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600" windowWidth="16488" windowHeight="8832" tabRatio="950"/>
  </bookViews>
  <sheets>
    <sheet name="SUMMARY OF COMP STATE GRANTS" sheetId="7" r:id="rId1"/>
    <sheet name="AP Incentives" sheetId="1" r:id="rId2"/>
    <sheet name="Bullying" sheetId="10" r:id="rId3"/>
    <sheet name="Career Success" sheetId="11" r:id="rId4"/>
    <sheet name="CO Adult Ed" sheetId="14" r:id="rId5"/>
    <sheet name="CO Re-engagement" sheetId="3" r:id="rId6"/>
    <sheet name="Comp Health Ed" sheetId="4" r:id="rId7"/>
    <sheet name="Comp Science Ed" sheetId="28" r:id="rId8"/>
    <sheet name="EARSS" sheetId="19" r:id="rId9"/>
    <sheet name="EARSS Restorative" sheetId="20" r:id="rId10"/>
    <sheet name="ELG" sheetId="21" r:id="rId11"/>
    <sheet name="ELPA Excellence" sheetId="29" r:id="rId12"/>
    <sheet name="High Cost" sheetId="32" r:id="rId13"/>
    <sheet name="Quality Teach Recruit" sheetId="30" r:id="rId14"/>
    <sheet name="Rural Low Income" sheetId="31" r:id="rId15"/>
    <sheet name="School Counselor" sheetId="23" r:id="rId16"/>
    <sheet name="School Health" sheetId="25" r:id="rId17"/>
    <sheet name="Turnaround Leaders" sheetId="33" r:id="rId18"/>
    <sheet name="Wellness" sheetId="26" r:id="rId19"/>
    <sheet name="Supplemental Online" sheetId="27" r:id="rId20"/>
    <sheet name="NCLB Allocations" sheetId="17" state="hidden" r:id="rId21"/>
  </sheets>
  <definedNames>
    <definedName name="_xlnm._FilterDatabase" localSheetId="1" hidden="1">'AP Incentives'!$A$10:$F$24</definedName>
    <definedName name="_xlnm._FilterDatabase" localSheetId="4" hidden="1">'CO Adult Ed'!$A$8:$F$20</definedName>
    <definedName name="_xlnm._FilterDatabase" localSheetId="5" hidden="1">'CO Re-engagement'!$A$8:$I$20</definedName>
    <definedName name="_xlnm._FilterDatabase" localSheetId="7" hidden="1">'Comp Science Ed'!$A$8:$H$21</definedName>
    <definedName name="_xlnm._FilterDatabase" localSheetId="8" hidden="1">EARSS!$A$8:$J$51</definedName>
    <definedName name="_xlnm._FilterDatabase" localSheetId="9" hidden="1">'EARSS Restorative'!$A$8:$H$32</definedName>
    <definedName name="_xlnm._FilterDatabase" localSheetId="10" hidden="1">ELG!$A$8:$G$29</definedName>
    <definedName name="_xlnm._FilterDatabase" localSheetId="11" hidden="1">'ELPA Excellence'!$A$8:$H$29</definedName>
    <definedName name="_xlnm._FilterDatabase" localSheetId="13" hidden="1">'Quality Teach Recruit'!$A$8:$F$11</definedName>
    <definedName name="_xlnm._FilterDatabase" localSheetId="14" hidden="1">'Rural Low Income'!$A$8:$F$21</definedName>
    <definedName name="_xlnm._FilterDatabase" localSheetId="15" hidden="1">'School Counselor'!$A$8:$G$57</definedName>
    <definedName name="_xlnm._FilterDatabase" localSheetId="16" hidden="1">'School Health'!$A$8:$G$53</definedName>
    <definedName name="_xlnm._FilterDatabase" localSheetId="0" hidden="1">'SUMMARY OF COMP STATE GRANTS'!$A$3:$V$224</definedName>
    <definedName name="_xlnm._FilterDatabase" localSheetId="19" hidden="1">'Supplemental Online'!$A$8:$G$11</definedName>
    <definedName name="_xlnm._FilterDatabase" localSheetId="18" hidden="1">Wellness!$A$8:$F$18</definedName>
  </definedNames>
  <calcPr calcId="145621"/>
</workbook>
</file>

<file path=xl/calcChain.xml><?xml version="1.0" encoding="utf-8"?>
<calcChain xmlns="http://schemas.openxmlformats.org/spreadsheetml/2006/main">
  <c r="I48" i="28" l="1"/>
  <c r="H48" i="28"/>
  <c r="F39" i="28"/>
  <c r="F40" i="28"/>
  <c r="F41" i="28"/>
  <c r="F42" i="28"/>
  <c r="F43" i="28"/>
  <c r="F44" i="28"/>
  <c r="F45" i="28"/>
  <c r="F46" i="28"/>
  <c r="F38" i="28"/>
  <c r="F33" i="28"/>
  <c r="F34" i="28"/>
  <c r="F35" i="28"/>
  <c r="F36" i="28"/>
  <c r="F37" i="28"/>
  <c r="F32" i="28"/>
  <c r="F29" i="28"/>
  <c r="F30" i="28"/>
  <c r="F31" i="28"/>
  <c r="F28" i="28"/>
  <c r="F20" i="28"/>
  <c r="F21" i="28"/>
  <c r="F22" i="28"/>
  <c r="F23" i="28"/>
  <c r="F24" i="28"/>
  <c r="F25" i="28"/>
  <c r="F26" i="28"/>
  <c r="F27" i="28"/>
  <c r="F19" i="28"/>
  <c r="F12" i="28"/>
  <c r="F13" i="28"/>
  <c r="F14" i="28"/>
  <c r="F15" i="28"/>
  <c r="F16" i="28"/>
  <c r="F17" i="28"/>
  <c r="F18" i="28"/>
  <c r="F11" i="28"/>
  <c r="F48" i="28" s="1"/>
  <c r="C48" i="28"/>
  <c r="D32" i="28"/>
  <c r="E32" i="28" s="1"/>
  <c r="D28" i="28"/>
  <c r="E28" i="28" s="1"/>
  <c r="H55" i="25"/>
  <c r="G24" i="33" l="1"/>
  <c r="F33" i="32"/>
  <c r="D33" i="32"/>
  <c r="E12" i="32"/>
  <c r="E13" i="32"/>
  <c r="E14" i="32"/>
  <c r="E15" i="32"/>
  <c r="E16" i="32"/>
  <c r="E17" i="32"/>
  <c r="E18" i="32"/>
  <c r="E19" i="32"/>
  <c r="E21" i="32"/>
  <c r="E23" i="32"/>
  <c r="E24" i="32"/>
  <c r="E25" i="32"/>
  <c r="E27" i="32"/>
  <c r="E28" i="32"/>
  <c r="E22" i="32"/>
  <c r="E31" i="32"/>
  <c r="E20" i="32"/>
  <c r="E29" i="32"/>
  <c r="E26" i="32"/>
  <c r="E30" i="32"/>
  <c r="E11" i="32"/>
  <c r="C33" i="32"/>
  <c r="N226" i="7" l="1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00" i="7"/>
  <c r="V201" i="7"/>
  <c r="V202" i="7"/>
  <c r="V203" i="7"/>
  <c r="V199" i="7"/>
  <c r="V198" i="7"/>
  <c r="V197" i="7"/>
  <c r="V192" i="7"/>
  <c r="V193" i="7"/>
  <c r="V194" i="7"/>
  <c r="V195" i="7"/>
  <c r="V196" i="7"/>
  <c r="V189" i="7"/>
  <c r="V190" i="7"/>
  <c r="V191" i="7"/>
  <c r="V188" i="7"/>
  <c r="V186" i="7"/>
  <c r="V187" i="7"/>
  <c r="V183" i="7"/>
  <c r="V184" i="7"/>
  <c r="V185" i="7"/>
  <c r="V178" i="7"/>
  <c r="V179" i="7"/>
  <c r="V180" i="7"/>
  <c r="V181" i="7"/>
  <c r="V182" i="7"/>
  <c r="V176" i="7"/>
  <c r="V177" i="7"/>
  <c r="V166" i="7"/>
  <c r="V167" i="7"/>
  <c r="V168" i="7"/>
  <c r="V169" i="7"/>
  <c r="V170" i="7"/>
  <c r="V171" i="7"/>
  <c r="V172" i="7"/>
  <c r="V173" i="7"/>
  <c r="V174" i="7"/>
  <c r="V175" i="7"/>
  <c r="V165" i="7"/>
  <c r="V164" i="7"/>
  <c r="V163" i="7"/>
  <c r="V158" i="7"/>
  <c r="V159" i="7"/>
  <c r="V160" i="7"/>
  <c r="V161" i="7"/>
  <c r="V162" i="7"/>
  <c r="V15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27" i="7"/>
  <c r="V122" i="7"/>
  <c r="V123" i="7"/>
  <c r="V124" i="7"/>
  <c r="V125" i="7"/>
  <c r="V126" i="7"/>
  <c r="V121" i="7"/>
  <c r="V110" i="7"/>
  <c r="V111" i="7"/>
  <c r="V112" i="7"/>
  <c r="V113" i="7"/>
  <c r="V114" i="7"/>
  <c r="V115" i="7"/>
  <c r="V116" i="7"/>
  <c r="V117" i="7"/>
  <c r="V118" i="7"/>
  <c r="V119" i="7"/>
  <c r="V120" i="7"/>
  <c r="V109" i="7"/>
  <c r="V107" i="7"/>
  <c r="V108" i="7"/>
  <c r="V106" i="7"/>
  <c r="V105" i="7"/>
  <c r="V104" i="7"/>
  <c r="V103" i="7"/>
  <c r="V101" i="7"/>
  <c r="V102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85" i="7"/>
  <c r="V84" i="7"/>
  <c r="V83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69" i="7"/>
  <c r="V66" i="7"/>
  <c r="V67" i="7"/>
  <c r="V68" i="7"/>
  <c r="V65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50" i="7"/>
  <c r="V45" i="7"/>
  <c r="V46" i="7"/>
  <c r="V47" i="7"/>
  <c r="V48" i="7"/>
  <c r="V49" i="7"/>
  <c r="V44" i="7"/>
  <c r="V42" i="7"/>
  <c r="V43" i="7"/>
  <c r="V41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22" i="7"/>
  <c r="V23" i="7"/>
  <c r="V24" i="7"/>
  <c r="V25" i="7"/>
  <c r="V15" i="7"/>
  <c r="V16" i="7"/>
  <c r="V17" i="7"/>
  <c r="V18" i="7"/>
  <c r="V19" i="7"/>
  <c r="V20" i="7"/>
  <c r="V21" i="7"/>
  <c r="O226" i="7" l="1"/>
  <c r="Q226" i="7" l="1"/>
  <c r="F23" i="31"/>
  <c r="C23" i="31"/>
  <c r="E21" i="31"/>
  <c r="E20" i="31"/>
  <c r="E19" i="31"/>
  <c r="E18" i="31"/>
  <c r="E17" i="31"/>
  <c r="E16" i="31"/>
  <c r="E15" i="31"/>
  <c r="E14" i="31"/>
  <c r="E13" i="31"/>
  <c r="E12" i="31"/>
  <c r="E11" i="31"/>
  <c r="G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F20" i="3"/>
  <c r="F19" i="3"/>
  <c r="F18" i="3"/>
  <c r="F17" i="3"/>
  <c r="F16" i="3"/>
  <c r="F15" i="3"/>
  <c r="F14" i="3"/>
  <c r="F13" i="3"/>
  <c r="F12" i="3"/>
  <c r="F11" i="3"/>
  <c r="J22" i="3"/>
  <c r="D23" i="31" l="1"/>
  <c r="E23" i="31"/>
  <c r="G14" i="30"/>
  <c r="D12" i="30"/>
  <c r="E12" i="30" s="1"/>
  <c r="P226" i="7" l="1"/>
  <c r="F14" i="30"/>
  <c r="C14" i="30"/>
  <c r="D11" i="30"/>
  <c r="E11" i="30" s="1"/>
  <c r="M226" i="7"/>
  <c r="F12" i="29"/>
  <c r="G12" i="29" s="1"/>
  <c r="F13" i="29"/>
  <c r="G13" i="29" s="1"/>
  <c r="F14" i="29"/>
  <c r="G14" i="29" s="1"/>
  <c r="F15" i="29"/>
  <c r="G15" i="29" s="1"/>
  <c r="F16" i="29"/>
  <c r="G16" i="29" s="1"/>
  <c r="F17" i="29"/>
  <c r="F18" i="29"/>
  <c r="G18" i="29" s="1"/>
  <c r="F19" i="29"/>
  <c r="F20" i="29"/>
  <c r="G20" i="29" s="1"/>
  <c r="F21" i="29"/>
  <c r="G21" i="29" s="1"/>
  <c r="F22" i="29"/>
  <c r="G22" i="29" s="1"/>
  <c r="F23" i="29"/>
  <c r="G23" i="29" s="1"/>
  <c r="F24" i="29"/>
  <c r="G24" i="29" s="1"/>
  <c r="F25" i="29"/>
  <c r="G25" i="29" s="1"/>
  <c r="F26" i="29"/>
  <c r="G26" i="29" s="1"/>
  <c r="F27" i="29"/>
  <c r="G27" i="29" s="1"/>
  <c r="F28" i="29"/>
  <c r="G28" i="29" s="1"/>
  <c r="F29" i="29"/>
  <c r="F11" i="29"/>
  <c r="G19" i="29"/>
  <c r="G29" i="29"/>
  <c r="H31" i="29"/>
  <c r="E31" i="29"/>
  <c r="G17" i="29"/>
  <c r="I226" i="7"/>
  <c r="G46" i="28"/>
  <c r="D46" i="28"/>
  <c r="E46" i="28" s="1"/>
  <c r="G45" i="28"/>
  <c r="D45" i="28"/>
  <c r="E45" i="28" s="1"/>
  <c r="G44" i="28"/>
  <c r="D44" i="28"/>
  <c r="E44" i="28" s="1"/>
  <c r="G43" i="28"/>
  <c r="D43" i="28"/>
  <c r="E43" i="28" s="1"/>
  <c r="G42" i="28"/>
  <c r="D42" i="28"/>
  <c r="E42" i="28" s="1"/>
  <c r="G41" i="28"/>
  <c r="D41" i="28"/>
  <c r="E41" i="28" s="1"/>
  <c r="G40" i="28"/>
  <c r="D40" i="28"/>
  <c r="E40" i="28" s="1"/>
  <c r="G39" i="28"/>
  <c r="D39" i="28"/>
  <c r="E39" i="28" s="1"/>
  <c r="G37" i="28"/>
  <c r="D37" i="28"/>
  <c r="E37" i="28" s="1"/>
  <c r="G36" i="28"/>
  <c r="D36" i="28"/>
  <c r="E36" i="28" s="1"/>
  <c r="G35" i="28"/>
  <c r="D35" i="28"/>
  <c r="E35" i="28" s="1"/>
  <c r="G34" i="28"/>
  <c r="D34" i="28"/>
  <c r="E34" i="28" s="1"/>
  <c r="G33" i="28"/>
  <c r="D33" i="28"/>
  <c r="E33" i="28" s="1"/>
  <c r="G31" i="28"/>
  <c r="D31" i="28"/>
  <c r="E31" i="28" s="1"/>
  <c r="G30" i="28"/>
  <c r="D30" i="28"/>
  <c r="E30" i="28" s="1"/>
  <c r="G29" i="28"/>
  <c r="D29" i="28"/>
  <c r="E29" i="28" s="1"/>
  <c r="G27" i="28"/>
  <c r="D27" i="28"/>
  <c r="E27" i="28" s="1"/>
  <c r="G26" i="28"/>
  <c r="D26" i="28"/>
  <c r="E26" i="28" s="1"/>
  <c r="G25" i="28"/>
  <c r="D25" i="28"/>
  <c r="E25" i="28" s="1"/>
  <c r="G24" i="28"/>
  <c r="D24" i="28"/>
  <c r="E24" i="28" s="1"/>
  <c r="G23" i="28"/>
  <c r="D23" i="28"/>
  <c r="E23" i="28" s="1"/>
  <c r="G22" i="28"/>
  <c r="D22" i="28"/>
  <c r="E22" i="28" s="1"/>
  <c r="G21" i="28"/>
  <c r="D21" i="28"/>
  <c r="E21" i="28" s="1"/>
  <c r="G20" i="28"/>
  <c r="D20" i="28"/>
  <c r="E20" i="28" s="1"/>
  <c r="G18" i="28"/>
  <c r="D18" i="28"/>
  <c r="E18" i="28" s="1"/>
  <c r="G17" i="28"/>
  <c r="D17" i="28"/>
  <c r="E17" i="28" s="1"/>
  <c r="G16" i="28"/>
  <c r="D16" i="28"/>
  <c r="E16" i="28" s="1"/>
  <c r="G15" i="28"/>
  <c r="D15" i="28"/>
  <c r="E15" i="28" s="1"/>
  <c r="G14" i="28"/>
  <c r="D14" i="28"/>
  <c r="E14" i="28" s="1"/>
  <c r="G13" i="28"/>
  <c r="D13" i="28"/>
  <c r="E13" i="28" s="1"/>
  <c r="G12" i="28"/>
  <c r="D12" i="28"/>
  <c r="E12" i="28" s="1"/>
  <c r="G11" i="28"/>
  <c r="G48" i="28" s="1"/>
  <c r="D11" i="28"/>
  <c r="D48" i="28" s="1"/>
  <c r="C4" i="28"/>
  <c r="D14" i="30" l="1"/>
  <c r="E14" i="30"/>
  <c r="F31" i="29"/>
  <c r="G11" i="29"/>
  <c r="G31" i="29" s="1"/>
  <c r="E11" i="28"/>
  <c r="E48" i="28" s="1"/>
  <c r="F52" i="25"/>
  <c r="F46" i="25"/>
  <c r="F44" i="25"/>
  <c r="F43" i="25"/>
  <c r="F30" i="25"/>
  <c r="F27" i="25"/>
  <c r="F26" i="25"/>
  <c r="F24" i="25"/>
  <c r="F22" i="25"/>
  <c r="F21" i="25"/>
  <c r="F17" i="25"/>
  <c r="F16" i="25"/>
  <c r="F14" i="25"/>
  <c r="G13" i="27" l="1"/>
  <c r="F13" i="27"/>
  <c r="C13" i="27"/>
  <c r="D11" i="27"/>
  <c r="E11" i="27" s="1"/>
  <c r="F20" i="26"/>
  <c r="C20" i="26"/>
  <c r="D18" i="26"/>
  <c r="E18" i="26" s="1"/>
  <c r="D17" i="26"/>
  <c r="E17" i="26" s="1"/>
  <c r="D16" i="26"/>
  <c r="E16" i="26" s="1"/>
  <c r="D15" i="26"/>
  <c r="E15" i="26" s="1"/>
  <c r="D14" i="26"/>
  <c r="E14" i="26" s="1"/>
  <c r="D13" i="26"/>
  <c r="E13" i="26" s="1"/>
  <c r="D12" i="26"/>
  <c r="E12" i="26" s="1"/>
  <c r="D11" i="26"/>
  <c r="E11" i="26" s="1"/>
  <c r="G55" i="25"/>
  <c r="F55" i="25"/>
  <c r="C55" i="25"/>
  <c r="D53" i="25"/>
  <c r="E53" i="25" s="1"/>
  <c r="D52" i="25"/>
  <c r="E52" i="25" s="1"/>
  <c r="D51" i="25"/>
  <c r="E51" i="25" s="1"/>
  <c r="D50" i="25"/>
  <c r="E50" i="25" s="1"/>
  <c r="D49" i="25"/>
  <c r="E49" i="25" s="1"/>
  <c r="D48" i="25"/>
  <c r="E48" i="25" s="1"/>
  <c r="D47" i="25"/>
  <c r="E47" i="25" s="1"/>
  <c r="D46" i="25"/>
  <c r="E46" i="25" s="1"/>
  <c r="D45" i="25"/>
  <c r="E45" i="25" s="1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14" i="25"/>
  <c r="E14" i="25" s="1"/>
  <c r="D13" i="25"/>
  <c r="E13" i="25" s="1"/>
  <c r="D12" i="25"/>
  <c r="D11" i="25"/>
  <c r="E11" i="25" s="1"/>
  <c r="D13" i="27" l="1"/>
  <c r="D20" i="26"/>
  <c r="D55" i="25"/>
  <c r="E13" i="27"/>
  <c r="E20" i="26"/>
  <c r="E12" i="25"/>
  <c r="E55" i="25" s="1"/>
  <c r="D13" i="23"/>
  <c r="E13" i="23" s="1"/>
  <c r="D14" i="23"/>
  <c r="E14" i="23" s="1"/>
  <c r="D15" i="23"/>
  <c r="E15" i="23" s="1"/>
  <c r="D16" i="23"/>
  <c r="E16" i="23" s="1"/>
  <c r="D17" i="23"/>
  <c r="E17" i="23" s="1"/>
  <c r="D18" i="23"/>
  <c r="E18" i="23" s="1"/>
  <c r="D19" i="23"/>
  <c r="E19" i="23" s="1"/>
  <c r="D20" i="23"/>
  <c r="E20" i="23" s="1"/>
  <c r="D21" i="23"/>
  <c r="E21" i="23" s="1"/>
  <c r="D22" i="23"/>
  <c r="E22" i="23" s="1"/>
  <c r="D23" i="23"/>
  <c r="E23" i="23" s="1"/>
  <c r="D24" i="23"/>
  <c r="E24" i="23" s="1"/>
  <c r="D25" i="23"/>
  <c r="E25" i="23" s="1"/>
  <c r="D26" i="23"/>
  <c r="E26" i="23" s="1"/>
  <c r="D27" i="23"/>
  <c r="E27" i="23" s="1"/>
  <c r="D28" i="23"/>
  <c r="E28" i="23" s="1"/>
  <c r="D29" i="23"/>
  <c r="E29" i="23" s="1"/>
  <c r="D30" i="23"/>
  <c r="E30" i="23" s="1"/>
  <c r="D31" i="23"/>
  <c r="E31" i="23" s="1"/>
  <c r="D32" i="23"/>
  <c r="E32" i="23" s="1"/>
  <c r="D33" i="23"/>
  <c r="E33" i="23" s="1"/>
  <c r="D34" i="23"/>
  <c r="E34" i="23" s="1"/>
  <c r="D35" i="23"/>
  <c r="E35" i="23" s="1"/>
  <c r="D36" i="23"/>
  <c r="E36" i="23" s="1"/>
  <c r="D37" i="23"/>
  <c r="E37" i="23" s="1"/>
  <c r="D38" i="23"/>
  <c r="E38" i="23" s="1"/>
  <c r="D39" i="23"/>
  <c r="E39" i="23" s="1"/>
  <c r="D40" i="23"/>
  <c r="E40" i="23" s="1"/>
  <c r="D41" i="23"/>
  <c r="E41" i="23" s="1"/>
  <c r="D42" i="23"/>
  <c r="E42" i="23" s="1"/>
  <c r="D43" i="23"/>
  <c r="E43" i="23" s="1"/>
  <c r="D44" i="23"/>
  <c r="E44" i="23" s="1"/>
  <c r="D45" i="23"/>
  <c r="E45" i="23" s="1"/>
  <c r="D46" i="23"/>
  <c r="E46" i="23" s="1"/>
  <c r="D47" i="23"/>
  <c r="E47" i="23" s="1"/>
  <c r="D48" i="23"/>
  <c r="E48" i="23" s="1"/>
  <c r="D49" i="23"/>
  <c r="E49" i="23" s="1"/>
  <c r="D12" i="23"/>
  <c r="E12" i="23" s="1"/>
  <c r="C59" i="23"/>
  <c r="G59" i="23"/>
  <c r="F59" i="23"/>
  <c r="D57" i="23"/>
  <c r="E57" i="23" s="1"/>
  <c r="D56" i="23"/>
  <c r="E56" i="23" s="1"/>
  <c r="D55" i="23"/>
  <c r="E55" i="23" s="1"/>
  <c r="D54" i="23"/>
  <c r="E54" i="23" s="1"/>
  <c r="D53" i="23"/>
  <c r="E53" i="23" s="1"/>
  <c r="D52" i="23"/>
  <c r="E52" i="23" s="1"/>
  <c r="D51" i="23"/>
  <c r="E51" i="23" s="1"/>
  <c r="D50" i="23"/>
  <c r="E50" i="23" s="1"/>
  <c r="D11" i="23"/>
  <c r="F24" i="21"/>
  <c r="D59" i="23" l="1"/>
  <c r="E11" i="23"/>
  <c r="E59" i="23" s="1"/>
  <c r="G31" i="21"/>
  <c r="F31" i="21"/>
  <c r="C31" i="21"/>
  <c r="D29" i="21"/>
  <c r="E29" i="21" s="1"/>
  <c r="D28" i="21"/>
  <c r="E28" i="21" s="1"/>
  <c r="D27" i="21"/>
  <c r="E27" i="21" s="1"/>
  <c r="D26" i="21"/>
  <c r="E26" i="21" s="1"/>
  <c r="D25" i="21"/>
  <c r="E25" i="21" s="1"/>
  <c r="D24" i="21"/>
  <c r="E24" i="21" s="1"/>
  <c r="D23" i="21"/>
  <c r="E23" i="21" s="1"/>
  <c r="D22" i="21"/>
  <c r="E22" i="21" s="1"/>
  <c r="D21" i="21"/>
  <c r="E21" i="21" s="1"/>
  <c r="D20" i="21"/>
  <c r="E20" i="21" s="1"/>
  <c r="D19" i="21"/>
  <c r="E19" i="21" s="1"/>
  <c r="D18" i="21"/>
  <c r="E18" i="21" s="1"/>
  <c r="D17" i="21"/>
  <c r="E17" i="21" s="1"/>
  <c r="D16" i="21"/>
  <c r="E16" i="21" s="1"/>
  <c r="D15" i="21"/>
  <c r="E15" i="21" s="1"/>
  <c r="D14" i="21"/>
  <c r="E14" i="21" s="1"/>
  <c r="D13" i="21"/>
  <c r="E13" i="21" s="1"/>
  <c r="D12" i="21"/>
  <c r="E12" i="21" s="1"/>
  <c r="D11" i="21"/>
  <c r="H34" i="20"/>
  <c r="G34" i="20"/>
  <c r="F34" i="20"/>
  <c r="C34" i="20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3" i="20"/>
  <c r="E23" i="20" s="1"/>
  <c r="D22" i="20"/>
  <c r="E22" i="20" s="1"/>
  <c r="D21" i="20"/>
  <c r="E21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D13" i="20"/>
  <c r="E13" i="20" s="1"/>
  <c r="D12" i="20"/>
  <c r="E12" i="20" s="1"/>
  <c r="D11" i="20"/>
  <c r="D31" i="21" l="1"/>
  <c r="D34" i="20"/>
  <c r="E11" i="21"/>
  <c r="E31" i="21" s="1"/>
  <c r="E11" i="20"/>
  <c r="E34" i="20" s="1"/>
  <c r="C53" i="19"/>
  <c r="C22" i="4"/>
  <c r="C22" i="3"/>
  <c r="C21" i="14"/>
  <c r="F38" i="11"/>
  <c r="C38" i="11"/>
  <c r="E12" i="11"/>
  <c r="E14" i="11"/>
  <c r="E16" i="11"/>
  <c r="E18" i="11"/>
  <c r="E20" i="11"/>
  <c r="E22" i="11"/>
  <c r="E24" i="11"/>
  <c r="E26" i="11"/>
  <c r="E28" i="11"/>
  <c r="E30" i="11"/>
  <c r="E32" i="11"/>
  <c r="E34" i="11"/>
  <c r="E11" i="11"/>
  <c r="D12" i="11"/>
  <c r="D13" i="11"/>
  <c r="E13" i="11" s="1"/>
  <c r="D14" i="11"/>
  <c r="D15" i="11"/>
  <c r="E15" i="11" s="1"/>
  <c r="D16" i="11"/>
  <c r="D17" i="11"/>
  <c r="E17" i="11" s="1"/>
  <c r="D18" i="11"/>
  <c r="D19" i="11"/>
  <c r="E19" i="11" s="1"/>
  <c r="D20" i="11"/>
  <c r="D21" i="11"/>
  <c r="E21" i="11" s="1"/>
  <c r="D22" i="11"/>
  <c r="D23" i="11"/>
  <c r="E23" i="11" s="1"/>
  <c r="D24" i="11"/>
  <c r="D25" i="11"/>
  <c r="E25" i="11" s="1"/>
  <c r="D26" i="11"/>
  <c r="D27" i="11"/>
  <c r="E27" i="11" s="1"/>
  <c r="D28" i="11"/>
  <c r="D29" i="11"/>
  <c r="E29" i="11" s="1"/>
  <c r="D30" i="11"/>
  <c r="D31" i="11"/>
  <c r="E31" i="11" s="1"/>
  <c r="D32" i="11"/>
  <c r="D33" i="11"/>
  <c r="E33" i="11" s="1"/>
  <c r="D34" i="11"/>
  <c r="D35" i="11"/>
  <c r="E35" i="11" s="1"/>
  <c r="D11" i="11"/>
  <c r="E22" i="10"/>
  <c r="D21" i="10"/>
  <c r="E21" i="10" s="1"/>
  <c r="D22" i="10"/>
  <c r="F26" i="1"/>
  <c r="C26" i="1"/>
  <c r="V5" i="7"/>
  <c r="V6" i="7"/>
  <c r="V7" i="7"/>
  <c r="V8" i="7"/>
  <c r="V9" i="7"/>
  <c r="V10" i="7"/>
  <c r="V11" i="7"/>
  <c r="V12" i="7"/>
  <c r="V13" i="7"/>
  <c r="V14" i="7"/>
  <c r="V4" i="7"/>
  <c r="D226" i="7"/>
  <c r="E226" i="7"/>
  <c r="F226" i="7"/>
  <c r="G226" i="7"/>
  <c r="H226" i="7"/>
  <c r="J226" i="7"/>
  <c r="C226" i="7"/>
  <c r="L226" i="7"/>
  <c r="R226" i="7"/>
  <c r="S226" i="7"/>
  <c r="T226" i="7"/>
  <c r="U226" i="7"/>
  <c r="K226" i="7"/>
  <c r="V226" i="7" l="1"/>
  <c r="F22" i="4"/>
  <c r="G19" i="3" l="1"/>
  <c r="G15" i="3"/>
  <c r="G16" i="3"/>
  <c r="D14" i="10" l="1"/>
  <c r="E14" i="10" s="1"/>
  <c r="D11" i="4" l="1"/>
  <c r="E11" i="4" s="1"/>
  <c r="D11" i="19" l="1"/>
  <c r="E11" i="19" s="1"/>
  <c r="D12" i="19" l="1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J53" i="19" l="1"/>
  <c r="I53" i="19"/>
  <c r="H53" i="19"/>
  <c r="G53" i="19"/>
  <c r="F53" i="19"/>
  <c r="D53" i="19"/>
  <c r="E53" i="19" l="1"/>
  <c r="F21" i="14" l="1"/>
  <c r="H22" i="3" l="1"/>
  <c r="I22" i="3"/>
  <c r="D12" i="4" l="1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12" i="14"/>
  <c r="E12" i="14" s="1"/>
  <c r="D13" i="14"/>
  <c r="E13" i="14" s="1"/>
  <c r="D14" i="14"/>
  <c r="E14" i="14" s="1"/>
  <c r="D15" i="14"/>
  <c r="E15" i="14" s="1"/>
  <c r="D16" i="14"/>
  <c r="E16" i="14" s="1"/>
  <c r="D17" i="14"/>
  <c r="E17" i="14" s="1"/>
  <c r="D18" i="14"/>
  <c r="E18" i="14" s="1"/>
  <c r="D19" i="14"/>
  <c r="E19" i="14" s="1"/>
  <c r="D11" i="14"/>
  <c r="E11" i="14" s="1"/>
  <c r="E22" i="4" l="1"/>
  <c r="D22" i="4"/>
  <c r="F22" i="3"/>
  <c r="D21" i="14"/>
  <c r="C4" i="14" l="1"/>
  <c r="C4" i="3"/>
  <c r="C4" i="11"/>
  <c r="C4" i="10"/>
  <c r="D36" i="11"/>
  <c r="F26" i="10"/>
  <c r="D24" i="10"/>
  <c r="E24" i="10" s="1"/>
  <c r="D23" i="10"/>
  <c r="E23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3" i="10"/>
  <c r="E13" i="10" s="1"/>
  <c r="D12" i="10"/>
  <c r="E12" i="10" s="1"/>
  <c r="D11" i="10"/>
  <c r="E11" i="10" s="1"/>
  <c r="E16" i="1"/>
  <c r="E15" i="1"/>
  <c r="C26" i="10"/>
  <c r="E24" i="1"/>
  <c r="E23" i="1"/>
  <c r="E22" i="1"/>
  <c r="E21" i="1"/>
  <c r="E20" i="1"/>
  <c r="E19" i="1"/>
  <c r="E18" i="1"/>
  <c r="E17" i="1"/>
  <c r="E14" i="1"/>
  <c r="E13" i="1"/>
  <c r="E12" i="1"/>
  <c r="E11" i="1"/>
  <c r="E36" i="11" l="1"/>
  <c r="E38" i="11" s="1"/>
  <c r="D38" i="11"/>
  <c r="D26" i="1"/>
  <c r="D26" i="10"/>
  <c r="E26" i="10"/>
  <c r="E26" i="1" l="1"/>
  <c r="E21" i="14"/>
  <c r="D19" i="3" l="1"/>
  <c r="E19" i="3" s="1"/>
  <c r="D16" i="3"/>
  <c r="E16" i="3" s="1"/>
  <c r="D12" i="3"/>
  <c r="D14" i="3"/>
  <c r="E14" i="3" s="1"/>
  <c r="D20" i="3"/>
  <c r="D17" i="3"/>
  <c r="D15" i="3"/>
  <c r="D13" i="3"/>
  <c r="D18" i="3"/>
  <c r="E18" i="3" s="1"/>
  <c r="D11" i="3"/>
  <c r="E11" i="3" l="1"/>
  <c r="D22" i="3"/>
  <c r="G18" i="3"/>
  <c r="G14" i="3"/>
  <c r="E15" i="3"/>
  <c r="E17" i="3"/>
  <c r="E20" i="3"/>
  <c r="E13" i="3"/>
  <c r="E12" i="3"/>
  <c r="G12" i="3" s="1"/>
  <c r="G11" i="3" l="1"/>
  <c r="G20" i="3"/>
  <c r="G17" i="3"/>
  <c r="G13" i="3"/>
  <c r="E22" i="3"/>
  <c r="G22" i="3" l="1"/>
</calcChain>
</file>

<file path=xl/sharedStrings.xml><?xml version="1.0" encoding="utf-8"?>
<sst xmlns="http://schemas.openxmlformats.org/spreadsheetml/2006/main" count="2119" uniqueCount="814">
  <si>
    <t>Grant:</t>
  </si>
  <si>
    <t>FISCAL YEAR:</t>
  </si>
  <si>
    <t>GRANT NUMBER:</t>
  </si>
  <si>
    <t xml:space="preserve">Questions regarding grant: </t>
  </si>
  <si>
    <t>Marti Rodriguez  303-866-6769 or rodriguez_m@cde.state.co.us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</si>
  <si>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</si>
  <si>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</si>
  <si>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</si>
  <si>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</si>
  <si>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</si>
  <si>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</si>
  <si>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</si>
  <si>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</si>
  <si>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</si>
  <si>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</si>
  <si>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</si>
  <si>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</si>
  <si>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</si>
  <si>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</si>
  <si>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</si>
  <si>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</si>
  <si>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</si>
  <si>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</si>
  <si>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</si>
  <si>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</si>
  <si>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</si>
  <si>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</si>
  <si>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</si>
  <si>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</si>
  <si>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</si>
  <si>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</si>
  <si>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</si>
  <si>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</si>
  <si>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</si>
  <si>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</si>
  <si>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</si>
  <si>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</si>
  <si>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</si>
  <si>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</si>
  <si>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</si>
  <si>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</si>
  <si>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</si>
  <si>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</si>
  <si>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</si>
  <si>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</si>
  <si>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</si>
  <si>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</si>
  <si>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</si>
  <si>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</si>
  <si>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</si>
  <si>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</si>
  <si>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</si>
  <si>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</si>
  <si>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</si>
  <si>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</si>
  <si>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</si>
  <si>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</si>
  <si>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</si>
  <si>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</si>
  <si>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</si>
  <si>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</si>
  <si>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</si>
  <si>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</si>
  <si>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</si>
  <si>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</si>
  <si>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</si>
  <si>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</si>
  <si>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</si>
  <si>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</si>
  <si>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</si>
  <si>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</si>
  <si>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</si>
  <si>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</si>
  <si>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</si>
  <si>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</si>
  <si>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</si>
  <si>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</si>
  <si>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</si>
  <si>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</si>
  <si>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</si>
  <si>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</si>
  <si>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</si>
  <si>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</si>
  <si>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</si>
  <si>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</si>
  <si>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</si>
  <si>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</si>
  <si>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</si>
  <si>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</si>
  <si>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</si>
  <si>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</si>
  <si>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</si>
  <si>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</si>
  <si>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</si>
  <si>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</si>
  <si>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</si>
  <si>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</si>
  <si>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</si>
  <si>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</si>
  <si>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</si>
  <si>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</si>
  <si>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</si>
  <si>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</si>
  <si>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</si>
  <si>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</si>
  <si>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</si>
  <si>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</si>
  <si>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</si>
  <si>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</si>
  <si>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</si>
  <si>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</si>
  <si>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</si>
  <si>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</si>
  <si>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</si>
  <si>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</si>
  <si>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</si>
  <si>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</si>
  <si>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</si>
  <si>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</si>
  <si>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</si>
  <si>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</si>
  <si>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</si>
  <si>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</si>
  <si>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</si>
  <si>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</si>
  <si>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</si>
  <si>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</si>
  <si>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</si>
  <si>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</si>
  <si>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</si>
  <si>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</si>
  <si>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</si>
  <si>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</si>
  <si>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</si>
  <si>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</si>
  <si>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</si>
  <si>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</si>
  <si>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</si>
  <si>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</si>
  <si>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</si>
  <si>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</si>
  <si>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</si>
  <si>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</si>
  <si>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</si>
  <si>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</si>
  <si>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</si>
  <si>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</si>
  <si>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</si>
  <si>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</si>
  <si>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</si>
  <si>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</si>
  <si>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</si>
  <si>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</si>
  <si>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</si>
  <si>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</si>
  <si>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</si>
  <si>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</si>
  <si>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</si>
  <si>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</si>
  <si>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</si>
  <si>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</si>
  <si>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</si>
  <si>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</si>
  <si>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</si>
  <si>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</si>
  <si>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</si>
  <si>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</si>
  <si>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</si>
  <si>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</si>
  <si>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</si>
  <si>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</si>
  <si>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</si>
  <si>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</si>
  <si>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</si>
  <si>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</si>
  <si>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</si>
  <si>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</si>
  <si>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</si>
  <si>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</si>
  <si>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</si>
  <si>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</si>
  <si>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</si>
  <si>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</si>
  <si>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</si>
  <si>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</si>
  <si>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</si>
  <si>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</si>
  <si>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</si>
  <si>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</si>
  <si>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</si>
  <si>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</si>
  <si>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</si>
  <si>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</si>
  <si>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</si>
  <si>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</si>
  <si>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</si>
  <si>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</si>
  <si>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</si>
  <si>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</si>
  <si>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</si>
  <si>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</si>
  <si>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</si>
  <si>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</si>
  <si>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</si>
  <si>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</si>
  <si>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</si>
  <si>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</si>
  <si>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</si>
  <si>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</si>
  <si>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</si>
  <si>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</si>
  <si>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</si>
  <si>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</si>
  <si>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</si>
  <si>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</si>
  <si>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</si>
  <si>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Delta County 50(J)</t>
  </si>
  <si>
    <t>Denver County 1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</si>
  <si>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</si>
  <si>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</si>
  <si>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</si>
  <si>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</si>
  <si>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</si>
  <si>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</si>
  <si>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</si>
  <si>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</si>
  <si>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</si>
  <si>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</si>
  <si>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</si>
  <si>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</si>
  <si>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</si>
  <si>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</si>
  <si>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</si>
  <si>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</si>
  <si>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</si>
  <si>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</si>
  <si>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</si>
  <si>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</si>
  <si>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Miami/Yoder 60 Jt</t>
  </si>
  <si>
    <t>Canon City Re-1</t>
  </si>
  <si>
    <t>Florence Re-2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</si>
  <si>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</si>
  <si>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</si>
  <si>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</si>
  <si>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</si>
  <si>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</si>
  <si>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</si>
  <si>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</si>
  <si>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</si>
  <si>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</si>
  <si>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</si>
  <si>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</si>
  <si>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</si>
  <si>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</si>
  <si>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</si>
  <si>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</si>
  <si>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</si>
  <si>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</si>
  <si>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</si>
  <si>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</si>
  <si>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</si>
  <si>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</si>
  <si>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</si>
  <si>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</si>
  <si>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</si>
  <si>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</si>
  <si>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</si>
  <si>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</si>
  <si>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>Branson Reorganized 82</t>
  </si>
  <si>
    <t>Kim Reorganized 88</t>
  </si>
  <si>
    <t>Genoa-Hugo C113</t>
  </si>
  <si>
    <t>Limon Re-4J</t>
  </si>
  <si>
    <t>Valley Re-1</t>
  </si>
  <si>
    <t>Buffalo Re-4</t>
  </si>
  <si>
    <t>Plateau Re-5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</si>
  <si>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</si>
  <si>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</si>
  <si>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</si>
  <si>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</si>
  <si>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</si>
  <si>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</si>
  <si>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</si>
  <si>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</si>
  <si>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</si>
  <si>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</si>
  <si>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</si>
  <si>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</si>
  <si>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</si>
  <si>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</si>
  <si>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</si>
  <si>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</si>
  <si>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</si>
  <si>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</si>
  <si>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</si>
  <si>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</si>
  <si>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</si>
  <si>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</si>
  <si>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</si>
  <si>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</si>
  <si>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</si>
  <si>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</si>
  <si>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</si>
  <si>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</si>
  <si>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</si>
  <si>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</si>
  <si>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</si>
  <si>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</si>
  <si>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</si>
  <si>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</si>
  <si>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</si>
  <si>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</si>
  <si>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</si>
  <si>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</si>
  <si>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</si>
  <si>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</si>
  <si>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</si>
  <si>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</si>
  <si>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</si>
  <si>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</si>
  <si>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</si>
  <si>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</si>
  <si>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</si>
  <si>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</si>
  <si>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</si>
  <si>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</si>
  <si>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</si>
  <si>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</si>
  <si>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</si>
  <si>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</si>
  <si>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</si>
  <si>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</si>
  <si>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</si>
  <si>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</si>
  <si>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</si>
  <si>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</si>
  <si>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</si>
  <si>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</si>
  <si>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Yuma 1</t>
  </si>
  <si>
    <t>Wray RD-2</t>
  </si>
  <si>
    <t>Idalia RJ-3</t>
  </si>
  <si>
    <t>Liberty J-4</t>
  </si>
  <si>
    <t>CSI</t>
  </si>
  <si>
    <t>9000</t>
  </si>
  <si>
    <t>Code</t>
  </si>
  <si>
    <t>District</t>
  </si>
  <si>
    <t>Allocation</t>
  </si>
  <si>
    <t>Payments to Date</t>
  </si>
  <si>
    <t>Balance of Grant</t>
  </si>
  <si>
    <t>9040</t>
  </si>
  <si>
    <t>Northeast BOCES</t>
  </si>
  <si>
    <t xml:space="preserve"> </t>
  </si>
  <si>
    <t>Title VI</t>
  </si>
  <si>
    <t>San Luis Valley BOCES</t>
  </si>
  <si>
    <t>South Central BOCES</t>
  </si>
  <si>
    <t>BOCES/Consortium Allocation</t>
  </si>
  <si>
    <t>Southeastern BOCES</t>
  </si>
  <si>
    <t>Questions regarding payments:</t>
  </si>
  <si>
    <t>District Name</t>
  </si>
  <si>
    <t>School District 27J</t>
  </si>
  <si>
    <t>Weld County School District RE-3J</t>
  </si>
  <si>
    <t>9060</t>
  </si>
  <si>
    <t>9055</t>
  </si>
  <si>
    <t>9075</t>
  </si>
  <si>
    <t>8001</t>
  </si>
  <si>
    <t>CDE Org Name</t>
  </si>
  <si>
    <t>County</t>
  </si>
  <si>
    <t>Title IA</t>
  </si>
  <si>
    <t>Title ID</t>
  </si>
  <si>
    <t>Title II</t>
  </si>
  <si>
    <t>Title III ELL</t>
  </si>
  <si>
    <t>Title III IS</t>
  </si>
  <si>
    <t>Title III SAI</t>
  </si>
  <si>
    <t>Adams</t>
  </si>
  <si>
    <t>Adams 12 Five Star Schools</t>
  </si>
  <si>
    <t>Alamosa RE-11J</t>
  </si>
  <si>
    <t>Alamosa</t>
  </si>
  <si>
    <t>Sangre De Cristo RE-22J</t>
  </si>
  <si>
    <t>Arapahoe</t>
  </si>
  <si>
    <t>Archuleta County 50 JT</t>
  </si>
  <si>
    <t>Archuleta</t>
  </si>
  <si>
    <t>Walsh RE-1</t>
  </si>
  <si>
    <t>Baca</t>
  </si>
  <si>
    <t>Pritchett RE-3</t>
  </si>
  <si>
    <t>Springfield RE-4</t>
  </si>
  <si>
    <t>Vilas RE-5</t>
  </si>
  <si>
    <t>Campo RE-6</t>
  </si>
  <si>
    <t>Las Animas RE-1</t>
  </si>
  <si>
    <t>Bent</t>
  </si>
  <si>
    <t>Mc Clave RE-2</t>
  </si>
  <si>
    <t>St Vrain Valley RE 1J</t>
  </si>
  <si>
    <t>Boulder</t>
  </si>
  <si>
    <t>Boulder Valley RE 2</t>
  </si>
  <si>
    <t>Chaffee</t>
  </si>
  <si>
    <t>Cheyenne</t>
  </si>
  <si>
    <t>Cheyenne County RE-5</t>
  </si>
  <si>
    <t>Clear Creek RE-1</t>
  </si>
  <si>
    <t>Clear Creek</t>
  </si>
  <si>
    <t>North Conejos RE-1J</t>
  </si>
  <si>
    <t>Conejos</t>
  </si>
  <si>
    <t>South Conejos RE-10</t>
  </si>
  <si>
    <t>Costilla</t>
  </si>
  <si>
    <t>Crowley County RE-1-J</t>
  </si>
  <si>
    <t>Crowley</t>
  </si>
  <si>
    <t>Custer County School District C-1</t>
  </si>
  <si>
    <t>Custer</t>
  </si>
  <si>
    <t>Delta</t>
  </si>
  <si>
    <t>Denver</t>
  </si>
  <si>
    <t>Dolores County RE No.2</t>
  </si>
  <si>
    <t>Dolores</t>
  </si>
  <si>
    <t>Douglas County RE 1</t>
  </si>
  <si>
    <t>Douglas</t>
  </si>
  <si>
    <t>Eagle County RE 50</t>
  </si>
  <si>
    <t>Eagle</t>
  </si>
  <si>
    <t>Elbert</t>
  </si>
  <si>
    <t>Calhan Rj-1</t>
  </si>
  <si>
    <t>El Paso</t>
  </si>
  <si>
    <t>Peyton 23 JT</t>
  </si>
  <si>
    <t>Edison 54 JT</t>
  </si>
  <si>
    <t>Miami/Yoder 60 JT</t>
  </si>
  <si>
    <t>Canon City RE-1</t>
  </si>
  <si>
    <t>Fremont</t>
  </si>
  <si>
    <t>Fremont RE-2</t>
  </si>
  <si>
    <t>Cotopaxi RE-3</t>
  </si>
  <si>
    <t>Roaring Fork RE-1</t>
  </si>
  <si>
    <t>Garfield</t>
  </si>
  <si>
    <t>Garfield RE-2</t>
  </si>
  <si>
    <t>Gilpin County RE-1</t>
  </si>
  <si>
    <t>Gilpin</t>
  </si>
  <si>
    <t>West Grand 1-JT</t>
  </si>
  <si>
    <t>Grand</t>
  </si>
  <si>
    <t>Gunnison Watershed RE1J</t>
  </si>
  <si>
    <t>Gunnison</t>
  </si>
  <si>
    <t>Hinsdale County RE 1</t>
  </si>
  <si>
    <t>Hinsdale</t>
  </si>
  <si>
    <t>Huerfano RE-1</t>
  </si>
  <si>
    <t>Huerfano</t>
  </si>
  <si>
    <t>La Veta RE-2</t>
  </si>
  <si>
    <t>Jackson</t>
  </si>
  <si>
    <t>Jefferson</t>
  </si>
  <si>
    <t>Eads RE-1</t>
  </si>
  <si>
    <t>Kiowa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</si>
  <si>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</si>
  <si>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</si>
  <si>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</si>
  <si>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</si>
  <si>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</si>
  <si>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</si>
  <si>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</si>
  <si>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</si>
  <si>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Thompson R2-J</t>
  </si>
  <si>
    <t>Estes Park R-3</t>
  </si>
  <si>
    <t>Las Animas</t>
  </si>
  <si>
    <t>Aguilar Reorganized 6</t>
  </si>
  <si>
    <t>Lincoln</t>
  </si>
  <si>
    <t>Limon RE-4J</t>
  </si>
  <si>
    <t>Karval RE-23</t>
  </si>
  <si>
    <t>Valley RE-1</t>
  </si>
  <si>
    <t>Logan</t>
  </si>
  <si>
    <t>Frenchman RE-3</t>
  </si>
  <si>
    <t>Buffalo RE-4J</t>
  </si>
  <si>
    <t>Plateau RE-5</t>
  </si>
  <si>
    <t>De Beque 49JT</t>
  </si>
  <si>
    <t>Mesa</t>
  </si>
  <si>
    <t>Creede School District</t>
  </si>
  <si>
    <t>Mineral</t>
  </si>
  <si>
    <t>Moffat County RE:No 1</t>
  </si>
  <si>
    <t>Moffat</t>
  </si>
  <si>
    <t>Montezuma-Cortez RE-1</t>
  </si>
  <si>
    <t>Montezuma</t>
  </si>
  <si>
    <t>Dolores RE-4A</t>
  </si>
  <si>
    <t>Mancos RE-6</t>
  </si>
  <si>
    <t>Montrose County RE-1J</t>
  </si>
  <si>
    <t>Montrose</t>
  </si>
  <si>
    <t>West End RE-2</t>
  </si>
  <si>
    <t>Brush RE-2(J)</t>
  </si>
  <si>
    <t>Morgan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</si>
  <si>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</si>
  <si>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</si>
  <si>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</si>
  <si>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</si>
  <si>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</si>
  <si>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</si>
  <si>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</si>
  <si>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Holyoke RE-1J</t>
  </si>
  <si>
    <t>Phillips</t>
  </si>
  <si>
    <t>Haxtun RE-2J</t>
  </si>
  <si>
    <t>Pitkin</t>
  </si>
  <si>
    <t>Granada RE-1</t>
  </si>
  <si>
    <t>Prowers</t>
  </si>
  <si>
    <t>Lamar RE-2</t>
  </si>
  <si>
    <t>Holly RE-3</t>
  </si>
  <si>
    <t>Wiley RE-13 JT</t>
  </si>
  <si>
    <t>Pueblo</t>
  </si>
  <si>
    <t>Pueblo County 70</t>
  </si>
  <si>
    <t>Meeker RE1</t>
  </si>
  <si>
    <t>Rio Blanco</t>
  </si>
  <si>
    <t>Rangely RE-4</t>
  </si>
  <si>
    <t>Rio Grande</t>
  </si>
  <si>
    <t>Sargent RE-33J</t>
  </si>
  <si>
    <t>Hayden RE-1</t>
  </si>
  <si>
    <t>Routt</t>
  </si>
  <si>
    <t>Steamboat Springs RE-2</t>
  </si>
  <si>
    <t>South Routt RE 3</t>
  </si>
  <si>
    <t>Mountain Valley RE 1</t>
  </si>
  <si>
    <t>Saguache</t>
  </si>
  <si>
    <t>Center 26 JT</t>
  </si>
  <si>
    <t>San Juan</t>
  </si>
  <si>
    <t>San Miguel</t>
  </si>
  <si>
    <t>Julesburg RE-1</t>
  </si>
  <si>
    <t>Sedgwick</t>
  </si>
  <si>
    <t>REvere School District</t>
  </si>
  <si>
    <t>Summit RE-1</t>
  </si>
  <si>
    <t>Summit</t>
  </si>
  <si>
    <t>Cripple Creek-Victor RE-1</t>
  </si>
  <si>
    <t>Teller</t>
  </si>
  <si>
    <t>Woodland Park RE-2</t>
  </si>
  <si>
    <t>Washington</t>
  </si>
  <si>
    <t>Weld County RE-1</t>
  </si>
  <si>
    <t>Weld</t>
  </si>
  <si>
    <t>Eaton RE-2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</si>
  <si>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</si>
  <si>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</si>
  <si>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</si>
  <si>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</si>
  <si>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</si>
  <si>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</si>
  <si>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</si>
  <si>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</si>
  <si>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</si>
  <si>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Wray Rd-2</t>
  </si>
  <si>
    <t>Idalia Rj-3</t>
  </si>
  <si>
    <t>Charter School Institute</t>
  </si>
  <si>
    <t/>
  </si>
  <si>
    <t>Colo School Deaf Blind</t>
  </si>
  <si>
    <t>DistNo</t>
  </si>
  <si>
    <t>Totals</t>
  </si>
  <si>
    <t xml:space="preserve">Totals 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</si>
  <si>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</si>
  <si>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</si>
  <si>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</si>
  <si>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</si>
  <si>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</si>
  <si>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</si>
  <si>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</si>
  <si>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</si>
  <si>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Jenny Hambleton 303-866-6905 or hambleton_j@cde.state.co.us</t>
  </si>
  <si>
    <t>2017-18</t>
  </si>
  <si>
    <t>AP Incentives</t>
  </si>
  <si>
    <t>Bullying</t>
  </si>
  <si>
    <t>Career Success Pilot Program Incentives</t>
  </si>
  <si>
    <t>Colorado Adult Education</t>
  </si>
  <si>
    <t>Comprehensive Health Education</t>
  </si>
  <si>
    <t>EARSS Restorative</t>
  </si>
  <si>
    <r>
      <t xml:space="preserve">EARSS
</t>
    </r>
    <r>
      <rPr>
        <b/>
        <sz val="11"/>
        <rFont val="Calibri"/>
        <family val="2"/>
        <scheme val="minor"/>
      </rPr>
      <t>(Expelled and At-risk Student Services)</t>
    </r>
  </si>
  <si>
    <r>
      <t xml:space="preserve">ELG
</t>
    </r>
    <r>
      <rPr>
        <b/>
        <sz val="11"/>
        <rFont val="Calibri"/>
        <family val="2"/>
        <scheme val="minor"/>
      </rPr>
      <t>(Early Literacy Grant)</t>
    </r>
  </si>
  <si>
    <t>Colorado Student
Re-engagement</t>
  </si>
  <si>
    <t>School Counselor</t>
  </si>
  <si>
    <t>School Health</t>
  </si>
  <si>
    <t>Student Wellness</t>
  </si>
  <si>
    <t>Supplemental On-line</t>
  </si>
  <si>
    <t>Weld County SD RE-3J</t>
  </si>
  <si>
    <t>Y026</t>
  </si>
  <si>
    <t>Y028</t>
  </si>
  <si>
    <t>Y029</t>
  </si>
  <si>
    <t>Y646</t>
  </si>
  <si>
    <t>Y694</t>
  </si>
  <si>
    <t>Y705</t>
  </si>
  <si>
    <t>Y709</t>
  </si>
  <si>
    <t>Y815</t>
  </si>
  <si>
    <t>1521</t>
  </si>
  <si>
    <t>Converge Day Treatment Center</t>
  </si>
  <si>
    <t>6022</t>
  </si>
  <si>
    <t>6025</t>
  </si>
  <si>
    <t>6032</t>
  </si>
  <si>
    <t>6034</t>
  </si>
  <si>
    <t>6038</t>
  </si>
  <si>
    <t>6075</t>
  </si>
  <si>
    <t>6086</t>
  </si>
  <si>
    <t>6091</t>
  </si>
  <si>
    <t>6108</t>
  </si>
  <si>
    <t>6199</t>
  </si>
  <si>
    <t>6204</t>
  </si>
  <si>
    <t>Pikes Peak BOCES</t>
  </si>
  <si>
    <t>Santa Fe Trail BOCES</t>
  </si>
  <si>
    <t>Ute Pass BOCES</t>
  </si>
  <si>
    <t>Aims College dba Aims Community College</t>
  </si>
  <si>
    <t>State Board for Community Colleges and Occupational Educational System dba Community College of Aurora</t>
  </si>
  <si>
    <t>Year One Inc dba Mile High Youth Corps</t>
  </si>
  <si>
    <t>Colorado Mountain College</t>
  </si>
  <si>
    <t>Adult Learning Center, Inc./Pine River Community Learning Center</t>
  </si>
  <si>
    <t>Durango Adult Education Center,  Inc.</t>
  </si>
  <si>
    <t>CCD ABE/GED Institute</t>
  </si>
  <si>
    <t>Asian Pacific Development Center</t>
  </si>
  <si>
    <t>Arapahoe House StepWise</t>
  </si>
  <si>
    <t>Jefferson Hills</t>
  </si>
  <si>
    <t>Turning Point Waverly School</t>
  </si>
  <si>
    <t>Denver Children's Home</t>
  </si>
  <si>
    <t>El Pueblo Boys and Girls Ranch</t>
  </si>
  <si>
    <t>Shiloh Home</t>
  </si>
  <si>
    <t xml:space="preserve">Alternative Homes for Youth </t>
  </si>
  <si>
    <t xml:space="preserve">Griffith Center - Colorado Springs </t>
  </si>
  <si>
    <t>Midway Youth Services - Remington House</t>
  </si>
  <si>
    <t>Southern Peaks Regional Treatment Center</t>
  </si>
  <si>
    <t>Tennyson Center for Children</t>
  </si>
  <si>
    <t>Total Grant Award</t>
  </si>
  <si>
    <t>Grantee Total FY17-18 Awards</t>
  </si>
  <si>
    <t xml:space="preserve">Marti Rodriguez 303-866-6769 or rodriguez_m@cde.state.co.us </t>
  </si>
  <si>
    <t>Appropriation</t>
  </si>
  <si>
    <t>DCAITE020</t>
  </si>
  <si>
    <t>Alamosa RE 11J</t>
  </si>
  <si>
    <t>Las Animas RE 1</t>
  </si>
  <si>
    <t>Delta County 50 J</t>
  </si>
  <si>
    <t>Canon City RE 1</t>
  </si>
  <si>
    <t>Roaring Fork RE 1</t>
  </si>
  <si>
    <t>Estes Park R 3</t>
  </si>
  <si>
    <t>Moffat County RE No 1</t>
  </si>
  <si>
    <t>Montezuma Cortez RE 1</t>
  </si>
  <si>
    <t>Telluride R 1</t>
  </si>
  <si>
    <t>Woodland Park RE 2</t>
  </si>
  <si>
    <t>Weld County S D RE 8</t>
  </si>
  <si>
    <t>Payments
December
2017</t>
  </si>
  <si>
    <t>School Bullying Prevention</t>
  </si>
  <si>
    <t>Marti Rodriguez 303-866-6769 or rodriguez_m@cde.state.co.us</t>
  </si>
  <si>
    <t>Appropriation:</t>
  </si>
  <si>
    <t>DC0062015</t>
  </si>
  <si>
    <t>Payments
September
2017</t>
  </si>
  <si>
    <t>DGADC0460</t>
  </si>
  <si>
    <t>DGHAP0490</t>
  </si>
  <si>
    <t>DCGAW1680</t>
  </si>
  <si>
    <t>DGBFF0410 / DCBFFE410</t>
  </si>
  <si>
    <t>DCBFKE630 / DGBFK0630</t>
  </si>
  <si>
    <t>Alternative Homes for Youth</t>
  </si>
  <si>
    <t>Griffith Center for Children, Inc.</t>
  </si>
  <si>
    <t>Midway Youth Services</t>
  </si>
  <si>
    <t>9150</t>
  </si>
  <si>
    <t>Adams Arapahoe 28J</t>
  </si>
  <si>
    <t>South Conejos RE 10</t>
  </si>
  <si>
    <t>Lake County R 1</t>
  </si>
  <si>
    <t>Durango 9 R</t>
  </si>
  <si>
    <t>Park County RE 2</t>
  </si>
  <si>
    <t>Hayden RE 1</t>
  </si>
  <si>
    <t>Cripple Creek Victor RE 1</t>
  </si>
  <si>
    <t>9175</t>
  </si>
  <si>
    <t>Colorado River Boces</t>
  </si>
  <si>
    <t>DCBFW26R0</t>
  </si>
  <si>
    <t>Sangre De Cristo RE 22J</t>
  </si>
  <si>
    <t>Jefferson County R 1</t>
  </si>
  <si>
    <t>Dolores RE 4A</t>
  </si>
  <si>
    <t>Fort Morgan RE 3</t>
  </si>
  <si>
    <t>Norwood R 2J</t>
  </si>
  <si>
    <t>Mc Clave RE 2</t>
  </si>
  <si>
    <t>Salida R 32</t>
  </si>
  <si>
    <t>Sierra Grande R 30</t>
  </si>
  <si>
    <t>Poudre R 1</t>
  </si>
  <si>
    <t>Thompson R2 J</t>
  </si>
  <si>
    <t>Valley RE 1</t>
  </si>
  <si>
    <t>Montrose County RE 1J</t>
  </si>
  <si>
    <t>Wiggins RE 50 J</t>
  </si>
  <si>
    <t>Steamboat Springs RE 2</t>
  </si>
  <si>
    <t>Summit RE 1</t>
  </si>
  <si>
    <t>Keenesburg RE 3 J</t>
  </si>
  <si>
    <t>DCCFGE370</t>
  </si>
  <si>
    <t>Division Of Youth Services</t>
  </si>
  <si>
    <t>DCHAM15RS</t>
  </si>
  <si>
    <t>La Veta RE 2</t>
  </si>
  <si>
    <t>9045</t>
  </si>
  <si>
    <t>DCBFFE410</t>
  </si>
  <si>
    <t>DCCFK0980</t>
  </si>
  <si>
    <t>Colorado River BOCES</t>
  </si>
  <si>
    <t>m</t>
  </si>
  <si>
    <t>April 2018</t>
  </si>
  <si>
    <t>Computer Science Education</t>
  </si>
  <si>
    <t>Aguilar 6</t>
  </si>
  <si>
    <t>Branson 82</t>
  </si>
  <si>
    <t>Computer Science Education Grant E890</t>
  </si>
  <si>
    <t>DCMCAE890</t>
  </si>
  <si>
    <t>0700</t>
  </si>
  <si>
    <t>2145</t>
  </si>
  <si>
    <t>2175</t>
  </si>
  <si>
    <t>2181</t>
  </si>
  <si>
    <t>2218</t>
  </si>
  <si>
    <t>2964</t>
  </si>
  <si>
    <t>4730</t>
  </si>
  <si>
    <t>4732</t>
  </si>
  <si>
    <t>EPLA Excellence (English Language Proficiency)</t>
  </si>
  <si>
    <t>Belle Creek Charter School</t>
  </si>
  <si>
    <t>School Code</t>
  </si>
  <si>
    <t>School</t>
  </si>
  <si>
    <t>DSST: Green Valley Ranch High School</t>
  </si>
  <si>
    <t>DSST: Cole High School</t>
  </si>
  <si>
    <t>DSST: Green Valley Ranch Middle School</t>
  </si>
  <si>
    <t>DSST: Conservatory Green Middle School</t>
  </si>
  <si>
    <t>Flagstaff Charter Academy</t>
  </si>
  <si>
    <t>Kipp Denver Collegiate High School</t>
  </si>
  <si>
    <t>Kipp Sunshine Peak Academy</t>
  </si>
  <si>
    <t>Victory Preparatory Academy</t>
  </si>
  <si>
    <t>DCAIRE050</t>
  </si>
  <si>
    <t>Quality Teacher Recruitment</t>
  </si>
  <si>
    <t>Quality Teacher Recruitment E720</t>
  </si>
  <si>
    <t>DCAIPE720</t>
  </si>
  <si>
    <t>Y010</t>
  </si>
  <si>
    <t>Teach for America</t>
  </si>
  <si>
    <t>May 2018</t>
  </si>
  <si>
    <t>AP Incentives Program E020</t>
  </si>
  <si>
    <t>Career Success Pilot Program Incentives 0460</t>
  </si>
  <si>
    <t>Colorado Adult Education 0490</t>
  </si>
  <si>
    <t>Colorado Student Re-engagement 1680</t>
  </si>
  <si>
    <t>Comprehensive Health Education 0410 &amp; E410</t>
  </si>
  <si>
    <t>Expelled and at Risk Student Services E630 &amp; 0630</t>
  </si>
  <si>
    <t>Expelled and At-risk Student Services (EARSS) Restorative Practices E630 &amp; 0630</t>
  </si>
  <si>
    <t>Early Literacy Grant 26R0</t>
  </si>
  <si>
    <t>English Language Proficiency (ELPA) E050</t>
  </si>
  <si>
    <t>School Counselor Corp State Grant E370</t>
  </si>
  <si>
    <t>mu</t>
  </si>
  <si>
    <t>School Health Professionals State Grant 15RS</t>
  </si>
  <si>
    <t>Student Wellness E410</t>
  </si>
  <si>
    <t>Supplemental On Line 0980</t>
  </si>
  <si>
    <t>Y011</t>
  </si>
  <si>
    <t>Public Education &amp; Business Coalition (PEBC)</t>
  </si>
  <si>
    <t>June 2018</t>
  </si>
  <si>
    <t>Payments
June
2018</t>
  </si>
  <si>
    <t>DGAAA0100 and DRCCA1700</t>
  </si>
  <si>
    <t>June
2018</t>
  </si>
  <si>
    <t>3240</t>
  </si>
  <si>
    <t>Rural Low Income</t>
  </si>
  <si>
    <t>Geno-Hugo C113</t>
  </si>
  <si>
    <t>Geno-HugoC113</t>
  </si>
  <si>
    <t>State Rural and Low Income Schools Funding 0100 and 1700</t>
  </si>
  <si>
    <r>
      <t xml:space="preserve">SUMMARY OF COMPETITIVE STATE GRANTS </t>
    </r>
    <r>
      <rPr>
        <b/>
        <sz val="22"/>
        <rFont val="Calibri"/>
        <family val="2"/>
        <scheme val="minor"/>
      </rPr>
      <t xml:space="preserve"> FY 2017-18</t>
    </r>
  </si>
  <si>
    <t>Turnaround Leaders</t>
  </si>
  <si>
    <t>High Cost</t>
  </si>
  <si>
    <t>Eads Re-1</t>
  </si>
  <si>
    <t>Weld County Re-1</t>
  </si>
  <si>
    <t>Pritchett Re-3</t>
  </si>
  <si>
    <t>Vilas Re-5</t>
  </si>
  <si>
    <t>Campo Re-6</t>
  </si>
  <si>
    <t>Custer Count School District C-1</t>
  </si>
  <si>
    <t>Dolores County Re No. 2</t>
  </si>
  <si>
    <t>Cotopaxi Re-3</t>
  </si>
  <si>
    <t>Plainview Re-2</t>
  </si>
  <si>
    <t>Karval Re-23</t>
  </si>
  <si>
    <t>Frenchman Re-3</t>
  </si>
  <si>
    <t>Weldon Valley Re-20(J)</t>
  </si>
  <si>
    <t>Platte Valley Re-3</t>
  </si>
  <si>
    <t>Prairie Re-11</t>
  </si>
  <si>
    <t>Pawnee Re-12</t>
  </si>
  <si>
    <t>East Central BOCES</t>
  </si>
  <si>
    <t>Mountain BOCES</t>
  </si>
  <si>
    <t>Centennial BOCES</t>
  </si>
  <si>
    <t>San Juan BOCES</t>
  </si>
  <si>
    <t>Southwest BOCES</t>
  </si>
  <si>
    <t>Northwest Colo BOCES</t>
  </si>
  <si>
    <t>Rio Blanco BOCES</t>
  </si>
  <si>
    <t>Mt Evans BOCES</t>
  </si>
  <si>
    <t>Uncompahgre BOCES, Telluride</t>
  </si>
  <si>
    <t>X010</t>
  </si>
  <si>
    <t>Division of Youth Services</t>
  </si>
  <si>
    <t>CO School for the Deaf &amp; Blind</t>
  </si>
  <si>
    <t>CO Mental Health Institute in Pueblo</t>
  </si>
  <si>
    <t>CO Department of Corrections</t>
  </si>
  <si>
    <t>ECEA High Cost E750</t>
  </si>
  <si>
    <t xml:space="preserve">Evan Davis 303-866-3129 or davis_e@cde.state.co.us </t>
  </si>
  <si>
    <t>DCCDSE750</t>
  </si>
  <si>
    <t>School Turnaround Leaders E070</t>
  </si>
  <si>
    <t>DCAIVE070</t>
  </si>
  <si>
    <t>Payments March 2018</t>
  </si>
  <si>
    <t>Payments June 2018</t>
  </si>
  <si>
    <t>19010</t>
  </si>
  <si>
    <t>19205</t>
  </si>
  <si>
    <t>21085</t>
  </si>
  <si>
    <t>26011</t>
  </si>
  <si>
    <t>35030</t>
  </si>
  <si>
    <t>62060</t>
  </si>
  <si>
    <t>64043</t>
  </si>
  <si>
    <t>64053</t>
  </si>
  <si>
    <t>64103</t>
  </si>
  <si>
    <t>64123</t>
  </si>
  <si>
    <t>64133</t>
  </si>
  <si>
    <t>64143</t>
  </si>
  <si>
    <t>64160</t>
  </si>
  <si>
    <t>64163</t>
  </si>
  <si>
    <t>64193</t>
  </si>
  <si>
    <t>64200</t>
  </si>
  <si>
    <t>64205</t>
  </si>
  <si>
    <t>64213</t>
  </si>
  <si>
    <t>Kiowa C2</t>
  </si>
  <si>
    <t>03010</t>
  </si>
  <si>
    <t>49010</t>
  </si>
  <si>
    <t>64153</t>
  </si>
  <si>
    <t>ARAPAHOE 1 ENGLEWOOD</t>
  </si>
  <si>
    <t>EAGLE COUNTY RD 50</t>
  </si>
  <si>
    <t>ELIZABETH C-1</t>
  </si>
  <si>
    <t>EL PASO 38, LEWIS PALMER</t>
  </si>
  <si>
    <t>GUNNISON RE-1J</t>
  </si>
  <si>
    <t>LARIMER R-3 ESTES PARK</t>
  </si>
  <si>
    <t>ASPEN 1</t>
  </si>
  <si>
    <t>WELD 6 GREELEY</t>
  </si>
  <si>
    <t>EAST CENTRAL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</si>
  <si>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</si>
  <si>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</si>
  <si>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</si>
  <si>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</si>
  <si>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</si>
  <si>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</si>
  <si>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BOCES</t>
  </si>
  <si>
    <t>RIO BLANCO BOCES</t>
  </si>
  <si>
    <t>MOUNT EVANS BOCES, IDAHO SPRINGS</t>
  </si>
  <si>
    <t>UNCOMPAHGRE BOCES</t>
  </si>
  <si>
    <t>SANTA FE TRAIL BOCES</t>
  </si>
  <si>
    <t>UTE PASS BOCES</t>
  </si>
  <si>
    <t>Douglas County</t>
  </si>
  <si>
    <t>Jefferson County</t>
  </si>
  <si>
    <t>Thompson SD</t>
  </si>
  <si>
    <t>Ouray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</si>
</sst>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14990691854609822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indexed="64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indexed="64"/>
      </top>
      <bottom style="medium">
        <color theme="0" tint="-0.14993743705557422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0" fontId="25" fillId="0" borderId="0"/>
    <xf numFmtId="0" fontId="1" fillId="0" borderId="0"/>
    <xf numFmtId="0" fontId="1" fillId="0" borderId="0"/>
    <xf numFmtId="0" fontId="29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6" applyNumberFormat="0" applyAlignment="0" applyProtection="0"/>
    <xf numFmtId="0" fontId="37" fillId="9" borderId="17" applyNumberFormat="0" applyAlignment="0" applyProtection="0"/>
    <xf numFmtId="0" fontId="38" fillId="9" borderId="16" applyNumberFormat="0" applyAlignment="0" applyProtection="0"/>
    <xf numFmtId="0" fontId="39" fillId="0" borderId="18" applyNumberFormat="0" applyFill="0" applyAlignment="0" applyProtection="0"/>
    <xf numFmtId="0" fontId="40" fillId="10" borderId="19" applyNumberFormat="0" applyAlignment="0" applyProtection="0"/>
    <xf numFmtId="0" fontId="41" fillId="0" borderId="0" applyNumberFormat="0" applyFill="0" applyBorder="0" applyAlignment="0" applyProtection="0"/>
    <xf numFmtId="0" fontId="1" fillId="11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21" fillId="0" borderId="0"/>
    <xf numFmtId="0" fontId="4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321">
    <xf numFmtId="0" fontId="0" fillId="0" borderId="0" xfId="0"/>
    <xf numFmtId="0" fontId="0" fillId="0" borderId="0" xfId="0" applyFont="1"/>
    <xf numFmtId="0" fontId="0" fillId="0" borderId="0" xfId="0"/>
    <xf numFmtId="0" fontId="3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Fill="1" applyBorder="1"/>
    <xf numFmtId="0" fontId="6" fillId="0" borderId="0" xfId="0" applyFont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wrapText="1"/>
    </xf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6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164" fontId="6" fillId="0" borderId="0" xfId="0" applyNumberFormat="1" applyFont="1"/>
    <xf numFmtId="0" fontId="17" fillId="0" borderId="0" xfId="0" applyFont="1"/>
    <xf numFmtId="0" fontId="19" fillId="3" borderId="0" xfId="0" applyFont="1" applyFill="1"/>
    <xf numFmtId="38" fontId="3" fillId="0" borderId="0" xfId="0" applyNumberFormat="1" applyFont="1" applyFill="1"/>
    <xf numFmtId="38" fontId="0" fillId="0" borderId="0" xfId="0" applyNumberFormat="1" applyFill="1"/>
    <xf numFmtId="165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0" fontId="27" fillId="4" borderId="10" xfId="0" applyFont="1" applyFill="1" applyBorder="1" applyAlignment="1" applyProtection="1">
      <alignment horizontal="center" vertical="center"/>
    </xf>
    <xf numFmtId="0" fontId="0" fillId="0" borderId="0" xfId="0" applyAlignment="1"/>
    <xf numFmtId="0" fontId="28" fillId="0" borderId="11" xfId="0" applyFont="1" applyFill="1" applyBorder="1" applyAlignment="1" applyProtection="1">
      <alignment vertical="center"/>
    </xf>
    <xf numFmtId="0" fontId="28" fillId="0" borderId="11" xfId="0" applyFont="1" applyFill="1" applyBorder="1" applyAlignment="1" applyProtection="1">
      <alignment horizontal="right" vertical="center"/>
    </xf>
    <xf numFmtId="0" fontId="28" fillId="0" borderId="12" xfId="0" applyFont="1" applyFill="1" applyBorder="1" applyAlignment="1" applyProtection="1">
      <alignment horizontal="right" vertical="center"/>
    </xf>
    <xf numFmtId="3" fontId="0" fillId="0" borderId="0" xfId="0" applyNumberFormat="1" applyFill="1"/>
    <xf numFmtId="166" fontId="6" fillId="0" borderId="0" xfId="2" applyNumberFormat="1" applyFont="1" applyFill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/>
    <xf numFmtId="49" fontId="2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166" fontId="3" fillId="0" borderId="0" xfId="0" applyNumberFormat="1" applyFont="1" applyFill="1"/>
    <xf numFmtId="43" fontId="2" fillId="0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0" fontId="17" fillId="0" borderId="0" xfId="0" applyFont="1" applyAlignment="1">
      <alignment vertical="center" wrapText="1"/>
    </xf>
    <xf numFmtId="0" fontId="0" fillId="0" borderId="0" xfId="0" applyAlignment="1"/>
    <xf numFmtId="43" fontId="17" fillId="0" borderId="0" xfId="0" applyNumberFormat="1" applyFont="1"/>
    <xf numFmtId="0" fontId="4" fillId="0" borderId="32" xfId="0" applyFont="1" applyFill="1" applyBorder="1" applyAlignment="1" applyProtection="1">
      <alignment horizontal="left"/>
    </xf>
    <xf numFmtId="43" fontId="4" fillId="0" borderId="25" xfId="0" applyNumberFormat="1" applyFont="1" applyFill="1" applyBorder="1"/>
    <xf numFmtId="43" fontId="4" fillId="0" borderId="34" xfId="0" applyNumberFormat="1" applyFont="1" applyFill="1" applyBorder="1"/>
    <xf numFmtId="43" fontId="4" fillId="0" borderId="29" xfId="0" applyNumberFormat="1" applyFont="1" applyFill="1" applyBorder="1"/>
    <xf numFmtId="43" fontId="4" fillId="0" borderId="30" xfId="0" applyNumberFormat="1" applyFont="1" applyFill="1" applyBorder="1"/>
    <xf numFmtId="49" fontId="4" fillId="0" borderId="27" xfId="0" applyNumberFormat="1" applyFont="1" applyFill="1" applyBorder="1"/>
    <xf numFmtId="166" fontId="10" fillId="0" borderId="40" xfId="2" applyNumberFormat="1" applyFont="1" applyFill="1" applyBorder="1"/>
    <xf numFmtId="43" fontId="18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/>
    <xf numFmtId="43" fontId="4" fillId="0" borderId="39" xfId="0" applyNumberFormat="1" applyFont="1" applyFill="1" applyBorder="1"/>
    <xf numFmtId="166" fontId="6" fillId="0" borderId="40" xfId="2" applyNumberFormat="1" applyFont="1" applyFill="1" applyBorder="1" applyAlignment="1">
      <alignment horizontal="right"/>
    </xf>
    <xf numFmtId="166" fontId="10" fillId="0" borderId="40" xfId="2" applyNumberFormat="1" applyFont="1" applyFill="1" applyBorder="1" applyAlignment="1">
      <alignment horizontal="left"/>
    </xf>
    <xf numFmtId="43" fontId="4" fillId="0" borderId="32" xfId="0" applyNumberFormat="1" applyFont="1" applyFill="1" applyBorder="1"/>
    <xf numFmtId="0" fontId="12" fillId="0" borderId="40" xfId="0" quotePrefix="1" applyFont="1" applyFill="1" applyBorder="1" applyAlignment="1" applyProtection="1">
      <alignment horizontal="left"/>
    </xf>
    <xf numFmtId="0" fontId="4" fillId="0" borderId="29" xfId="0" applyFont="1" applyFill="1" applyBorder="1"/>
    <xf numFmtId="0" fontId="4" fillId="0" borderId="33" xfId="0" applyFont="1" applyFill="1" applyBorder="1" applyAlignment="1" applyProtection="1">
      <alignment horizontal="left"/>
    </xf>
    <xf numFmtId="0" fontId="20" fillId="36" borderId="0" xfId="0" applyFont="1" applyFill="1"/>
    <xf numFmtId="3" fontId="4" fillId="0" borderId="29" xfId="0" applyNumberFormat="1" applyFont="1" applyFill="1" applyBorder="1" applyAlignment="1" applyProtection="1">
      <alignment horizontal="left"/>
    </xf>
    <xf numFmtId="43" fontId="4" fillId="0" borderId="31" xfId="0" applyNumberFormat="1" applyFont="1" applyFill="1" applyBorder="1"/>
    <xf numFmtId="0" fontId="13" fillId="36" borderId="0" xfId="0" applyFont="1" applyFill="1" applyAlignment="1">
      <alignment horizontal="left"/>
    </xf>
    <xf numFmtId="0" fontId="4" fillId="0" borderId="27" xfId="0" quotePrefix="1" applyFont="1" applyFill="1" applyBorder="1" applyAlignment="1" applyProtection="1">
      <alignment horizontal="left"/>
    </xf>
    <xf numFmtId="0" fontId="20" fillId="36" borderId="0" xfId="0" applyFont="1" applyFill="1" applyAlignment="1">
      <alignment horizontal="left"/>
    </xf>
    <xf numFmtId="0" fontId="4" fillId="0" borderId="34" xfId="0" applyFont="1" applyFill="1" applyBorder="1" applyAlignment="1" applyProtection="1">
      <alignment horizontal="left"/>
    </xf>
    <xf numFmtId="0" fontId="4" fillId="0" borderId="26" xfId="0" applyFont="1" applyFill="1" applyBorder="1"/>
    <xf numFmtId="0" fontId="6" fillId="0" borderId="40" xfId="0" applyFont="1" applyFill="1" applyBorder="1" applyAlignment="1" applyProtection="1">
      <alignment horizontal="left"/>
    </xf>
    <xf numFmtId="0" fontId="19" fillId="0" borderId="0" xfId="0" applyFont="1" applyFill="1"/>
    <xf numFmtId="43" fontId="4" fillId="0" borderId="26" xfId="0" applyNumberFormat="1" applyFont="1" applyFill="1" applyBorder="1"/>
    <xf numFmtId="0" fontId="4" fillId="0" borderId="29" xfId="0" applyFont="1" applyFill="1" applyBorder="1" applyAlignment="1" applyProtection="1">
      <alignment horizontal="left"/>
    </xf>
    <xf numFmtId="0" fontId="18" fillId="0" borderId="23" xfId="0" applyFont="1" applyBorder="1" applyAlignment="1">
      <alignment horizontal="center" vertical="center" wrapText="1"/>
    </xf>
    <xf numFmtId="43" fontId="4" fillId="0" borderId="35" xfId="0" applyNumberFormat="1" applyFont="1" applyFill="1" applyBorder="1"/>
    <xf numFmtId="43" fontId="4" fillId="0" borderId="28" xfId="0" applyNumberFormat="1" applyFont="1" applyFill="1" applyBorder="1"/>
    <xf numFmtId="43" fontId="4" fillId="0" borderId="24" xfId="0" applyNumberFormat="1" applyFont="1" applyFill="1" applyBorder="1"/>
    <xf numFmtId="43" fontId="4" fillId="0" borderId="27" xfId="0" applyNumberFormat="1" applyFont="1" applyFill="1" applyBorder="1"/>
    <xf numFmtId="0" fontId="4" fillId="0" borderId="30" xfId="0" quotePrefix="1" applyFont="1" applyFill="1" applyBorder="1" applyAlignment="1" applyProtection="1">
      <alignment horizontal="left"/>
    </xf>
    <xf numFmtId="0" fontId="19" fillId="36" borderId="0" xfId="0" applyFont="1" applyFill="1"/>
    <xf numFmtId="0" fontId="4" fillId="0" borderId="27" xfId="0" quotePrefix="1" applyFont="1" applyFill="1" applyBorder="1" applyAlignment="1">
      <alignment horizontal="left"/>
    </xf>
    <xf numFmtId="0" fontId="0" fillId="0" borderId="0" xfId="0"/>
    <xf numFmtId="0" fontId="13" fillId="36" borderId="0" xfId="0" quotePrefix="1" applyFont="1" applyFill="1" applyAlignment="1">
      <alignment horizontal="left"/>
    </xf>
    <xf numFmtId="0" fontId="13" fillId="36" borderId="0" xfId="0" applyFont="1" applyFill="1"/>
    <xf numFmtId="0" fontId="19" fillId="36" borderId="0" xfId="0" applyFont="1" applyFill="1" applyAlignment="1">
      <alignment wrapText="1"/>
    </xf>
    <xf numFmtId="0" fontId="19" fillId="36" borderId="0" xfId="0" applyFont="1" applyFill="1" applyAlignment="1">
      <alignment horizontal="center" wrapText="1"/>
    </xf>
    <xf numFmtId="166" fontId="10" fillId="36" borderId="6" xfId="2" applyNumberFormat="1" applyFont="1" applyFill="1" applyBorder="1" applyAlignment="1">
      <alignment horizontal="left"/>
    </xf>
    <xf numFmtId="166" fontId="10" fillId="36" borderId="6" xfId="2" applyNumberFormat="1" applyFont="1" applyFill="1" applyBorder="1" applyAlignment="1">
      <alignment horizontal="center"/>
    </xf>
    <xf numFmtId="166" fontId="10" fillId="36" borderId="5" xfId="2" applyNumberFormat="1" applyFont="1" applyFill="1" applyBorder="1"/>
    <xf numFmtId="0" fontId="9" fillId="36" borderId="5" xfId="0" applyFont="1" applyFill="1" applyBorder="1" applyAlignment="1">
      <alignment horizontal="left"/>
    </xf>
    <xf numFmtId="0" fontId="9" fillId="36" borderId="5" xfId="0" applyFont="1" applyFill="1" applyBorder="1"/>
    <xf numFmtId="166" fontId="14" fillId="36" borderId="5" xfId="2" applyNumberFormat="1" applyFont="1" applyFill="1" applyBorder="1"/>
    <xf numFmtId="0" fontId="7" fillId="36" borderId="0" xfId="0" applyFont="1" applyFill="1"/>
    <xf numFmtId="0" fontId="0" fillId="36" borderId="0" xfId="0" applyFill="1"/>
    <xf numFmtId="0" fontId="7" fillId="36" borderId="0" xfId="0" applyFont="1" applyFill="1" applyAlignment="1">
      <alignment horizontal="left"/>
    </xf>
    <xf numFmtId="0" fontId="8" fillId="36" borderId="0" xfId="0" applyFont="1" applyFill="1"/>
    <xf numFmtId="0" fontId="9" fillId="36" borderId="0" xfId="0" applyFont="1" applyFill="1"/>
    <xf numFmtId="0" fontId="9" fillId="36" borderId="0" xfId="0" quotePrefix="1" applyFont="1" applyFill="1" applyAlignment="1">
      <alignment horizontal="left"/>
    </xf>
    <xf numFmtId="0" fontId="6" fillId="36" borderId="0" xfId="0" applyFont="1" applyFill="1"/>
    <xf numFmtId="0" fontId="9" fillId="36" borderId="0" xfId="0" applyFont="1" applyFill="1" applyAlignment="1">
      <alignment horizontal="left"/>
    </xf>
    <xf numFmtId="0" fontId="0" fillId="36" borderId="0" xfId="0" applyFill="1" applyAlignment="1">
      <alignment wrapText="1"/>
    </xf>
    <xf numFmtId="0" fontId="2" fillId="36" borderId="0" xfId="0" applyFont="1" applyFill="1" applyAlignment="1">
      <alignment horizontal="center" wrapText="1"/>
    </xf>
    <xf numFmtId="0" fontId="0" fillId="36" borderId="0" xfId="0" applyFill="1" applyAlignment="1">
      <alignment horizont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5" fontId="2" fillId="2" borderId="44" xfId="1" applyNumberFormat="1" applyFont="1" applyFill="1" applyBorder="1" applyAlignment="1">
      <alignment horizontal="center" vertical="center"/>
    </xf>
    <xf numFmtId="49" fontId="2" fillId="0" borderId="43" xfId="0" quotePrefix="1" applyNumberFormat="1" applyFont="1" applyFill="1" applyBorder="1" applyAlignment="1">
      <alignment horizontal="center" vertical="center" wrapText="1"/>
    </xf>
    <xf numFmtId="49" fontId="10" fillId="36" borderId="41" xfId="0" applyNumberFormat="1" applyFont="1" applyFill="1" applyBorder="1"/>
    <xf numFmtId="166" fontId="10" fillId="36" borderId="41" xfId="2" applyNumberFormat="1" applyFont="1" applyFill="1" applyBorder="1" applyAlignment="1">
      <alignment horizontal="left"/>
    </xf>
    <xf numFmtId="166" fontId="6" fillId="36" borderId="41" xfId="2" applyNumberFormat="1" applyFont="1" applyFill="1" applyBorder="1"/>
    <xf numFmtId="166" fontId="0" fillId="36" borderId="41" xfId="2" applyNumberFormat="1" applyFont="1" applyFill="1" applyBorder="1"/>
    <xf numFmtId="49" fontId="10" fillId="36" borderId="41" xfId="0" quotePrefix="1" applyNumberFormat="1" applyFont="1" applyFill="1" applyBorder="1"/>
    <xf numFmtId="164" fontId="9" fillId="36" borderId="7" xfId="0" applyNumberFormat="1" applyFont="1" applyFill="1" applyBorder="1"/>
    <xf numFmtId="166" fontId="9" fillId="36" borderId="9" xfId="2" applyNumberFormat="1" applyFont="1" applyFill="1" applyBorder="1"/>
    <xf numFmtId="49" fontId="10" fillId="0" borderId="45" xfId="0" applyNumberFormat="1" applyFont="1" applyFill="1" applyBorder="1"/>
    <xf numFmtId="0" fontId="10" fillId="0" borderId="45" xfId="0" applyFont="1" applyFill="1" applyBorder="1"/>
    <xf numFmtId="166" fontId="6" fillId="0" borderId="45" xfId="2" applyNumberFormat="1" applyFont="1" applyFill="1" applyBorder="1"/>
    <xf numFmtId="166" fontId="0" fillId="0" borderId="45" xfId="2" applyNumberFormat="1" applyFont="1" applyFill="1" applyBorder="1"/>
    <xf numFmtId="0" fontId="12" fillId="0" borderId="22" xfId="0" quotePrefix="1" applyFont="1" applyFill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166" fontId="6" fillId="0" borderId="8" xfId="2" applyNumberFormat="1" applyFont="1" applyFill="1" applyBorder="1" applyAlignment="1"/>
    <xf numFmtId="166" fontId="6" fillId="0" borderId="8" xfId="2" applyNumberFormat="1" applyFont="1" applyFill="1" applyBorder="1"/>
    <xf numFmtId="166" fontId="0" fillId="0" borderId="0" xfId="2" applyNumberFormat="1" applyFont="1" applyFill="1" applyBorder="1"/>
    <xf numFmtId="0" fontId="0" fillId="0" borderId="0" xfId="0" applyFill="1" applyBorder="1"/>
    <xf numFmtId="164" fontId="9" fillId="36" borderId="7" xfId="0" applyNumberFormat="1" applyFont="1" applyFill="1" applyBorder="1" applyAlignment="1">
      <alignment horizontal="left"/>
    </xf>
    <xf numFmtId="166" fontId="9" fillId="36" borderId="9" xfId="2" applyNumberFormat="1" applyFont="1" applyFill="1" applyBorder="1" applyAlignment="1"/>
    <xf numFmtId="0" fontId="0" fillId="36" borderId="0" xfId="0" applyFill="1" applyAlignment="1">
      <alignment horizontal="left"/>
    </xf>
    <xf numFmtId="0" fontId="7" fillId="36" borderId="0" xfId="0" applyFont="1" applyFill="1" applyAlignment="1"/>
    <xf numFmtId="0" fontId="9" fillId="36" borderId="0" xfId="0" applyFont="1" applyFill="1" applyAlignment="1"/>
    <xf numFmtId="0" fontId="13" fillId="36" borderId="0" xfId="0" applyFont="1" applyFill="1" applyAlignment="1"/>
    <xf numFmtId="0" fontId="0" fillId="36" borderId="0" xfId="0" applyFill="1" applyAlignment="1"/>
    <xf numFmtId="49" fontId="10" fillId="0" borderId="40" xfId="0" applyNumberFormat="1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166" fontId="3" fillId="0" borderId="46" xfId="2" applyNumberFormat="1" applyFont="1" applyFill="1" applyBorder="1"/>
    <xf numFmtId="166" fontId="6" fillId="36" borderId="5" xfId="2" applyNumberFormat="1" applyFont="1" applyFill="1" applyBorder="1" applyAlignment="1">
      <alignment horizontal="left"/>
    </xf>
    <xf numFmtId="166" fontId="6" fillId="36" borderId="5" xfId="2" applyNumberFormat="1" applyFont="1" applyFill="1" applyBorder="1" applyAlignment="1">
      <alignment horizontal="center"/>
    </xf>
    <xf numFmtId="164" fontId="9" fillId="36" borderId="5" xfId="0" applyNumberFormat="1" applyFont="1" applyFill="1" applyBorder="1" applyAlignment="1">
      <alignment horizontal="left"/>
    </xf>
    <xf numFmtId="166" fontId="9" fillId="36" borderId="5" xfId="2" applyNumberFormat="1" applyFont="1" applyFill="1" applyBorder="1"/>
    <xf numFmtId="166" fontId="9" fillId="36" borderId="7" xfId="2" applyNumberFormat="1" applyFont="1" applyFill="1" applyBorder="1"/>
    <xf numFmtId="166" fontId="10" fillId="0" borderId="40" xfId="2" applyNumberFormat="1" applyFont="1" applyFill="1" applyBorder="1" applyAlignment="1">
      <alignment horizontal="center"/>
    </xf>
    <xf numFmtId="43" fontId="6" fillId="0" borderId="46" xfId="2" applyNumberFormat="1" applyFont="1" applyFill="1" applyBorder="1" applyAlignment="1">
      <alignment horizontal="center"/>
    </xf>
    <xf numFmtId="166" fontId="6" fillId="0" borderId="0" xfId="2" applyNumberFormat="1" applyFont="1" applyFill="1" applyBorder="1"/>
    <xf numFmtId="0" fontId="0" fillId="36" borderId="0" xfId="0" applyFont="1" applyFill="1" applyAlignment="1">
      <alignment horizontal="left"/>
    </xf>
    <xf numFmtId="43" fontId="11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right"/>
    </xf>
    <xf numFmtId="0" fontId="8" fillId="36" borderId="0" xfId="0" applyFont="1" applyFill="1" applyAlignment="1">
      <alignment horizontal="right"/>
    </xf>
    <xf numFmtId="0" fontId="0" fillId="36" borderId="0" xfId="0" applyFont="1" applyFill="1" applyAlignment="1">
      <alignment wrapText="1"/>
    </xf>
    <xf numFmtId="43" fontId="11" fillId="36" borderId="0" xfId="0" quotePrefix="1" applyNumberFormat="1" applyFont="1" applyFill="1" applyAlignment="1">
      <alignment horizontal="center"/>
    </xf>
    <xf numFmtId="0" fontId="9" fillId="36" borderId="0" xfId="0" quotePrefix="1" applyFont="1" applyFill="1" applyAlignment="1">
      <alignment horizontal="right"/>
    </xf>
    <xf numFmtId="0" fontId="9" fillId="36" borderId="0" xfId="0" applyFont="1" applyFill="1" applyAlignment="1">
      <alignment horizontal="right"/>
    </xf>
    <xf numFmtId="0" fontId="6" fillId="36" borderId="0" xfId="0" applyFont="1" applyFill="1" applyAlignment="1">
      <alignment horizontal="right"/>
    </xf>
    <xf numFmtId="0" fontId="2" fillId="36" borderId="0" xfId="0" applyFont="1" applyFill="1" applyAlignment="1">
      <alignment horizontal="right" wrapText="1"/>
    </xf>
    <xf numFmtId="0" fontId="0" fillId="36" borderId="0" xfId="0" applyFont="1" applyFill="1" applyAlignment="1">
      <alignment horizontal="center" wrapText="1"/>
    </xf>
    <xf numFmtId="0" fontId="0" fillId="36" borderId="0" xfId="0" applyFont="1" applyFill="1" applyAlignment="1">
      <alignment horizontal="right" wrapText="1"/>
    </xf>
    <xf numFmtId="164" fontId="9" fillId="36" borderId="5" xfId="0" applyNumberFormat="1" applyFont="1" applyFill="1" applyBorder="1"/>
    <xf numFmtId="49" fontId="10" fillId="0" borderId="40" xfId="2" applyNumberFormat="1" applyFont="1" applyFill="1" applyBorder="1" applyAlignment="1">
      <alignment horizontal="center"/>
    </xf>
    <xf numFmtId="166" fontId="0" fillId="0" borderId="40" xfId="2" applyNumberFormat="1" applyFont="1" applyFill="1" applyBorder="1"/>
    <xf numFmtId="49" fontId="7" fillId="36" borderId="0" xfId="0" applyNumberFormat="1" applyFont="1" applyFill="1"/>
    <xf numFmtId="49" fontId="0" fillId="36" borderId="0" xfId="0" applyNumberFormat="1" applyFill="1"/>
    <xf numFmtId="49" fontId="9" fillId="36" borderId="0" xfId="0" applyNumberFormat="1" applyFont="1" applyFill="1"/>
    <xf numFmtId="49" fontId="10" fillId="36" borderId="5" xfId="2" applyNumberFormat="1" applyFont="1" applyFill="1" applyBorder="1"/>
    <xf numFmtId="49" fontId="9" fillId="36" borderId="5" xfId="0" applyNumberFormat="1" applyFont="1" applyFill="1" applyBorder="1"/>
    <xf numFmtId="166" fontId="10" fillId="0" borderId="47" xfId="2" applyNumberFormat="1" applyFont="1" applyFill="1" applyBorder="1" applyAlignment="1">
      <alignment horizontal="left"/>
    </xf>
    <xf numFmtId="49" fontId="10" fillId="36" borderId="48" xfId="2" applyNumberFormat="1" applyFont="1" applyFill="1" applyBorder="1" applyAlignment="1">
      <alignment horizontal="left"/>
    </xf>
    <xf numFmtId="49" fontId="10" fillId="36" borderId="7" xfId="2" applyNumberFormat="1" applyFont="1" applyFill="1" applyBorder="1" applyAlignment="1">
      <alignment horizontal="left"/>
    </xf>
    <xf numFmtId="166" fontId="10" fillId="36" borderId="7" xfId="2" applyNumberFormat="1" applyFont="1" applyFill="1" applyBorder="1" applyAlignment="1">
      <alignment horizontal="center"/>
    </xf>
    <xf numFmtId="166" fontId="10" fillId="36" borderId="7" xfId="2" applyNumberFormat="1" applyFont="1" applyFill="1" applyBorder="1"/>
    <xf numFmtId="166" fontId="6" fillId="36" borderId="7" xfId="2" applyNumberFormat="1" applyFont="1" applyFill="1" applyBorder="1" applyAlignment="1">
      <alignment horizontal="right"/>
    </xf>
    <xf numFmtId="49" fontId="10" fillId="36" borderId="49" xfId="2" applyNumberFormat="1" applyFont="1" applyFill="1" applyBorder="1" applyAlignment="1">
      <alignment horizontal="left"/>
    </xf>
    <xf numFmtId="49" fontId="10" fillId="36" borderId="50" xfId="2" applyNumberFormat="1" applyFont="1" applyFill="1" applyBorder="1" applyAlignment="1">
      <alignment horizontal="left"/>
    </xf>
    <xf numFmtId="166" fontId="10" fillId="36" borderId="50" xfId="2" applyNumberFormat="1" applyFont="1" applyFill="1" applyBorder="1" applyAlignment="1">
      <alignment horizontal="center"/>
    </xf>
    <xf numFmtId="166" fontId="10" fillId="36" borderId="50" xfId="2" applyNumberFormat="1" applyFont="1" applyFill="1" applyBorder="1"/>
    <xf numFmtId="166" fontId="6" fillId="36" borderId="51" xfId="2" applyNumberFormat="1" applyFont="1" applyFill="1" applyBorder="1" applyAlignment="1">
      <alignment horizontal="right"/>
    </xf>
    <xf numFmtId="49" fontId="10" fillId="36" borderId="52" xfId="2" applyNumberFormat="1" applyFont="1" applyFill="1" applyBorder="1" applyAlignment="1">
      <alignment horizontal="left"/>
    </xf>
    <xf numFmtId="49" fontId="10" fillId="36" borderId="53" xfId="2" applyNumberFormat="1" applyFont="1" applyFill="1" applyBorder="1" applyAlignment="1">
      <alignment horizontal="left"/>
    </xf>
    <xf numFmtId="166" fontId="10" fillId="36" borderId="53" xfId="2" applyNumberFormat="1" applyFont="1" applyFill="1" applyBorder="1" applyAlignment="1">
      <alignment horizontal="center"/>
    </xf>
    <xf numFmtId="166" fontId="10" fillId="36" borderId="53" xfId="2" applyNumberFormat="1" applyFont="1" applyFill="1" applyBorder="1"/>
    <xf numFmtId="166" fontId="6" fillId="36" borderId="53" xfId="2" applyNumberFormat="1" applyFont="1" applyFill="1" applyBorder="1" applyAlignment="1">
      <alignment horizontal="right"/>
    </xf>
    <xf numFmtId="166" fontId="10" fillId="36" borderId="52" xfId="2" applyNumberFormat="1" applyFont="1" applyFill="1" applyBorder="1" applyAlignment="1">
      <alignment horizontal="center"/>
    </xf>
    <xf numFmtId="166" fontId="10" fillId="36" borderId="53" xfId="2" applyNumberFormat="1" applyFont="1" applyFill="1" applyBorder="1" applyAlignment="1">
      <alignment horizontal="left"/>
    </xf>
    <xf numFmtId="43" fontId="10" fillId="36" borderId="53" xfId="2" applyNumberFormat="1" applyFont="1" applyFill="1" applyBorder="1" applyAlignment="1">
      <alignment horizontal="center"/>
    </xf>
    <xf numFmtId="166" fontId="10" fillId="36" borderId="48" xfId="2" applyNumberFormat="1" applyFont="1" applyFill="1" applyBorder="1" applyAlignment="1">
      <alignment horizontal="center"/>
    </xf>
    <xf numFmtId="166" fontId="10" fillId="36" borderId="7" xfId="2" applyNumberFormat="1" applyFont="1" applyFill="1" applyBorder="1" applyAlignment="1">
      <alignment horizontal="left"/>
    </xf>
    <xf numFmtId="43" fontId="10" fillId="36" borderId="7" xfId="2" applyNumberFormat="1" applyFont="1" applyFill="1" applyBorder="1" applyAlignment="1">
      <alignment horizontal="center"/>
    </xf>
    <xf numFmtId="166" fontId="10" fillId="36" borderId="49" xfId="2" applyNumberFormat="1" applyFont="1" applyFill="1" applyBorder="1" applyAlignment="1">
      <alignment horizontal="center"/>
    </xf>
    <xf numFmtId="166" fontId="10" fillId="36" borderId="50" xfId="2" applyNumberFormat="1" applyFont="1" applyFill="1" applyBorder="1" applyAlignment="1">
      <alignment horizontal="left"/>
    </xf>
    <xf numFmtId="43" fontId="10" fillId="36" borderId="50" xfId="2" applyNumberFormat="1" applyFont="1" applyFill="1" applyBorder="1" applyAlignment="1">
      <alignment horizontal="center"/>
    </xf>
    <xf numFmtId="0" fontId="12" fillId="0" borderId="47" xfId="0" quotePrefix="1" applyFont="1" applyFill="1" applyBorder="1" applyAlignment="1" applyProtection="1">
      <alignment horizontal="left"/>
    </xf>
    <xf numFmtId="0" fontId="6" fillId="0" borderId="47" xfId="0" applyFont="1" applyFill="1" applyBorder="1" applyAlignment="1" applyProtection="1">
      <alignment horizontal="left"/>
    </xf>
    <xf numFmtId="166" fontId="10" fillId="0" borderId="47" xfId="2" applyNumberFormat="1" applyFont="1" applyFill="1" applyBorder="1"/>
    <xf numFmtId="49" fontId="4" fillId="0" borderId="27" xfId="0" quotePrefix="1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10" fillId="36" borderId="7" xfId="2" applyNumberFormat="1" applyFont="1" applyFill="1" applyBorder="1" applyAlignment="1">
      <alignment horizontal="left"/>
    </xf>
    <xf numFmtId="49" fontId="10" fillId="36" borderId="52" xfId="2" quotePrefix="1" applyNumberFormat="1" applyFont="1" applyFill="1" applyBorder="1" applyAlignment="1">
      <alignment horizontal="left"/>
    </xf>
    <xf numFmtId="49" fontId="10" fillId="36" borderId="0" xfId="2" quotePrefix="1" applyNumberFormat="1" applyFont="1" applyFill="1" applyBorder="1" applyAlignment="1">
      <alignment horizontal="left"/>
    </xf>
    <xf numFmtId="49" fontId="10" fillId="36" borderId="0" xfId="2" applyNumberFormat="1" applyFont="1" applyFill="1" applyBorder="1" applyAlignment="1">
      <alignment horizontal="left"/>
    </xf>
    <xf numFmtId="166" fontId="10" fillId="36" borderId="0" xfId="2" applyNumberFormat="1" applyFont="1" applyFill="1" applyBorder="1" applyAlignment="1">
      <alignment horizontal="center"/>
    </xf>
    <xf numFmtId="166" fontId="10" fillId="36" borderId="0" xfId="2" applyNumberFormat="1" applyFont="1" applyFill="1" applyBorder="1"/>
    <xf numFmtId="166" fontId="6" fillId="36" borderId="0" xfId="2" applyNumberFormat="1" applyFont="1" applyFill="1" applyBorder="1" applyAlignment="1">
      <alignment horizontal="right"/>
    </xf>
    <xf numFmtId="43" fontId="20" fillId="36" borderId="0" xfId="0" applyNumberFormat="1" applyFont="1" applyFill="1" applyAlignment="1">
      <alignment horizontal="left"/>
    </xf>
    <xf numFmtId="43" fontId="20" fillId="36" borderId="0" xfId="0" applyNumberFormat="1" applyFont="1" applyFill="1"/>
    <xf numFmtId="43" fontId="19" fillId="36" borderId="0" xfId="0" applyNumberFormat="1" applyFont="1" applyFill="1" applyAlignment="1">
      <alignment wrapText="1"/>
    </xf>
    <xf numFmtId="43" fontId="13" fillId="36" borderId="0" xfId="0" quotePrefix="1" applyNumberFormat="1" applyFont="1" applyFill="1" applyAlignment="1">
      <alignment horizontal="left"/>
    </xf>
    <xf numFmtId="43" fontId="13" fillId="36" borderId="0" xfId="0" applyNumberFormat="1" applyFont="1" applyFill="1"/>
    <xf numFmtId="43" fontId="13" fillId="36" borderId="0" xfId="0" applyNumberFormat="1" applyFont="1" applyFill="1" applyAlignment="1">
      <alignment horizontal="left"/>
    </xf>
    <xf numFmtId="43" fontId="9" fillId="36" borderId="0" xfId="0" applyNumberFormat="1" applyFont="1" applyFill="1" applyAlignment="1">
      <alignment horizontal="left"/>
    </xf>
    <xf numFmtId="43" fontId="19" fillId="36" borderId="0" xfId="0" applyNumberFormat="1" applyFont="1" applyFill="1" applyAlignment="1">
      <alignment horizontal="center" wrapText="1"/>
    </xf>
    <xf numFmtId="43" fontId="2" fillId="0" borderId="1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horizontal="center" vertical="center" wrapText="1"/>
    </xf>
    <xf numFmtId="43" fontId="2" fillId="0" borderId="1" xfId="0" quotePrefix="1" applyNumberFormat="1" applyFont="1" applyFill="1" applyBorder="1" applyAlignment="1">
      <alignment horizontal="center" vertical="center" wrapText="1"/>
    </xf>
    <xf numFmtId="43" fontId="10" fillId="36" borderId="53" xfId="2" applyNumberFormat="1" applyFont="1" applyFill="1" applyBorder="1"/>
    <xf numFmtId="43" fontId="6" fillId="36" borderId="53" xfId="2" applyNumberFormat="1" applyFont="1" applyFill="1" applyBorder="1" applyAlignment="1">
      <alignment horizontal="right"/>
    </xf>
    <xf numFmtId="43" fontId="10" fillId="36" borderId="7" xfId="2" applyNumberFormat="1" applyFont="1" applyFill="1" applyBorder="1"/>
    <xf numFmtId="43" fontId="6" fillId="36" borderId="7" xfId="2" applyNumberFormat="1" applyFont="1" applyFill="1" applyBorder="1" applyAlignment="1">
      <alignment horizontal="right"/>
    </xf>
    <xf numFmtId="43" fontId="10" fillId="0" borderId="47" xfId="2" applyNumberFormat="1" applyFont="1" applyFill="1" applyBorder="1" applyAlignment="1">
      <alignment horizontal="left"/>
    </xf>
    <xf numFmtId="43" fontId="10" fillId="0" borderId="47" xfId="2" applyNumberFormat="1" applyFont="1" applyFill="1" applyBorder="1"/>
    <xf numFmtId="43" fontId="6" fillId="0" borderId="0" xfId="2" applyNumberFormat="1" applyFont="1" applyFill="1" applyBorder="1" applyAlignment="1">
      <alignment horizontal="right"/>
    </xf>
    <xf numFmtId="43" fontId="14" fillId="36" borderId="5" xfId="2" applyNumberFormat="1" applyFont="1" applyFill="1" applyBorder="1"/>
    <xf numFmtId="43" fontId="3" fillId="0" borderId="0" xfId="0" applyNumberFormat="1" applyFont="1" applyFill="1"/>
    <xf numFmtId="43" fontId="0" fillId="0" borderId="0" xfId="0" applyNumberFormat="1" applyFill="1"/>
    <xf numFmtId="43" fontId="17" fillId="0" borderId="0" xfId="0" applyNumberFormat="1" applyFont="1"/>
    <xf numFmtId="43" fontId="4" fillId="0" borderId="34" xfId="0" applyNumberFormat="1" applyFont="1" applyFill="1" applyBorder="1"/>
    <xf numFmtId="0" fontId="18" fillId="0" borderId="23" xfId="0" applyFont="1" applyBorder="1" applyAlignment="1">
      <alignment horizontal="center" vertical="center" wrapText="1"/>
    </xf>
    <xf numFmtId="43" fontId="4" fillId="0" borderId="28" xfId="0" applyNumberFormat="1" applyFont="1" applyFill="1" applyBorder="1"/>
    <xf numFmtId="0" fontId="17" fillId="0" borderId="0" xfId="0" applyFont="1"/>
    <xf numFmtId="0" fontId="18" fillId="0" borderId="23" xfId="0" applyFont="1" applyBorder="1" applyAlignment="1">
      <alignment horizontal="center" vertical="center" wrapText="1"/>
    </xf>
    <xf numFmtId="43" fontId="4" fillId="0" borderId="28" xfId="0" applyNumberFormat="1" applyFont="1" applyFill="1" applyBorder="1"/>
    <xf numFmtId="49" fontId="4" fillId="0" borderId="27" xfId="0" applyNumberFormat="1" applyFont="1" applyFill="1" applyBorder="1"/>
    <xf numFmtId="0" fontId="4" fillId="0" borderId="29" xfId="0" applyFont="1" applyFill="1" applyBorder="1"/>
    <xf numFmtId="0" fontId="4" fillId="0" borderId="27" xfId="0" quotePrefix="1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49" fontId="4" fillId="0" borderId="27" xfId="0" quotePrefix="1" applyNumberFormat="1" applyFont="1" applyFill="1" applyBorder="1"/>
    <xf numFmtId="3" fontId="4" fillId="0" borderId="29" xfId="0" applyNumberFormat="1" applyFont="1" applyFill="1" applyBorder="1" applyAlignment="1" applyProtection="1">
      <alignment horizontal="left"/>
    </xf>
    <xf numFmtId="0" fontId="4" fillId="0" borderId="27" xfId="0" quotePrefix="1" applyFont="1" applyFill="1" applyBorder="1" applyAlignment="1">
      <alignment horizontal="left"/>
    </xf>
    <xf numFmtId="0" fontId="4" fillId="0" borderId="29" xfId="0" applyFont="1" applyFill="1" applyBorder="1" applyAlignment="1">
      <alignment wrapText="1"/>
    </xf>
    <xf numFmtId="49" fontId="4" fillId="0" borderId="27" xfId="0" quotePrefix="1" applyNumberFormat="1" applyFont="1" applyFill="1" applyBorder="1" applyAlignment="1">
      <alignment wrapText="1"/>
    </xf>
    <xf numFmtId="43" fontId="4" fillId="0" borderId="28" xfId="0" applyNumberFormat="1" applyFont="1" applyFill="1" applyBorder="1"/>
    <xf numFmtId="0" fontId="0" fillId="0" borderId="0" xfId="0"/>
    <xf numFmtId="38" fontId="0" fillId="0" borderId="0" xfId="0" applyNumberFormat="1" applyFill="1"/>
    <xf numFmtId="165" fontId="0" fillId="0" borderId="0" xfId="0" applyNumberFormat="1" applyFill="1"/>
    <xf numFmtId="165" fontId="3" fillId="0" borderId="0" xfId="0" applyNumberFormat="1" applyFont="1" applyFill="1"/>
    <xf numFmtId="0" fontId="3" fillId="0" borderId="0" xfId="0" applyFont="1" applyFill="1"/>
    <xf numFmtId="38" fontId="3" fillId="0" borderId="0" xfId="0" applyNumberFormat="1" applyFont="1" applyFill="1"/>
    <xf numFmtId="166" fontId="14" fillId="36" borderId="5" xfId="2" applyNumberFormat="1" applyFont="1" applyFill="1" applyBorder="1"/>
    <xf numFmtId="0" fontId="9" fillId="36" borderId="5" xfId="0" applyFont="1" applyFill="1" applyBorder="1"/>
    <xf numFmtId="166" fontId="6" fillId="0" borderId="40" xfId="2" applyNumberFormat="1" applyFont="1" applyFill="1" applyBorder="1" applyAlignment="1">
      <alignment horizontal="right"/>
    </xf>
    <xf numFmtId="166" fontId="10" fillId="0" borderId="40" xfId="2" applyNumberFormat="1" applyFont="1" applyFill="1" applyBorder="1"/>
    <xf numFmtId="166" fontId="10" fillId="0" borderId="40" xfId="2" applyNumberFormat="1" applyFont="1" applyFill="1" applyBorder="1" applyAlignment="1">
      <alignment horizontal="left"/>
    </xf>
    <xf numFmtId="0" fontId="6" fillId="0" borderId="40" xfId="0" applyFont="1" applyFill="1" applyBorder="1" applyAlignment="1" applyProtection="1">
      <alignment horizontal="left"/>
    </xf>
    <xf numFmtId="166" fontId="10" fillId="36" borderId="5" xfId="2" applyNumberFormat="1" applyFont="1" applyFill="1" applyBorder="1"/>
    <xf numFmtId="166" fontId="10" fillId="36" borderId="6" xfId="2" applyNumberFormat="1" applyFont="1" applyFill="1" applyBorder="1" applyAlignment="1">
      <alignment horizontal="center"/>
    </xf>
    <xf numFmtId="166" fontId="10" fillId="36" borderId="6" xfId="2" applyNumberFormat="1" applyFont="1" applyFill="1" applyBorder="1" applyAlignment="1">
      <alignment horizontal="left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wrapText="1"/>
    </xf>
    <xf numFmtId="0" fontId="13" fillId="36" borderId="0" xfId="0" applyFont="1" applyFill="1"/>
    <xf numFmtId="0" fontId="19" fillId="36" borderId="0" xfId="0" applyFont="1" applyFill="1"/>
    <xf numFmtId="0" fontId="13" fillId="36" borderId="0" xfId="0" applyFont="1" applyFill="1" applyAlignment="1">
      <alignment horizontal="left"/>
    </xf>
    <xf numFmtId="0" fontId="19" fillId="36" borderId="0" xfId="0" applyFont="1" applyFill="1" applyAlignment="1">
      <alignment wrapText="1"/>
    </xf>
    <xf numFmtId="0" fontId="13" fillId="36" borderId="0" xfId="0" quotePrefix="1" applyFont="1" applyFill="1" applyAlignment="1">
      <alignment horizontal="left"/>
    </xf>
    <xf numFmtId="0" fontId="20" fillId="36" borderId="0" xfId="0" applyFont="1" applyFill="1"/>
    <xf numFmtId="0" fontId="20" fillId="36" borderId="0" xfId="0" applyFont="1" applyFill="1" applyAlignment="1">
      <alignment horizontal="left"/>
    </xf>
    <xf numFmtId="0" fontId="0" fillId="0" borderId="0" xfId="0"/>
    <xf numFmtId="166" fontId="14" fillId="36" borderId="5" xfId="2" applyNumberFormat="1" applyFont="1" applyFill="1" applyBorder="1"/>
    <xf numFmtId="0" fontId="9" fillId="36" borderId="5" xfId="0" applyFont="1" applyFill="1" applyBorder="1"/>
    <xf numFmtId="0" fontId="9" fillId="36" borderId="5" xfId="0" applyFont="1" applyFill="1" applyBorder="1" applyAlignment="1">
      <alignment horizontal="left"/>
    </xf>
    <xf numFmtId="166" fontId="10" fillId="36" borderId="5" xfId="2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wrapText="1"/>
    </xf>
    <xf numFmtId="0" fontId="13" fillId="36" borderId="0" xfId="0" applyFont="1" applyFill="1"/>
    <xf numFmtId="0" fontId="19" fillId="36" borderId="0" xfId="0" applyFont="1" applyFill="1"/>
    <xf numFmtId="0" fontId="13" fillId="36" borderId="0" xfId="0" applyFont="1" applyFill="1" applyAlignment="1">
      <alignment horizontal="left"/>
    </xf>
    <xf numFmtId="0" fontId="13" fillId="36" borderId="0" xfId="0" quotePrefix="1" applyFont="1" applyFill="1" applyAlignment="1">
      <alignment horizontal="left"/>
    </xf>
    <xf numFmtId="0" fontId="20" fillId="36" borderId="0" xfId="0" applyFont="1" applyFill="1"/>
    <xf numFmtId="0" fontId="20" fillId="36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0" fillId="36" borderId="0" xfId="0" applyNumberFormat="1" applyFont="1" applyFill="1" applyAlignment="1">
      <alignment horizontal="left"/>
    </xf>
    <xf numFmtId="49" fontId="13" fillId="36" borderId="0" xfId="0" applyNumberFormat="1" applyFont="1" applyFill="1" applyAlignment="1">
      <alignment horizontal="left"/>
    </xf>
    <xf numFmtId="49" fontId="10" fillId="36" borderId="6" xfId="2" applyNumberFormat="1" applyFont="1" applyFill="1" applyBorder="1" applyAlignment="1">
      <alignment horizontal="left"/>
    </xf>
    <xf numFmtId="49" fontId="12" fillId="0" borderId="40" xfId="0" quotePrefix="1" applyNumberFormat="1" applyFont="1" applyFill="1" applyBorder="1" applyAlignment="1" applyProtection="1">
      <alignment horizontal="left"/>
    </xf>
    <xf numFmtId="49" fontId="9" fillId="36" borderId="5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166" fontId="14" fillId="36" borderId="0" xfId="2" applyNumberFormat="1" applyFont="1" applyFill="1" applyBorder="1"/>
    <xf numFmtId="166" fontId="10" fillId="36" borderId="5" xfId="2" quotePrefix="1" applyNumberFormat="1" applyFont="1" applyFill="1" applyBorder="1"/>
    <xf numFmtId="0" fontId="15" fillId="36" borderId="36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5" fillId="36" borderId="37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0" fillId="0" borderId="38" xfId="0" applyBorder="1" applyAlignment="1"/>
    <xf numFmtId="49" fontId="10" fillId="36" borderId="48" xfId="2" applyNumberFormat="1" applyFont="1" applyFill="1" applyBorder="1" applyAlignment="1">
      <alignment horizontal="center"/>
    </xf>
  </cellXfs>
  <cellStyles count="85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2" builtinId="3"/>
    <cellStyle name="Comma 2" xfId="3"/>
    <cellStyle name="Comma 2 2" xfId="6"/>
    <cellStyle name="Comma 2 2 2" xfId="29"/>
    <cellStyle name="Comma 3" xfId="14"/>
    <cellStyle name="Comma 3 2" xfId="35"/>
    <cellStyle name="Comma 4" xfId="21"/>
    <cellStyle name="Comma 4 2" xfId="38"/>
    <cellStyle name="Comma 5" xfId="5"/>
    <cellStyle name="Comma 5 2" xfId="28"/>
    <cellStyle name="Comma 6" xfId="83"/>
    <cellStyle name="Currency" xfId="1" builtinId="4"/>
    <cellStyle name="Currency 2" xfId="8"/>
    <cellStyle name="Currency 2 2" xfId="31"/>
    <cellStyle name="Currency 3" xfId="7"/>
    <cellStyle name="Currency 3 2" xfId="30"/>
    <cellStyle name="Currency 4" xfId="82"/>
    <cellStyle name="Explanatory Text" xfId="53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yperlink 2" xfId="20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25"/>
    <cellStyle name="Normal 10 2" xfId="26"/>
    <cellStyle name="Normal 11" xfId="4"/>
    <cellStyle name="Normal 12" xfId="27"/>
    <cellStyle name="Normal 12 2" xfId="84"/>
    <cellStyle name="Normal 13" xfId="81"/>
    <cellStyle name="Normal 14" xfId="79"/>
    <cellStyle name="Normal 2" xfId="9"/>
    <cellStyle name="Normal 2 2" xfId="24"/>
    <cellStyle name="Normal 3" xfId="10"/>
    <cellStyle name="Normal 3 2" xfId="11"/>
    <cellStyle name="Normal 3 2 2" xfId="32"/>
    <cellStyle name="Normal 4" xfId="16"/>
    <cellStyle name="Normal 4 2" xfId="37"/>
    <cellStyle name="Normal 5" xfId="17"/>
    <cellStyle name="Normal 6" xfId="18"/>
    <cellStyle name="Normal 7" xfId="19"/>
    <cellStyle name="Normal 8" xfId="22"/>
    <cellStyle name="Normal 9" xfId="23"/>
    <cellStyle name="Note" xfId="52" builtinId="10" customBuiltin="1"/>
    <cellStyle name="Output" xfId="47" builtinId="21" customBuiltin="1"/>
    <cellStyle name="Percent 2" xfId="13"/>
    <cellStyle name="Percent 2 2" xfId="34"/>
    <cellStyle name="Percent 3" xfId="15"/>
    <cellStyle name="Percent 3 2" xfId="36"/>
    <cellStyle name="Percent 4" xfId="12"/>
    <cellStyle name="Percent 4 2" xfId="33"/>
    <cellStyle name="Title 2" xfId="80"/>
    <cellStyle name="Total" xfId="54" builtinId="25" customBuiltin="1"/>
    <cellStyle name="Warning Text" xfId="51" builtinId="11" customBuiltin="1"/>
  </cellStyles>
  <dxfs count="0"/>
  <tableStyles count="0" defaultTableStyle="TableStyleMedium2" defaultPivotStyle="PivotStyleLight16"/>
  <colors>
    <mruColors>
      <color rgb="FF99CCFF"/>
      <color rgb="FF00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V2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22" sqref="B222"/>
    </sheetView>
  </sheetViews>
  <sheetFormatPr defaultColWidth="9.109375" defaultRowHeight="14.4" x14ac:dyDescent="0.3"/>
  <cols>
    <col min="1" max="1" width="9.109375" style="35"/>
    <col min="2" max="2" width="60.6640625" style="35" customWidth="1"/>
    <col min="3" max="14" width="19.6640625" style="68" customWidth="1"/>
    <col min="15" max="15" width="19.6640625" style="244" customWidth="1"/>
    <col min="16" max="21" width="19.6640625" style="68" customWidth="1"/>
    <col min="22" max="22" width="23.33203125" style="35" customWidth="1"/>
    <col min="23" max="16384" width="9.109375" style="35"/>
  </cols>
  <sheetData>
    <row r="1" spans="1:22" ht="15.75" customHeight="1" x14ac:dyDescent="0.3">
      <c r="A1" s="313" t="s">
        <v>728</v>
      </c>
      <c r="B1" s="314"/>
      <c r="C1" s="314"/>
      <c r="D1" s="314"/>
      <c r="E1" s="314"/>
      <c r="F1" s="314"/>
      <c r="G1" s="314"/>
      <c r="H1" s="314"/>
      <c r="I1" s="314"/>
      <c r="J1" s="314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</row>
    <row r="2" spans="1:22" ht="15.75" customHeight="1" thickBot="1" x14ac:dyDescent="0.35">
      <c r="A2" s="317"/>
      <c r="B2" s="318"/>
      <c r="C2" s="318"/>
      <c r="D2" s="318"/>
      <c r="E2" s="318"/>
      <c r="F2" s="318"/>
      <c r="G2" s="318"/>
      <c r="H2" s="318"/>
      <c r="I2" s="318"/>
      <c r="J2" s="318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2" s="66" customFormat="1" ht="73.2" thickTop="1" thickBot="1" x14ac:dyDescent="0.35">
      <c r="A3" s="97" t="s">
        <v>343</v>
      </c>
      <c r="B3" s="97" t="s">
        <v>357</v>
      </c>
      <c r="C3" s="76" t="s">
        <v>547</v>
      </c>
      <c r="D3" s="76" t="s">
        <v>548</v>
      </c>
      <c r="E3" s="76" t="s">
        <v>549</v>
      </c>
      <c r="F3" s="76" t="s">
        <v>550</v>
      </c>
      <c r="G3" s="76" t="s">
        <v>555</v>
      </c>
      <c r="H3" s="76" t="s">
        <v>551</v>
      </c>
      <c r="I3" s="76" t="s">
        <v>671</v>
      </c>
      <c r="J3" s="76" t="s">
        <v>553</v>
      </c>
      <c r="K3" s="76" t="s">
        <v>552</v>
      </c>
      <c r="L3" s="76" t="s">
        <v>554</v>
      </c>
      <c r="M3" s="76" t="s">
        <v>684</v>
      </c>
      <c r="N3" s="246" t="s">
        <v>730</v>
      </c>
      <c r="O3" s="249" t="s">
        <v>729</v>
      </c>
      <c r="P3" s="76" t="s">
        <v>697</v>
      </c>
      <c r="Q3" s="76" t="s">
        <v>724</v>
      </c>
      <c r="R3" s="76" t="s">
        <v>556</v>
      </c>
      <c r="S3" s="76" t="s">
        <v>557</v>
      </c>
      <c r="T3" s="76" t="s">
        <v>558</v>
      </c>
      <c r="U3" s="76" t="s">
        <v>559</v>
      </c>
      <c r="V3" s="76" t="s">
        <v>605</v>
      </c>
    </row>
    <row r="4" spans="1:22" ht="18.600000000000001" thickTop="1" x14ac:dyDescent="0.35">
      <c r="A4" s="77" t="s">
        <v>5</v>
      </c>
      <c r="B4" s="92" t="s">
        <v>183</v>
      </c>
      <c r="C4" s="100"/>
      <c r="D4" s="70"/>
      <c r="E4" s="70"/>
      <c r="F4" s="70"/>
      <c r="G4" s="70">
        <v>188913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>
        <v>258082</v>
      </c>
      <c r="T4" s="70"/>
      <c r="U4" s="95"/>
      <c r="V4" s="72">
        <f t="shared" ref="V4:V67" si="0">SUM(C4:U4)</f>
        <v>446995</v>
      </c>
    </row>
    <row r="5" spans="1:22" ht="18" x14ac:dyDescent="0.35">
      <c r="A5" s="74" t="s">
        <v>6</v>
      </c>
      <c r="B5" s="83" t="s">
        <v>184</v>
      </c>
      <c r="C5" s="101"/>
      <c r="D5" s="99">
        <v>25744</v>
      </c>
      <c r="E5" s="99">
        <v>98505.81</v>
      </c>
      <c r="F5" s="99"/>
      <c r="G5" s="99"/>
      <c r="H5" s="99"/>
      <c r="I5" s="260">
        <v>24052</v>
      </c>
      <c r="J5" s="99"/>
      <c r="K5" s="99">
        <v>11204</v>
      </c>
      <c r="L5" s="99"/>
      <c r="M5" s="99"/>
      <c r="N5" s="260"/>
      <c r="O5" s="247"/>
      <c r="P5" s="99"/>
      <c r="Q5" s="99"/>
      <c r="R5" s="99">
        <v>407000</v>
      </c>
      <c r="S5" s="99"/>
      <c r="T5" s="99"/>
      <c r="U5" s="72"/>
      <c r="V5" s="72">
        <f t="shared" si="0"/>
        <v>566505.81000000006</v>
      </c>
    </row>
    <row r="6" spans="1:22" ht="18" x14ac:dyDescent="0.35">
      <c r="A6" s="74" t="s">
        <v>7</v>
      </c>
      <c r="B6" s="83" t="s">
        <v>185</v>
      </c>
      <c r="C6" s="101"/>
      <c r="D6" s="99"/>
      <c r="E6" s="99"/>
      <c r="F6" s="99"/>
      <c r="G6" s="99"/>
      <c r="H6" s="99"/>
      <c r="I6" s="99"/>
      <c r="J6" s="99">
        <v>187800</v>
      </c>
      <c r="K6" s="99"/>
      <c r="L6" s="99"/>
      <c r="M6" s="99"/>
      <c r="N6" s="260"/>
      <c r="O6" s="247">
        <v>102000</v>
      </c>
      <c r="P6" s="99"/>
      <c r="Q6" s="99"/>
      <c r="R6" s="99">
        <v>81400</v>
      </c>
      <c r="S6" s="99"/>
      <c r="T6" s="99"/>
      <c r="U6" s="72"/>
      <c r="V6" s="72">
        <f t="shared" si="0"/>
        <v>371200</v>
      </c>
    </row>
    <row r="7" spans="1:22" ht="18" x14ac:dyDescent="0.35">
      <c r="A7" s="74" t="s">
        <v>8</v>
      </c>
      <c r="B7" s="83" t="s">
        <v>186</v>
      </c>
      <c r="C7" s="101"/>
      <c r="D7" s="99"/>
      <c r="E7" s="99"/>
      <c r="F7" s="99"/>
      <c r="G7" s="99">
        <v>106974</v>
      </c>
      <c r="H7" s="99"/>
      <c r="I7" s="99"/>
      <c r="J7" s="99">
        <v>170415</v>
      </c>
      <c r="K7" s="99">
        <v>169815</v>
      </c>
      <c r="L7" s="99"/>
      <c r="M7" s="99">
        <v>11396</v>
      </c>
      <c r="N7" s="260"/>
      <c r="O7" s="247"/>
      <c r="P7" s="99"/>
      <c r="Q7" s="99"/>
      <c r="R7" s="99"/>
      <c r="S7" s="99"/>
      <c r="T7" s="99"/>
      <c r="U7" s="72"/>
      <c r="V7" s="72">
        <f t="shared" si="0"/>
        <v>458600</v>
      </c>
    </row>
    <row r="8" spans="1:22" ht="18" x14ac:dyDescent="0.35">
      <c r="A8" s="74" t="s">
        <v>9</v>
      </c>
      <c r="B8" s="83" t="s">
        <v>187</v>
      </c>
      <c r="C8" s="101"/>
      <c r="D8" s="99"/>
      <c r="E8" s="99"/>
      <c r="F8" s="99"/>
      <c r="G8" s="99"/>
      <c r="H8" s="99"/>
      <c r="I8" s="99"/>
      <c r="J8" s="99"/>
      <c r="K8" s="99"/>
      <c r="L8" s="99"/>
      <c r="M8" s="99"/>
      <c r="N8" s="260"/>
      <c r="O8" s="247"/>
      <c r="P8" s="99"/>
      <c r="Q8" s="99"/>
      <c r="R8" s="99"/>
      <c r="S8" s="99"/>
      <c r="T8" s="99"/>
      <c r="U8" s="72"/>
      <c r="V8" s="72">
        <f t="shared" si="0"/>
        <v>0</v>
      </c>
    </row>
    <row r="9" spans="1:22" ht="18.75" customHeight="1" x14ac:dyDescent="0.35">
      <c r="A9" s="74" t="s">
        <v>10</v>
      </c>
      <c r="B9" s="83" t="s">
        <v>188</v>
      </c>
      <c r="C9" s="101"/>
      <c r="D9" s="99"/>
      <c r="E9" s="99"/>
      <c r="F9" s="99"/>
      <c r="G9" s="99"/>
      <c r="H9" s="99"/>
      <c r="I9" s="260">
        <v>11300</v>
      </c>
      <c r="J9" s="99"/>
      <c r="K9" s="99"/>
      <c r="L9" s="99"/>
      <c r="M9" s="99"/>
      <c r="N9" s="260"/>
      <c r="O9" s="247"/>
      <c r="P9" s="99"/>
      <c r="Q9" s="99"/>
      <c r="R9" s="99"/>
      <c r="S9" s="99"/>
      <c r="T9" s="99"/>
      <c r="U9" s="72"/>
      <c r="V9" s="72">
        <f t="shared" si="0"/>
        <v>11300</v>
      </c>
    </row>
    <row r="10" spans="1:22" ht="18.75" customHeight="1" x14ac:dyDescent="0.35">
      <c r="A10" s="74" t="s">
        <v>11</v>
      </c>
      <c r="B10" s="83" t="s">
        <v>189</v>
      </c>
      <c r="C10" s="101"/>
      <c r="D10" s="99"/>
      <c r="E10" s="99">
        <v>14388.49</v>
      </c>
      <c r="F10" s="99"/>
      <c r="G10" s="99"/>
      <c r="H10" s="99"/>
      <c r="I10" s="99"/>
      <c r="J10" s="99">
        <v>219927</v>
      </c>
      <c r="K10" s="99"/>
      <c r="L10" s="99"/>
      <c r="M10" s="99"/>
      <c r="N10" s="260"/>
      <c r="O10" s="247">
        <v>62000</v>
      </c>
      <c r="P10" s="99"/>
      <c r="Q10" s="99"/>
      <c r="R10" s="99">
        <v>407000</v>
      </c>
      <c r="S10" s="99"/>
      <c r="T10" s="99"/>
      <c r="U10" s="72"/>
      <c r="V10" s="72">
        <f t="shared" si="0"/>
        <v>703315.49</v>
      </c>
    </row>
    <row r="11" spans="1:22" ht="18.75" customHeight="1" x14ac:dyDescent="0.35">
      <c r="A11" s="74" t="s">
        <v>12</v>
      </c>
      <c r="B11" s="83" t="s">
        <v>190</v>
      </c>
      <c r="C11" s="101">
        <v>23000</v>
      </c>
      <c r="D11" s="99"/>
      <c r="E11" s="99"/>
      <c r="F11" s="99"/>
      <c r="G11" s="99"/>
      <c r="H11" s="99"/>
      <c r="I11" s="260">
        <v>10800</v>
      </c>
      <c r="J11" s="99"/>
      <c r="K11" s="99"/>
      <c r="L11" s="99"/>
      <c r="M11" s="99"/>
      <c r="N11" s="260"/>
      <c r="O11" s="247"/>
      <c r="P11" s="99"/>
      <c r="Q11" s="99"/>
      <c r="R11" s="99">
        <v>162800</v>
      </c>
      <c r="S11" s="99">
        <v>157351</v>
      </c>
      <c r="T11" s="99"/>
      <c r="U11" s="72"/>
      <c r="V11" s="72">
        <f t="shared" si="0"/>
        <v>353951</v>
      </c>
    </row>
    <row r="12" spans="1:22" ht="18.75" customHeight="1" x14ac:dyDescent="0.35">
      <c r="A12" s="74" t="s">
        <v>13</v>
      </c>
      <c r="B12" s="83" t="s">
        <v>191</v>
      </c>
      <c r="C12" s="101"/>
      <c r="D12" s="99"/>
      <c r="E12" s="99"/>
      <c r="F12" s="99"/>
      <c r="G12" s="99"/>
      <c r="H12" s="99"/>
      <c r="I12" s="99"/>
      <c r="J12" s="99"/>
      <c r="K12" s="99"/>
      <c r="L12" s="99">
        <v>157005</v>
      </c>
      <c r="M12" s="99"/>
      <c r="N12" s="260"/>
      <c r="O12" s="247"/>
      <c r="P12" s="99"/>
      <c r="Q12" s="99"/>
      <c r="R12" s="99"/>
      <c r="S12" s="99"/>
      <c r="T12" s="99"/>
      <c r="U12" s="72"/>
      <c r="V12" s="72">
        <f t="shared" si="0"/>
        <v>157005</v>
      </c>
    </row>
    <row r="13" spans="1:22" ht="18.75" customHeight="1" x14ac:dyDescent="0.35">
      <c r="A13" s="74" t="s">
        <v>14</v>
      </c>
      <c r="B13" s="83" t="s">
        <v>192</v>
      </c>
      <c r="C13" s="101"/>
      <c r="D13" s="99"/>
      <c r="E13" s="99">
        <v>1106.81</v>
      </c>
      <c r="F13" s="99"/>
      <c r="G13" s="99"/>
      <c r="H13" s="99"/>
      <c r="I13" s="99"/>
      <c r="J13" s="99">
        <v>163589</v>
      </c>
      <c r="K13" s="99"/>
      <c r="L13" s="99">
        <v>165781</v>
      </c>
      <c r="M13" s="99"/>
      <c r="N13" s="260">
        <v>145986</v>
      </c>
      <c r="O13" s="250">
        <v>444500</v>
      </c>
      <c r="P13" s="99"/>
      <c r="Q13" s="99"/>
      <c r="R13" s="99">
        <v>81400</v>
      </c>
      <c r="S13" s="99"/>
      <c r="T13" s="99">
        <v>50000</v>
      </c>
      <c r="U13" s="72"/>
      <c r="V13" s="72">
        <f t="shared" si="0"/>
        <v>1052362.81</v>
      </c>
    </row>
    <row r="14" spans="1:22" ht="18.75" customHeight="1" x14ac:dyDescent="0.35">
      <c r="A14" s="74" t="s">
        <v>15</v>
      </c>
      <c r="B14" s="83" t="s">
        <v>193</v>
      </c>
      <c r="C14" s="101"/>
      <c r="D14" s="99">
        <v>40570</v>
      </c>
      <c r="E14" s="99"/>
      <c r="F14" s="99"/>
      <c r="G14" s="99"/>
      <c r="H14" s="99"/>
      <c r="I14" s="99"/>
      <c r="J14" s="99"/>
      <c r="K14" s="99"/>
      <c r="L14" s="99"/>
      <c r="M14" s="99"/>
      <c r="N14" s="260"/>
      <c r="O14" s="247"/>
      <c r="P14" s="99"/>
      <c r="Q14" s="99"/>
      <c r="R14" s="99">
        <v>42800</v>
      </c>
      <c r="S14" s="99"/>
      <c r="T14" s="99"/>
      <c r="U14" s="72"/>
      <c r="V14" s="72">
        <f t="shared" si="0"/>
        <v>83370</v>
      </c>
    </row>
    <row r="15" spans="1:22" ht="18.75" customHeight="1" x14ac:dyDescent="0.35">
      <c r="A15" s="74" t="s">
        <v>16</v>
      </c>
      <c r="B15" s="83" t="s">
        <v>194</v>
      </c>
      <c r="C15" s="101"/>
      <c r="D15" s="99">
        <v>75802</v>
      </c>
      <c r="E15" s="99">
        <v>257886</v>
      </c>
      <c r="F15" s="99"/>
      <c r="G15" s="99"/>
      <c r="H15" s="99"/>
      <c r="I15" s="99"/>
      <c r="J15" s="99">
        <v>280842</v>
      </c>
      <c r="K15" s="99"/>
      <c r="L15" s="99"/>
      <c r="M15" s="99">
        <v>70517</v>
      </c>
      <c r="N15" s="260"/>
      <c r="O15" s="247"/>
      <c r="P15" s="99"/>
      <c r="Q15" s="99"/>
      <c r="R15" s="99">
        <v>52800</v>
      </c>
      <c r="S15" s="99">
        <v>161877</v>
      </c>
      <c r="T15" s="99"/>
      <c r="U15" s="72"/>
      <c r="V15" s="72">
        <f t="shared" si="0"/>
        <v>899724</v>
      </c>
    </row>
    <row r="16" spans="1:22" ht="18.75" customHeight="1" x14ac:dyDescent="0.35">
      <c r="A16" s="74" t="s">
        <v>17</v>
      </c>
      <c r="B16" s="83" t="s">
        <v>195</v>
      </c>
      <c r="C16" s="101"/>
      <c r="D16" s="99"/>
      <c r="E16" s="99">
        <v>9961.26</v>
      </c>
      <c r="F16" s="99"/>
      <c r="G16" s="99"/>
      <c r="H16" s="99"/>
      <c r="I16" s="99">
        <v>10000</v>
      </c>
      <c r="J16" s="99"/>
      <c r="K16" s="99"/>
      <c r="L16" s="99"/>
      <c r="M16" s="99">
        <v>20226</v>
      </c>
      <c r="N16" s="260"/>
      <c r="O16" s="247"/>
      <c r="P16" s="99"/>
      <c r="Q16" s="99"/>
      <c r="R16" s="99"/>
      <c r="S16" s="99">
        <v>170082</v>
      </c>
      <c r="T16" s="99"/>
      <c r="U16" s="72"/>
      <c r="V16" s="72">
        <f t="shared" si="0"/>
        <v>210269.26</v>
      </c>
    </row>
    <row r="17" spans="1:22" ht="18.75" customHeight="1" x14ac:dyDescent="0.35">
      <c r="A17" s="74" t="s">
        <v>18</v>
      </c>
      <c r="B17" s="83" t="s">
        <v>196</v>
      </c>
      <c r="C17" s="10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260"/>
      <c r="O17" s="250"/>
      <c r="P17" s="99"/>
      <c r="Q17" s="99"/>
      <c r="R17" s="99">
        <v>31400</v>
      </c>
      <c r="S17" s="99"/>
      <c r="T17" s="99"/>
      <c r="U17" s="72"/>
      <c r="V17" s="72">
        <f t="shared" si="0"/>
        <v>31400</v>
      </c>
    </row>
    <row r="18" spans="1:22" ht="18.75" customHeight="1" x14ac:dyDescent="0.35">
      <c r="A18" s="74" t="s">
        <v>19</v>
      </c>
      <c r="B18" s="83" t="s">
        <v>197</v>
      </c>
      <c r="C18" s="101"/>
      <c r="D18" s="99"/>
      <c r="E18" s="99">
        <v>6640.84</v>
      </c>
      <c r="F18" s="99"/>
      <c r="G18" s="99"/>
      <c r="H18" s="99">
        <v>30000</v>
      </c>
      <c r="I18" s="260">
        <v>19870</v>
      </c>
      <c r="J18" s="99"/>
      <c r="K18" s="99">
        <v>12575</v>
      </c>
      <c r="L18" s="99"/>
      <c r="M18" s="99"/>
      <c r="N18" s="260"/>
      <c r="O18" s="247"/>
      <c r="P18" s="99"/>
      <c r="Q18" s="99"/>
      <c r="R18" s="99">
        <v>58400</v>
      </c>
      <c r="S18" s="99">
        <v>231755</v>
      </c>
      <c r="T18" s="99"/>
      <c r="U18" s="72"/>
      <c r="V18" s="72">
        <f t="shared" si="0"/>
        <v>359240.83999999997</v>
      </c>
    </row>
    <row r="19" spans="1:22" ht="18.75" customHeight="1" x14ac:dyDescent="0.35">
      <c r="A19" s="74" t="s">
        <v>20</v>
      </c>
      <c r="B19" s="83" t="s">
        <v>198</v>
      </c>
      <c r="C19" s="101"/>
      <c r="D19" s="99"/>
      <c r="E19" s="99">
        <v>1106.81</v>
      </c>
      <c r="F19" s="99"/>
      <c r="G19" s="99"/>
      <c r="H19" s="99"/>
      <c r="I19" s="99"/>
      <c r="J19" s="99"/>
      <c r="K19" s="99"/>
      <c r="L19" s="99"/>
      <c r="M19" s="99"/>
      <c r="N19" s="260"/>
      <c r="O19" s="247"/>
      <c r="P19" s="99"/>
      <c r="Q19" s="99"/>
      <c r="R19" s="99"/>
      <c r="S19" s="99"/>
      <c r="T19" s="99"/>
      <c r="U19" s="72"/>
      <c r="V19" s="72">
        <f t="shared" si="0"/>
        <v>1106.81</v>
      </c>
    </row>
    <row r="20" spans="1:22" ht="18.75" customHeight="1" x14ac:dyDescent="0.35">
      <c r="A20" s="74" t="s">
        <v>21</v>
      </c>
      <c r="B20" s="83" t="s">
        <v>199</v>
      </c>
      <c r="C20" s="101"/>
      <c r="D20" s="99"/>
      <c r="E20" s="99"/>
      <c r="F20" s="99"/>
      <c r="G20" s="99"/>
      <c r="H20" s="99">
        <v>24813</v>
      </c>
      <c r="I20" s="99"/>
      <c r="J20" s="99">
        <v>98136</v>
      </c>
      <c r="K20" s="99"/>
      <c r="L20" s="99"/>
      <c r="M20" s="99"/>
      <c r="N20" s="260"/>
      <c r="O20" s="247"/>
      <c r="P20" s="99"/>
      <c r="Q20" s="99"/>
      <c r="R20" s="99"/>
      <c r="S20" s="99">
        <v>201927</v>
      </c>
      <c r="T20" s="99"/>
      <c r="U20" s="72"/>
      <c r="V20" s="72">
        <f t="shared" si="0"/>
        <v>324876</v>
      </c>
    </row>
    <row r="21" spans="1:22" ht="18.75" customHeight="1" x14ac:dyDescent="0.35">
      <c r="A21" s="74" t="s">
        <v>22</v>
      </c>
      <c r="B21" s="83" t="s">
        <v>200</v>
      </c>
      <c r="C21" s="101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260"/>
      <c r="O21" s="247"/>
      <c r="P21" s="99"/>
      <c r="Q21" s="99"/>
      <c r="R21" s="99"/>
      <c r="S21" s="99"/>
      <c r="T21" s="99"/>
      <c r="U21" s="72"/>
      <c r="V21" s="72">
        <f t="shared" si="0"/>
        <v>0</v>
      </c>
    </row>
    <row r="22" spans="1:22" s="248" customFormat="1" ht="18.75" customHeight="1" x14ac:dyDescent="0.35">
      <c r="A22" s="259" t="s">
        <v>23</v>
      </c>
      <c r="B22" s="258" t="s">
        <v>733</v>
      </c>
      <c r="C22" s="101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60"/>
      <c r="O22" s="250"/>
      <c r="P22" s="250"/>
      <c r="Q22" s="250"/>
      <c r="R22" s="250"/>
      <c r="S22" s="250"/>
      <c r="T22" s="250"/>
      <c r="U22" s="72"/>
      <c r="V22" s="72">
        <f t="shared" si="0"/>
        <v>0</v>
      </c>
    </row>
    <row r="23" spans="1:22" ht="18.75" customHeight="1" x14ac:dyDescent="0.35">
      <c r="A23" s="74" t="s">
        <v>24</v>
      </c>
      <c r="B23" s="83" t="s">
        <v>383</v>
      </c>
      <c r="C23" s="10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260"/>
      <c r="O23" s="247"/>
      <c r="P23" s="99"/>
      <c r="Q23" s="99">
        <v>1765.83</v>
      </c>
      <c r="R23" s="99"/>
      <c r="S23" s="99"/>
      <c r="T23" s="99"/>
      <c r="U23" s="72"/>
      <c r="V23" s="72">
        <f t="shared" si="0"/>
        <v>1765.83</v>
      </c>
    </row>
    <row r="24" spans="1:22" s="248" customFormat="1" ht="18.75" customHeight="1" x14ac:dyDescent="0.35">
      <c r="A24" s="251" t="s">
        <v>25</v>
      </c>
      <c r="B24" s="252" t="s">
        <v>734</v>
      </c>
      <c r="C24" s="101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72"/>
      <c r="V24" s="72">
        <f t="shared" si="0"/>
        <v>0</v>
      </c>
    </row>
    <row r="25" spans="1:22" s="248" customFormat="1" ht="18.75" customHeight="1" x14ac:dyDescent="0.35">
      <c r="A25" s="251" t="s">
        <v>26</v>
      </c>
      <c r="B25" s="252" t="s">
        <v>735</v>
      </c>
      <c r="C25" s="101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72"/>
      <c r="V25" s="72">
        <f t="shared" si="0"/>
        <v>0</v>
      </c>
    </row>
    <row r="26" spans="1:22" ht="18.75" customHeight="1" x14ac:dyDescent="0.35">
      <c r="A26" s="74" t="s">
        <v>27</v>
      </c>
      <c r="B26" s="83" t="s">
        <v>201</v>
      </c>
      <c r="C26" s="101">
        <v>500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260"/>
      <c r="O26" s="247"/>
      <c r="P26" s="99"/>
      <c r="Q26" s="99"/>
      <c r="R26" s="99">
        <v>32800</v>
      </c>
      <c r="S26" s="99"/>
      <c r="T26" s="99"/>
      <c r="U26" s="72"/>
      <c r="V26" s="72">
        <f t="shared" si="0"/>
        <v>33300</v>
      </c>
    </row>
    <row r="27" spans="1:22" ht="18.75" customHeight="1" x14ac:dyDescent="0.35">
      <c r="A27" s="74" t="s">
        <v>28</v>
      </c>
      <c r="B27" s="83" t="s">
        <v>202</v>
      </c>
      <c r="C27" s="101"/>
      <c r="D27" s="99"/>
      <c r="E27" s="99">
        <v>7194.24</v>
      </c>
      <c r="F27" s="99"/>
      <c r="G27" s="99"/>
      <c r="H27" s="99"/>
      <c r="I27" s="99"/>
      <c r="J27" s="99"/>
      <c r="K27" s="99"/>
      <c r="L27" s="99"/>
      <c r="M27" s="99"/>
      <c r="N27" s="260"/>
      <c r="O27" s="247"/>
      <c r="P27" s="99"/>
      <c r="Q27" s="99"/>
      <c r="R27" s="99">
        <v>81400</v>
      </c>
      <c r="S27" s="99"/>
      <c r="T27" s="99"/>
      <c r="U27" s="72"/>
      <c r="V27" s="72">
        <f t="shared" si="0"/>
        <v>88594.240000000005</v>
      </c>
    </row>
    <row r="28" spans="1:22" ht="18.75" customHeight="1" x14ac:dyDescent="0.35">
      <c r="A28" s="74" t="s">
        <v>29</v>
      </c>
      <c r="B28" s="83" t="s">
        <v>203</v>
      </c>
      <c r="C28" s="101"/>
      <c r="D28" s="99"/>
      <c r="E28" s="99">
        <v>78029.88</v>
      </c>
      <c r="F28" s="99"/>
      <c r="G28" s="99"/>
      <c r="H28" s="99"/>
      <c r="I28" s="260">
        <v>24130</v>
      </c>
      <c r="J28" s="99"/>
      <c r="K28" s="99"/>
      <c r="L28" s="99"/>
      <c r="M28" s="99">
        <v>4495</v>
      </c>
      <c r="N28" s="260"/>
      <c r="O28" s="247"/>
      <c r="P28" s="99"/>
      <c r="Q28" s="99"/>
      <c r="R28" s="99">
        <v>72800</v>
      </c>
      <c r="S28" s="99"/>
      <c r="T28" s="99"/>
      <c r="U28" s="72"/>
      <c r="V28" s="72">
        <f t="shared" si="0"/>
        <v>179454.88</v>
      </c>
    </row>
    <row r="29" spans="1:22" ht="18.75" customHeight="1" x14ac:dyDescent="0.35">
      <c r="A29" s="74" t="s">
        <v>30</v>
      </c>
      <c r="B29" s="83" t="s">
        <v>204</v>
      </c>
      <c r="C29" s="101"/>
      <c r="D29" s="99">
        <v>33669</v>
      </c>
      <c r="E29" s="99">
        <v>42058.66</v>
      </c>
      <c r="F29" s="99"/>
      <c r="G29" s="99">
        <v>166997</v>
      </c>
      <c r="H29" s="99">
        <v>30000</v>
      </c>
      <c r="I29" s="99"/>
      <c r="J29" s="99">
        <v>148501</v>
      </c>
      <c r="K29" s="99">
        <v>147901</v>
      </c>
      <c r="L29" s="99"/>
      <c r="M29" s="99"/>
      <c r="N29" s="260"/>
      <c r="O29" s="247"/>
      <c r="P29" s="99"/>
      <c r="Q29" s="99"/>
      <c r="R29" s="99">
        <v>194200</v>
      </c>
      <c r="S29" s="99">
        <v>957700</v>
      </c>
      <c r="T29" s="99"/>
      <c r="U29" s="72"/>
      <c r="V29" s="72">
        <f t="shared" si="0"/>
        <v>1721026.6600000001</v>
      </c>
    </row>
    <row r="30" spans="1:22" ht="18" x14ac:dyDescent="0.35">
      <c r="A30" s="74" t="s">
        <v>31</v>
      </c>
      <c r="B30" s="83" t="s">
        <v>205</v>
      </c>
      <c r="C30" s="101"/>
      <c r="D30" s="99"/>
      <c r="E30" s="99"/>
      <c r="F30" s="99"/>
      <c r="G30" s="99"/>
      <c r="H30" s="99"/>
      <c r="I30" s="99"/>
      <c r="J30" s="99">
        <v>25000</v>
      </c>
      <c r="K30" s="99"/>
      <c r="L30" s="99"/>
      <c r="M30" s="99"/>
      <c r="N30" s="260"/>
      <c r="O30" s="247"/>
      <c r="P30" s="99"/>
      <c r="Q30" s="99"/>
      <c r="R30" s="99"/>
      <c r="S30" s="99"/>
      <c r="T30" s="99"/>
      <c r="U30" s="72"/>
      <c r="V30" s="72">
        <f t="shared" si="0"/>
        <v>25000</v>
      </c>
    </row>
    <row r="31" spans="1:22" ht="18" x14ac:dyDescent="0.35">
      <c r="A31" s="74" t="s">
        <v>32</v>
      </c>
      <c r="B31" s="83" t="s">
        <v>206</v>
      </c>
      <c r="C31" s="101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260"/>
      <c r="O31" s="247"/>
      <c r="P31" s="99"/>
      <c r="Q31" s="99"/>
      <c r="R31" s="99">
        <v>32800</v>
      </c>
      <c r="S31" s="99"/>
      <c r="T31" s="99"/>
      <c r="U31" s="72"/>
      <c r="V31" s="72">
        <f t="shared" si="0"/>
        <v>32800</v>
      </c>
    </row>
    <row r="32" spans="1:22" ht="18" x14ac:dyDescent="0.35">
      <c r="A32" s="74" t="s">
        <v>33</v>
      </c>
      <c r="B32" s="83" t="s">
        <v>207</v>
      </c>
      <c r="C32" s="101"/>
      <c r="D32" s="99"/>
      <c r="E32" s="99"/>
      <c r="F32" s="99"/>
      <c r="G32" s="99"/>
      <c r="H32" s="99"/>
      <c r="I32" s="99">
        <v>10000</v>
      </c>
      <c r="J32" s="99"/>
      <c r="K32" s="99"/>
      <c r="L32" s="99"/>
      <c r="M32" s="99"/>
      <c r="N32" s="260"/>
      <c r="O32" s="247"/>
      <c r="P32" s="99"/>
      <c r="Q32" s="99"/>
      <c r="R32" s="99"/>
      <c r="S32" s="99"/>
      <c r="T32" s="99"/>
      <c r="U32" s="72"/>
      <c r="V32" s="72">
        <f t="shared" si="0"/>
        <v>10000</v>
      </c>
    </row>
    <row r="33" spans="1:22" ht="18" x14ac:dyDescent="0.35">
      <c r="A33" s="74" t="s">
        <v>34</v>
      </c>
      <c r="B33" s="83" t="s">
        <v>208</v>
      </c>
      <c r="C33" s="101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260"/>
      <c r="O33" s="247"/>
      <c r="P33" s="99"/>
      <c r="Q33" s="99"/>
      <c r="R33" s="99"/>
      <c r="S33" s="99"/>
      <c r="T33" s="99"/>
      <c r="U33" s="72"/>
      <c r="V33" s="72">
        <f t="shared" si="0"/>
        <v>0</v>
      </c>
    </row>
    <row r="34" spans="1:22" ht="18" x14ac:dyDescent="0.35">
      <c r="A34" s="74" t="s">
        <v>35</v>
      </c>
      <c r="B34" s="83" t="s">
        <v>209</v>
      </c>
      <c r="C34" s="101"/>
      <c r="D34" s="99"/>
      <c r="E34" s="99">
        <v>553.4</v>
      </c>
      <c r="F34" s="99"/>
      <c r="G34" s="99"/>
      <c r="H34" s="99"/>
      <c r="I34" s="99"/>
      <c r="J34" s="99"/>
      <c r="K34" s="99"/>
      <c r="L34" s="99"/>
      <c r="M34" s="99"/>
      <c r="N34" s="260"/>
      <c r="O34" s="247"/>
      <c r="P34" s="99"/>
      <c r="Q34" s="99"/>
      <c r="R34" s="99"/>
      <c r="S34" s="99"/>
      <c r="T34" s="99"/>
      <c r="U34" s="72"/>
      <c r="V34" s="72">
        <f t="shared" si="0"/>
        <v>553.4</v>
      </c>
    </row>
    <row r="35" spans="1:22" ht="18" x14ac:dyDescent="0.35">
      <c r="A35" s="74" t="s">
        <v>36</v>
      </c>
      <c r="B35" s="83" t="s">
        <v>210</v>
      </c>
      <c r="C35" s="101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260"/>
      <c r="O35" s="247"/>
      <c r="P35" s="99"/>
      <c r="Q35" s="99"/>
      <c r="R35" s="99"/>
      <c r="S35" s="99"/>
      <c r="T35" s="99"/>
      <c r="U35" s="72"/>
      <c r="V35" s="72">
        <f t="shared" si="0"/>
        <v>0</v>
      </c>
    </row>
    <row r="36" spans="1:22" ht="18" x14ac:dyDescent="0.35">
      <c r="A36" s="74" t="s">
        <v>37</v>
      </c>
      <c r="B36" s="83" t="s">
        <v>211</v>
      </c>
      <c r="C36" s="10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60"/>
      <c r="O36" s="247"/>
      <c r="P36" s="99"/>
      <c r="Q36" s="99"/>
      <c r="R36" s="99"/>
      <c r="S36" s="99"/>
      <c r="T36" s="99"/>
      <c r="U36" s="72"/>
      <c r="V36" s="72">
        <f t="shared" si="0"/>
        <v>0</v>
      </c>
    </row>
    <row r="37" spans="1:22" ht="18" x14ac:dyDescent="0.35">
      <c r="A37" s="74" t="s">
        <v>38</v>
      </c>
      <c r="B37" s="83" t="s">
        <v>212</v>
      </c>
      <c r="C37" s="101"/>
      <c r="D37" s="99"/>
      <c r="E37" s="99"/>
      <c r="F37" s="99"/>
      <c r="G37" s="99"/>
      <c r="H37" s="99"/>
      <c r="I37" s="99"/>
      <c r="J37" s="99"/>
      <c r="K37" s="99">
        <v>72000</v>
      </c>
      <c r="L37" s="99"/>
      <c r="M37" s="99"/>
      <c r="N37" s="260"/>
      <c r="O37" s="247"/>
      <c r="P37" s="99"/>
      <c r="Q37" s="99"/>
      <c r="R37" s="99"/>
      <c r="S37" s="99">
        <v>80200</v>
      </c>
      <c r="T37" s="99"/>
      <c r="U37" s="72"/>
      <c r="V37" s="72">
        <f t="shared" si="0"/>
        <v>152200</v>
      </c>
    </row>
    <row r="38" spans="1:22" ht="18" x14ac:dyDescent="0.35">
      <c r="A38" s="74" t="s">
        <v>39</v>
      </c>
      <c r="B38" s="83" t="s">
        <v>213</v>
      </c>
      <c r="C38" s="101"/>
      <c r="D38" s="99"/>
      <c r="E38" s="99"/>
      <c r="F38" s="99"/>
      <c r="G38" s="99"/>
      <c r="H38" s="99"/>
      <c r="I38" s="99"/>
      <c r="J38" s="99">
        <v>178065</v>
      </c>
      <c r="K38" s="99"/>
      <c r="L38" s="99"/>
      <c r="M38" s="99"/>
      <c r="N38" s="260"/>
      <c r="O38" s="247"/>
      <c r="P38" s="99"/>
      <c r="Q38" s="99"/>
      <c r="R38" s="99"/>
      <c r="S38" s="99"/>
      <c r="T38" s="99"/>
      <c r="U38" s="72"/>
      <c r="V38" s="72">
        <f t="shared" si="0"/>
        <v>178065</v>
      </c>
    </row>
    <row r="39" spans="1:22" ht="18" x14ac:dyDescent="0.35">
      <c r="A39" s="74" t="s">
        <v>40</v>
      </c>
      <c r="B39" s="83" t="s">
        <v>214</v>
      </c>
      <c r="C39" s="101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260"/>
      <c r="O39" s="247"/>
      <c r="P39" s="99"/>
      <c r="Q39" s="99"/>
      <c r="R39" s="99"/>
      <c r="S39" s="99">
        <v>54313</v>
      </c>
      <c r="T39" s="99"/>
      <c r="U39" s="72"/>
      <c r="V39" s="72">
        <f t="shared" si="0"/>
        <v>54313</v>
      </c>
    </row>
    <row r="40" spans="1:22" ht="18" x14ac:dyDescent="0.35">
      <c r="A40" s="74" t="s">
        <v>41</v>
      </c>
      <c r="B40" s="83" t="s">
        <v>215</v>
      </c>
      <c r="C40" s="101"/>
      <c r="D40" s="99">
        <v>35930</v>
      </c>
      <c r="E40" s="99"/>
      <c r="F40" s="99"/>
      <c r="G40" s="99"/>
      <c r="H40" s="99"/>
      <c r="I40" s="99"/>
      <c r="J40" s="99"/>
      <c r="K40" s="99"/>
      <c r="L40" s="99"/>
      <c r="M40" s="99"/>
      <c r="N40" s="260"/>
      <c r="O40" s="247"/>
      <c r="P40" s="99"/>
      <c r="Q40" s="99"/>
      <c r="R40" s="99"/>
      <c r="S40" s="99"/>
      <c r="T40" s="99"/>
      <c r="U40" s="72"/>
      <c r="V40" s="72">
        <f t="shared" si="0"/>
        <v>35930</v>
      </c>
    </row>
    <row r="41" spans="1:22" s="248" customFormat="1" ht="18" x14ac:dyDescent="0.35">
      <c r="A41" s="251" t="s">
        <v>42</v>
      </c>
      <c r="B41" s="252" t="s">
        <v>736</v>
      </c>
      <c r="C41" s="101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72"/>
      <c r="V41" s="72">
        <f t="shared" si="0"/>
        <v>0</v>
      </c>
    </row>
    <row r="42" spans="1:22" ht="18" x14ac:dyDescent="0.35">
      <c r="A42" s="74" t="s">
        <v>43</v>
      </c>
      <c r="B42" s="83" t="s">
        <v>216</v>
      </c>
      <c r="C42" s="101">
        <v>42500</v>
      </c>
      <c r="D42" s="99"/>
      <c r="E42" s="99"/>
      <c r="F42" s="99"/>
      <c r="G42" s="99">
        <v>57257</v>
      </c>
      <c r="H42" s="99"/>
      <c r="I42" s="99"/>
      <c r="J42" s="99"/>
      <c r="K42" s="99"/>
      <c r="L42" s="99">
        <v>278691</v>
      </c>
      <c r="M42" s="99"/>
      <c r="N42" s="260"/>
      <c r="O42" s="247"/>
      <c r="P42" s="99"/>
      <c r="Q42" s="99"/>
      <c r="R42" s="99">
        <v>651200</v>
      </c>
      <c r="S42" s="99">
        <v>276422</v>
      </c>
      <c r="T42" s="99"/>
      <c r="U42" s="72"/>
      <c r="V42" s="72">
        <f t="shared" si="0"/>
        <v>1306070</v>
      </c>
    </row>
    <row r="43" spans="1:22" ht="18" x14ac:dyDescent="0.35">
      <c r="A43" s="74" t="s">
        <v>44</v>
      </c>
      <c r="B43" s="83" t="s">
        <v>217</v>
      </c>
      <c r="C43" s="101"/>
      <c r="D43" s="99">
        <v>427654</v>
      </c>
      <c r="E43" s="99">
        <v>31544</v>
      </c>
      <c r="F43" s="99"/>
      <c r="G43" s="99">
        <v>276825</v>
      </c>
      <c r="H43" s="99"/>
      <c r="I43" s="260">
        <v>24114</v>
      </c>
      <c r="J43" s="99">
        <v>200000</v>
      </c>
      <c r="K43" s="99">
        <v>12658</v>
      </c>
      <c r="L43" s="99">
        <v>360158</v>
      </c>
      <c r="M43" s="99">
        <v>270519</v>
      </c>
      <c r="N43" s="260"/>
      <c r="O43" s="250">
        <v>366500</v>
      </c>
      <c r="P43" s="99"/>
      <c r="Q43" s="99"/>
      <c r="R43" s="99">
        <v>1580000</v>
      </c>
      <c r="S43" s="99">
        <v>1093329</v>
      </c>
      <c r="T43" s="99"/>
      <c r="U43" s="72"/>
      <c r="V43" s="72">
        <f t="shared" si="0"/>
        <v>4643301</v>
      </c>
    </row>
    <row r="44" spans="1:22" s="248" customFormat="1" ht="18" x14ac:dyDescent="0.35">
      <c r="A44" s="251" t="s">
        <v>45</v>
      </c>
      <c r="B44" s="252" t="s">
        <v>737</v>
      </c>
      <c r="C44" s="101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72"/>
      <c r="V44" s="72">
        <f t="shared" si="0"/>
        <v>0</v>
      </c>
    </row>
    <row r="45" spans="1:22" ht="18" x14ac:dyDescent="0.35">
      <c r="A45" s="74" t="s">
        <v>46</v>
      </c>
      <c r="B45" s="83" t="s">
        <v>218</v>
      </c>
      <c r="C45" s="101"/>
      <c r="D45" s="99"/>
      <c r="E45" s="99">
        <v>62534.59</v>
      </c>
      <c r="F45" s="99"/>
      <c r="G45" s="99"/>
      <c r="H45" s="99"/>
      <c r="I45" s="260">
        <v>12312</v>
      </c>
      <c r="J45" s="99">
        <v>62100</v>
      </c>
      <c r="K45" s="99">
        <v>97462</v>
      </c>
      <c r="L45" s="99"/>
      <c r="M45" s="99"/>
      <c r="N45" s="260"/>
      <c r="O45" s="247"/>
      <c r="P45" s="99"/>
      <c r="Q45" s="99"/>
      <c r="R45" s="99">
        <v>31400</v>
      </c>
      <c r="S45" s="99">
        <v>884408</v>
      </c>
      <c r="T45" s="99"/>
      <c r="U45" s="72"/>
      <c r="V45" s="72">
        <f t="shared" si="0"/>
        <v>1150216.5899999999</v>
      </c>
    </row>
    <row r="46" spans="1:22" ht="18" x14ac:dyDescent="0.35">
      <c r="A46" s="74" t="s">
        <v>47</v>
      </c>
      <c r="B46" s="83" t="s">
        <v>219</v>
      </c>
      <c r="C46" s="101">
        <v>31000</v>
      </c>
      <c r="D46" s="99"/>
      <c r="E46" s="99">
        <v>11068.07</v>
      </c>
      <c r="F46" s="99"/>
      <c r="G46" s="99"/>
      <c r="H46" s="99"/>
      <c r="I46" s="99">
        <v>9090</v>
      </c>
      <c r="J46" s="99"/>
      <c r="K46" s="99"/>
      <c r="L46" s="99"/>
      <c r="M46" s="99"/>
      <c r="N46" s="260">
        <v>274753</v>
      </c>
      <c r="O46" s="247"/>
      <c r="P46" s="99"/>
      <c r="Q46" s="99"/>
      <c r="R46" s="99">
        <v>314200</v>
      </c>
      <c r="S46" s="99">
        <v>160000</v>
      </c>
      <c r="T46" s="99"/>
      <c r="U46" s="72"/>
      <c r="V46" s="72">
        <f t="shared" si="0"/>
        <v>800111.07000000007</v>
      </c>
    </row>
    <row r="47" spans="1:22" ht="18" x14ac:dyDescent="0.35">
      <c r="A47" s="74" t="s">
        <v>48</v>
      </c>
      <c r="B47" s="83" t="s">
        <v>220</v>
      </c>
      <c r="C47" s="101"/>
      <c r="D47" s="99"/>
      <c r="E47" s="99"/>
      <c r="F47" s="99"/>
      <c r="G47" s="99"/>
      <c r="H47" s="99"/>
      <c r="I47" s="260">
        <v>15672</v>
      </c>
      <c r="J47" s="99"/>
      <c r="K47" s="99"/>
      <c r="L47" s="99"/>
      <c r="M47" s="99"/>
      <c r="N47" s="260">
        <v>191596</v>
      </c>
      <c r="O47" s="247"/>
      <c r="P47" s="99"/>
      <c r="Q47" s="99"/>
      <c r="R47" s="99"/>
      <c r="S47" s="99"/>
      <c r="T47" s="99"/>
      <c r="U47" s="72"/>
      <c r="V47" s="72">
        <f t="shared" si="0"/>
        <v>207268</v>
      </c>
    </row>
    <row r="48" spans="1:22" ht="18" x14ac:dyDescent="0.35">
      <c r="A48" s="74" t="s">
        <v>49</v>
      </c>
      <c r="B48" s="83" t="s">
        <v>221</v>
      </c>
      <c r="C48" s="101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260"/>
      <c r="O48" s="247">
        <v>62000</v>
      </c>
      <c r="P48" s="99"/>
      <c r="Q48" s="99"/>
      <c r="R48" s="99"/>
      <c r="S48" s="99"/>
      <c r="T48" s="99"/>
      <c r="U48" s="72"/>
      <c r="V48" s="72">
        <f t="shared" si="0"/>
        <v>62000</v>
      </c>
    </row>
    <row r="49" spans="1:22" ht="18" x14ac:dyDescent="0.35">
      <c r="A49" s="74" t="s">
        <v>50</v>
      </c>
      <c r="B49" s="83" t="s">
        <v>222</v>
      </c>
      <c r="C49" s="101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260"/>
      <c r="O49" s="247"/>
      <c r="P49" s="99"/>
      <c r="Q49" s="99">
        <v>3810.29</v>
      </c>
      <c r="R49" s="99"/>
      <c r="S49" s="99"/>
      <c r="T49" s="99"/>
      <c r="U49" s="72"/>
      <c r="V49" s="72">
        <f t="shared" si="0"/>
        <v>3810.29</v>
      </c>
    </row>
    <row r="50" spans="1:22" s="248" customFormat="1" ht="18" x14ac:dyDescent="0.35">
      <c r="A50" s="251" t="s">
        <v>51</v>
      </c>
      <c r="B50" s="252" t="s">
        <v>223</v>
      </c>
      <c r="C50" s="101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72"/>
      <c r="V50" s="72">
        <f t="shared" si="0"/>
        <v>0</v>
      </c>
    </row>
    <row r="51" spans="1:22" ht="18" x14ac:dyDescent="0.35">
      <c r="A51" s="74" t="s">
        <v>52</v>
      </c>
      <c r="B51" s="83" t="s">
        <v>224</v>
      </c>
      <c r="C51" s="101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260"/>
      <c r="O51" s="247"/>
      <c r="P51" s="99"/>
      <c r="Q51" s="99"/>
      <c r="R51" s="99"/>
      <c r="S51" s="99"/>
      <c r="T51" s="99"/>
      <c r="U51" s="72"/>
      <c r="V51" s="72">
        <f t="shared" si="0"/>
        <v>0</v>
      </c>
    </row>
    <row r="52" spans="1:22" ht="18" x14ac:dyDescent="0.35">
      <c r="A52" s="74" t="s">
        <v>53</v>
      </c>
      <c r="B52" s="83" t="s">
        <v>225</v>
      </c>
      <c r="C52" s="101"/>
      <c r="D52" s="99"/>
      <c r="E52" s="99"/>
      <c r="F52" s="99"/>
      <c r="G52" s="99"/>
      <c r="H52" s="99"/>
      <c r="I52" s="99"/>
      <c r="J52" s="99">
        <v>111000</v>
      </c>
      <c r="K52" s="99"/>
      <c r="L52" s="99"/>
      <c r="M52" s="99"/>
      <c r="N52" s="260"/>
      <c r="O52" s="247"/>
      <c r="P52" s="99"/>
      <c r="Q52" s="99"/>
      <c r="R52" s="99"/>
      <c r="S52" s="99"/>
      <c r="T52" s="99"/>
      <c r="U52" s="72"/>
      <c r="V52" s="72">
        <f t="shared" si="0"/>
        <v>111000</v>
      </c>
    </row>
    <row r="53" spans="1:22" ht="18" x14ac:dyDescent="0.35">
      <c r="A53" s="74" t="s">
        <v>54</v>
      </c>
      <c r="B53" s="83" t="s">
        <v>226</v>
      </c>
      <c r="C53" s="101"/>
      <c r="D53" s="99">
        <v>67663</v>
      </c>
      <c r="E53" s="99"/>
      <c r="F53" s="99"/>
      <c r="G53" s="99"/>
      <c r="H53" s="99"/>
      <c r="I53" s="99">
        <v>9999</v>
      </c>
      <c r="J53" s="99"/>
      <c r="K53" s="99"/>
      <c r="L53" s="99">
        <v>397019</v>
      </c>
      <c r="M53" s="99"/>
      <c r="N53" s="260"/>
      <c r="O53" s="250">
        <v>102000</v>
      </c>
      <c r="P53" s="99"/>
      <c r="Q53" s="99"/>
      <c r="R53" s="99"/>
      <c r="S53" s="99"/>
      <c r="T53" s="99"/>
      <c r="U53" s="72"/>
      <c r="V53" s="72">
        <f t="shared" si="0"/>
        <v>576681</v>
      </c>
    </row>
    <row r="54" spans="1:22" ht="18" x14ac:dyDescent="0.35">
      <c r="A54" s="74" t="s">
        <v>55</v>
      </c>
      <c r="B54" s="83" t="s">
        <v>227</v>
      </c>
      <c r="C54" s="101"/>
      <c r="D54" s="99"/>
      <c r="E54" s="99"/>
      <c r="F54" s="99"/>
      <c r="G54" s="99"/>
      <c r="H54" s="99"/>
      <c r="I54" s="99">
        <v>10000</v>
      </c>
      <c r="J54" s="99"/>
      <c r="K54" s="99"/>
      <c r="L54" s="99"/>
      <c r="M54" s="99"/>
      <c r="N54" s="260"/>
      <c r="O54" s="247"/>
      <c r="P54" s="99"/>
      <c r="Q54" s="99"/>
      <c r="R54" s="99"/>
      <c r="S54" s="99"/>
      <c r="T54" s="99"/>
      <c r="U54" s="72"/>
      <c r="V54" s="72">
        <f t="shared" si="0"/>
        <v>10000</v>
      </c>
    </row>
    <row r="55" spans="1:22" ht="18" x14ac:dyDescent="0.35">
      <c r="A55" s="74" t="s">
        <v>56</v>
      </c>
      <c r="B55" s="83" t="s">
        <v>228</v>
      </c>
      <c r="C55" s="101"/>
      <c r="D55" s="99"/>
      <c r="E55" s="99"/>
      <c r="F55" s="99"/>
      <c r="G55" s="99"/>
      <c r="H55" s="99"/>
      <c r="I55" s="99"/>
      <c r="J55" s="99">
        <v>98400</v>
      </c>
      <c r="K55" s="99"/>
      <c r="L55" s="99">
        <v>137172</v>
      </c>
      <c r="M55" s="99">
        <v>12633</v>
      </c>
      <c r="N55" s="260"/>
      <c r="O55" s="247"/>
      <c r="P55" s="99"/>
      <c r="Q55" s="99"/>
      <c r="R55" s="99"/>
      <c r="S55" s="99">
        <v>315275</v>
      </c>
      <c r="T55" s="99"/>
      <c r="U55" s="72"/>
      <c r="V55" s="72">
        <f t="shared" si="0"/>
        <v>563480</v>
      </c>
    </row>
    <row r="56" spans="1:22" ht="18" x14ac:dyDescent="0.35">
      <c r="A56" s="74" t="s">
        <v>57</v>
      </c>
      <c r="B56" s="83" t="s">
        <v>229</v>
      </c>
      <c r="C56" s="101"/>
      <c r="D56" s="99"/>
      <c r="E56" s="99">
        <v>86884.34</v>
      </c>
      <c r="F56" s="99">
        <v>111847</v>
      </c>
      <c r="G56" s="99"/>
      <c r="H56" s="99"/>
      <c r="I56" s="99"/>
      <c r="J56" s="99"/>
      <c r="K56" s="99"/>
      <c r="L56" s="99"/>
      <c r="M56" s="99"/>
      <c r="N56" s="260"/>
      <c r="O56" s="250">
        <v>48000</v>
      </c>
      <c r="P56" s="99"/>
      <c r="Q56" s="99"/>
      <c r="R56" s="99">
        <v>1060200</v>
      </c>
      <c r="S56" s="99"/>
      <c r="T56" s="99"/>
      <c r="U56" s="72"/>
      <c r="V56" s="72">
        <f t="shared" si="0"/>
        <v>1306931.3400000001</v>
      </c>
    </row>
    <row r="57" spans="1:22" ht="18" x14ac:dyDescent="0.35">
      <c r="A57" s="74" t="s">
        <v>58</v>
      </c>
      <c r="B57" s="83" t="s">
        <v>230</v>
      </c>
      <c r="C57" s="101"/>
      <c r="D57" s="99"/>
      <c r="E57" s="99"/>
      <c r="F57" s="99"/>
      <c r="G57" s="99"/>
      <c r="H57" s="99"/>
      <c r="I57" s="99"/>
      <c r="J57" s="99"/>
      <c r="K57" s="99"/>
      <c r="L57" s="99"/>
      <c r="M57" s="99">
        <v>7842</v>
      </c>
      <c r="N57" s="260"/>
      <c r="O57" s="247"/>
      <c r="P57" s="99"/>
      <c r="Q57" s="99"/>
      <c r="R57" s="99"/>
      <c r="S57" s="99"/>
      <c r="T57" s="99"/>
      <c r="U57" s="72"/>
      <c r="V57" s="72">
        <f t="shared" si="0"/>
        <v>7842</v>
      </c>
    </row>
    <row r="58" spans="1:22" ht="18" x14ac:dyDescent="0.35">
      <c r="A58" s="74" t="s">
        <v>59</v>
      </c>
      <c r="B58" s="83" t="s">
        <v>231</v>
      </c>
      <c r="C58" s="101"/>
      <c r="D58" s="99"/>
      <c r="E58" s="99"/>
      <c r="F58" s="99"/>
      <c r="G58" s="99"/>
      <c r="H58" s="99"/>
      <c r="I58" s="99">
        <v>3645</v>
      </c>
      <c r="J58" s="99"/>
      <c r="K58" s="99"/>
      <c r="L58" s="99"/>
      <c r="M58" s="99"/>
      <c r="N58" s="260"/>
      <c r="O58" s="247"/>
      <c r="P58" s="99"/>
      <c r="Q58" s="99"/>
      <c r="R58" s="99"/>
      <c r="S58" s="99"/>
      <c r="T58" s="99">
        <v>50000</v>
      </c>
      <c r="U58" s="72"/>
      <c r="V58" s="72">
        <f t="shared" si="0"/>
        <v>53645</v>
      </c>
    </row>
    <row r="59" spans="1:22" ht="18" x14ac:dyDescent="0.35">
      <c r="A59" s="74" t="s">
        <v>60</v>
      </c>
      <c r="B59" s="83" t="s">
        <v>232</v>
      </c>
      <c r="C59" s="101"/>
      <c r="D59" s="99"/>
      <c r="E59" s="99">
        <v>27670.17</v>
      </c>
      <c r="F59" s="99"/>
      <c r="G59" s="99"/>
      <c r="H59" s="99"/>
      <c r="I59" s="99"/>
      <c r="J59" s="99">
        <v>220500</v>
      </c>
      <c r="K59" s="99"/>
      <c r="L59" s="99"/>
      <c r="M59" s="99">
        <v>31757</v>
      </c>
      <c r="N59" s="260"/>
      <c r="O59" s="247"/>
      <c r="P59" s="99"/>
      <c r="Q59" s="99"/>
      <c r="R59" s="99"/>
      <c r="S59" s="99">
        <v>201216</v>
      </c>
      <c r="T59" s="99"/>
      <c r="U59" s="72"/>
      <c r="V59" s="72">
        <f t="shared" si="0"/>
        <v>481143.17</v>
      </c>
    </row>
    <row r="60" spans="1:22" ht="18" x14ac:dyDescent="0.35">
      <c r="A60" s="74" t="s">
        <v>61</v>
      </c>
      <c r="B60" s="83" t="s">
        <v>233</v>
      </c>
      <c r="C60" s="101">
        <v>7000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260"/>
      <c r="O60" s="247"/>
      <c r="P60" s="99"/>
      <c r="Q60" s="99"/>
      <c r="R60" s="99">
        <v>111400</v>
      </c>
      <c r="S60" s="99"/>
      <c r="T60" s="99"/>
      <c r="U60" s="72"/>
      <c r="V60" s="72">
        <f t="shared" si="0"/>
        <v>118400</v>
      </c>
    </row>
    <row r="61" spans="1:22" ht="18" x14ac:dyDescent="0.35">
      <c r="A61" s="74" t="s">
        <v>62</v>
      </c>
      <c r="B61" s="83" t="s">
        <v>234</v>
      </c>
      <c r="C61" s="101"/>
      <c r="D61" s="99"/>
      <c r="E61" s="99">
        <v>7194.24</v>
      </c>
      <c r="F61" s="99"/>
      <c r="G61" s="99"/>
      <c r="H61" s="99"/>
      <c r="I61" s="99"/>
      <c r="J61" s="99"/>
      <c r="K61" s="99"/>
      <c r="L61" s="99"/>
      <c r="M61" s="99"/>
      <c r="N61" s="260"/>
      <c r="O61" s="247"/>
      <c r="P61" s="99"/>
      <c r="Q61" s="99"/>
      <c r="R61" s="99"/>
      <c r="S61" s="99"/>
      <c r="T61" s="99"/>
      <c r="U61" s="72"/>
      <c r="V61" s="72">
        <f t="shared" si="0"/>
        <v>7194.24</v>
      </c>
    </row>
    <row r="62" spans="1:22" ht="18" x14ac:dyDescent="0.35">
      <c r="A62" s="74" t="s">
        <v>63</v>
      </c>
      <c r="B62" s="83" t="s">
        <v>235</v>
      </c>
      <c r="C62" s="101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260"/>
      <c r="O62" s="247"/>
      <c r="P62" s="99"/>
      <c r="Q62" s="99"/>
      <c r="R62" s="99"/>
      <c r="S62" s="99"/>
      <c r="T62" s="99"/>
      <c r="U62" s="72"/>
      <c r="V62" s="72">
        <f t="shared" si="0"/>
        <v>0</v>
      </c>
    </row>
    <row r="63" spans="1:22" ht="18" x14ac:dyDescent="0.35">
      <c r="A63" s="74" t="s">
        <v>64</v>
      </c>
      <c r="B63" s="83" t="s">
        <v>236</v>
      </c>
      <c r="C63" s="101"/>
      <c r="D63" s="99"/>
      <c r="E63" s="99"/>
      <c r="F63" s="99"/>
      <c r="G63" s="99"/>
      <c r="H63" s="99"/>
      <c r="I63" s="99">
        <v>10600</v>
      </c>
      <c r="J63" s="99"/>
      <c r="K63" s="99"/>
      <c r="L63" s="99"/>
      <c r="M63" s="99">
        <v>9649</v>
      </c>
      <c r="N63" s="260">
        <v>69568</v>
      </c>
      <c r="O63" s="247"/>
      <c r="P63" s="99"/>
      <c r="Q63" s="99"/>
      <c r="R63" s="99"/>
      <c r="S63" s="99"/>
      <c r="T63" s="99"/>
      <c r="U63" s="72"/>
      <c r="V63" s="72">
        <f t="shared" si="0"/>
        <v>89817</v>
      </c>
    </row>
    <row r="64" spans="1:22" ht="18" x14ac:dyDescent="0.35">
      <c r="A64" s="74" t="s">
        <v>65</v>
      </c>
      <c r="B64" s="83" t="s">
        <v>237</v>
      </c>
      <c r="C64" s="101"/>
      <c r="D64" s="99"/>
      <c r="E64" s="99">
        <v>21029.33</v>
      </c>
      <c r="F64" s="99"/>
      <c r="G64" s="99"/>
      <c r="H64" s="99"/>
      <c r="I64" s="99"/>
      <c r="J64" s="99">
        <v>70996</v>
      </c>
      <c r="K64" s="99"/>
      <c r="L64" s="99">
        <v>247956</v>
      </c>
      <c r="M64" s="99"/>
      <c r="N64" s="260"/>
      <c r="O64" s="250">
        <v>187000</v>
      </c>
      <c r="P64" s="99"/>
      <c r="Q64" s="99"/>
      <c r="R64" s="99">
        <v>66400</v>
      </c>
      <c r="S64" s="99"/>
      <c r="T64" s="99"/>
      <c r="U64" s="72"/>
      <c r="V64" s="72">
        <f t="shared" si="0"/>
        <v>593381.33000000007</v>
      </c>
    </row>
    <row r="65" spans="1:22" s="248" customFormat="1" ht="18" x14ac:dyDescent="0.35">
      <c r="A65" s="251" t="s">
        <v>66</v>
      </c>
      <c r="B65" s="252" t="s">
        <v>417</v>
      </c>
      <c r="C65" s="101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72"/>
      <c r="V65" s="72">
        <f t="shared" si="0"/>
        <v>0</v>
      </c>
    </row>
    <row r="66" spans="1:22" ht="18" x14ac:dyDescent="0.35">
      <c r="A66" s="74" t="s">
        <v>67</v>
      </c>
      <c r="B66" s="83" t="s">
        <v>238</v>
      </c>
      <c r="C66" s="101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260"/>
      <c r="O66" s="247"/>
      <c r="P66" s="99"/>
      <c r="Q66" s="99"/>
      <c r="R66" s="99"/>
      <c r="S66" s="99"/>
      <c r="T66" s="99"/>
      <c r="U66" s="72"/>
      <c r="V66" s="72">
        <f t="shared" si="0"/>
        <v>0</v>
      </c>
    </row>
    <row r="67" spans="1:22" ht="18" x14ac:dyDescent="0.35">
      <c r="A67" s="74" t="s">
        <v>68</v>
      </c>
      <c r="B67" s="83" t="s">
        <v>239</v>
      </c>
      <c r="C67" s="101">
        <v>3000</v>
      </c>
      <c r="D67" s="99"/>
      <c r="E67" s="99"/>
      <c r="F67" s="99"/>
      <c r="G67" s="99"/>
      <c r="H67" s="99"/>
      <c r="I67" s="99">
        <v>9985</v>
      </c>
      <c r="J67" s="99">
        <v>106718</v>
      </c>
      <c r="K67" s="99">
        <v>105466</v>
      </c>
      <c r="L67" s="99">
        <v>287910</v>
      </c>
      <c r="M67" s="99"/>
      <c r="N67" s="260"/>
      <c r="O67" s="247"/>
      <c r="P67" s="99"/>
      <c r="Q67" s="99"/>
      <c r="R67" s="99">
        <v>325600</v>
      </c>
      <c r="S67" s="99">
        <v>770000</v>
      </c>
      <c r="T67" s="99"/>
      <c r="U67" s="72"/>
      <c r="V67" s="72">
        <f t="shared" si="0"/>
        <v>1608679</v>
      </c>
    </row>
    <row r="68" spans="1:22" ht="18" x14ac:dyDescent="0.35">
      <c r="A68" s="74" t="s">
        <v>69</v>
      </c>
      <c r="B68" s="83" t="s">
        <v>240</v>
      </c>
      <c r="C68" s="101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260"/>
      <c r="O68" s="247"/>
      <c r="P68" s="99"/>
      <c r="Q68" s="99"/>
      <c r="R68" s="99"/>
      <c r="S68" s="99"/>
      <c r="T68" s="99"/>
      <c r="U68" s="72"/>
      <c r="V68" s="72">
        <f t="shared" ref="V68:V131" si="1">SUM(C68:U68)</f>
        <v>0</v>
      </c>
    </row>
    <row r="69" spans="1:22" s="248" customFormat="1" ht="18" x14ac:dyDescent="0.35">
      <c r="A69" s="251" t="s">
        <v>70</v>
      </c>
      <c r="B69" s="252" t="s">
        <v>738</v>
      </c>
      <c r="C69" s="101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72"/>
      <c r="V69" s="72">
        <f t="shared" si="1"/>
        <v>0</v>
      </c>
    </row>
    <row r="70" spans="1:22" ht="18" x14ac:dyDescent="0.35">
      <c r="A70" s="74" t="s">
        <v>71</v>
      </c>
      <c r="B70" s="83" t="s">
        <v>241</v>
      </c>
      <c r="C70" s="101">
        <v>16500</v>
      </c>
      <c r="D70" s="99"/>
      <c r="E70" s="99"/>
      <c r="F70" s="99"/>
      <c r="G70" s="99"/>
      <c r="H70" s="99"/>
      <c r="I70" s="99">
        <v>10000</v>
      </c>
      <c r="J70" s="99"/>
      <c r="K70" s="99"/>
      <c r="L70" s="99"/>
      <c r="M70" s="99"/>
      <c r="N70" s="260"/>
      <c r="O70" s="247"/>
      <c r="P70" s="99"/>
      <c r="Q70" s="99"/>
      <c r="R70" s="99">
        <v>31400</v>
      </c>
      <c r="S70" s="99">
        <v>221647</v>
      </c>
      <c r="T70" s="99"/>
      <c r="U70" s="72"/>
      <c r="V70" s="72">
        <f t="shared" si="1"/>
        <v>279547</v>
      </c>
    </row>
    <row r="71" spans="1:22" ht="18" x14ac:dyDescent="0.35">
      <c r="A71" s="74" t="s">
        <v>72</v>
      </c>
      <c r="B71" s="83" t="s">
        <v>242</v>
      </c>
      <c r="C71" s="101"/>
      <c r="D71" s="99"/>
      <c r="E71" s="99">
        <v>18815.72</v>
      </c>
      <c r="F71" s="99"/>
      <c r="G71" s="99"/>
      <c r="H71" s="99"/>
      <c r="I71" s="99"/>
      <c r="J71" s="99"/>
      <c r="K71" s="99"/>
      <c r="L71" s="99"/>
      <c r="M71" s="99"/>
      <c r="N71" s="260"/>
      <c r="O71" s="247"/>
      <c r="P71" s="99"/>
      <c r="Q71" s="99"/>
      <c r="R71" s="99"/>
      <c r="S71" s="99"/>
      <c r="T71" s="99"/>
      <c r="U71" s="72"/>
      <c r="V71" s="72">
        <f t="shared" si="1"/>
        <v>18815.72</v>
      </c>
    </row>
    <row r="72" spans="1:22" ht="18" x14ac:dyDescent="0.35">
      <c r="A72" s="74" t="s">
        <v>73</v>
      </c>
      <c r="B72" s="83" t="s">
        <v>243</v>
      </c>
      <c r="C72" s="101">
        <v>58500</v>
      </c>
      <c r="D72" s="99"/>
      <c r="E72" s="99">
        <v>2767.02</v>
      </c>
      <c r="F72" s="99"/>
      <c r="G72" s="99"/>
      <c r="H72" s="99"/>
      <c r="I72" s="99"/>
      <c r="J72" s="99"/>
      <c r="K72" s="99"/>
      <c r="L72" s="99"/>
      <c r="M72" s="99"/>
      <c r="N72" s="260"/>
      <c r="O72" s="247"/>
      <c r="P72" s="99"/>
      <c r="Q72" s="99"/>
      <c r="R72" s="99"/>
      <c r="S72" s="99"/>
      <c r="T72" s="99"/>
      <c r="U72" s="72"/>
      <c r="V72" s="72">
        <f t="shared" si="1"/>
        <v>61267.02</v>
      </c>
    </row>
    <row r="73" spans="1:22" ht="18" x14ac:dyDescent="0.35">
      <c r="A73" s="74" t="s">
        <v>74</v>
      </c>
      <c r="B73" s="83" t="s">
        <v>244</v>
      </c>
      <c r="C73" s="101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260"/>
      <c r="O73" s="247"/>
      <c r="P73" s="99"/>
      <c r="Q73" s="99"/>
      <c r="R73" s="99"/>
      <c r="S73" s="99"/>
      <c r="T73" s="99"/>
      <c r="U73" s="72"/>
      <c r="V73" s="72">
        <f t="shared" si="1"/>
        <v>0</v>
      </c>
    </row>
    <row r="74" spans="1:22" ht="18" x14ac:dyDescent="0.35">
      <c r="A74" s="74" t="s">
        <v>75</v>
      </c>
      <c r="B74" s="83" t="s">
        <v>245</v>
      </c>
      <c r="C74" s="101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260"/>
      <c r="O74" s="247"/>
      <c r="P74" s="99"/>
      <c r="Q74" s="99"/>
      <c r="R74" s="99"/>
      <c r="S74" s="99"/>
      <c r="T74" s="99"/>
      <c r="U74" s="72"/>
      <c r="V74" s="72">
        <f t="shared" si="1"/>
        <v>0</v>
      </c>
    </row>
    <row r="75" spans="1:22" ht="18" x14ac:dyDescent="0.35">
      <c r="A75" s="74" t="s">
        <v>76</v>
      </c>
      <c r="B75" s="83" t="s">
        <v>246</v>
      </c>
      <c r="C75" s="101"/>
      <c r="D75" s="99"/>
      <c r="E75" s="99"/>
      <c r="F75" s="99"/>
      <c r="G75" s="99"/>
      <c r="H75" s="99"/>
      <c r="I75" s="99"/>
      <c r="J75" s="99"/>
      <c r="K75" s="99"/>
      <c r="L75" s="99"/>
      <c r="M75" s="99">
        <v>5500</v>
      </c>
      <c r="N75" s="260"/>
      <c r="O75" s="247"/>
      <c r="P75" s="99"/>
      <c r="Q75" s="99"/>
      <c r="R75" s="99"/>
      <c r="S75" s="99">
        <v>150460</v>
      </c>
      <c r="T75" s="99">
        <v>50000</v>
      </c>
      <c r="U75" s="72"/>
      <c r="V75" s="72">
        <f t="shared" si="1"/>
        <v>205960</v>
      </c>
    </row>
    <row r="76" spans="1:22" ht="18" x14ac:dyDescent="0.35">
      <c r="A76" s="74" t="s">
        <v>77</v>
      </c>
      <c r="B76" s="83" t="s">
        <v>247</v>
      </c>
      <c r="C76" s="101"/>
      <c r="D76" s="99"/>
      <c r="E76" s="99"/>
      <c r="F76" s="99"/>
      <c r="G76" s="99"/>
      <c r="H76" s="99"/>
      <c r="I76" s="99"/>
      <c r="J76" s="99">
        <v>50000</v>
      </c>
      <c r="K76" s="99"/>
      <c r="L76" s="99">
        <v>150091</v>
      </c>
      <c r="M76" s="99"/>
      <c r="N76" s="260">
        <v>85134</v>
      </c>
      <c r="O76" s="247"/>
      <c r="P76" s="99"/>
      <c r="Q76" s="99"/>
      <c r="R76" s="99">
        <v>54200</v>
      </c>
      <c r="S76" s="99"/>
      <c r="T76" s="99"/>
      <c r="U76" s="72"/>
      <c r="V76" s="72">
        <f t="shared" si="1"/>
        <v>339425</v>
      </c>
    </row>
    <row r="77" spans="1:22" ht="18" x14ac:dyDescent="0.35">
      <c r="A77" s="74" t="s">
        <v>78</v>
      </c>
      <c r="B77" s="83" t="s">
        <v>248</v>
      </c>
      <c r="C77" s="101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260"/>
      <c r="O77" s="247"/>
      <c r="P77" s="99"/>
      <c r="Q77" s="99"/>
      <c r="R77" s="99">
        <v>99400</v>
      </c>
      <c r="S77" s="99"/>
      <c r="T77" s="99"/>
      <c r="U77" s="72"/>
      <c r="V77" s="72">
        <f t="shared" si="1"/>
        <v>99400</v>
      </c>
    </row>
    <row r="78" spans="1:22" ht="18" x14ac:dyDescent="0.35">
      <c r="A78" s="74" t="s">
        <v>79</v>
      </c>
      <c r="B78" s="83" t="s">
        <v>249</v>
      </c>
      <c r="C78" s="101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260"/>
      <c r="O78" s="247"/>
      <c r="P78" s="99"/>
      <c r="Q78" s="99"/>
      <c r="R78" s="99"/>
      <c r="S78" s="99"/>
      <c r="T78" s="99"/>
      <c r="U78" s="72"/>
      <c r="V78" s="72">
        <f t="shared" si="1"/>
        <v>0</v>
      </c>
    </row>
    <row r="79" spans="1:22" ht="18" x14ac:dyDescent="0.35">
      <c r="A79" s="74" t="s">
        <v>80</v>
      </c>
      <c r="B79" s="83" t="s">
        <v>250</v>
      </c>
      <c r="C79" s="101"/>
      <c r="D79" s="99"/>
      <c r="E79" s="99"/>
      <c r="F79" s="99"/>
      <c r="G79" s="99"/>
      <c r="H79" s="99">
        <v>30000</v>
      </c>
      <c r="I79" s="99"/>
      <c r="J79" s="99"/>
      <c r="K79" s="99"/>
      <c r="L79" s="99"/>
      <c r="M79" s="99"/>
      <c r="N79" s="260"/>
      <c r="O79" s="247"/>
      <c r="P79" s="99"/>
      <c r="Q79" s="99"/>
      <c r="R79" s="99"/>
      <c r="S79" s="99">
        <v>28196</v>
      </c>
      <c r="T79" s="99"/>
      <c r="U79" s="72"/>
      <c r="V79" s="72">
        <f t="shared" si="1"/>
        <v>58196</v>
      </c>
    </row>
    <row r="80" spans="1:22" ht="18" x14ac:dyDescent="0.35">
      <c r="A80" s="74" t="s">
        <v>81</v>
      </c>
      <c r="B80" s="83" t="s">
        <v>251</v>
      </c>
      <c r="C80" s="101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260"/>
      <c r="O80" s="247"/>
      <c r="P80" s="99"/>
      <c r="Q80" s="99"/>
      <c r="R80" s="99"/>
      <c r="S80" s="99"/>
      <c r="T80" s="99"/>
      <c r="U80" s="72"/>
      <c r="V80" s="72">
        <f t="shared" si="1"/>
        <v>0</v>
      </c>
    </row>
    <row r="81" spans="1:22" ht="18" x14ac:dyDescent="0.35">
      <c r="A81" s="74" t="s">
        <v>82</v>
      </c>
      <c r="B81" s="83" t="s">
        <v>252</v>
      </c>
      <c r="C81" s="101"/>
      <c r="D81" s="99"/>
      <c r="E81" s="99">
        <v>99612.62</v>
      </c>
      <c r="F81" s="99"/>
      <c r="G81" s="99">
        <v>453099</v>
      </c>
      <c r="H81" s="99">
        <v>30000</v>
      </c>
      <c r="I81" s="260">
        <v>14130</v>
      </c>
      <c r="J81" s="99">
        <v>154331</v>
      </c>
      <c r="K81" s="99"/>
      <c r="L81" s="99">
        <v>86175</v>
      </c>
      <c r="M81" s="99"/>
      <c r="N81" s="260"/>
      <c r="O81" s="250">
        <v>218000</v>
      </c>
      <c r="P81" s="99"/>
      <c r="Q81" s="99"/>
      <c r="R81" s="99">
        <v>681800</v>
      </c>
      <c r="S81" s="99">
        <v>900967</v>
      </c>
      <c r="T81" s="99"/>
      <c r="U81" s="72"/>
      <c r="V81" s="72">
        <f t="shared" si="1"/>
        <v>2638114.62</v>
      </c>
    </row>
    <row r="82" spans="1:22" s="248" customFormat="1" ht="18" x14ac:dyDescent="0.35">
      <c r="A82" s="74" t="s">
        <v>83</v>
      </c>
      <c r="B82" s="83" t="s">
        <v>731</v>
      </c>
      <c r="C82" s="101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60"/>
      <c r="O82" s="250"/>
      <c r="P82" s="250"/>
      <c r="Q82" s="250"/>
      <c r="R82" s="250"/>
      <c r="S82" s="250"/>
      <c r="T82" s="250"/>
      <c r="U82" s="72"/>
      <c r="V82" s="72">
        <f t="shared" si="1"/>
        <v>0</v>
      </c>
    </row>
    <row r="83" spans="1:22" s="248" customFormat="1" ht="18" x14ac:dyDescent="0.35">
      <c r="A83" s="251" t="s">
        <v>84</v>
      </c>
      <c r="B83" s="252" t="s">
        <v>739</v>
      </c>
      <c r="C83" s="101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72"/>
      <c r="V83" s="72">
        <f t="shared" si="1"/>
        <v>0</v>
      </c>
    </row>
    <row r="84" spans="1:22" ht="18" x14ac:dyDescent="0.35">
      <c r="A84" s="74" t="s">
        <v>85</v>
      </c>
      <c r="B84" s="83" t="s">
        <v>253</v>
      </c>
      <c r="C84" s="101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260"/>
      <c r="O84" s="247"/>
      <c r="P84" s="99"/>
      <c r="Q84" s="99"/>
      <c r="R84" s="99"/>
      <c r="S84" s="99"/>
      <c r="T84" s="99"/>
      <c r="U84" s="72"/>
      <c r="V84" s="72">
        <f t="shared" si="1"/>
        <v>0</v>
      </c>
    </row>
    <row r="85" spans="1:22" s="248" customFormat="1" ht="18" x14ac:dyDescent="0.35">
      <c r="A85" s="251" t="s">
        <v>86</v>
      </c>
      <c r="B85" s="252" t="s">
        <v>254</v>
      </c>
      <c r="C85" s="101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72"/>
      <c r="V85" s="72">
        <f t="shared" si="1"/>
        <v>0</v>
      </c>
    </row>
    <row r="86" spans="1:22" ht="18" x14ac:dyDescent="0.35">
      <c r="A86" s="74" t="s">
        <v>87</v>
      </c>
      <c r="B86" s="83" t="s">
        <v>255</v>
      </c>
      <c r="C86" s="101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260"/>
      <c r="O86" s="247"/>
      <c r="P86" s="99"/>
      <c r="Q86" s="99"/>
      <c r="R86" s="99"/>
      <c r="S86" s="99"/>
      <c r="T86" s="99"/>
      <c r="U86" s="72"/>
      <c r="V86" s="72">
        <f t="shared" si="1"/>
        <v>0</v>
      </c>
    </row>
    <row r="87" spans="1:22" ht="18" x14ac:dyDescent="0.35">
      <c r="A87" s="74" t="s">
        <v>88</v>
      </c>
      <c r="B87" s="83" t="s">
        <v>256</v>
      </c>
      <c r="C87" s="101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260"/>
      <c r="O87" s="247"/>
      <c r="P87" s="99"/>
      <c r="Q87" s="99"/>
      <c r="R87" s="99"/>
      <c r="S87" s="99"/>
      <c r="T87" s="99"/>
      <c r="U87" s="72"/>
      <c r="V87" s="72">
        <f t="shared" si="1"/>
        <v>0</v>
      </c>
    </row>
    <row r="88" spans="1:22" ht="18" x14ac:dyDescent="0.35">
      <c r="A88" s="74" t="s">
        <v>89</v>
      </c>
      <c r="B88" s="83" t="s">
        <v>257</v>
      </c>
      <c r="C88" s="101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260"/>
      <c r="O88" s="247"/>
      <c r="P88" s="99"/>
      <c r="Q88" s="99"/>
      <c r="R88" s="99"/>
      <c r="S88" s="99"/>
      <c r="T88" s="99"/>
      <c r="U88" s="72"/>
      <c r="V88" s="72">
        <f t="shared" si="1"/>
        <v>0</v>
      </c>
    </row>
    <row r="89" spans="1:22" ht="18" x14ac:dyDescent="0.35">
      <c r="A89" s="74" t="s">
        <v>90</v>
      </c>
      <c r="B89" s="83" t="s">
        <v>258</v>
      </c>
      <c r="C89" s="101"/>
      <c r="D89" s="99"/>
      <c r="E89" s="99"/>
      <c r="F89" s="99"/>
      <c r="G89" s="99"/>
      <c r="H89" s="99"/>
      <c r="I89" s="99"/>
      <c r="J89" s="99"/>
      <c r="K89" s="99">
        <v>103168</v>
      </c>
      <c r="L89" s="99"/>
      <c r="M89" s="99"/>
      <c r="N89" s="260"/>
      <c r="O89" s="247"/>
      <c r="P89" s="99"/>
      <c r="Q89" s="99"/>
      <c r="R89" s="99"/>
      <c r="S89" s="99">
        <v>152419</v>
      </c>
      <c r="T89" s="99">
        <v>50000</v>
      </c>
      <c r="U89" s="72"/>
      <c r="V89" s="72">
        <f t="shared" si="1"/>
        <v>305587</v>
      </c>
    </row>
    <row r="90" spans="1:22" ht="18" x14ac:dyDescent="0.35">
      <c r="A90" s="74" t="s">
        <v>91</v>
      </c>
      <c r="B90" s="83" t="s">
        <v>259</v>
      </c>
      <c r="C90" s="101"/>
      <c r="D90" s="99"/>
      <c r="E90" s="99"/>
      <c r="F90" s="99"/>
      <c r="G90" s="99"/>
      <c r="H90" s="99"/>
      <c r="I90" s="260">
        <v>3045</v>
      </c>
      <c r="J90" s="99"/>
      <c r="K90" s="99">
        <v>7409</v>
      </c>
      <c r="L90" s="99"/>
      <c r="M90" s="99"/>
      <c r="N90" s="260"/>
      <c r="O90" s="247"/>
      <c r="P90" s="99"/>
      <c r="Q90" s="99"/>
      <c r="R90" s="99">
        <v>325600</v>
      </c>
      <c r="S90" s="99"/>
      <c r="T90" s="99"/>
      <c r="U90" s="72"/>
      <c r="V90" s="72">
        <f t="shared" si="1"/>
        <v>336054</v>
      </c>
    </row>
    <row r="91" spans="1:22" ht="18" x14ac:dyDescent="0.35">
      <c r="A91" s="74" t="s">
        <v>92</v>
      </c>
      <c r="B91" s="83" t="s">
        <v>260</v>
      </c>
      <c r="C91" s="101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260"/>
      <c r="O91" s="247"/>
      <c r="P91" s="99"/>
      <c r="Q91" s="99"/>
      <c r="R91" s="99"/>
      <c r="S91" s="99"/>
      <c r="T91" s="99"/>
      <c r="U91" s="72"/>
      <c r="V91" s="72">
        <f t="shared" si="1"/>
        <v>0</v>
      </c>
    </row>
    <row r="92" spans="1:22" ht="18" x14ac:dyDescent="0.35">
      <c r="A92" s="74" t="s">
        <v>93</v>
      </c>
      <c r="B92" s="83" t="s">
        <v>261</v>
      </c>
      <c r="C92" s="101"/>
      <c r="D92" s="99"/>
      <c r="E92" s="99"/>
      <c r="F92" s="99"/>
      <c r="G92" s="99"/>
      <c r="H92" s="99"/>
      <c r="I92" s="99">
        <v>10000</v>
      </c>
      <c r="J92" s="99"/>
      <c r="K92" s="99">
        <v>12754</v>
      </c>
      <c r="L92" s="99"/>
      <c r="M92" s="99"/>
      <c r="N92" s="260"/>
      <c r="O92" s="247"/>
      <c r="P92" s="99"/>
      <c r="Q92" s="99"/>
      <c r="R92" s="99"/>
      <c r="S92" s="99"/>
      <c r="T92" s="99"/>
      <c r="U92" s="72"/>
      <c r="V92" s="72">
        <f t="shared" si="1"/>
        <v>22754</v>
      </c>
    </row>
    <row r="93" spans="1:22" ht="18" x14ac:dyDescent="0.35">
      <c r="A93" s="74" t="s">
        <v>94</v>
      </c>
      <c r="B93" s="83" t="s">
        <v>262</v>
      </c>
      <c r="C93" s="101"/>
      <c r="D93" s="99">
        <v>152088</v>
      </c>
      <c r="E93" s="99">
        <v>58660.76</v>
      </c>
      <c r="F93" s="99"/>
      <c r="G93" s="99">
        <v>244365</v>
      </c>
      <c r="H93" s="99">
        <v>16108</v>
      </c>
      <c r="I93" s="260">
        <v>20000</v>
      </c>
      <c r="J93" s="99"/>
      <c r="K93" s="99"/>
      <c r="L93" s="99"/>
      <c r="M93" s="99"/>
      <c r="N93" s="260"/>
      <c r="O93" s="247"/>
      <c r="P93" s="99"/>
      <c r="Q93" s="99"/>
      <c r="R93" s="99">
        <v>62800</v>
      </c>
      <c r="S93" s="99">
        <v>385020</v>
      </c>
      <c r="T93" s="99"/>
      <c r="U93" s="72"/>
      <c r="V93" s="72">
        <f t="shared" si="1"/>
        <v>939041.76</v>
      </c>
    </row>
    <row r="94" spans="1:22" ht="18" x14ac:dyDescent="0.35">
      <c r="A94" s="74" t="s">
        <v>95</v>
      </c>
      <c r="B94" s="83" t="s">
        <v>263</v>
      </c>
      <c r="C94" s="101"/>
      <c r="D94" s="99">
        <v>115266</v>
      </c>
      <c r="E94" s="99"/>
      <c r="F94" s="99"/>
      <c r="G94" s="99"/>
      <c r="H94" s="99"/>
      <c r="I94" s="260">
        <v>14130</v>
      </c>
      <c r="J94" s="99"/>
      <c r="K94" s="99"/>
      <c r="L94" s="99"/>
      <c r="M94" s="99"/>
      <c r="N94" s="260"/>
      <c r="O94" s="247"/>
      <c r="P94" s="99"/>
      <c r="Q94" s="99"/>
      <c r="R94" s="99">
        <v>162800</v>
      </c>
      <c r="S94" s="99">
        <v>164590</v>
      </c>
      <c r="T94" s="99"/>
      <c r="U94" s="72"/>
      <c r="V94" s="72">
        <f t="shared" si="1"/>
        <v>456786</v>
      </c>
    </row>
    <row r="95" spans="1:22" ht="18" x14ac:dyDescent="0.35">
      <c r="A95" s="74" t="s">
        <v>96</v>
      </c>
      <c r="B95" s="83" t="s">
        <v>264</v>
      </c>
      <c r="C95" s="101">
        <v>4000</v>
      </c>
      <c r="D95" s="99"/>
      <c r="E95" s="99"/>
      <c r="F95" s="99"/>
      <c r="G95" s="99"/>
      <c r="H95" s="99"/>
      <c r="I95" s="99"/>
      <c r="J95" s="99"/>
      <c r="K95" s="99">
        <v>10102</v>
      </c>
      <c r="L95" s="99"/>
      <c r="M95" s="99"/>
      <c r="N95" s="260">
        <v>89028</v>
      </c>
      <c r="O95" s="247"/>
      <c r="P95" s="99"/>
      <c r="Q95" s="99"/>
      <c r="R95" s="99"/>
      <c r="S95" s="99"/>
      <c r="T95" s="99"/>
      <c r="U95" s="72"/>
      <c r="V95" s="72">
        <f t="shared" si="1"/>
        <v>103130</v>
      </c>
    </row>
    <row r="96" spans="1:22" ht="18" x14ac:dyDescent="0.35">
      <c r="A96" s="74" t="s">
        <v>97</v>
      </c>
      <c r="B96" s="83" t="s">
        <v>265</v>
      </c>
      <c r="C96" s="101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260"/>
      <c r="O96" s="247"/>
      <c r="P96" s="99"/>
      <c r="Q96" s="99"/>
      <c r="R96" s="99"/>
      <c r="S96" s="99"/>
      <c r="T96" s="99"/>
      <c r="U96" s="72"/>
      <c r="V96" s="72">
        <f t="shared" si="1"/>
        <v>0</v>
      </c>
    </row>
    <row r="97" spans="1:22" ht="18" x14ac:dyDescent="0.35">
      <c r="A97" s="74" t="s">
        <v>98</v>
      </c>
      <c r="B97" s="83" t="s">
        <v>266</v>
      </c>
      <c r="C97" s="101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260"/>
      <c r="O97" s="247"/>
      <c r="P97" s="99"/>
      <c r="Q97" s="99"/>
      <c r="R97" s="99">
        <v>61400</v>
      </c>
      <c r="S97" s="99"/>
      <c r="T97" s="99"/>
      <c r="U97" s="72"/>
      <c r="V97" s="72">
        <f t="shared" si="1"/>
        <v>61400</v>
      </c>
    </row>
    <row r="98" spans="1:22" ht="18" x14ac:dyDescent="0.35">
      <c r="A98" s="74" t="s">
        <v>99</v>
      </c>
      <c r="B98" s="83" t="s">
        <v>267</v>
      </c>
      <c r="C98" s="101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260"/>
      <c r="O98" s="247"/>
      <c r="P98" s="99"/>
      <c r="Q98" s="99"/>
      <c r="R98" s="99"/>
      <c r="S98" s="99"/>
      <c r="T98" s="99"/>
      <c r="U98" s="72"/>
      <c r="V98" s="72">
        <f t="shared" si="1"/>
        <v>0</v>
      </c>
    </row>
    <row r="99" spans="1:22" ht="18" x14ac:dyDescent="0.35">
      <c r="A99" s="214" t="s">
        <v>100</v>
      </c>
      <c r="B99" s="83" t="s">
        <v>672</v>
      </c>
      <c r="C99" s="101"/>
      <c r="D99" s="99"/>
      <c r="E99" s="99"/>
      <c r="F99" s="99"/>
      <c r="G99" s="99"/>
      <c r="H99" s="99"/>
      <c r="I99" s="99">
        <v>10000</v>
      </c>
      <c r="J99" s="99"/>
      <c r="K99" s="99"/>
      <c r="L99" s="99"/>
      <c r="M99" s="99"/>
      <c r="N99" s="260"/>
      <c r="O99" s="247"/>
      <c r="P99" s="99"/>
      <c r="Q99" s="99"/>
      <c r="R99" s="99"/>
      <c r="S99" s="99"/>
      <c r="T99" s="99"/>
      <c r="U99" s="72"/>
      <c r="V99" s="72">
        <f t="shared" si="1"/>
        <v>10000</v>
      </c>
    </row>
    <row r="100" spans="1:22" ht="18" x14ac:dyDescent="0.35">
      <c r="A100" s="214" t="s">
        <v>101</v>
      </c>
      <c r="B100" s="83" t="s">
        <v>673</v>
      </c>
      <c r="C100" s="101"/>
      <c r="D100" s="99"/>
      <c r="E100" s="99"/>
      <c r="F100" s="99"/>
      <c r="G100" s="99"/>
      <c r="H100" s="99"/>
      <c r="I100" s="260">
        <v>14836</v>
      </c>
      <c r="J100" s="99"/>
      <c r="K100" s="99"/>
      <c r="L100" s="99"/>
      <c r="M100" s="99"/>
      <c r="N100" s="260"/>
      <c r="O100" s="247"/>
      <c r="P100" s="99"/>
      <c r="Q100" s="99"/>
      <c r="R100" s="99"/>
      <c r="S100" s="99"/>
      <c r="T100" s="99"/>
      <c r="U100" s="72"/>
      <c r="V100" s="72">
        <f t="shared" si="1"/>
        <v>14836</v>
      </c>
    </row>
    <row r="101" spans="1:22" s="248" customFormat="1" ht="18" x14ac:dyDescent="0.35">
      <c r="A101" s="255" t="s">
        <v>102</v>
      </c>
      <c r="B101" s="252" t="s">
        <v>269</v>
      </c>
      <c r="C101" s="101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72"/>
      <c r="V101" s="72">
        <f t="shared" si="1"/>
        <v>0</v>
      </c>
    </row>
    <row r="102" spans="1:22" ht="18" x14ac:dyDescent="0.35">
      <c r="A102" s="214" t="s">
        <v>103</v>
      </c>
      <c r="B102" s="83" t="s">
        <v>725</v>
      </c>
      <c r="C102" s="101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260"/>
      <c r="O102" s="247"/>
      <c r="P102" s="99"/>
      <c r="Q102" s="99">
        <v>1507.98</v>
      </c>
      <c r="R102" s="99"/>
      <c r="S102" s="99"/>
      <c r="T102" s="99"/>
      <c r="U102" s="72"/>
      <c r="V102" s="72">
        <f t="shared" si="1"/>
        <v>1507.98</v>
      </c>
    </row>
    <row r="103" spans="1:22" ht="18" x14ac:dyDescent="0.35">
      <c r="A103" s="74" t="s">
        <v>104</v>
      </c>
      <c r="B103" s="83" t="s">
        <v>271</v>
      </c>
      <c r="C103" s="101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260"/>
      <c r="O103" s="247"/>
      <c r="P103" s="99"/>
      <c r="Q103" s="99"/>
      <c r="R103" s="99"/>
      <c r="S103" s="99"/>
      <c r="T103" s="99"/>
      <c r="U103" s="72"/>
      <c r="V103" s="72">
        <f t="shared" si="1"/>
        <v>0</v>
      </c>
    </row>
    <row r="104" spans="1:22" s="248" customFormat="1" ht="18" x14ac:dyDescent="0.35">
      <c r="A104" s="251" t="s">
        <v>105</v>
      </c>
      <c r="B104" s="252" t="s">
        <v>740</v>
      </c>
      <c r="C104" s="101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72"/>
      <c r="V104" s="72">
        <f t="shared" si="1"/>
        <v>0</v>
      </c>
    </row>
    <row r="105" spans="1:22" ht="18" x14ac:dyDescent="0.35">
      <c r="A105" s="74" t="s">
        <v>106</v>
      </c>
      <c r="B105" s="83" t="s">
        <v>272</v>
      </c>
      <c r="C105" s="101"/>
      <c r="D105" s="99"/>
      <c r="E105" s="99">
        <v>9407.86</v>
      </c>
      <c r="F105" s="99"/>
      <c r="G105" s="99"/>
      <c r="H105" s="99"/>
      <c r="I105" s="99"/>
      <c r="J105" s="99"/>
      <c r="K105" s="99"/>
      <c r="L105" s="99"/>
      <c r="M105" s="99"/>
      <c r="N105" s="260"/>
      <c r="O105" s="247"/>
      <c r="P105" s="99"/>
      <c r="Q105" s="99"/>
      <c r="R105" s="99"/>
      <c r="S105" s="99">
        <v>86592</v>
      </c>
      <c r="T105" s="99"/>
      <c r="U105" s="72"/>
      <c r="V105" s="72">
        <f t="shared" si="1"/>
        <v>95999.86</v>
      </c>
    </row>
    <row r="106" spans="1:22" s="248" customFormat="1" ht="18" x14ac:dyDescent="0.35">
      <c r="A106" s="251" t="s">
        <v>107</v>
      </c>
      <c r="B106" s="252" t="s">
        <v>741</v>
      </c>
      <c r="C106" s="101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72"/>
      <c r="V106" s="72">
        <f t="shared" si="1"/>
        <v>0</v>
      </c>
    </row>
    <row r="107" spans="1:22" ht="18" x14ac:dyDescent="0.35">
      <c r="A107" s="74" t="s">
        <v>108</v>
      </c>
      <c r="B107" s="83" t="s">
        <v>273</v>
      </c>
      <c r="C107" s="101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260"/>
      <c r="O107" s="247"/>
      <c r="P107" s="99"/>
      <c r="Q107" s="99"/>
      <c r="R107" s="99"/>
      <c r="S107" s="99"/>
      <c r="T107" s="99"/>
      <c r="U107" s="72"/>
      <c r="V107" s="72">
        <f t="shared" si="1"/>
        <v>0</v>
      </c>
    </row>
    <row r="108" spans="1:22" ht="18" x14ac:dyDescent="0.35">
      <c r="A108" s="74" t="s">
        <v>109</v>
      </c>
      <c r="B108" s="83" t="s">
        <v>274</v>
      </c>
      <c r="C108" s="101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260"/>
      <c r="O108" s="247"/>
      <c r="P108" s="99"/>
      <c r="Q108" s="99"/>
      <c r="R108" s="99"/>
      <c r="S108" s="99"/>
      <c r="T108" s="99"/>
      <c r="U108" s="72"/>
      <c r="V108" s="72">
        <f t="shared" si="1"/>
        <v>0</v>
      </c>
    </row>
    <row r="109" spans="1:22" s="248" customFormat="1" ht="18" x14ac:dyDescent="0.35">
      <c r="A109" s="251" t="s">
        <v>110</v>
      </c>
      <c r="B109" s="252" t="s">
        <v>461</v>
      </c>
      <c r="C109" s="101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72"/>
      <c r="V109" s="72">
        <f t="shared" si="1"/>
        <v>0</v>
      </c>
    </row>
    <row r="110" spans="1:22" ht="18" x14ac:dyDescent="0.35">
      <c r="A110" s="74" t="s">
        <v>111</v>
      </c>
      <c r="B110" s="83" t="s">
        <v>275</v>
      </c>
      <c r="C110" s="101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260"/>
      <c r="O110" s="247"/>
      <c r="P110" s="99"/>
      <c r="Q110" s="99"/>
      <c r="R110" s="99"/>
      <c r="S110" s="99"/>
      <c r="T110" s="99"/>
      <c r="U110" s="72"/>
      <c r="V110" s="72">
        <f t="shared" si="1"/>
        <v>0</v>
      </c>
    </row>
    <row r="111" spans="1:22" ht="18" x14ac:dyDescent="0.35">
      <c r="A111" s="74" t="s">
        <v>112</v>
      </c>
      <c r="B111" s="83" t="s">
        <v>276</v>
      </c>
      <c r="C111" s="101"/>
      <c r="D111" s="99"/>
      <c r="E111" s="99">
        <v>1106.81</v>
      </c>
      <c r="F111" s="99"/>
      <c r="G111" s="99"/>
      <c r="H111" s="99"/>
      <c r="I111" s="260">
        <v>14200</v>
      </c>
      <c r="J111" s="99">
        <v>306000</v>
      </c>
      <c r="K111" s="99">
        <v>94890</v>
      </c>
      <c r="L111" s="99"/>
      <c r="M111" s="99"/>
      <c r="N111" s="260"/>
      <c r="O111" s="247"/>
      <c r="P111" s="99"/>
      <c r="Q111" s="99"/>
      <c r="R111" s="99"/>
      <c r="S111" s="99">
        <v>557300</v>
      </c>
      <c r="T111" s="99"/>
      <c r="U111" s="72"/>
      <c r="V111" s="72">
        <f t="shared" si="1"/>
        <v>973496.81</v>
      </c>
    </row>
    <row r="112" spans="1:22" ht="18" x14ac:dyDescent="0.35">
      <c r="A112" s="74" t="s">
        <v>113</v>
      </c>
      <c r="B112" s="83" t="s">
        <v>277</v>
      </c>
      <c r="C112" s="101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260"/>
      <c r="O112" s="247"/>
      <c r="P112" s="99"/>
      <c r="Q112" s="99"/>
      <c r="R112" s="99"/>
      <c r="S112" s="99">
        <v>83826</v>
      </c>
      <c r="T112" s="99"/>
      <c r="U112" s="72"/>
      <c r="V112" s="72">
        <f t="shared" si="1"/>
        <v>83826</v>
      </c>
    </row>
    <row r="113" spans="1:22" ht="18" x14ac:dyDescent="0.35">
      <c r="A113" s="74" t="s">
        <v>114</v>
      </c>
      <c r="B113" s="83" t="s">
        <v>278</v>
      </c>
      <c r="C113" s="101">
        <v>11500</v>
      </c>
      <c r="D113" s="99"/>
      <c r="E113" s="99"/>
      <c r="F113" s="99"/>
      <c r="G113" s="99"/>
      <c r="H113" s="99"/>
      <c r="I113" s="99"/>
      <c r="J113" s="99"/>
      <c r="K113" s="99"/>
      <c r="L113" s="99">
        <v>460969</v>
      </c>
      <c r="M113" s="99"/>
      <c r="N113" s="260"/>
      <c r="O113" s="247"/>
      <c r="P113" s="99"/>
      <c r="Q113" s="99"/>
      <c r="R113" s="99"/>
      <c r="S113" s="99"/>
      <c r="T113" s="99"/>
      <c r="U113" s="72"/>
      <c r="V113" s="72">
        <f t="shared" si="1"/>
        <v>472469</v>
      </c>
    </row>
    <row r="114" spans="1:22" ht="18" x14ac:dyDescent="0.35">
      <c r="A114" s="74" t="s">
        <v>115</v>
      </c>
      <c r="B114" s="83" t="s">
        <v>279</v>
      </c>
      <c r="C114" s="101">
        <v>10500</v>
      </c>
      <c r="D114" s="99"/>
      <c r="E114" s="99"/>
      <c r="F114" s="99"/>
      <c r="G114" s="99"/>
      <c r="H114" s="99"/>
      <c r="I114" s="99">
        <v>10000</v>
      </c>
      <c r="J114" s="99">
        <v>266730</v>
      </c>
      <c r="K114" s="99"/>
      <c r="L114" s="99"/>
      <c r="M114" s="99"/>
      <c r="N114" s="260"/>
      <c r="O114" s="247"/>
      <c r="P114" s="99"/>
      <c r="Q114" s="99"/>
      <c r="R114" s="99">
        <v>81400</v>
      </c>
      <c r="S114" s="99">
        <v>50867</v>
      </c>
      <c r="T114" s="99"/>
      <c r="U114" s="72"/>
      <c r="V114" s="72">
        <f t="shared" si="1"/>
        <v>419497</v>
      </c>
    </row>
    <row r="115" spans="1:22" ht="18" x14ac:dyDescent="0.35">
      <c r="A115" s="74" t="s">
        <v>116</v>
      </c>
      <c r="B115" s="83" t="s">
        <v>280</v>
      </c>
      <c r="C115" s="101"/>
      <c r="D115" s="99"/>
      <c r="E115" s="99"/>
      <c r="F115" s="99"/>
      <c r="G115" s="99"/>
      <c r="H115" s="99"/>
      <c r="I115" s="99"/>
      <c r="J115" s="99"/>
      <c r="K115" s="99"/>
      <c r="L115" s="99">
        <v>112925</v>
      </c>
      <c r="M115" s="99"/>
      <c r="N115" s="260"/>
      <c r="O115" s="247"/>
      <c r="P115" s="99"/>
      <c r="Q115" s="99"/>
      <c r="R115" s="99"/>
      <c r="S115" s="99">
        <v>121840</v>
      </c>
      <c r="T115" s="99"/>
      <c r="U115" s="72"/>
      <c r="V115" s="72">
        <f t="shared" si="1"/>
        <v>234765</v>
      </c>
    </row>
    <row r="116" spans="1:22" ht="18" x14ac:dyDescent="0.35">
      <c r="A116" s="74" t="s">
        <v>117</v>
      </c>
      <c r="B116" s="83" t="s">
        <v>281</v>
      </c>
      <c r="C116" s="101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260"/>
      <c r="O116" s="247"/>
      <c r="P116" s="99"/>
      <c r="Q116" s="99"/>
      <c r="R116" s="99"/>
      <c r="S116" s="99"/>
      <c r="T116" s="99"/>
      <c r="U116" s="72"/>
      <c r="V116" s="72">
        <f t="shared" si="1"/>
        <v>0</v>
      </c>
    </row>
    <row r="117" spans="1:22" ht="18" x14ac:dyDescent="0.35">
      <c r="A117" s="74" t="s">
        <v>118</v>
      </c>
      <c r="B117" s="83" t="s">
        <v>282</v>
      </c>
      <c r="C117" s="101"/>
      <c r="D117" s="99">
        <v>97511</v>
      </c>
      <c r="E117" s="99"/>
      <c r="F117" s="99"/>
      <c r="G117" s="99">
        <v>85153</v>
      </c>
      <c r="H117" s="99"/>
      <c r="I117" s="99">
        <v>10000</v>
      </c>
      <c r="J117" s="99">
        <v>207610</v>
      </c>
      <c r="K117" s="99"/>
      <c r="L117" s="99"/>
      <c r="M117" s="99"/>
      <c r="N117" s="260"/>
      <c r="O117" s="247"/>
      <c r="P117" s="99"/>
      <c r="Q117" s="99"/>
      <c r="R117" s="99"/>
      <c r="S117" s="99">
        <v>238900</v>
      </c>
      <c r="T117" s="99"/>
      <c r="U117" s="72"/>
      <c r="V117" s="72">
        <f t="shared" si="1"/>
        <v>639174</v>
      </c>
    </row>
    <row r="118" spans="1:22" ht="18" x14ac:dyDescent="0.35">
      <c r="A118" s="74" t="s">
        <v>119</v>
      </c>
      <c r="B118" s="83" t="s">
        <v>283</v>
      </c>
      <c r="C118" s="101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260"/>
      <c r="O118" s="247"/>
      <c r="P118" s="99"/>
      <c r="Q118" s="99"/>
      <c r="R118" s="99"/>
      <c r="S118" s="99"/>
      <c r="T118" s="99"/>
      <c r="U118" s="72"/>
      <c r="V118" s="72">
        <f t="shared" si="1"/>
        <v>0</v>
      </c>
    </row>
    <row r="119" spans="1:22" ht="18" x14ac:dyDescent="0.35">
      <c r="A119" s="74" t="s">
        <v>120</v>
      </c>
      <c r="B119" s="83" t="s">
        <v>284</v>
      </c>
      <c r="C119" s="101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260"/>
      <c r="O119" s="247"/>
      <c r="P119" s="99"/>
      <c r="Q119" s="99"/>
      <c r="R119" s="99"/>
      <c r="S119" s="99"/>
      <c r="T119" s="99"/>
      <c r="U119" s="72"/>
      <c r="V119" s="72">
        <f t="shared" si="1"/>
        <v>0</v>
      </c>
    </row>
    <row r="120" spans="1:22" ht="18" x14ac:dyDescent="0.35">
      <c r="A120" s="74" t="s">
        <v>121</v>
      </c>
      <c r="B120" s="83" t="s">
        <v>285</v>
      </c>
      <c r="C120" s="101"/>
      <c r="D120" s="99"/>
      <c r="E120" s="99"/>
      <c r="F120" s="99"/>
      <c r="G120" s="99"/>
      <c r="H120" s="99"/>
      <c r="I120" s="99"/>
      <c r="J120" s="99"/>
      <c r="K120" s="99"/>
      <c r="L120" s="99">
        <v>236784</v>
      </c>
      <c r="M120" s="99"/>
      <c r="N120" s="260"/>
      <c r="O120" s="247"/>
      <c r="P120" s="99"/>
      <c r="Q120" s="99"/>
      <c r="R120" s="99"/>
      <c r="S120" s="99">
        <v>51642</v>
      </c>
      <c r="T120" s="99"/>
      <c r="U120" s="72"/>
      <c r="V120" s="72">
        <f t="shared" si="1"/>
        <v>288426</v>
      </c>
    </row>
    <row r="121" spans="1:22" s="248" customFormat="1" ht="18" x14ac:dyDescent="0.35">
      <c r="A121" s="251" t="s">
        <v>122</v>
      </c>
      <c r="B121" s="252" t="s">
        <v>742</v>
      </c>
      <c r="C121" s="101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72"/>
      <c r="V121" s="72">
        <f t="shared" si="1"/>
        <v>0</v>
      </c>
    </row>
    <row r="122" spans="1:22" ht="18" x14ac:dyDescent="0.35">
      <c r="A122" s="74" t="s">
        <v>123</v>
      </c>
      <c r="B122" s="83" t="s">
        <v>286</v>
      </c>
      <c r="C122" s="101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260"/>
      <c r="O122" s="247"/>
      <c r="P122" s="99"/>
      <c r="Q122" s="99"/>
      <c r="R122" s="99">
        <v>31400</v>
      </c>
      <c r="S122" s="99"/>
      <c r="T122" s="99"/>
      <c r="U122" s="72"/>
      <c r="V122" s="72">
        <f t="shared" si="1"/>
        <v>31400</v>
      </c>
    </row>
    <row r="123" spans="1:22" ht="18" x14ac:dyDescent="0.35">
      <c r="A123" s="74" t="s">
        <v>124</v>
      </c>
      <c r="B123" s="83" t="s">
        <v>287</v>
      </c>
      <c r="C123" s="101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260"/>
      <c r="O123" s="250">
        <v>158000</v>
      </c>
      <c r="P123" s="99"/>
      <c r="Q123" s="99"/>
      <c r="R123" s="99"/>
      <c r="S123" s="99"/>
      <c r="T123" s="99"/>
      <c r="U123" s="72"/>
      <c r="V123" s="72">
        <f t="shared" si="1"/>
        <v>158000</v>
      </c>
    </row>
    <row r="124" spans="1:22" ht="18" x14ac:dyDescent="0.35">
      <c r="A124" s="74" t="s">
        <v>125</v>
      </c>
      <c r="B124" s="83" t="s">
        <v>288</v>
      </c>
      <c r="C124" s="101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260"/>
      <c r="O124" s="247"/>
      <c r="P124" s="99"/>
      <c r="Q124" s="99"/>
      <c r="R124" s="99"/>
      <c r="S124" s="99"/>
      <c r="T124" s="99"/>
      <c r="U124" s="72"/>
      <c r="V124" s="72">
        <f t="shared" si="1"/>
        <v>0</v>
      </c>
    </row>
    <row r="125" spans="1:22" ht="18" x14ac:dyDescent="0.35">
      <c r="A125" s="74" t="s">
        <v>126</v>
      </c>
      <c r="B125" s="83" t="s">
        <v>289</v>
      </c>
      <c r="C125" s="101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260"/>
      <c r="O125" s="247"/>
      <c r="P125" s="99"/>
      <c r="Q125" s="99"/>
      <c r="R125" s="99"/>
      <c r="S125" s="99"/>
      <c r="T125" s="99"/>
      <c r="U125" s="72"/>
      <c r="V125" s="72">
        <f t="shared" si="1"/>
        <v>0</v>
      </c>
    </row>
    <row r="126" spans="1:22" ht="18" x14ac:dyDescent="0.35">
      <c r="A126" s="74" t="s">
        <v>127</v>
      </c>
      <c r="B126" s="83" t="s">
        <v>290</v>
      </c>
      <c r="C126" s="101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260"/>
      <c r="O126" s="247"/>
      <c r="P126" s="99"/>
      <c r="Q126" s="99"/>
      <c r="R126" s="99"/>
      <c r="S126" s="99"/>
      <c r="T126" s="99"/>
      <c r="U126" s="72"/>
      <c r="V126" s="72">
        <f t="shared" si="1"/>
        <v>0</v>
      </c>
    </row>
    <row r="127" spans="1:22" s="248" customFormat="1" ht="18" x14ac:dyDescent="0.35">
      <c r="A127" s="251" t="s">
        <v>128</v>
      </c>
      <c r="B127" s="252" t="s">
        <v>291</v>
      </c>
      <c r="C127" s="101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72"/>
      <c r="V127" s="72">
        <f t="shared" si="1"/>
        <v>0</v>
      </c>
    </row>
    <row r="128" spans="1:22" ht="18" x14ac:dyDescent="0.35">
      <c r="A128" s="74" t="s">
        <v>129</v>
      </c>
      <c r="B128" s="83" t="s">
        <v>292</v>
      </c>
      <c r="C128" s="101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260"/>
      <c r="O128" s="247"/>
      <c r="P128" s="99"/>
      <c r="Q128" s="99"/>
      <c r="R128" s="99"/>
      <c r="S128" s="99">
        <v>62000</v>
      </c>
      <c r="T128" s="99"/>
      <c r="U128" s="72"/>
      <c r="V128" s="72">
        <f t="shared" si="1"/>
        <v>62000</v>
      </c>
    </row>
    <row r="129" spans="1:22" ht="18" x14ac:dyDescent="0.35">
      <c r="A129" s="74" t="s">
        <v>130</v>
      </c>
      <c r="B129" s="83" t="s">
        <v>293</v>
      </c>
      <c r="C129" s="101"/>
      <c r="D129" s="99"/>
      <c r="E129" s="99"/>
      <c r="F129" s="99"/>
      <c r="G129" s="99"/>
      <c r="H129" s="99"/>
      <c r="I129" s="260">
        <v>7600</v>
      </c>
      <c r="J129" s="99"/>
      <c r="K129" s="99"/>
      <c r="L129" s="99"/>
      <c r="M129" s="99"/>
      <c r="N129" s="260"/>
      <c r="O129" s="247"/>
      <c r="P129" s="99"/>
      <c r="Q129" s="99"/>
      <c r="R129" s="99"/>
      <c r="S129" s="99"/>
      <c r="T129" s="99"/>
      <c r="U129" s="72"/>
      <c r="V129" s="72">
        <f t="shared" si="1"/>
        <v>7600</v>
      </c>
    </row>
    <row r="130" spans="1:22" ht="18" x14ac:dyDescent="0.35">
      <c r="A130" s="74" t="s">
        <v>131</v>
      </c>
      <c r="B130" s="83" t="s">
        <v>294</v>
      </c>
      <c r="C130" s="101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260"/>
      <c r="O130" s="247"/>
      <c r="P130" s="99"/>
      <c r="Q130" s="99"/>
      <c r="R130" s="99"/>
      <c r="S130" s="99"/>
      <c r="T130" s="99"/>
      <c r="U130" s="72"/>
      <c r="V130" s="72">
        <f t="shared" si="1"/>
        <v>0</v>
      </c>
    </row>
    <row r="131" spans="1:22" ht="18" x14ac:dyDescent="0.35">
      <c r="A131" s="74" t="s">
        <v>132</v>
      </c>
      <c r="B131" s="83" t="s">
        <v>295</v>
      </c>
      <c r="C131" s="101"/>
      <c r="D131" s="99"/>
      <c r="E131" s="99"/>
      <c r="F131" s="99"/>
      <c r="G131" s="99"/>
      <c r="H131" s="99"/>
      <c r="I131" s="260">
        <v>4025</v>
      </c>
      <c r="J131" s="99"/>
      <c r="K131" s="99"/>
      <c r="L131" s="99"/>
      <c r="M131" s="99"/>
      <c r="N131" s="260"/>
      <c r="O131" s="247"/>
      <c r="P131" s="99"/>
      <c r="Q131" s="99"/>
      <c r="R131" s="99"/>
      <c r="S131" s="99"/>
      <c r="T131" s="99"/>
      <c r="U131" s="72"/>
      <c r="V131" s="72">
        <f t="shared" si="1"/>
        <v>4025</v>
      </c>
    </row>
    <row r="132" spans="1:22" ht="18" x14ac:dyDescent="0.35">
      <c r="A132" s="74" t="s">
        <v>133</v>
      </c>
      <c r="B132" s="83" t="s">
        <v>296</v>
      </c>
      <c r="C132" s="101"/>
      <c r="D132" s="99"/>
      <c r="E132" s="99"/>
      <c r="F132" s="99"/>
      <c r="G132" s="99"/>
      <c r="H132" s="99"/>
      <c r="I132" s="99"/>
      <c r="J132" s="99"/>
      <c r="K132" s="99">
        <v>38750</v>
      </c>
      <c r="L132" s="99"/>
      <c r="M132" s="99"/>
      <c r="N132" s="260"/>
      <c r="O132" s="247"/>
      <c r="P132" s="99"/>
      <c r="Q132" s="99"/>
      <c r="R132" s="99">
        <v>81400</v>
      </c>
      <c r="S132" s="99"/>
      <c r="T132" s="99"/>
      <c r="U132" s="72"/>
      <c r="V132" s="72">
        <f t="shared" ref="V132:V195" si="2">SUM(C132:U132)</f>
        <v>120150</v>
      </c>
    </row>
    <row r="133" spans="1:22" ht="18" x14ac:dyDescent="0.35">
      <c r="A133" s="74" t="s">
        <v>134</v>
      </c>
      <c r="B133" s="83" t="s">
        <v>297</v>
      </c>
      <c r="C133" s="101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260"/>
      <c r="O133" s="247"/>
      <c r="P133" s="99"/>
      <c r="Q133" s="99">
        <v>10471.73</v>
      </c>
      <c r="R133" s="99"/>
      <c r="S133" s="99"/>
      <c r="T133" s="99"/>
      <c r="U133" s="72"/>
      <c r="V133" s="72">
        <f t="shared" si="2"/>
        <v>10471.73</v>
      </c>
    </row>
    <row r="134" spans="1:22" ht="18" x14ac:dyDescent="0.35">
      <c r="A134" s="74" t="s">
        <v>135</v>
      </c>
      <c r="B134" s="83" t="s">
        <v>298</v>
      </c>
      <c r="C134" s="101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260"/>
      <c r="O134" s="247"/>
      <c r="P134" s="99"/>
      <c r="Q134" s="99">
        <v>5999.75</v>
      </c>
      <c r="R134" s="99"/>
      <c r="S134" s="99"/>
      <c r="T134" s="99"/>
      <c r="U134" s="72"/>
      <c r="V134" s="72">
        <f t="shared" si="2"/>
        <v>5999.75</v>
      </c>
    </row>
    <row r="135" spans="1:22" ht="18" x14ac:dyDescent="0.35">
      <c r="A135" s="74" t="s">
        <v>136</v>
      </c>
      <c r="B135" s="83" t="s">
        <v>299</v>
      </c>
      <c r="C135" s="101"/>
      <c r="D135" s="99"/>
      <c r="E135" s="99"/>
      <c r="F135" s="99"/>
      <c r="G135" s="99"/>
      <c r="H135" s="99"/>
      <c r="I135" s="99">
        <v>10000</v>
      </c>
      <c r="J135" s="99"/>
      <c r="K135" s="99"/>
      <c r="L135" s="99"/>
      <c r="M135" s="99"/>
      <c r="N135" s="260">
        <v>333746</v>
      </c>
      <c r="O135" s="247"/>
      <c r="P135" s="99"/>
      <c r="Q135" s="99"/>
      <c r="R135" s="99"/>
      <c r="S135" s="99">
        <v>80000</v>
      </c>
      <c r="T135" s="99"/>
      <c r="U135" s="72"/>
      <c r="V135" s="72">
        <f t="shared" si="2"/>
        <v>423746</v>
      </c>
    </row>
    <row r="136" spans="1:22" ht="18" x14ac:dyDescent="0.35">
      <c r="A136" s="74" t="s">
        <v>137</v>
      </c>
      <c r="B136" s="83" t="s">
        <v>300</v>
      </c>
      <c r="C136" s="101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260"/>
      <c r="O136" s="247"/>
      <c r="P136" s="99"/>
      <c r="Q136" s="99">
        <v>2635.38</v>
      </c>
      <c r="R136" s="99"/>
      <c r="S136" s="99"/>
      <c r="T136" s="99"/>
      <c r="U136" s="72"/>
      <c r="V136" s="72">
        <f t="shared" si="2"/>
        <v>2635.38</v>
      </c>
    </row>
    <row r="137" spans="1:22" ht="18" x14ac:dyDescent="0.35">
      <c r="A137" s="74" t="s">
        <v>138</v>
      </c>
      <c r="B137" s="83" t="s">
        <v>301</v>
      </c>
      <c r="C137" s="101"/>
      <c r="D137" s="99">
        <v>119050</v>
      </c>
      <c r="E137" s="99"/>
      <c r="F137" s="99"/>
      <c r="G137" s="99"/>
      <c r="H137" s="99"/>
      <c r="I137" s="99"/>
      <c r="J137" s="99">
        <v>370372</v>
      </c>
      <c r="K137" s="99"/>
      <c r="L137" s="99"/>
      <c r="M137" s="99"/>
      <c r="N137" s="260"/>
      <c r="O137" s="247"/>
      <c r="P137" s="99"/>
      <c r="Q137" s="99"/>
      <c r="R137" s="99"/>
      <c r="S137" s="99"/>
      <c r="T137" s="99"/>
      <c r="U137" s="72"/>
      <c r="V137" s="72">
        <f t="shared" si="2"/>
        <v>489422</v>
      </c>
    </row>
    <row r="138" spans="1:22" ht="18" x14ac:dyDescent="0.35">
      <c r="A138" s="74" t="s">
        <v>139</v>
      </c>
      <c r="B138" s="83" t="s">
        <v>302</v>
      </c>
      <c r="C138" s="101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260"/>
      <c r="O138" s="247"/>
      <c r="P138" s="99"/>
      <c r="Q138" s="99"/>
      <c r="R138" s="99"/>
      <c r="S138" s="99"/>
      <c r="T138" s="99"/>
      <c r="U138" s="72"/>
      <c r="V138" s="72">
        <f t="shared" si="2"/>
        <v>0</v>
      </c>
    </row>
    <row r="139" spans="1:22" ht="18" x14ac:dyDescent="0.35">
      <c r="A139" s="74" t="s">
        <v>140</v>
      </c>
      <c r="B139" s="83" t="s">
        <v>303</v>
      </c>
      <c r="C139" s="101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260"/>
      <c r="O139" s="247"/>
      <c r="P139" s="99"/>
      <c r="Q139" s="99"/>
      <c r="R139" s="99"/>
      <c r="S139" s="99"/>
      <c r="T139" s="99"/>
      <c r="U139" s="72"/>
      <c r="V139" s="72">
        <f t="shared" si="2"/>
        <v>0</v>
      </c>
    </row>
    <row r="140" spans="1:22" ht="18" x14ac:dyDescent="0.35">
      <c r="A140" s="74" t="s">
        <v>141</v>
      </c>
      <c r="B140" s="83" t="s">
        <v>304</v>
      </c>
      <c r="C140" s="101"/>
      <c r="D140" s="99">
        <v>631874</v>
      </c>
      <c r="E140" s="99"/>
      <c r="F140" s="99"/>
      <c r="G140" s="99"/>
      <c r="H140" s="99"/>
      <c r="I140" s="99"/>
      <c r="J140" s="99"/>
      <c r="K140" s="99">
        <v>112544</v>
      </c>
      <c r="L140" s="99">
        <v>407587</v>
      </c>
      <c r="M140" s="99"/>
      <c r="N140" s="260"/>
      <c r="O140" s="250">
        <v>102000</v>
      </c>
      <c r="P140" s="99"/>
      <c r="Q140" s="99"/>
      <c r="R140" s="99"/>
      <c r="S140" s="99"/>
      <c r="T140" s="99"/>
      <c r="U140" s="72"/>
      <c r="V140" s="72">
        <f t="shared" si="2"/>
        <v>1254005</v>
      </c>
    </row>
    <row r="141" spans="1:22" ht="18" x14ac:dyDescent="0.35">
      <c r="A141" s="74" t="s">
        <v>142</v>
      </c>
      <c r="B141" s="83" t="s">
        <v>305</v>
      </c>
      <c r="C141" s="101"/>
      <c r="D141" s="99"/>
      <c r="E141" s="99">
        <v>10514.67</v>
      </c>
      <c r="F141" s="99"/>
      <c r="G141" s="99"/>
      <c r="H141" s="99"/>
      <c r="I141" s="99"/>
      <c r="J141" s="99"/>
      <c r="K141" s="99"/>
      <c r="L141" s="99"/>
      <c r="M141" s="99"/>
      <c r="N141" s="260"/>
      <c r="O141" s="247"/>
      <c r="P141" s="99"/>
      <c r="Q141" s="99"/>
      <c r="R141" s="99"/>
      <c r="S141" s="99"/>
      <c r="T141" s="99"/>
      <c r="U141" s="72"/>
      <c r="V141" s="72">
        <f t="shared" si="2"/>
        <v>10514.67</v>
      </c>
    </row>
    <row r="142" spans="1:22" ht="18" x14ac:dyDescent="0.35">
      <c r="A142" s="74" t="s">
        <v>143</v>
      </c>
      <c r="B142" s="83" t="s">
        <v>306</v>
      </c>
      <c r="C142" s="101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260"/>
      <c r="O142" s="247"/>
      <c r="P142" s="99"/>
      <c r="Q142" s="99"/>
      <c r="R142" s="99">
        <v>32800</v>
      </c>
      <c r="S142" s="99"/>
      <c r="T142" s="99"/>
      <c r="U142" s="72"/>
      <c r="V142" s="72">
        <f t="shared" si="2"/>
        <v>32800</v>
      </c>
    </row>
    <row r="143" spans="1:22" ht="18" x14ac:dyDescent="0.35">
      <c r="A143" s="74" t="s">
        <v>144</v>
      </c>
      <c r="B143" s="83" t="s">
        <v>307</v>
      </c>
      <c r="C143" s="101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260"/>
      <c r="O143" s="247"/>
      <c r="P143" s="99"/>
      <c r="Q143" s="99">
        <v>21082.03</v>
      </c>
      <c r="R143" s="99"/>
      <c r="S143" s="99"/>
      <c r="T143" s="99"/>
      <c r="U143" s="72"/>
      <c r="V143" s="72">
        <f t="shared" si="2"/>
        <v>21082.03</v>
      </c>
    </row>
    <row r="144" spans="1:22" ht="18" x14ac:dyDescent="0.35">
      <c r="A144" s="74" t="s">
        <v>145</v>
      </c>
      <c r="B144" s="83" t="s">
        <v>308</v>
      </c>
      <c r="C144" s="101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260"/>
      <c r="O144" s="247"/>
      <c r="P144" s="99"/>
      <c r="Q144" s="99"/>
      <c r="R144" s="99"/>
      <c r="S144" s="99"/>
      <c r="T144" s="99"/>
      <c r="U144" s="72"/>
      <c r="V144" s="72">
        <f t="shared" si="2"/>
        <v>0</v>
      </c>
    </row>
    <row r="145" spans="1:22" ht="18" x14ac:dyDescent="0.35">
      <c r="A145" s="74" t="s">
        <v>146</v>
      </c>
      <c r="B145" s="83" t="s">
        <v>309</v>
      </c>
      <c r="C145" s="101"/>
      <c r="D145" s="99"/>
      <c r="E145" s="99"/>
      <c r="F145" s="99"/>
      <c r="G145" s="99">
        <v>67139</v>
      </c>
      <c r="H145" s="99"/>
      <c r="I145" s="99"/>
      <c r="J145" s="99">
        <v>85685</v>
      </c>
      <c r="K145" s="99"/>
      <c r="L145" s="99"/>
      <c r="M145" s="99"/>
      <c r="N145" s="260"/>
      <c r="O145" s="247"/>
      <c r="P145" s="99"/>
      <c r="Q145" s="99"/>
      <c r="R145" s="99"/>
      <c r="S145" s="99"/>
      <c r="T145" s="99"/>
      <c r="U145" s="72"/>
      <c r="V145" s="72">
        <f t="shared" si="2"/>
        <v>152824</v>
      </c>
    </row>
    <row r="146" spans="1:22" ht="18" x14ac:dyDescent="0.35">
      <c r="A146" s="74" t="s">
        <v>147</v>
      </c>
      <c r="B146" s="83" t="s">
        <v>310</v>
      </c>
      <c r="C146" s="101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260"/>
      <c r="O146" s="247"/>
      <c r="P146" s="99"/>
      <c r="Q146" s="99"/>
      <c r="R146" s="99"/>
      <c r="S146" s="99"/>
      <c r="T146" s="99"/>
      <c r="U146" s="72"/>
      <c r="V146" s="72">
        <f t="shared" si="2"/>
        <v>0</v>
      </c>
    </row>
    <row r="147" spans="1:22" ht="18" x14ac:dyDescent="0.35">
      <c r="A147" s="74" t="s">
        <v>148</v>
      </c>
      <c r="B147" s="83" t="s">
        <v>311</v>
      </c>
      <c r="C147" s="101"/>
      <c r="D147" s="99"/>
      <c r="E147" s="99"/>
      <c r="F147" s="99"/>
      <c r="G147" s="99"/>
      <c r="H147" s="99">
        <v>30000</v>
      </c>
      <c r="I147" s="99"/>
      <c r="J147" s="99"/>
      <c r="K147" s="99">
        <v>8000</v>
      </c>
      <c r="L147" s="99">
        <v>123972</v>
      </c>
      <c r="M147" s="99"/>
      <c r="N147" s="260"/>
      <c r="O147" s="247"/>
      <c r="P147" s="99"/>
      <c r="Q147" s="99">
        <v>9624.4500000000007</v>
      </c>
      <c r="R147" s="99">
        <v>162800</v>
      </c>
      <c r="S147" s="99"/>
      <c r="T147" s="99">
        <v>50000</v>
      </c>
      <c r="U147" s="72"/>
      <c r="V147" s="72">
        <f t="shared" si="2"/>
        <v>384396.45</v>
      </c>
    </row>
    <row r="148" spans="1:22" ht="18" x14ac:dyDescent="0.35">
      <c r="A148" s="74" t="s">
        <v>149</v>
      </c>
      <c r="B148" s="83" t="s">
        <v>312</v>
      </c>
      <c r="C148" s="101"/>
      <c r="D148" s="99"/>
      <c r="E148" s="99"/>
      <c r="F148" s="99"/>
      <c r="G148" s="99"/>
      <c r="H148" s="99">
        <v>43608</v>
      </c>
      <c r="I148" s="99"/>
      <c r="J148" s="99"/>
      <c r="K148" s="99"/>
      <c r="L148" s="99"/>
      <c r="M148" s="99">
        <v>7815</v>
      </c>
      <c r="N148" s="260"/>
      <c r="O148" s="247"/>
      <c r="P148" s="99"/>
      <c r="Q148" s="99"/>
      <c r="R148" s="99"/>
      <c r="S148" s="99">
        <v>148149</v>
      </c>
      <c r="T148" s="99"/>
      <c r="U148" s="72"/>
      <c r="V148" s="72">
        <f t="shared" si="2"/>
        <v>199572</v>
      </c>
    </row>
    <row r="149" spans="1:22" ht="18" x14ac:dyDescent="0.35">
      <c r="A149" s="74" t="s">
        <v>150</v>
      </c>
      <c r="B149" s="83" t="s">
        <v>313</v>
      </c>
      <c r="C149" s="101"/>
      <c r="D149" s="99"/>
      <c r="E149" s="99"/>
      <c r="F149" s="99"/>
      <c r="G149" s="99"/>
      <c r="H149" s="99">
        <v>30000</v>
      </c>
      <c r="I149" s="99"/>
      <c r="J149" s="99"/>
      <c r="K149" s="99"/>
      <c r="L149" s="99">
        <v>82299</v>
      </c>
      <c r="M149" s="99"/>
      <c r="N149" s="260"/>
      <c r="O149" s="247"/>
      <c r="P149" s="99"/>
      <c r="Q149" s="99"/>
      <c r="R149" s="99">
        <v>162800</v>
      </c>
      <c r="S149" s="99">
        <v>132045</v>
      </c>
      <c r="T149" s="99"/>
      <c r="U149" s="72"/>
      <c r="V149" s="72">
        <f t="shared" si="2"/>
        <v>407144</v>
      </c>
    </row>
    <row r="150" spans="1:22" ht="18" x14ac:dyDescent="0.35">
      <c r="A150" s="74" t="s">
        <v>151</v>
      </c>
      <c r="B150" s="83" t="s">
        <v>314</v>
      </c>
      <c r="C150" s="101"/>
      <c r="D150" s="99"/>
      <c r="E150" s="99"/>
      <c r="F150" s="99"/>
      <c r="G150" s="99"/>
      <c r="H150" s="99"/>
      <c r="I150" s="99"/>
      <c r="J150" s="99">
        <v>92700</v>
      </c>
      <c r="K150" s="99"/>
      <c r="L150" s="99"/>
      <c r="M150" s="99"/>
      <c r="N150" s="260"/>
      <c r="O150" s="247"/>
      <c r="P150" s="99"/>
      <c r="Q150" s="99"/>
      <c r="R150" s="99">
        <v>111400</v>
      </c>
      <c r="S150" s="99">
        <v>89980</v>
      </c>
      <c r="T150" s="99"/>
      <c r="U150" s="72"/>
      <c r="V150" s="72">
        <f t="shared" si="2"/>
        <v>294080</v>
      </c>
    </row>
    <row r="151" spans="1:22" ht="18" x14ac:dyDescent="0.35">
      <c r="A151" s="74" t="s">
        <v>152</v>
      </c>
      <c r="B151" s="83" t="s">
        <v>315</v>
      </c>
      <c r="C151" s="101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260"/>
      <c r="O151" s="247"/>
      <c r="P151" s="99"/>
      <c r="Q151" s="99"/>
      <c r="R151" s="99"/>
      <c r="S151" s="99"/>
      <c r="T151" s="99"/>
      <c r="U151" s="72"/>
      <c r="V151" s="72">
        <f t="shared" si="2"/>
        <v>0</v>
      </c>
    </row>
    <row r="152" spans="1:22" ht="18" x14ac:dyDescent="0.35">
      <c r="A152" s="74" t="s">
        <v>153</v>
      </c>
      <c r="B152" s="83" t="s">
        <v>316</v>
      </c>
      <c r="C152" s="101"/>
      <c r="D152" s="99"/>
      <c r="E152" s="99"/>
      <c r="F152" s="99"/>
      <c r="G152" s="99"/>
      <c r="H152" s="99">
        <v>30000</v>
      </c>
      <c r="I152" s="99"/>
      <c r="J152" s="99"/>
      <c r="K152" s="99">
        <v>12742</v>
      </c>
      <c r="L152" s="99">
        <v>125997</v>
      </c>
      <c r="M152" s="99"/>
      <c r="N152" s="260"/>
      <c r="O152" s="247"/>
      <c r="P152" s="99"/>
      <c r="Q152" s="99"/>
      <c r="R152" s="99"/>
      <c r="S152" s="99">
        <v>178395</v>
      </c>
      <c r="T152" s="99">
        <v>50000</v>
      </c>
      <c r="U152" s="72"/>
      <c r="V152" s="72">
        <f t="shared" si="2"/>
        <v>397134</v>
      </c>
    </row>
    <row r="153" spans="1:22" ht="18" x14ac:dyDescent="0.35">
      <c r="A153" s="74" t="s">
        <v>154</v>
      </c>
      <c r="B153" s="83" t="s">
        <v>317</v>
      </c>
      <c r="C153" s="101"/>
      <c r="D153" s="99"/>
      <c r="E153" s="99"/>
      <c r="F153" s="99"/>
      <c r="G153" s="99"/>
      <c r="H153" s="99"/>
      <c r="I153" s="260">
        <v>14275</v>
      </c>
      <c r="J153" s="99"/>
      <c r="K153" s="99"/>
      <c r="L153" s="99"/>
      <c r="M153" s="99"/>
      <c r="N153" s="260"/>
      <c r="O153" s="247"/>
      <c r="P153" s="99"/>
      <c r="Q153" s="99"/>
      <c r="R153" s="99"/>
      <c r="S153" s="99">
        <v>111011</v>
      </c>
      <c r="T153" s="99"/>
      <c r="U153" s="72"/>
      <c r="V153" s="72">
        <f t="shared" si="2"/>
        <v>125286</v>
      </c>
    </row>
    <row r="154" spans="1:22" ht="18" x14ac:dyDescent="0.35">
      <c r="A154" s="74" t="s">
        <v>155</v>
      </c>
      <c r="B154" s="83" t="s">
        <v>318</v>
      </c>
      <c r="C154" s="101">
        <v>8000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260"/>
      <c r="O154" s="247"/>
      <c r="P154" s="99"/>
      <c r="Q154" s="99">
        <v>20251.580000000002</v>
      </c>
      <c r="R154" s="99">
        <v>162800</v>
      </c>
      <c r="S154" s="99"/>
      <c r="T154" s="99"/>
      <c r="U154" s="72"/>
      <c r="V154" s="72">
        <f t="shared" si="2"/>
        <v>191051.58000000002</v>
      </c>
    </row>
    <row r="155" spans="1:22" ht="18" x14ac:dyDescent="0.35">
      <c r="A155" s="74" t="s">
        <v>156</v>
      </c>
      <c r="B155" s="83" t="s">
        <v>319</v>
      </c>
      <c r="C155" s="101"/>
      <c r="D155" s="99"/>
      <c r="E155" s="99"/>
      <c r="F155" s="99"/>
      <c r="G155" s="99"/>
      <c r="H155" s="99"/>
      <c r="I155" s="99"/>
      <c r="J155" s="99"/>
      <c r="K155" s="99"/>
      <c r="L155" s="99">
        <v>101802</v>
      </c>
      <c r="M155" s="99"/>
      <c r="N155" s="260"/>
      <c r="O155" s="247"/>
      <c r="P155" s="99"/>
      <c r="Q155" s="99"/>
      <c r="R155" s="99">
        <v>106400</v>
      </c>
      <c r="S155" s="99"/>
      <c r="T155" s="99"/>
      <c r="U155" s="72"/>
      <c r="V155" s="72">
        <f t="shared" si="2"/>
        <v>208202</v>
      </c>
    </row>
    <row r="156" spans="1:22" ht="18" x14ac:dyDescent="0.35">
      <c r="A156" s="74" t="s">
        <v>157</v>
      </c>
      <c r="B156" s="83" t="s">
        <v>320</v>
      </c>
      <c r="C156" s="101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260"/>
      <c r="O156" s="247"/>
      <c r="P156" s="99"/>
      <c r="Q156" s="99"/>
      <c r="R156" s="99"/>
      <c r="S156" s="99"/>
      <c r="T156" s="99"/>
      <c r="U156" s="72"/>
      <c r="V156" s="72">
        <f t="shared" si="2"/>
        <v>0</v>
      </c>
    </row>
    <row r="157" spans="1:22" s="248" customFormat="1" ht="18" x14ac:dyDescent="0.35">
      <c r="A157" s="251" t="s">
        <v>158</v>
      </c>
      <c r="B157" s="252" t="s">
        <v>743</v>
      </c>
      <c r="C157" s="101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72"/>
      <c r="V157" s="72">
        <f t="shared" si="2"/>
        <v>0</v>
      </c>
    </row>
    <row r="158" spans="1:22" ht="18" x14ac:dyDescent="0.35">
      <c r="A158" s="74" t="s">
        <v>159</v>
      </c>
      <c r="B158" s="83" t="s">
        <v>321</v>
      </c>
      <c r="C158" s="101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260"/>
      <c r="O158" s="247"/>
      <c r="P158" s="99"/>
      <c r="Q158" s="99"/>
      <c r="R158" s="99">
        <v>81400</v>
      </c>
      <c r="S158" s="99">
        <v>79375</v>
      </c>
      <c r="T158" s="99"/>
      <c r="U158" s="72"/>
      <c r="V158" s="72">
        <f t="shared" si="2"/>
        <v>160775</v>
      </c>
    </row>
    <row r="159" spans="1:22" ht="18" x14ac:dyDescent="0.35">
      <c r="A159" s="74" t="s">
        <v>160</v>
      </c>
      <c r="B159" s="83" t="s">
        <v>322</v>
      </c>
      <c r="C159" s="101"/>
      <c r="D159" s="99"/>
      <c r="E159" s="99"/>
      <c r="F159" s="99"/>
      <c r="G159" s="99"/>
      <c r="H159" s="99"/>
      <c r="I159" s="99"/>
      <c r="J159" s="99">
        <v>152828</v>
      </c>
      <c r="K159" s="99">
        <v>151200</v>
      </c>
      <c r="L159" s="99"/>
      <c r="M159" s="99"/>
      <c r="N159" s="260"/>
      <c r="O159" s="247"/>
      <c r="P159" s="99"/>
      <c r="Q159" s="99">
        <v>4256.2</v>
      </c>
      <c r="R159" s="99">
        <v>81400</v>
      </c>
      <c r="S159" s="99">
        <v>51348</v>
      </c>
      <c r="T159" s="99">
        <v>50000</v>
      </c>
      <c r="U159" s="72"/>
      <c r="V159" s="72">
        <f t="shared" si="2"/>
        <v>491032.2</v>
      </c>
    </row>
    <row r="160" spans="1:22" ht="18" x14ac:dyDescent="0.35">
      <c r="A160" s="74" t="s">
        <v>161</v>
      </c>
      <c r="B160" s="83" t="s">
        <v>323</v>
      </c>
      <c r="C160" s="101">
        <v>5000</v>
      </c>
      <c r="D160" s="99"/>
      <c r="E160" s="99"/>
      <c r="F160" s="99"/>
      <c r="G160" s="99"/>
      <c r="H160" s="99"/>
      <c r="I160" s="99">
        <v>10000</v>
      </c>
      <c r="J160" s="99"/>
      <c r="K160" s="99"/>
      <c r="L160" s="99"/>
      <c r="M160" s="99"/>
      <c r="N160" s="260"/>
      <c r="O160" s="247"/>
      <c r="P160" s="99"/>
      <c r="Q160" s="99"/>
      <c r="R160" s="99"/>
      <c r="S160" s="99">
        <v>133000</v>
      </c>
      <c r="T160" s="99">
        <v>50000</v>
      </c>
      <c r="U160" s="72"/>
      <c r="V160" s="72">
        <f t="shared" si="2"/>
        <v>198000</v>
      </c>
    </row>
    <row r="161" spans="1:22" ht="18" x14ac:dyDescent="0.35">
      <c r="A161" s="74" t="s">
        <v>162</v>
      </c>
      <c r="B161" s="83" t="s">
        <v>324</v>
      </c>
      <c r="C161" s="101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260"/>
      <c r="O161" s="247"/>
      <c r="P161" s="99"/>
      <c r="Q161" s="99"/>
      <c r="R161" s="99"/>
      <c r="S161" s="99"/>
      <c r="T161" s="99"/>
      <c r="U161" s="72"/>
      <c r="V161" s="72">
        <f t="shared" si="2"/>
        <v>0</v>
      </c>
    </row>
    <row r="162" spans="1:22" ht="18" x14ac:dyDescent="0.35">
      <c r="A162" s="74" t="s">
        <v>163</v>
      </c>
      <c r="B162" s="83" t="s">
        <v>325</v>
      </c>
      <c r="C162" s="101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260"/>
      <c r="O162" s="247"/>
      <c r="P162" s="99"/>
      <c r="Q162" s="99"/>
      <c r="R162" s="99"/>
      <c r="S162" s="99"/>
      <c r="T162" s="99"/>
      <c r="U162" s="72"/>
      <c r="V162" s="72">
        <f t="shared" si="2"/>
        <v>0</v>
      </c>
    </row>
    <row r="163" spans="1:22" ht="18" x14ac:dyDescent="0.35">
      <c r="A163" s="74" t="s">
        <v>164</v>
      </c>
      <c r="B163" s="83" t="s">
        <v>326</v>
      </c>
      <c r="C163" s="101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260"/>
      <c r="O163" s="247"/>
      <c r="P163" s="99"/>
      <c r="Q163" s="99">
        <v>1007.63</v>
      </c>
      <c r="R163" s="99"/>
      <c r="S163" s="99"/>
      <c r="T163" s="99"/>
      <c r="U163" s="72"/>
      <c r="V163" s="72">
        <f t="shared" si="2"/>
        <v>1007.63</v>
      </c>
    </row>
    <row r="164" spans="1:22" ht="18" x14ac:dyDescent="0.35">
      <c r="A164" s="74" t="s">
        <v>165</v>
      </c>
      <c r="B164" s="83" t="s">
        <v>327</v>
      </c>
      <c r="C164" s="101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260"/>
      <c r="O164" s="247"/>
      <c r="P164" s="99"/>
      <c r="Q164" s="99"/>
      <c r="R164" s="99"/>
      <c r="S164" s="99"/>
      <c r="T164" s="99"/>
      <c r="U164" s="72"/>
      <c r="V164" s="72">
        <f t="shared" si="2"/>
        <v>0</v>
      </c>
    </row>
    <row r="165" spans="1:22" s="248" customFormat="1" ht="18" x14ac:dyDescent="0.35">
      <c r="A165" s="251" t="s">
        <v>166</v>
      </c>
      <c r="B165" s="252" t="s">
        <v>328</v>
      </c>
      <c r="C165" s="101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72"/>
      <c r="V165" s="72">
        <f t="shared" si="2"/>
        <v>0</v>
      </c>
    </row>
    <row r="166" spans="1:22" ht="18" x14ac:dyDescent="0.35">
      <c r="A166" s="74" t="s">
        <v>167</v>
      </c>
      <c r="B166" s="83" t="s">
        <v>732</v>
      </c>
      <c r="C166" s="101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260"/>
      <c r="O166" s="247"/>
      <c r="P166" s="99"/>
      <c r="Q166" s="99"/>
      <c r="R166" s="99"/>
      <c r="S166" s="99"/>
      <c r="T166" s="99"/>
      <c r="U166" s="72"/>
      <c r="V166" s="72">
        <f t="shared" si="2"/>
        <v>0</v>
      </c>
    </row>
    <row r="167" spans="1:22" ht="18" x14ac:dyDescent="0.35">
      <c r="A167" s="74" t="s">
        <v>168</v>
      </c>
      <c r="B167" s="83" t="s">
        <v>329</v>
      </c>
      <c r="C167" s="101"/>
      <c r="D167" s="99"/>
      <c r="E167" s="99"/>
      <c r="F167" s="99"/>
      <c r="G167" s="99"/>
      <c r="H167" s="99"/>
      <c r="I167" s="99">
        <v>10000</v>
      </c>
      <c r="J167" s="99"/>
      <c r="K167" s="99"/>
      <c r="L167" s="99"/>
      <c r="M167" s="99"/>
      <c r="N167" s="260"/>
      <c r="O167" s="247"/>
      <c r="P167" s="99"/>
      <c r="Q167" s="99"/>
      <c r="R167" s="99"/>
      <c r="S167" s="99"/>
      <c r="T167" s="99"/>
      <c r="U167" s="72"/>
      <c r="V167" s="72">
        <f t="shared" si="2"/>
        <v>10000</v>
      </c>
    </row>
    <row r="168" spans="1:22" ht="18" x14ac:dyDescent="0.35">
      <c r="A168" s="74" t="s">
        <v>169</v>
      </c>
      <c r="B168" s="83" t="s">
        <v>560</v>
      </c>
      <c r="C168" s="101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260"/>
      <c r="O168" s="247"/>
      <c r="P168" s="99"/>
      <c r="Q168" s="99"/>
      <c r="R168" s="99">
        <v>182800</v>
      </c>
      <c r="S168" s="99"/>
      <c r="T168" s="99"/>
      <c r="U168" s="72"/>
      <c r="V168" s="72">
        <f t="shared" si="2"/>
        <v>182800</v>
      </c>
    </row>
    <row r="169" spans="1:22" ht="18" x14ac:dyDescent="0.35">
      <c r="A169" s="74" t="s">
        <v>170</v>
      </c>
      <c r="B169" s="83" t="s">
        <v>330</v>
      </c>
      <c r="C169" s="101"/>
      <c r="D169" s="99"/>
      <c r="E169" s="99"/>
      <c r="F169" s="99"/>
      <c r="G169" s="99"/>
      <c r="H169" s="99"/>
      <c r="I169" s="260">
        <v>20000</v>
      </c>
      <c r="J169" s="99"/>
      <c r="K169" s="99"/>
      <c r="L169" s="99"/>
      <c r="M169" s="99"/>
      <c r="N169" s="260"/>
      <c r="O169" s="247"/>
      <c r="P169" s="99"/>
      <c r="Q169" s="99"/>
      <c r="R169" s="99"/>
      <c r="S169" s="99"/>
      <c r="T169" s="99"/>
      <c r="U169" s="72"/>
      <c r="V169" s="72">
        <f t="shared" si="2"/>
        <v>20000</v>
      </c>
    </row>
    <row r="170" spans="1:22" ht="18" x14ac:dyDescent="0.35">
      <c r="A170" s="74" t="s">
        <v>171</v>
      </c>
      <c r="B170" s="83" t="s">
        <v>331</v>
      </c>
      <c r="C170" s="101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260"/>
      <c r="O170" s="247"/>
      <c r="P170" s="99"/>
      <c r="Q170" s="99"/>
      <c r="R170" s="99"/>
      <c r="S170" s="99"/>
      <c r="T170" s="99"/>
      <c r="U170" s="72"/>
      <c r="V170" s="72">
        <f t="shared" si="2"/>
        <v>0</v>
      </c>
    </row>
    <row r="171" spans="1:22" ht="18" x14ac:dyDescent="0.35">
      <c r="A171" s="74" t="s">
        <v>172</v>
      </c>
      <c r="B171" s="83" t="s">
        <v>332</v>
      </c>
      <c r="C171" s="101"/>
      <c r="D171" s="99"/>
      <c r="E171" s="99">
        <v>33757.599999999999</v>
      </c>
      <c r="F171" s="99"/>
      <c r="G171" s="99"/>
      <c r="H171" s="99"/>
      <c r="I171" s="99"/>
      <c r="J171" s="99"/>
      <c r="K171" s="99"/>
      <c r="L171" s="99"/>
      <c r="M171" s="99"/>
      <c r="N171" s="260">
        <v>323845</v>
      </c>
      <c r="O171" s="250">
        <v>48000</v>
      </c>
      <c r="P171" s="99"/>
      <c r="Q171" s="99"/>
      <c r="R171" s="99">
        <v>681200</v>
      </c>
      <c r="S171" s="99">
        <v>219223</v>
      </c>
      <c r="T171" s="99"/>
      <c r="U171" s="72"/>
      <c r="V171" s="72">
        <f t="shared" si="2"/>
        <v>1306025.6000000001</v>
      </c>
    </row>
    <row r="172" spans="1:22" ht="18" x14ac:dyDescent="0.35">
      <c r="A172" s="74" t="s">
        <v>173</v>
      </c>
      <c r="B172" s="83" t="s">
        <v>333</v>
      </c>
      <c r="C172" s="101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260"/>
      <c r="O172" s="247"/>
      <c r="P172" s="99"/>
      <c r="Q172" s="99"/>
      <c r="R172" s="99"/>
      <c r="S172" s="99"/>
      <c r="T172" s="99"/>
      <c r="U172" s="72"/>
      <c r="V172" s="72">
        <f t="shared" si="2"/>
        <v>0</v>
      </c>
    </row>
    <row r="173" spans="1:22" ht="18" x14ac:dyDescent="0.35">
      <c r="A173" s="74" t="s">
        <v>174</v>
      </c>
      <c r="B173" s="83" t="s">
        <v>334</v>
      </c>
      <c r="C173" s="101">
        <v>16500</v>
      </c>
      <c r="D173" s="99"/>
      <c r="E173" s="99"/>
      <c r="F173" s="99"/>
      <c r="G173" s="99"/>
      <c r="H173" s="99"/>
      <c r="I173" s="99">
        <v>8000</v>
      </c>
      <c r="J173" s="99"/>
      <c r="K173" s="99"/>
      <c r="L173" s="99"/>
      <c r="M173" s="99"/>
      <c r="N173" s="260"/>
      <c r="O173" s="247"/>
      <c r="P173" s="99"/>
      <c r="Q173" s="99"/>
      <c r="R173" s="99">
        <v>105400</v>
      </c>
      <c r="S173" s="99"/>
      <c r="T173" s="99"/>
      <c r="U173" s="72"/>
      <c r="V173" s="72">
        <f t="shared" si="2"/>
        <v>129900</v>
      </c>
    </row>
    <row r="174" spans="1:22" ht="18" x14ac:dyDescent="0.35">
      <c r="A174" s="74" t="s">
        <v>175</v>
      </c>
      <c r="B174" s="83" t="s">
        <v>335</v>
      </c>
      <c r="C174" s="101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260"/>
      <c r="O174" s="247"/>
      <c r="P174" s="99"/>
      <c r="Q174" s="99"/>
      <c r="R174" s="99"/>
      <c r="S174" s="99"/>
      <c r="T174" s="99"/>
      <c r="U174" s="72"/>
      <c r="V174" s="72">
        <f t="shared" si="2"/>
        <v>0</v>
      </c>
    </row>
    <row r="175" spans="1:22" ht="18" x14ac:dyDescent="0.35">
      <c r="A175" s="74" t="s">
        <v>176</v>
      </c>
      <c r="B175" s="83" t="s">
        <v>336</v>
      </c>
      <c r="C175" s="101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260"/>
      <c r="O175" s="247"/>
      <c r="P175" s="99"/>
      <c r="Q175" s="99"/>
      <c r="R175" s="99"/>
      <c r="S175" s="99"/>
      <c r="T175" s="99"/>
      <c r="U175" s="72"/>
      <c r="V175" s="72">
        <f t="shared" si="2"/>
        <v>0</v>
      </c>
    </row>
    <row r="176" spans="1:22" s="248" customFormat="1" ht="18" x14ac:dyDescent="0.35">
      <c r="A176" s="251" t="s">
        <v>177</v>
      </c>
      <c r="B176" s="252" t="s">
        <v>744</v>
      </c>
      <c r="C176" s="101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72"/>
      <c r="V176" s="72">
        <f t="shared" si="2"/>
        <v>0</v>
      </c>
    </row>
    <row r="177" spans="1:22" s="248" customFormat="1" ht="18" x14ac:dyDescent="0.35">
      <c r="A177" s="251" t="s">
        <v>178</v>
      </c>
      <c r="B177" s="252" t="s">
        <v>745</v>
      </c>
      <c r="C177" s="101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72"/>
      <c r="V177" s="72">
        <f t="shared" si="2"/>
        <v>0</v>
      </c>
    </row>
    <row r="178" spans="1:22" ht="18" x14ac:dyDescent="0.35">
      <c r="A178" s="74" t="s">
        <v>179</v>
      </c>
      <c r="B178" s="83" t="s">
        <v>337</v>
      </c>
      <c r="C178" s="101"/>
      <c r="D178" s="99"/>
      <c r="E178" s="99"/>
      <c r="F178" s="99"/>
      <c r="G178" s="99"/>
      <c r="H178" s="99"/>
      <c r="I178" s="99"/>
      <c r="J178" s="99"/>
      <c r="K178" s="99"/>
      <c r="L178" s="99">
        <v>79707</v>
      </c>
      <c r="M178" s="99">
        <v>21072</v>
      </c>
      <c r="N178" s="260"/>
      <c r="O178" s="247"/>
      <c r="P178" s="99"/>
      <c r="Q178" s="99"/>
      <c r="R178" s="99"/>
      <c r="S178" s="99"/>
      <c r="T178" s="99"/>
      <c r="U178" s="72"/>
      <c r="V178" s="72">
        <f t="shared" si="2"/>
        <v>100779</v>
      </c>
    </row>
    <row r="179" spans="1:22" ht="18" x14ac:dyDescent="0.35">
      <c r="A179" s="74" t="s">
        <v>180</v>
      </c>
      <c r="B179" s="83" t="s">
        <v>338</v>
      </c>
      <c r="C179" s="101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260"/>
      <c r="O179" s="247"/>
      <c r="P179" s="99"/>
      <c r="Q179" s="99"/>
      <c r="R179" s="99"/>
      <c r="S179" s="99"/>
      <c r="T179" s="99"/>
      <c r="U179" s="72"/>
      <c r="V179" s="72">
        <f t="shared" si="2"/>
        <v>0</v>
      </c>
    </row>
    <row r="180" spans="1:22" ht="18" x14ac:dyDescent="0.35">
      <c r="A180" s="74" t="s">
        <v>181</v>
      </c>
      <c r="B180" s="83" t="s">
        <v>339</v>
      </c>
      <c r="C180" s="101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260"/>
      <c r="O180" s="247"/>
      <c r="P180" s="99"/>
      <c r="Q180" s="99"/>
      <c r="R180" s="99"/>
      <c r="S180" s="99"/>
      <c r="T180" s="99"/>
      <c r="U180" s="72"/>
      <c r="V180" s="72">
        <f t="shared" si="2"/>
        <v>0</v>
      </c>
    </row>
    <row r="181" spans="1:22" ht="18" x14ac:dyDescent="0.35">
      <c r="A181" s="74" t="s">
        <v>182</v>
      </c>
      <c r="B181" s="83" t="s">
        <v>340</v>
      </c>
      <c r="C181" s="101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260"/>
      <c r="O181" s="247"/>
      <c r="P181" s="99"/>
      <c r="Q181" s="99"/>
      <c r="R181" s="99"/>
      <c r="S181" s="99"/>
      <c r="T181" s="99"/>
      <c r="U181" s="72"/>
      <c r="V181" s="72">
        <f t="shared" si="2"/>
        <v>0</v>
      </c>
    </row>
    <row r="182" spans="1:22" ht="18" x14ac:dyDescent="0.35">
      <c r="A182" s="104" t="s">
        <v>363</v>
      </c>
      <c r="B182" s="83" t="s">
        <v>341</v>
      </c>
      <c r="C182" s="101"/>
      <c r="D182" s="99">
        <v>67355</v>
      </c>
      <c r="E182" s="99"/>
      <c r="F182" s="99"/>
      <c r="G182" s="99">
        <v>293278</v>
      </c>
      <c r="H182" s="99"/>
      <c r="I182" s="99">
        <v>7500</v>
      </c>
      <c r="J182" s="99">
        <v>192032</v>
      </c>
      <c r="K182" s="99">
        <v>12697</v>
      </c>
      <c r="L182" s="99"/>
      <c r="M182" s="99">
        <v>26579</v>
      </c>
      <c r="N182" s="260"/>
      <c r="O182" s="247"/>
      <c r="P182" s="99"/>
      <c r="Q182" s="99"/>
      <c r="R182" s="99">
        <v>62800</v>
      </c>
      <c r="S182" s="99">
        <v>840717</v>
      </c>
      <c r="T182" s="99"/>
      <c r="U182" s="72"/>
      <c r="V182" s="72">
        <f t="shared" si="2"/>
        <v>1502958</v>
      </c>
    </row>
    <row r="183" spans="1:22" s="248" customFormat="1" ht="18" x14ac:dyDescent="0.35">
      <c r="A183" s="257">
        <v>9025</v>
      </c>
      <c r="B183" s="252" t="s">
        <v>746</v>
      </c>
      <c r="C183" s="101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>
        <v>671379</v>
      </c>
      <c r="O183" s="260"/>
      <c r="P183" s="260"/>
      <c r="Q183" s="260"/>
      <c r="R183" s="260"/>
      <c r="S183" s="260"/>
      <c r="T183" s="260"/>
      <c r="U183" s="72"/>
      <c r="V183" s="72">
        <f t="shared" si="2"/>
        <v>671379</v>
      </c>
    </row>
    <row r="184" spans="1:22" s="248" customFormat="1" ht="18" x14ac:dyDescent="0.35">
      <c r="A184" s="257">
        <v>9030</v>
      </c>
      <c r="B184" s="252" t="s">
        <v>747</v>
      </c>
      <c r="C184" s="101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72"/>
      <c r="V184" s="72">
        <f t="shared" si="2"/>
        <v>0</v>
      </c>
    </row>
    <row r="185" spans="1:22" s="248" customFormat="1" ht="18" x14ac:dyDescent="0.35">
      <c r="A185" s="257">
        <v>9035</v>
      </c>
      <c r="B185" s="252" t="s">
        <v>748</v>
      </c>
      <c r="C185" s="101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72"/>
      <c r="V185" s="72">
        <f t="shared" si="2"/>
        <v>0</v>
      </c>
    </row>
    <row r="186" spans="1:22" ht="18" x14ac:dyDescent="0.35">
      <c r="A186" s="89" t="s">
        <v>348</v>
      </c>
      <c r="B186" s="86" t="s">
        <v>349</v>
      </c>
      <c r="C186" s="101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260">
        <v>370336</v>
      </c>
      <c r="O186" s="247"/>
      <c r="P186" s="99"/>
      <c r="Q186" s="99"/>
      <c r="R186" s="99">
        <v>82800</v>
      </c>
      <c r="S186" s="99"/>
      <c r="T186" s="99"/>
      <c r="U186" s="72"/>
      <c r="V186" s="72">
        <f t="shared" si="2"/>
        <v>453136</v>
      </c>
    </row>
    <row r="187" spans="1:22" ht="18" x14ac:dyDescent="0.35">
      <c r="A187" s="89">
        <v>9045</v>
      </c>
      <c r="B187" s="86" t="s">
        <v>582</v>
      </c>
      <c r="C187" s="101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260">
        <v>254164</v>
      </c>
      <c r="O187" s="247"/>
      <c r="P187" s="99"/>
      <c r="Q187" s="99"/>
      <c r="R187" s="99"/>
      <c r="S187" s="99">
        <v>207180</v>
      </c>
      <c r="T187" s="99"/>
      <c r="U187" s="72"/>
      <c r="V187" s="72">
        <f t="shared" si="2"/>
        <v>461344</v>
      </c>
    </row>
    <row r="188" spans="1:22" s="248" customFormat="1" ht="18" x14ac:dyDescent="0.35">
      <c r="A188" s="253">
        <v>9050</v>
      </c>
      <c r="B188" s="256" t="s">
        <v>749</v>
      </c>
      <c r="C188" s="101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>
        <v>208569</v>
      </c>
      <c r="O188" s="260"/>
      <c r="P188" s="260"/>
      <c r="Q188" s="260"/>
      <c r="R188" s="260"/>
      <c r="S188" s="260"/>
      <c r="T188" s="260"/>
      <c r="U188" s="72"/>
      <c r="V188" s="72">
        <f t="shared" si="2"/>
        <v>208569</v>
      </c>
    </row>
    <row r="189" spans="1:22" ht="18" x14ac:dyDescent="0.35">
      <c r="A189" s="89" t="s">
        <v>361</v>
      </c>
      <c r="B189" s="86" t="s">
        <v>352</v>
      </c>
      <c r="C189" s="101"/>
      <c r="D189" s="99"/>
      <c r="E189" s="99"/>
      <c r="F189" s="99"/>
      <c r="G189" s="99"/>
      <c r="H189" s="99"/>
      <c r="I189" s="99"/>
      <c r="J189" s="99">
        <v>242682</v>
      </c>
      <c r="K189" s="99"/>
      <c r="L189" s="99"/>
      <c r="M189" s="99"/>
      <c r="N189" s="260">
        <v>56950</v>
      </c>
      <c r="O189" s="247"/>
      <c r="P189" s="99"/>
      <c r="Q189" s="99"/>
      <c r="R189" s="99"/>
      <c r="S189" s="99"/>
      <c r="T189" s="99"/>
      <c r="U189" s="72"/>
      <c r="V189" s="72">
        <f t="shared" si="2"/>
        <v>299632</v>
      </c>
    </row>
    <row r="190" spans="1:22" ht="18" x14ac:dyDescent="0.35">
      <c r="A190" s="89" t="s">
        <v>360</v>
      </c>
      <c r="B190" s="86" t="s">
        <v>353</v>
      </c>
      <c r="C190" s="101"/>
      <c r="D190" s="99">
        <v>202850</v>
      </c>
      <c r="E190" s="99"/>
      <c r="F190" s="99"/>
      <c r="G190" s="99"/>
      <c r="H190" s="99"/>
      <c r="I190" s="99"/>
      <c r="J190" s="99">
        <v>229938</v>
      </c>
      <c r="K190" s="99"/>
      <c r="L190" s="99"/>
      <c r="M190" s="99"/>
      <c r="N190" s="260">
        <v>215328</v>
      </c>
      <c r="O190" s="247"/>
      <c r="P190" s="99"/>
      <c r="Q190" s="99"/>
      <c r="R190" s="99"/>
      <c r="S190" s="99"/>
      <c r="T190" s="99"/>
      <c r="U190" s="72"/>
      <c r="V190" s="72">
        <f t="shared" si="2"/>
        <v>648116</v>
      </c>
    </row>
    <row r="191" spans="1:22" ht="18" x14ac:dyDescent="0.35">
      <c r="A191" s="89" t="s">
        <v>362</v>
      </c>
      <c r="B191" s="86" t="s">
        <v>355</v>
      </c>
      <c r="C191" s="101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260">
        <v>28368</v>
      </c>
      <c r="O191" s="247"/>
      <c r="P191" s="99"/>
      <c r="Q191" s="99"/>
      <c r="R191" s="99">
        <v>62600</v>
      </c>
      <c r="S191" s="99"/>
      <c r="T191" s="99"/>
      <c r="U191" s="72"/>
      <c r="V191" s="72">
        <f t="shared" si="2"/>
        <v>90968</v>
      </c>
    </row>
    <row r="192" spans="1:22" s="248" customFormat="1" ht="18" x14ac:dyDescent="0.35">
      <c r="A192" s="253">
        <v>9080</v>
      </c>
      <c r="B192" s="256" t="s">
        <v>750</v>
      </c>
      <c r="C192" s="101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72"/>
      <c r="V192" s="72">
        <f t="shared" si="2"/>
        <v>0</v>
      </c>
    </row>
    <row r="193" spans="1:22" s="248" customFormat="1" ht="18" x14ac:dyDescent="0.35">
      <c r="A193" s="253">
        <v>9095</v>
      </c>
      <c r="B193" s="256" t="s">
        <v>751</v>
      </c>
      <c r="C193" s="101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>
        <v>49606</v>
      </c>
      <c r="O193" s="260"/>
      <c r="P193" s="260"/>
      <c r="Q193" s="260"/>
      <c r="R193" s="260"/>
      <c r="S193" s="260"/>
      <c r="T193" s="260"/>
      <c r="U193" s="72"/>
      <c r="V193" s="72">
        <f t="shared" si="2"/>
        <v>49606</v>
      </c>
    </row>
    <row r="194" spans="1:22" s="248" customFormat="1" ht="18" x14ac:dyDescent="0.35">
      <c r="A194" s="253">
        <v>9125</v>
      </c>
      <c r="B194" s="256" t="s">
        <v>752</v>
      </c>
      <c r="C194" s="101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>
        <v>157233</v>
      </c>
      <c r="O194" s="260"/>
      <c r="P194" s="260"/>
      <c r="Q194" s="260"/>
      <c r="R194" s="260"/>
      <c r="S194" s="260"/>
      <c r="T194" s="260"/>
      <c r="U194" s="72"/>
      <c r="V194" s="72">
        <f t="shared" si="2"/>
        <v>157233</v>
      </c>
    </row>
    <row r="195" spans="1:22" s="248" customFormat="1" ht="18" x14ac:dyDescent="0.35">
      <c r="A195" s="253">
        <v>9140</v>
      </c>
      <c r="B195" s="256" t="s">
        <v>753</v>
      </c>
      <c r="C195" s="101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>
        <v>162676</v>
      </c>
      <c r="O195" s="260"/>
      <c r="P195" s="260"/>
      <c r="Q195" s="260"/>
      <c r="R195" s="260"/>
      <c r="S195" s="260"/>
      <c r="T195" s="260"/>
      <c r="U195" s="72"/>
      <c r="V195" s="72">
        <f t="shared" si="2"/>
        <v>162676</v>
      </c>
    </row>
    <row r="196" spans="1:22" s="248" customFormat="1" ht="18" x14ac:dyDescent="0.35">
      <c r="A196" s="253">
        <v>9145</v>
      </c>
      <c r="B196" s="256" t="s">
        <v>754</v>
      </c>
      <c r="C196" s="101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>
        <v>11234</v>
      </c>
      <c r="O196" s="260"/>
      <c r="P196" s="260"/>
      <c r="Q196" s="260"/>
      <c r="R196" s="260"/>
      <c r="S196" s="260"/>
      <c r="T196" s="260"/>
      <c r="U196" s="72"/>
      <c r="V196" s="72">
        <f t="shared" ref="V196:V224" si="3">SUM(C196:U196)</f>
        <v>11234</v>
      </c>
    </row>
    <row r="197" spans="1:22" ht="18" x14ac:dyDescent="0.35">
      <c r="A197" s="89">
        <v>9150</v>
      </c>
      <c r="B197" s="96" t="s">
        <v>583</v>
      </c>
      <c r="C197" s="101"/>
      <c r="D197" s="99"/>
      <c r="E197" s="99"/>
      <c r="F197" s="99"/>
      <c r="G197" s="99"/>
      <c r="H197" s="99"/>
      <c r="I197" s="99"/>
      <c r="J197" s="99">
        <v>93750</v>
      </c>
      <c r="K197" s="99"/>
      <c r="L197" s="99"/>
      <c r="M197" s="99"/>
      <c r="N197" s="260">
        <v>101139</v>
      </c>
      <c r="O197" s="247"/>
      <c r="P197" s="99"/>
      <c r="Q197" s="99"/>
      <c r="R197" s="99"/>
      <c r="S197" s="99"/>
      <c r="T197" s="99"/>
      <c r="U197" s="72"/>
      <c r="V197" s="72">
        <f t="shared" si="3"/>
        <v>194889</v>
      </c>
    </row>
    <row r="198" spans="1:22" s="248" customFormat="1" ht="18" x14ac:dyDescent="0.35">
      <c r="A198" s="253">
        <v>9165</v>
      </c>
      <c r="B198" s="254" t="s">
        <v>584</v>
      </c>
      <c r="C198" s="101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>
        <v>199362</v>
      </c>
      <c r="O198" s="260"/>
      <c r="P198" s="260"/>
      <c r="Q198" s="260"/>
      <c r="R198" s="260"/>
      <c r="S198" s="260"/>
      <c r="T198" s="260"/>
      <c r="U198" s="72"/>
      <c r="V198" s="72">
        <f t="shared" si="3"/>
        <v>199362</v>
      </c>
    </row>
    <row r="199" spans="1:22" ht="18" x14ac:dyDescent="0.35">
      <c r="A199" s="89">
        <v>9175</v>
      </c>
      <c r="B199" s="96" t="s">
        <v>584</v>
      </c>
      <c r="C199" s="101"/>
      <c r="D199" s="99"/>
      <c r="E199" s="99"/>
      <c r="F199" s="99"/>
      <c r="G199" s="99"/>
      <c r="H199" s="99"/>
      <c r="I199" s="99"/>
      <c r="J199" s="99"/>
      <c r="K199" s="99">
        <v>58000</v>
      </c>
      <c r="L199" s="99"/>
      <c r="M199" s="99"/>
      <c r="N199" s="99"/>
      <c r="O199" s="247"/>
      <c r="P199" s="99"/>
      <c r="Q199" s="99"/>
      <c r="R199" s="99"/>
      <c r="S199" s="99"/>
      <c r="T199" s="99"/>
      <c r="U199" s="72">
        <v>1020000</v>
      </c>
      <c r="V199" s="72">
        <f t="shared" si="3"/>
        <v>1078000</v>
      </c>
    </row>
    <row r="200" spans="1:22" s="248" customFormat="1" ht="18" x14ac:dyDescent="0.35">
      <c r="A200" s="253" t="s">
        <v>755</v>
      </c>
      <c r="B200" s="254" t="s">
        <v>756</v>
      </c>
      <c r="C200" s="101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72"/>
      <c r="V200" s="72">
        <f t="shared" si="3"/>
        <v>0</v>
      </c>
    </row>
    <row r="201" spans="1:22" s="248" customFormat="1" ht="18" x14ac:dyDescent="0.35">
      <c r="A201" s="253">
        <v>9000</v>
      </c>
      <c r="B201" s="254" t="s">
        <v>757</v>
      </c>
      <c r="C201" s="101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72"/>
      <c r="V201" s="72">
        <f t="shared" si="3"/>
        <v>0</v>
      </c>
    </row>
    <row r="202" spans="1:22" s="248" customFormat="1" ht="18" x14ac:dyDescent="0.35">
      <c r="A202" s="253"/>
      <c r="B202" s="254" t="s">
        <v>758</v>
      </c>
      <c r="C202" s="101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72"/>
      <c r="V202" s="72">
        <f t="shared" si="3"/>
        <v>0</v>
      </c>
    </row>
    <row r="203" spans="1:22" s="248" customFormat="1" ht="18" x14ac:dyDescent="0.35">
      <c r="A203" s="253"/>
      <c r="B203" s="254" t="s">
        <v>759</v>
      </c>
      <c r="C203" s="101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72"/>
      <c r="V203" s="72">
        <f t="shared" si="3"/>
        <v>0</v>
      </c>
    </row>
    <row r="204" spans="1:22" ht="18" x14ac:dyDescent="0.35">
      <c r="A204" s="74" t="s">
        <v>569</v>
      </c>
      <c r="B204" s="83" t="s">
        <v>570</v>
      </c>
      <c r="C204" s="101"/>
      <c r="D204" s="99"/>
      <c r="E204" s="99"/>
      <c r="F204" s="99"/>
      <c r="G204" s="99"/>
      <c r="H204" s="99"/>
      <c r="I204" s="99"/>
      <c r="J204" s="99">
        <v>22500</v>
      </c>
      <c r="K204" s="99"/>
      <c r="L204" s="99"/>
      <c r="M204" s="99"/>
      <c r="N204" s="99"/>
      <c r="O204" s="247"/>
      <c r="P204" s="99"/>
      <c r="Q204" s="99"/>
      <c r="R204" s="99"/>
      <c r="S204" s="99"/>
      <c r="T204" s="99"/>
      <c r="U204" s="72"/>
      <c r="V204" s="72">
        <f t="shared" si="3"/>
        <v>22500</v>
      </c>
    </row>
    <row r="205" spans="1:22" ht="18" x14ac:dyDescent="0.35">
      <c r="A205" s="74" t="s">
        <v>571</v>
      </c>
      <c r="B205" s="83" t="s">
        <v>599</v>
      </c>
      <c r="C205" s="101"/>
      <c r="D205" s="99"/>
      <c r="E205" s="99"/>
      <c r="F205" s="99"/>
      <c r="G205" s="99"/>
      <c r="H205" s="99"/>
      <c r="I205" s="99"/>
      <c r="J205" s="99">
        <v>21560</v>
      </c>
      <c r="K205" s="99"/>
      <c r="L205" s="99"/>
      <c r="M205" s="99"/>
      <c r="N205" s="99"/>
      <c r="O205" s="247"/>
      <c r="P205" s="99"/>
      <c r="Q205" s="99"/>
      <c r="R205" s="99"/>
      <c r="S205" s="99"/>
      <c r="T205" s="99"/>
      <c r="U205" s="72"/>
      <c r="V205" s="72">
        <f t="shared" si="3"/>
        <v>21560</v>
      </c>
    </row>
    <row r="206" spans="1:22" ht="18" x14ac:dyDescent="0.35">
      <c r="A206" s="74" t="s">
        <v>572</v>
      </c>
      <c r="B206" s="83" t="s">
        <v>593</v>
      </c>
      <c r="C206" s="101"/>
      <c r="D206" s="99"/>
      <c r="E206" s="99"/>
      <c r="F206" s="99"/>
      <c r="G206" s="99"/>
      <c r="H206" s="99"/>
      <c r="I206" s="99"/>
      <c r="J206" s="99">
        <v>48315</v>
      </c>
      <c r="K206" s="99"/>
      <c r="L206" s="99"/>
      <c r="M206" s="99"/>
      <c r="N206" s="99"/>
      <c r="O206" s="247"/>
      <c r="P206" s="99"/>
      <c r="Q206" s="99"/>
      <c r="R206" s="99"/>
      <c r="S206" s="99"/>
      <c r="T206" s="99"/>
      <c r="U206" s="72"/>
      <c r="V206" s="72">
        <f t="shared" si="3"/>
        <v>48315</v>
      </c>
    </row>
    <row r="207" spans="1:22" ht="18" x14ac:dyDescent="0.35">
      <c r="A207" s="74" t="s">
        <v>573</v>
      </c>
      <c r="B207" s="83" t="s">
        <v>594</v>
      </c>
      <c r="C207" s="101"/>
      <c r="D207" s="99"/>
      <c r="E207" s="99"/>
      <c r="F207" s="99"/>
      <c r="G207" s="99"/>
      <c r="H207" s="99"/>
      <c r="I207" s="99"/>
      <c r="J207" s="99">
        <v>195500</v>
      </c>
      <c r="K207" s="99"/>
      <c r="L207" s="99"/>
      <c r="M207" s="99"/>
      <c r="N207" s="99"/>
      <c r="O207" s="247"/>
      <c r="P207" s="99"/>
      <c r="Q207" s="99"/>
      <c r="R207" s="99"/>
      <c r="S207" s="99"/>
      <c r="T207" s="99"/>
      <c r="U207" s="72"/>
      <c r="V207" s="72">
        <f t="shared" si="3"/>
        <v>195500</v>
      </c>
    </row>
    <row r="208" spans="1:22" ht="18" x14ac:dyDescent="0.35">
      <c r="A208" s="74" t="s">
        <v>574</v>
      </c>
      <c r="B208" s="83" t="s">
        <v>603</v>
      </c>
      <c r="C208" s="101"/>
      <c r="D208" s="99"/>
      <c r="E208" s="99"/>
      <c r="F208" s="99"/>
      <c r="G208" s="99"/>
      <c r="H208" s="99"/>
      <c r="I208" s="99"/>
      <c r="J208" s="99">
        <v>130950</v>
      </c>
      <c r="K208" s="99">
        <v>96576</v>
      </c>
      <c r="L208" s="99"/>
      <c r="M208" s="99"/>
      <c r="N208" s="99"/>
      <c r="O208" s="247"/>
      <c r="P208" s="99"/>
      <c r="Q208" s="99"/>
      <c r="R208" s="99"/>
      <c r="S208" s="99"/>
      <c r="T208" s="99"/>
      <c r="U208" s="72"/>
      <c r="V208" s="72">
        <f t="shared" si="3"/>
        <v>227526</v>
      </c>
    </row>
    <row r="209" spans="1:22" ht="18" x14ac:dyDescent="0.35">
      <c r="A209" s="74" t="s">
        <v>575</v>
      </c>
      <c r="B209" s="83" t="s">
        <v>595</v>
      </c>
      <c r="C209" s="101"/>
      <c r="D209" s="99"/>
      <c r="E209" s="99"/>
      <c r="F209" s="99"/>
      <c r="G209" s="99"/>
      <c r="H209" s="99"/>
      <c r="I209" s="99"/>
      <c r="J209" s="99">
        <v>253441</v>
      </c>
      <c r="K209" s="99"/>
      <c r="L209" s="99"/>
      <c r="M209" s="99"/>
      <c r="N209" s="99"/>
      <c r="O209" s="247"/>
      <c r="P209" s="99"/>
      <c r="Q209" s="99"/>
      <c r="R209" s="99"/>
      <c r="S209" s="99"/>
      <c r="T209" s="99"/>
      <c r="U209" s="72"/>
      <c r="V209" s="72">
        <f t="shared" si="3"/>
        <v>253441</v>
      </c>
    </row>
    <row r="210" spans="1:22" ht="18" x14ac:dyDescent="0.35">
      <c r="A210" s="74" t="s">
        <v>576</v>
      </c>
      <c r="B210" s="83" t="s">
        <v>596</v>
      </c>
      <c r="C210" s="101"/>
      <c r="D210" s="99"/>
      <c r="E210" s="99"/>
      <c r="F210" s="99"/>
      <c r="G210" s="99"/>
      <c r="H210" s="99"/>
      <c r="I210" s="99"/>
      <c r="J210" s="99">
        <v>146850</v>
      </c>
      <c r="K210" s="99"/>
      <c r="L210" s="99"/>
      <c r="M210" s="99"/>
      <c r="N210" s="99"/>
      <c r="O210" s="247"/>
      <c r="P210" s="99"/>
      <c r="Q210" s="99"/>
      <c r="R210" s="99"/>
      <c r="S210" s="99"/>
      <c r="T210" s="99"/>
      <c r="U210" s="72"/>
      <c r="V210" s="72">
        <f t="shared" si="3"/>
        <v>146850</v>
      </c>
    </row>
    <row r="211" spans="1:22" ht="18" x14ac:dyDescent="0.35">
      <c r="A211" s="74" t="s">
        <v>577</v>
      </c>
      <c r="B211" s="83" t="s">
        <v>597</v>
      </c>
      <c r="C211" s="101"/>
      <c r="D211" s="99"/>
      <c r="E211" s="99"/>
      <c r="F211" s="99"/>
      <c r="G211" s="99"/>
      <c r="H211" s="99"/>
      <c r="I211" s="99"/>
      <c r="J211" s="99">
        <v>197100</v>
      </c>
      <c r="K211" s="99"/>
      <c r="L211" s="99"/>
      <c r="M211" s="99"/>
      <c r="N211" s="99"/>
      <c r="O211" s="247"/>
      <c r="P211" s="99"/>
      <c r="Q211" s="99"/>
      <c r="R211" s="99"/>
      <c r="S211" s="99"/>
      <c r="T211" s="99"/>
      <c r="U211" s="72"/>
      <c r="V211" s="72">
        <f t="shared" si="3"/>
        <v>197100</v>
      </c>
    </row>
    <row r="212" spans="1:22" ht="18" x14ac:dyDescent="0.35">
      <c r="A212" s="74" t="s">
        <v>578</v>
      </c>
      <c r="B212" s="83" t="s">
        <v>600</v>
      </c>
      <c r="C212" s="101"/>
      <c r="D212" s="99"/>
      <c r="E212" s="99"/>
      <c r="F212" s="99"/>
      <c r="G212" s="99"/>
      <c r="H212" s="99"/>
      <c r="I212" s="99"/>
      <c r="J212" s="99">
        <v>269255</v>
      </c>
      <c r="K212" s="99">
        <v>268055</v>
      </c>
      <c r="L212" s="99"/>
      <c r="M212" s="99"/>
      <c r="N212" s="99"/>
      <c r="O212" s="247"/>
      <c r="P212" s="99"/>
      <c r="Q212" s="99"/>
      <c r="R212" s="99"/>
      <c r="S212" s="99"/>
      <c r="T212" s="99"/>
      <c r="U212" s="72"/>
      <c r="V212" s="72">
        <f t="shared" si="3"/>
        <v>537310</v>
      </c>
    </row>
    <row r="213" spans="1:22" ht="18" x14ac:dyDescent="0.35">
      <c r="A213" s="74" t="s">
        <v>579</v>
      </c>
      <c r="B213" s="83" t="s">
        <v>601</v>
      </c>
      <c r="C213" s="101"/>
      <c r="D213" s="99"/>
      <c r="E213" s="99"/>
      <c r="F213" s="99"/>
      <c r="G213" s="99"/>
      <c r="H213" s="99"/>
      <c r="I213" s="99"/>
      <c r="J213" s="99">
        <v>74099</v>
      </c>
      <c r="K213" s="99"/>
      <c r="L213" s="99"/>
      <c r="M213" s="99"/>
      <c r="N213" s="99"/>
      <c r="O213" s="247"/>
      <c r="P213" s="99"/>
      <c r="Q213" s="99"/>
      <c r="R213" s="99"/>
      <c r="S213" s="99"/>
      <c r="T213" s="99"/>
      <c r="U213" s="72"/>
      <c r="V213" s="72">
        <f t="shared" si="3"/>
        <v>74099</v>
      </c>
    </row>
    <row r="214" spans="1:22" ht="18" x14ac:dyDescent="0.35">
      <c r="A214" s="74" t="s">
        <v>580</v>
      </c>
      <c r="B214" s="83" t="s">
        <v>602</v>
      </c>
      <c r="C214" s="101"/>
      <c r="D214" s="99"/>
      <c r="E214" s="99"/>
      <c r="F214" s="99"/>
      <c r="G214" s="99"/>
      <c r="H214" s="99"/>
      <c r="I214" s="99"/>
      <c r="J214" s="99">
        <v>98100</v>
      </c>
      <c r="K214" s="99"/>
      <c r="L214" s="99"/>
      <c r="M214" s="99"/>
      <c r="N214" s="99"/>
      <c r="O214" s="247"/>
      <c r="P214" s="99"/>
      <c r="Q214" s="99"/>
      <c r="R214" s="99"/>
      <c r="S214" s="99"/>
      <c r="T214" s="99"/>
      <c r="U214" s="72"/>
      <c r="V214" s="72">
        <f t="shared" si="3"/>
        <v>98100</v>
      </c>
    </row>
    <row r="215" spans="1:22" ht="18" x14ac:dyDescent="0.35">
      <c r="A215" s="74" t="s">
        <v>581</v>
      </c>
      <c r="B215" s="83" t="s">
        <v>598</v>
      </c>
      <c r="C215" s="101"/>
      <c r="D215" s="99"/>
      <c r="E215" s="99"/>
      <c r="F215" s="99"/>
      <c r="G215" s="99"/>
      <c r="H215" s="99"/>
      <c r="I215" s="99"/>
      <c r="J215" s="99">
        <v>232108</v>
      </c>
      <c r="K215" s="99"/>
      <c r="L215" s="99"/>
      <c r="M215" s="99"/>
      <c r="N215" s="99"/>
      <c r="O215" s="247"/>
      <c r="P215" s="99"/>
      <c r="Q215" s="99"/>
      <c r="R215" s="99"/>
      <c r="S215" s="99"/>
      <c r="T215" s="99"/>
      <c r="U215" s="72"/>
      <c r="V215" s="72">
        <f t="shared" si="3"/>
        <v>232108</v>
      </c>
    </row>
    <row r="216" spans="1:22" ht="18" x14ac:dyDescent="0.35">
      <c r="A216" s="89" t="s">
        <v>700</v>
      </c>
      <c r="B216" s="96" t="s">
        <v>701</v>
      </c>
      <c r="C216" s="101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247"/>
      <c r="P216" s="99">
        <v>500000</v>
      </c>
      <c r="Q216" s="99"/>
      <c r="R216" s="99"/>
      <c r="S216" s="99"/>
      <c r="T216" s="99"/>
      <c r="U216" s="72"/>
      <c r="V216" s="72">
        <f t="shared" si="3"/>
        <v>500000</v>
      </c>
    </row>
    <row r="217" spans="1:22" ht="18" x14ac:dyDescent="0.35">
      <c r="A217" s="89" t="s">
        <v>561</v>
      </c>
      <c r="B217" s="96" t="s">
        <v>585</v>
      </c>
      <c r="C217" s="101"/>
      <c r="D217" s="99"/>
      <c r="E217" s="99"/>
      <c r="F217" s="99">
        <v>94000</v>
      </c>
      <c r="G217" s="99"/>
      <c r="H217" s="99"/>
      <c r="I217" s="99"/>
      <c r="J217" s="99"/>
      <c r="K217" s="99"/>
      <c r="L217" s="99"/>
      <c r="M217" s="99"/>
      <c r="N217" s="99"/>
      <c r="O217" s="247"/>
      <c r="P217" s="99"/>
      <c r="Q217" s="99"/>
      <c r="R217" s="99"/>
      <c r="S217" s="99"/>
      <c r="T217" s="99"/>
      <c r="U217" s="72"/>
      <c r="V217" s="72">
        <f t="shared" si="3"/>
        <v>94000</v>
      </c>
    </row>
    <row r="218" spans="1:22" ht="18" x14ac:dyDescent="0.35">
      <c r="A218" s="89" t="s">
        <v>562</v>
      </c>
      <c r="B218" s="96" t="s">
        <v>586</v>
      </c>
      <c r="C218" s="101" t="s">
        <v>350</v>
      </c>
      <c r="D218" s="99"/>
      <c r="E218" s="99"/>
      <c r="F218" s="99">
        <v>111248</v>
      </c>
      <c r="G218" s="99"/>
      <c r="H218" s="99"/>
      <c r="I218" s="99"/>
      <c r="J218" s="99"/>
      <c r="K218" s="99"/>
      <c r="L218" s="99"/>
      <c r="M218" s="99"/>
      <c r="N218" s="99"/>
      <c r="O218" s="247"/>
      <c r="P218" s="99"/>
      <c r="Q218" s="99"/>
      <c r="R218" s="99"/>
      <c r="S218" s="99"/>
      <c r="T218" s="99"/>
      <c r="U218" s="72"/>
      <c r="V218" s="72">
        <f t="shared" si="3"/>
        <v>111248</v>
      </c>
    </row>
    <row r="219" spans="1:22" ht="18" x14ac:dyDescent="0.35">
      <c r="A219" s="89" t="s">
        <v>563</v>
      </c>
      <c r="B219" s="96" t="s">
        <v>587</v>
      </c>
      <c r="C219" s="101"/>
      <c r="D219" s="99"/>
      <c r="E219" s="99"/>
      <c r="F219" s="99">
        <v>58000</v>
      </c>
      <c r="G219" s="99"/>
      <c r="H219" s="99"/>
      <c r="I219" s="99"/>
      <c r="J219" s="99"/>
      <c r="K219" s="99"/>
      <c r="L219" s="99"/>
      <c r="M219" s="99"/>
      <c r="N219" s="99"/>
      <c r="O219" s="247"/>
      <c r="P219" s="99"/>
      <c r="Q219" s="99"/>
      <c r="R219" s="99"/>
      <c r="S219" s="99"/>
      <c r="T219" s="99"/>
      <c r="U219" s="72"/>
      <c r="V219" s="72">
        <f t="shared" si="3"/>
        <v>58000</v>
      </c>
    </row>
    <row r="220" spans="1:22" ht="18" x14ac:dyDescent="0.35">
      <c r="A220" s="89" t="s">
        <v>564</v>
      </c>
      <c r="B220" s="96" t="s">
        <v>588</v>
      </c>
      <c r="C220" s="101"/>
      <c r="D220" s="99"/>
      <c r="E220" s="99"/>
      <c r="F220" s="99">
        <v>120000</v>
      </c>
      <c r="G220" s="99"/>
      <c r="H220" s="99"/>
      <c r="I220" s="99"/>
      <c r="J220" s="99"/>
      <c r="K220" s="99"/>
      <c r="L220" s="99"/>
      <c r="M220" s="99"/>
      <c r="N220" s="99"/>
      <c r="O220" s="247"/>
      <c r="P220" s="99"/>
      <c r="Q220" s="99"/>
      <c r="R220" s="99"/>
      <c r="S220" s="99"/>
      <c r="T220" s="99"/>
      <c r="U220" s="72"/>
      <c r="V220" s="72">
        <f t="shared" si="3"/>
        <v>120000</v>
      </c>
    </row>
    <row r="221" spans="1:22" ht="18" x14ac:dyDescent="0.35">
      <c r="A221" s="89" t="s">
        <v>565</v>
      </c>
      <c r="B221" s="96" t="s">
        <v>589</v>
      </c>
      <c r="C221" s="101" t="s">
        <v>350</v>
      </c>
      <c r="D221" s="99"/>
      <c r="E221" s="99"/>
      <c r="F221" s="99">
        <v>64210</v>
      </c>
      <c r="G221" s="99"/>
      <c r="H221" s="99"/>
      <c r="I221" s="99"/>
      <c r="J221" s="99"/>
      <c r="K221" s="99"/>
      <c r="L221" s="99"/>
      <c r="M221" s="99"/>
      <c r="N221" s="99"/>
      <c r="O221" s="247"/>
      <c r="P221" s="99"/>
      <c r="Q221" s="99"/>
      <c r="R221" s="99"/>
      <c r="S221" s="99"/>
      <c r="T221" s="99"/>
      <c r="U221" s="72"/>
      <c r="V221" s="72">
        <f t="shared" si="3"/>
        <v>64210</v>
      </c>
    </row>
    <row r="222" spans="1:22" ht="18" x14ac:dyDescent="0.35">
      <c r="A222" s="89" t="s">
        <v>566</v>
      </c>
      <c r="B222" s="96" t="s">
        <v>590</v>
      </c>
      <c r="C222" s="101"/>
      <c r="D222" s="99"/>
      <c r="E222" s="99"/>
      <c r="F222" s="99">
        <v>106485</v>
      </c>
      <c r="G222" s="99"/>
      <c r="H222" s="99"/>
      <c r="I222" s="99"/>
      <c r="J222" s="99"/>
      <c r="K222" s="99"/>
      <c r="L222" s="99"/>
      <c r="M222" s="99"/>
      <c r="N222" s="99"/>
      <c r="O222" s="247"/>
      <c r="P222" s="99"/>
      <c r="Q222" s="99"/>
      <c r="R222" s="99"/>
      <c r="S222" s="99"/>
      <c r="T222" s="99"/>
      <c r="U222" s="72"/>
      <c r="V222" s="72">
        <f t="shared" si="3"/>
        <v>106485</v>
      </c>
    </row>
    <row r="223" spans="1:22" ht="18" x14ac:dyDescent="0.35">
      <c r="A223" s="89" t="s">
        <v>567</v>
      </c>
      <c r="B223" s="96" t="s">
        <v>591</v>
      </c>
      <c r="C223" s="101"/>
      <c r="D223" s="99"/>
      <c r="E223" s="99"/>
      <c r="F223" s="99">
        <v>64210</v>
      </c>
      <c r="G223" s="99"/>
      <c r="H223" s="99"/>
      <c r="I223" s="99"/>
      <c r="J223" s="99"/>
      <c r="K223" s="99"/>
      <c r="L223" s="99"/>
      <c r="M223" s="99"/>
      <c r="N223" s="99"/>
      <c r="O223" s="247"/>
      <c r="P223" s="99"/>
      <c r="Q223" s="99"/>
      <c r="R223" s="99"/>
      <c r="S223" s="99"/>
      <c r="T223" s="99"/>
      <c r="U223" s="72"/>
      <c r="V223" s="72">
        <f t="shared" si="3"/>
        <v>64210</v>
      </c>
    </row>
    <row r="224" spans="1:22" ht="18.600000000000001" thickBot="1" x14ac:dyDescent="0.4">
      <c r="A224" s="102" t="s">
        <v>568</v>
      </c>
      <c r="B224" s="69" t="s">
        <v>592</v>
      </c>
      <c r="C224" s="73"/>
      <c r="D224" s="87"/>
      <c r="E224" s="87"/>
      <c r="F224" s="87">
        <v>120000</v>
      </c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1"/>
      <c r="V224" s="72">
        <f t="shared" si="3"/>
        <v>120000</v>
      </c>
    </row>
    <row r="225" spans="1:22" ht="15.6" thickTop="1" thickBot="1" x14ac:dyDescent="0.35"/>
    <row r="226" spans="1:22" ht="19.2" thickTop="1" thickBot="1" x14ac:dyDescent="0.4">
      <c r="A226" s="84" t="s">
        <v>604</v>
      </c>
      <c r="B226" s="91"/>
      <c r="C226" s="71">
        <f t="shared" ref="C226:V226" si="4">SUM(C4:C224)</f>
        <v>237500</v>
      </c>
      <c r="D226" s="71">
        <f t="shared" si="4"/>
        <v>2093026</v>
      </c>
      <c r="E226" s="71">
        <f t="shared" si="4"/>
        <v>1000000</v>
      </c>
      <c r="F226" s="71">
        <f t="shared" si="4"/>
        <v>850000</v>
      </c>
      <c r="G226" s="71">
        <f t="shared" si="4"/>
        <v>1940000</v>
      </c>
      <c r="H226" s="71">
        <f t="shared" si="4"/>
        <v>294529</v>
      </c>
      <c r="I226" s="71">
        <f t="shared" si="4"/>
        <v>437310</v>
      </c>
      <c r="J226" s="71">
        <f t="shared" si="4"/>
        <v>6476425</v>
      </c>
      <c r="K226" s="71">
        <f t="shared" si="4"/>
        <v>1615968</v>
      </c>
      <c r="L226" s="71">
        <f t="shared" si="4"/>
        <v>4000000</v>
      </c>
      <c r="M226" s="71">
        <f t="shared" si="4"/>
        <v>500000</v>
      </c>
      <c r="N226" s="71">
        <f>SUM(N4:N224)</f>
        <v>4000000</v>
      </c>
      <c r="O226" s="245">
        <f>SUM(O4:O224)</f>
        <v>1900000</v>
      </c>
      <c r="P226" s="71">
        <f t="shared" si="4"/>
        <v>500000</v>
      </c>
      <c r="Q226" s="71">
        <f>SUM(Q4:Q224)</f>
        <v>82412.850000000006</v>
      </c>
      <c r="R226" s="71">
        <f t="shared" si="4"/>
        <v>9632400</v>
      </c>
      <c r="S226" s="71">
        <f t="shared" si="4"/>
        <v>11500626</v>
      </c>
      <c r="T226" s="71">
        <f t="shared" si="4"/>
        <v>400000</v>
      </c>
      <c r="U226" s="98">
        <f t="shared" si="4"/>
        <v>1020000</v>
      </c>
      <c r="V226" s="78">
        <f t="shared" si="4"/>
        <v>48480196.850000009</v>
      </c>
    </row>
    <row r="227" spans="1:22" ht="15" thickTop="1" x14ac:dyDescent="0.3"/>
  </sheetData>
  <sheetProtection password="EF32" sheet="1" objects="1" scenarios="1"/>
  <autoFilter ref="A3:V224"/>
  <mergeCells count="1">
    <mergeCell ref="A1:V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7" width="15.6640625" style="8" customWidth="1"/>
    <col min="8" max="8" width="20" style="8" customWidth="1"/>
    <col min="9" max="16384" width="9.109375" style="8"/>
  </cols>
  <sheetData>
    <row r="1" spans="1:9" s="36" customFormat="1" ht="21" x14ac:dyDescent="0.35">
      <c r="A1" s="90" t="s">
        <v>0</v>
      </c>
      <c r="B1" s="103"/>
      <c r="C1" s="90" t="s">
        <v>709</v>
      </c>
      <c r="D1" s="85"/>
      <c r="E1" s="85"/>
      <c r="F1" s="108"/>
      <c r="G1" s="90"/>
      <c r="H1" s="90"/>
    </row>
    <row r="2" spans="1:9" s="36" customFormat="1" ht="15.75" x14ac:dyDescent="0.25">
      <c r="A2" s="88"/>
      <c r="B2" s="103"/>
      <c r="C2" s="106"/>
      <c r="D2" s="107"/>
      <c r="E2" s="107"/>
      <c r="F2" s="108"/>
      <c r="G2" s="107"/>
      <c r="H2" s="107"/>
    </row>
    <row r="3" spans="1:9" s="36" customFormat="1" ht="15.75" x14ac:dyDescent="0.25">
      <c r="A3" s="88" t="s">
        <v>2</v>
      </c>
      <c r="B3" s="103"/>
      <c r="C3" s="88">
        <v>3183</v>
      </c>
      <c r="D3" s="107"/>
      <c r="E3" s="107"/>
      <c r="F3" s="108"/>
      <c r="G3" s="108"/>
      <c r="H3" s="108"/>
    </row>
    <row r="4" spans="1:9" s="36" customFormat="1" ht="15.75" x14ac:dyDescent="0.25">
      <c r="A4" s="88" t="s">
        <v>1</v>
      </c>
      <c r="B4" s="103"/>
      <c r="C4" s="123" t="s">
        <v>546</v>
      </c>
      <c r="D4" s="107"/>
      <c r="E4" s="107"/>
      <c r="F4" s="108"/>
      <c r="G4" s="108"/>
      <c r="H4" s="108"/>
    </row>
    <row r="5" spans="1:9" s="36" customFormat="1" ht="15.75" x14ac:dyDescent="0.25">
      <c r="A5" s="88" t="s">
        <v>356</v>
      </c>
      <c r="B5" s="103"/>
      <c r="C5" s="107" t="s">
        <v>545</v>
      </c>
      <c r="D5" s="107"/>
      <c r="E5" s="109"/>
      <c r="F5" s="109"/>
      <c r="G5" s="109"/>
      <c r="H5" s="109"/>
    </row>
    <row r="6" spans="1:9" s="36" customFormat="1" ht="15.75" x14ac:dyDescent="0.25">
      <c r="A6" s="88" t="s">
        <v>3</v>
      </c>
      <c r="B6" s="103"/>
      <c r="C6" s="107" t="s">
        <v>606</v>
      </c>
      <c r="D6" s="107"/>
      <c r="E6" s="109"/>
      <c r="F6" s="109"/>
      <c r="G6" s="109"/>
      <c r="H6" s="109"/>
    </row>
    <row r="7" spans="1:9" s="36" customFormat="1" ht="15.75" x14ac:dyDescent="0.25">
      <c r="A7" s="88"/>
      <c r="B7" s="103"/>
      <c r="C7" s="107"/>
      <c r="D7" s="107"/>
      <c r="E7" s="109"/>
      <c r="F7" s="109"/>
      <c r="G7" s="109"/>
      <c r="H7" s="109"/>
    </row>
    <row r="8" spans="1:9" s="36" customFormat="1" ht="15.75" x14ac:dyDescent="0.25">
      <c r="A8" s="183" t="s">
        <v>623</v>
      </c>
      <c r="B8" s="103"/>
      <c r="C8" s="107" t="s">
        <v>630</v>
      </c>
      <c r="D8" s="107"/>
      <c r="E8" s="109"/>
      <c r="F8" s="109"/>
      <c r="G8" s="109"/>
      <c r="H8" s="109"/>
    </row>
    <row r="9" spans="1:9" s="36" customFormat="1" ht="16.5" thickBot="1" x14ac:dyDescent="0.3">
      <c r="A9" s="88"/>
      <c r="B9" s="103"/>
      <c r="C9" s="107"/>
      <c r="D9" s="107"/>
      <c r="E9" s="109"/>
      <c r="F9" s="109"/>
      <c r="G9" s="109"/>
      <c r="H9" s="109"/>
    </row>
    <row r="10" spans="1:9" s="22" customFormat="1" ht="48.75" customHeight="1" thickBot="1" x14ac:dyDescent="0.3">
      <c r="A10" s="24" t="s">
        <v>343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538</v>
      </c>
      <c r="G10" s="48" t="s">
        <v>539</v>
      </c>
      <c r="H10" s="48" t="s">
        <v>542</v>
      </c>
    </row>
    <row r="11" spans="1:9" s="5" customFormat="1" ht="18" customHeight="1" thickBot="1" x14ac:dyDescent="0.35">
      <c r="A11" s="197" t="s">
        <v>6</v>
      </c>
      <c r="B11" s="198" t="s">
        <v>373</v>
      </c>
      <c r="C11" s="199">
        <v>11204</v>
      </c>
      <c r="D11" s="200">
        <f>SUM(F11:V11)</f>
        <v>11204</v>
      </c>
      <c r="E11" s="200">
        <f>C11-D11</f>
        <v>0</v>
      </c>
      <c r="F11" s="201"/>
      <c r="G11" s="201"/>
      <c r="H11" s="201">
        <v>11204</v>
      </c>
      <c r="I11" s="20"/>
    </row>
    <row r="12" spans="1:9" s="5" customFormat="1" ht="18" customHeight="1" thickBot="1" x14ac:dyDescent="0.35">
      <c r="A12" s="187" t="s">
        <v>8</v>
      </c>
      <c r="B12" s="188" t="s">
        <v>186</v>
      </c>
      <c r="C12" s="189">
        <v>169815</v>
      </c>
      <c r="D12" s="190">
        <f t="shared" ref="D12:D32" si="0">SUM(F12:H12)</f>
        <v>169815</v>
      </c>
      <c r="E12" s="190">
        <f t="shared" ref="E12:E32" si="1">C12-D12</f>
        <v>0</v>
      </c>
      <c r="F12" s="191"/>
      <c r="G12" s="191">
        <v>169815</v>
      </c>
      <c r="H12" s="191"/>
      <c r="I12" s="20"/>
    </row>
    <row r="13" spans="1:9" s="5" customFormat="1" ht="18" customHeight="1" thickBot="1" x14ac:dyDescent="0.35">
      <c r="A13" s="187" t="s">
        <v>19</v>
      </c>
      <c r="B13" s="188" t="s">
        <v>635</v>
      </c>
      <c r="C13" s="189">
        <v>12575</v>
      </c>
      <c r="D13" s="190">
        <f t="shared" si="0"/>
        <v>12575</v>
      </c>
      <c r="E13" s="190">
        <f t="shared" si="1"/>
        <v>0</v>
      </c>
      <c r="F13" s="191"/>
      <c r="G13" s="191"/>
      <c r="H13" s="191">
        <v>12575</v>
      </c>
      <c r="I13" s="20"/>
    </row>
    <row r="14" spans="1:9" s="5" customFormat="1" ht="18" customHeight="1" thickBot="1" x14ac:dyDescent="0.35">
      <c r="A14" s="187" t="s">
        <v>30</v>
      </c>
      <c r="B14" s="188" t="s">
        <v>391</v>
      </c>
      <c r="C14" s="189">
        <v>147901</v>
      </c>
      <c r="D14" s="190">
        <f t="shared" si="0"/>
        <v>147901</v>
      </c>
      <c r="E14" s="190">
        <f t="shared" si="1"/>
        <v>0</v>
      </c>
      <c r="F14" s="191"/>
      <c r="G14" s="191">
        <v>147901</v>
      </c>
      <c r="H14" s="191"/>
      <c r="I14" s="20"/>
    </row>
    <row r="15" spans="1:9" s="5" customFormat="1" ht="18" customHeight="1" thickBot="1" x14ac:dyDescent="0.35">
      <c r="A15" s="187" t="s">
        <v>38</v>
      </c>
      <c r="B15" s="188" t="s">
        <v>636</v>
      </c>
      <c r="C15" s="189">
        <v>72000</v>
      </c>
      <c r="D15" s="190">
        <f t="shared" si="0"/>
        <v>72000</v>
      </c>
      <c r="E15" s="190">
        <f t="shared" si="1"/>
        <v>0</v>
      </c>
      <c r="F15" s="191">
        <v>64000</v>
      </c>
      <c r="G15" s="191"/>
      <c r="H15" s="191">
        <v>8000</v>
      </c>
      <c r="I15" s="20"/>
    </row>
    <row r="16" spans="1:9" s="5" customFormat="1" ht="18" customHeight="1" thickBot="1" x14ac:dyDescent="0.35">
      <c r="A16" s="187" t="s">
        <v>44</v>
      </c>
      <c r="B16" s="188" t="s">
        <v>217</v>
      </c>
      <c r="C16" s="189">
        <v>12658</v>
      </c>
      <c r="D16" s="190">
        <f t="shared" si="0"/>
        <v>12658</v>
      </c>
      <c r="E16" s="190">
        <f t="shared" si="1"/>
        <v>0</v>
      </c>
      <c r="F16" s="191"/>
      <c r="G16" s="191"/>
      <c r="H16" s="191">
        <v>12658</v>
      </c>
      <c r="I16" s="20"/>
    </row>
    <row r="17" spans="1:9" s="5" customFormat="1" ht="18" customHeight="1" thickBot="1" x14ac:dyDescent="0.35">
      <c r="A17" s="187" t="s">
        <v>46</v>
      </c>
      <c r="B17" s="188" t="s">
        <v>409</v>
      </c>
      <c r="C17" s="189">
        <v>97462</v>
      </c>
      <c r="D17" s="190">
        <f t="shared" si="0"/>
        <v>97462</v>
      </c>
      <c r="E17" s="190">
        <f t="shared" si="1"/>
        <v>0</v>
      </c>
      <c r="F17" s="191">
        <v>88303</v>
      </c>
      <c r="G17" s="191"/>
      <c r="H17" s="191">
        <v>9159</v>
      </c>
      <c r="I17" s="20"/>
    </row>
    <row r="18" spans="1:9" s="5" customFormat="1" ht="18" customHeight="1" thickBot="1" x14ac:dyDescent="0.35">
      <c r="A18" s="187" t="s">
        <v>68</v>
      </c>
      <c r="B18" s="188" t="s">
        <v>612</v>
      </c>
      <c r="C18" s="189">
        <v>105466</v>
      </c>
      <c r="D18" s="190">
        <f t="shared" si="0"/>
        <v>105466</v>
      </c>
      <c r="E18" s="190">
        <f t="shared" si="1"/>
        <v>0</v>
      </c>
      <c r="F18" s="191"/>
      <c r="G18" s="191">
        <v>105466</v>
      </c>
      <c r="H18" s="191"/>
      <c r="I18" s="20"/>
    </row>
    <row r="19" spans="1:9" s="5" customFormat="1" ht="18" customHeight="1" thickBot="1" x14ac:dyDescent="0.35">
      <c r="A19" s="187" t="s">
        <v>90</v>
      </c>
      <c r="B19" s="188" t="s">
        <v>637</v>
      </c>
      <c r="C19" s="189">
        <v>103168</v>
      </c>
      <c r="D19" s="190">
        <f t="shared" si="0"/>
        <v>103168</v>
      </c>
      <c r="E19" s="190">
        <f t="shared" si="1"/>
        <v>0</v>
      </c>
      <c r="F19" s="191">
        <v>93473</v>
      </c>
      <c r="G19" s="191"/>
      <c r="H19" s="191">
        <v>9695</v>
      </c>
      <c r="I19" s="20"/>
    </row>
    <row r="20" spans="1:9" s="5" customFormat="1" ht="18" customHeight="1" thickBot="1" x14ac:dyDescent="0.35">
      <c r="A20" s="187" t="s">
        <v>91</v>
      </c>
      <c r="B20" s="188" t="s">
        <v>638</v>
      </c>
      <c r="C20" s="189">
        <v>7409</v>
      </c>
      <c r="D20" s="190">
        <f t="shared" si="0"/>
        <v>7409</v>
      </c>
      <c r="E20" s="190">
        <f t="shared" si="1"/>
        <v>0</v>
      </c>
      <c r="F20" s="191"/>
      <c r="G20" s="191"/>
      <c r="H20" s="191">
        <v>7409</v>
      </c>
      <c r="I20" s="20"/>
    </row>
    <row r="21" spans="1:9" s="5" customFormat="1" ht="18" customHeight="1" thickBot="1" x14ac:dyDescent="0.35">
      <c r="A21" s="187" t="s">
        <v>93</v>
      </c>
      <c r="B21" s="188" t="s">
        <v>447</v>
      </c>
      <c r="C21" s="189">
        <v>12754</v>
      </c>
      <c r="D21" s="190">
        <f t="shared" si="0"/>
        <v>12754</v>
      </c>
      <c r="E21" s="190">
        <f t="shared" si="1"/>
        <v>0</v>
      </c>
      <c r="F21" s="191"/>
      <c r="G21" s="191"/>
      <c r="H21" s="191">
        <v>12754</v>
      </c>
      <c r="I21" s="20"/>
    </row>
    <row r="22" spans="1:9" s="5" customFormat="1" ht="18" customHeight="1" thickBot="1" x14ac:dyDescent="0.35">
      <c r="A22" s="187" t="s">
        <v>96</v>
      </c>
      <c r="B22" s="188" t="s">
        <v>614</v>
      </c>
      <c r="C22" s="189">
        <v>10102</v>
      </c>
      <c r="D22" s="190">
        <f t="shared" si="0"/>
        <v>10102</v>
      </c>
      <c r="E22" s="190">
        <f t="shared" si="1"/>
        <v>0</v>
      </c>
      <c r="F22" s="191"/>
      <c r="G22" s="191"/>
      <c r="H22" s="191">
        <v>10102</v>
      </c>
      <c r="I22" s="20"/>
    </row>
    <row r="23" spans="1:9" s="5" customFormat="1" ht="18" customHeight="1" thickBot="1" x14ac:dyDescent="0.35">
      <c r="A23" s="187" t="s">
        <v>112</v>
      </c>
      <c r="B23" s="188" t="s">
        <v>276</v>
      </c>
      <c r="C23" s="189">
        <v>94890</v>
      </c>
      <c r="D23" s="190">
        <f t="shared" si="0"/>
        <v>94890</v>
      </c>
      <c r="E23" s="190">
        <f t="shared" si="1"/>
        <v>0</v>
      </c>
      <c r="F23" s="191">
        <v>85973</v>
      </c>
      <c r="G23" s="191"/>
      <c r="H23" s="191">
        <v>8917</v>
      </c>
      <c r="I23" s="20"/>
    </row>
    <row r="24" spans="1:9" s="5" customFormat="1" ht="18" customHeight="1" thickBot="1" x14ac:dyDescent="0.35">
      <c r="A24" s="187" t="s">
        <v>133</v>
      </c>
      <c r="B24" s="188" t="s">
        <v>639</v>
      </c>
      <c r="C24" s="189">
        <v>38750</v>
      </c>
      <c r="D24" s="190">
        <f t="shared" si="0"/>
        <v>38750</v>
      </c>
      <c r="E24" s="190">
        <f t="shared" si="1"/>
        <v>0</v>
      </c>
      <c r="F24" s="191">
        <v>32750</v>
      </c>
      <c r="G24" s="191"/>
      <c r="H24" s="191">
        <v>6000</v>
      </c>
      <c r="I24" s="20"/>
    </row>
    <row r="25" spans="1:9" s="5" customFormat="1" ht="18" customHeight="1" thickBot="1" x14ac:dyDescent="0.35">
      <c r="A25" s="187" t="s">
        <v>141</v>
      </c>
      <c r="B25" s="188" t="s">
        <v>304</v>
      </c>
      <c r="C25" s="189">
        <v>112544</v>
      </c>
      <c r="D25" s="190">
        <f t="shared" si="0"/>
        <v>112544</v>
      </c>
      <c r="E25" s="190">
        <f t="shared" si="1"/>
        <v>0</v>
      </c>
      <c r="F25" s="191">
        <v>101968</v>
      </c>
      <c r="G25" s="191"/>
      <c r="H25" s="191">
        <v>10576</v>
      </c>
      <c r="I25" s="20"/>
    </row>
    <row r="26" spans="1:9" s="5" customFormat="1" ht="18" customHeight="1" thickBot="1" x14ac:dyDescent="0.35">
      <c r="A26" s="187" t="s">
        <v>148</v>
      </c>
      <c r="B26" s="188" t="s">
        <v>640</v>
      </c>
      <c r="C26" s="189">
        <v>8000</v>
      </c>
      <c r="D26" s="190">
        <f t="shared" si="0"/>
        <v>8000</v>
      </c>
      <c r="E26" s="190">
        <f t="shared" si="1"/>
        <v>0</v>
      </c>
      <c r="F26" s="191"/>
      <c r="G26" s="191"/>
      <c r="H26" s="191">
        <v>8000</v>
      </c>
      <c r="I26" s="20"/>
    </row>
    <row r="27" spans="1:9" s="5" customFormat="1" ht="18" customHeight="1" thickBot="1" x14ac:dyDescent="0.35">
      <c r="A27" s="187" t="s">
        <v>153</v>
      </c>
      <c r="B27" s="188" t="s">
        <v>505</v>
      </c>
      <c r="C27" s="189">
        <v>12742</v>
      </c>
      <c r="D27" s="190">
        <f t="shared" si="0"/>
        <v>12742</v>
      </c>
      <c r="E27" s="190">
        <f t="shared" si="1"/>
        <v>0</v>
      </c>
      <c r="F27" s="191"/>
      <c r="G27" s="191"/>
      <c r="H27" s="191">
        <v>12742</v>
      </c>
      <c r="I27" s="20"/>
    </row>
    <row r="28" spans="1:9" s="5" customFormat="1" ht="18" customHeight="1" thickBot="1" x14ac:dyDescent="0.35">
      <c r="A28" s="187" t="s">
        <v>160</v>
      </c>
      <c r="B28" s="188" t="s">
        <v>641</v>
      </c>
      <c r="C28" s="189">
        <v>151200</v>
      </c>
      <c r="D28" s="190">
        <f t="shared" si="0"/>
        <v>151200</v>
      </c>
      <c r="E28" s="190">
        <f t="shared" si="1"/>
        <v>0</v>
      </c>
      <c r="F28" s="191"/>
      <c r="G28" s="191">
        <v>151200</v>
      </c>
      <c r="H28" s="191"/>
      <c r="I28" s="20"/>
    </row>
    <row r="29" spans="1:9" s="5" customFormat="1" ht="18" customHeight="1" thickBot="1" x14ac:dyDescent="0.35">
      <c r="A29" s="187" t="s">
        <v>574</v>
      </c>
      <c r="B29" s="188" t="s">
        <v>603</v>
      </c>
      <c r="C29" s="189">
        <v>96576</v>
      </c>
      <c r="D29" s="190">
        <f t="shared" si="0"/>
        <v>96576</v>
      </c>
      <c r="E29" s="190">
        <f t="shared" si="1"/>
        <v>0</v>
      </c>
      <c r="F29" s="191">
        <v>87500</v>
      </c>
      <c r="G29" s="191"/>
      <c r="H29" s="191">
        <v>9076</v>
      </c>
      <c r="I29" s="20"/>
    </row>
    <row r="30" spans="1:9" s="5" customFormat="1" ht="18" customHeight="1" thickBot="1" x14ac:dyDescent="0.35">
      <c r="A30" s="187" t="s">
        <v>578</v>
      </c>
      <c r="B30" s="188" t="s">
        <v>632</v>
      </c>
      <c r="C30" s="189">
        <v>268055</v>
      </c>
      <c r="D30" s="190">
        <f t="shared" si="0"/>
        <v>268055</v>
      </c>
      <c r="E30" s="190">
        <f t="shared" si="1"/>
        <v>0</v>
      </c>
      <c r="F30" s="191"/>
      <c r="G30" s="191">
        <v>268055</v>
      </c>
      <c r="H30" s="191"/>
      <c r="I30" s="20"/>
    </row>
    <row r="31" spans="1:9" s="5" customFormat="1" ht="18" customHeight="1" thickBot="1" x14ac:dyDescent="0.35">
      <c r="A31" s="187" t="s">
        <v>363</v>
      </c>
      <c r="B31" s="188" t="s">
        <v>531</v>
      </c>
      <c r="C31" s="189">
        <v>12697</v>
      </c>
      <c r="D31" s="190">
        <f t="shared" si="0"/>
        <v>12697</v>
      </c>
      <c r="E31" s="190">
        <f t="shared" si="1"/>
        <v>0</v>
      </c>
      <c r="F31" s="191"/>
      <c r="G31" s="191"/>
      <c r="H31" s="191">
        <v>12697</v>
      </c>
      <c r="I31" s="20"/>
    </row>
    <row r="32" spans="1:9" s="5" customFormat="1" ht="18" customHeight="1" thickBot="1" x14ac:dyDescent="0.35">
      <c r="A32" s="192" t="s">
        <v>642</v>
      </c>
      <c r="B32" s="193" t="s">
        <v>643</v>
      </c>
      <c r="C32" s="194">
        <v>58000</v>
      </c>
      <c r="D32" s="195">
        <f t="shared" si="0"/>
        <v>58000</v>
      </c>
      <c r="E32" s="195">
        <f t="shared" si="1"/>
        <v>0</v>
      </c>
      <c r="F32" s="196">
        <v>51000</v>
      </c>
      <c r="G32" s="196"/>
      <c r="H32" s="196">
        <v>7000</v>
      </c>
      <c r="I32" s="20"/>
    </row>
    <row r="33" spans="1:9" ht="18" customHeight="1" thickBot="1" x14ac:dyDescent="0.35">
      <c r="A33" s="82"/>
      <c r="B33" s="93"/>
      <c r="C33" s="186"/>
      <c r="D33" s="75"/>
      <c r="E33" s="75"/>
      <c r="F33" s="47"/>
      <c r="G33" s="47"/>
      <c r="H33" s="47"/>
      <c r="I33" s="20"/>
    </row>
    <row r="34" spans="1:9" s="30" customFormat="1" ht="18" customHeight="1" thickBot="1" x14ac:dyDescent="0.35">
      <c r="A34" s="113" t="s">
        <v>535</v>
      </c>
      <c r="B34" s="114"/>
      <c r="C34" s="115">
        <f t="shared" ref="C34:H34" si="2">SUM(C11:C32)</f>
        <v>1615968</v>
      </c>
      <c r="D34" s="115">
        <f t="shared" si="2"/>
        <v>1615968</v>
      </c>
      <c r="E34" s="115">
        <f t="shared" si="2"/>
        <v>0</v>
      </c>
      <c r="F34" s="115">
        <f t="shared" si="2"/>
        <v>604967</v>
      </c>
      <c r="G34" s="115">
        <f t="shared" si="2"/>
        <v>842437</v>
      </c>
      <c r="H34" s="115">
        <f t="shared" si="2"/>
        <v>168564</v>
      </c>
      <c r="I34" s="29"/>
    </row>
    <row r="35" spans="1:9" ht="18" x14ac:dyDescent="0.35">
      <c r="A35" s="49"/>
      <c r="B35" s="19"/>
      <c r="C35" s="37"/>
      <c r="D35" s="19"/>
      <c r="E35" s="19"/>
    </row>
    <row r="36" spans="1:9" ht="18" x14ac:dyDescent="0.35">
      <c r="C36" s="37"/>
      <c r="D36" s="61"/>
      <c r="E36" s="33"/>
      <c r="G36" s="39"/>
      <c r="H36" s="39"/>
    </row>
    <row r="37" spans="1:9" x14ac:dyDescent="0.3">
      <c r="C37" s="38"/>
    </row>
    <row r="38" spans="1:9" x14ac:dyDescent="0.3">
      <c r="C38" s="38"/>
    </row>
    <row r="39" spans="1:9" x14ac:dyDescent="0.3">
      <c r="C39" s="38"/>
    </row>
    <row r="40" spans="1:9" x14ac:dyDescent="0.3">
      <c r="C40" s="38"/>
    </row>
    <row r="41" spans="1:9" x14ac:dyDescent="0.3">
      <c r="C41" s="38"/>
    </row>
    <row r="42" spans="1:9" x14ac:dyDescent="0.3">
      <c r="C42" s="38"/>
    </row>
    <row r="43" spans="1:9" x14ac:dyDescent="0.3">
      <c r="C43" s="38"/>
    </row>
    <row r="44" spans="1:9" x14ac:dyDescent="0.3">
      <c r="C44" s="38"/>
    </row>
    <row r="45" spans="1:9" x14ac:dyDescent="0.3">
      <c r="C45" s="38"/>
    </row>
    <row r="46" spans="1:9" x14ac:dyDescent="0.3">
      <c r="C46" s="38"/>
    </row>
    <row r="47" spans="1:9" x14ac:dyDescent="0.3">
      <c r="C47" s="38"/>
    </row>
    <row r="48" spans="1:9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7" width="15.6640625" style="8" customWidth="1"/>
    <col min="8" max="16384" width="9.109375" style="8"/>
  </cols>
  <sheetData>
    <row r="1" spans="1:8" s="36" customFormat="1" ht="21" x14ac:dyDescent="0.35">
      <c r="A1" s="90" t="s">
        <v>0</v>
      </c>
      <c r="B1" s="103"/>
      <c r="C1" s="90" t="s">
        <v>710</v>
      </c>
      <c r="D1" s="85"/>
      <c r="E1" s="85"/>
      <c r="F1" s="108"/>
      <c r="G1" s="108"/>
    </row>
    <row r="2" spans="1:8" s="36" customFormat="1" ht="15.75" x14ac:dyDescent="0.25">
      <c r="A2" s="88"/>
      <c r="B2" s="103"/>
      <c r="C2" s="106"/>
      <c r="D2" s="107"/>
      <c r="E2" s="107"/>
      <c r="F2" s="108"/>
      <c r="G2" s="108"/>
    </row>
    <row r="3" spans="1:8" s="36" customFormat="1" ht="15.75" x14ac:dyDescent="0.25">
      <c r="A3" s="88" t="s">
        <v>2</v>
      </c>
      <c r="B3" s="103"/>
      <c r="C3" s="88">
        <v>3203</v>
      </c>
      <c r="D3" s="107"/>
      <c r="E3" s="107"/>
      <c r="F3" s="108"/>
      <c r="G3" s="108"/>
    </row>
    <row r="4" spans="1:8" s="36" customFormat="1" ht="15.75" x14ac:dyDescent="0.25">
      <c r="A4" s="88" t="s">
        <v>1</v>
      </c>
      <c r="B4" s="103"/>
      <c r="C4" s="123" t="s">
        <v>546</v>
      </c>
      <c r="D4" s="107"/>
      <c r="E4" s="107"/>
      <c r="F4" s="108"/>
      <c r="G4" s="108"/>
    </row>
    <row r="5" spans="1:8" s="36" customFormat="1" ht="15.75" x14ac:dyDescent="0.25">
      <c r="A5" s="88" t="s">
        <v>356</v>
      </c>
      <c r="B5" s="103"/>
      <c r="C5" s="107" t="s">
        <v>545</v>
      </c>
      <c r="D5" s="107"/>
      <c r="E5" s="109"/>
      <c r="F5" s="109"/>
      <c r="G5" s="109"/>
    </row>
    <row r="6" spans="1:8" s="36" customFormat="1" ht="15.75" x14ac:dyDescent="0.25">
      <c r="A6" s="88" t="s">
        <v>3</v>
      </c>
      <c r="B6" s="103"/>
      <c r="C6" s="107" t="s">
        <v>606</v>
      </c>
      <c r="D6" s="107"/>
      <c r="E6" s="109"/>
      <c r="F6" s="109"/>
      <c r="G6" s="109"/>
    </row>
    <row r="7" spans="1:8" s="36" customFormat="1" ht="15.75" x14ac:dyDescent="0.25">
      <c r="A7" s="88"/>
      <c r="B7" s="103"/>
      <c r="C7" s="107"/>
      <c r="D7" s="107"/>
      <c r="E7" s="109"/>
      <c r="F7" s="109"/>
      <c r="G7" s="109"/>
    </row>
    <row r="8" spans="1:8" s="36" customFormat="1" ht="15.75" x14ac:dyDescent="0.25">
      <c r="A8" s="183" t="s">
        <v>623</v>
      </c>
      <c r="B8" s="103"/>
      <c r="C8" s="107" t="s">
        <v>644</v>
      </c>
      <c r="D8" s="107"/>
      <c r="E8" s="109"/>
      <c r="F8" s="109"/>
      <c r="G8" s="109"/>
    </row>
    <row r="9" spans="1:8" s="36" customFormat="1" ht="16.5" thickBot="1" x14ac:dyDescent="0.3">
      <c r="A9" s="88"/>
      <c r="B9" s="103"/>
      <c r="C9" s="107"/>
      <c r="D9" s="107"/>
      <c r="E9" s="109"/>
      <c r="F9" s="109"/>
      <c r="G9" s="109"/>
    </row>
    <row r="10" spans="1:8" s="22" customFormat="1" ht="48.75" customHeight="1" thickBot="1" x14ac:dyDescent="0.3">
      <c r="A10" s="24" t="s">
        <v>343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537</v>
      </c>
      <c r="G10" s="48" t="s">
        <v>543</v>
      </c>
    </row>
    <row r="11" spans="1:8" s="5" customFormat="1" ht="18" customHeight="1" thickBot="1" x14ac:dyDescent="0.35">
      <c r="A11" s="197" t="s">
        <v>13</v>
      </c>
      <c r="B11" s="198" t="s">
        <v>645</v>
      </c>
      <c r="C11" s="199">
        <v>157005</v>
      </c>
      <c r="D11" s="200">
        <f>SUM(F11:U11)</f>
        <v>157005</v>
      </c>
      <c r="E11" s="200">
        <f>C11-D11</f>
        <v>0</v>
      </c>
      <c r="F11" s="201">
        <v>155004</v>
      </c>
      <c r="G11" s="201">
        <v>2001</v>
      </c>
      <c r="H11" s="20"/>
    </row>
    <row r="12" spans="1:8" s="5" customFormat="1" ht="18" customHeight="1" thickBot="1" x14ac:dyDescent="0.35">
      <c r="A12" s="187" t="s">
        <v>14</v>
      </c>
      <c r="B12" s="188" t="s">
        <v>192</v>
      </c>
      <c r="C12" s="189">
        <v>165781</v>
      </c>
      <c r="D12" s="190">
        <f t="shared" ref="D12:D29" si="0">SUM(F12:G12)</f>
        <v>165781</v>
      </c>
      <c r="E12" s="190">
        <f t="shared" ref="E12:E29" si="1">C12-D12</f>
        <v>0</v>
      </c>
      <c r="F12" s="191">
        <v>158574</v>
      </c>
      <c r="G12" s="191">
        <v>7207</v>
      </c>
      <c r="H12" s="20"/>
    </row>
    <row r="13" spans="1:8" s="5" customFormat="1" ht="18" customHeight="1" thickBot="1" x14ac:dyDescent="0.35">
      <c r="A13" s="187" t="s">
        <v>43</v>
      </c>
      <c r="B13" s="188" t="s">
        <v>611</v>
      </c>
      <c r="C13" s="189">
        <v>278691</v>
      </c>
      <c r="D13" s="190">
        <f t="shared" si="0"/>
        <v>278691</v>
      </c>
      <c r="E13" s="190">
        <f t="shared" si="1"/>
        <v>0</v>
      </c>
      <c r="F13" s="191">
        <v>264277</v>
      </c>
      <c r="G13" s="191">
        <v>14414</v>
      </c>
      <c r="H13" s="20"/>
    </row>
    <row r="14" spans="1:8" s="5" customFormat="1" ht="18" customHeight="1" thickBot="1" x14ac:dyDescent="0.35">
      <c r="A14" s="187" t="s">
        <v>44</v>
      </c>
      <c r="B14" s="188" t="s">
        <v>217</v>
      </c>
      <c r="C14" s="189">
        <v>360158</v>
      </c>
      <c r="D14" s="190">
        <f t="shared" si="0"/>
        <v>360158</v>
      </c>
      <c r="E14" s="190">
        <f t="shared" si="1"/>
        <v>0</v>
      </c>
      <c r="F14" s="191">
        <v>358157</v>
      </c>
      <c r="G14" s="191">
        <v>2001</v>
      </c>
      <c r="H14" s="20"/>
    </row>
    <row r="15" spans="1:8" s="5" customFormat="1" ht="18" customHeight="1" thickBot="1" x14ac:dyDescent="0.35">
      <c r="A15" s="187" t="s">
        <v>54</v>
      </c>
      <c r="B15" s="188" t="s">
        <v>226</v>
      </c>
      <c r="C15" s="189">
        <v>397019</v>
      </c>
      <c r="D15" s="190">
        <f t="shared" si="0"/>
        <v>397019</v>
      </c>
      <c r="E15" s="190">
        <f t="shared" si="1"/>
        <v>0</v>
      </c>
      <c r="F15" s="191">
        <v>393017</v>
      </c>
      <c r="G15" s="191">
        <v>4002</v>
      </c>
      <c r="H15" s="20"/>
    </row>
    <row r="16" spans="1:8" s="5" customFormat="1" ht="18" customHeight="1" thickBot="1" x14ac:dyDescent="0.35">
      <c r="A16" s="187" t="s">
        <v>56</v>
      </c>
      <c r="B16" s="188" t="s">
        <v>228</v>
      </c>
      <c r="C16" s="189">
        <v>137172</v>
      </c>
      <c r="D16" s="190">
        <f t="shared" si="0"/>
        <v>137172</v>
      </c>
      <c r="E16" s="190">
        <f t="shared" si="1"/>
        <v>0</v>
      </c>
      <c r="F16" s="191">
        <v>129965</v>
      </c>
      <c r="G16" s="191">
        <v>7207</v>
      </c>
      <c r="H16" s="20"/>
    </row>
    <row r="17" spans="1:8" s="5" customFormat="1" ht="18" customHeight="1" thickBot="1" x14ac:dyDescent="0.35">
      <c r="A17" s="187" t="s">
        <v>65</v>
      </c>
      <c r="B17" s="188" t="s">
        <v>237</v>
      </c>
      <c r="C17" s="189">
        <v>247956</v>
      </c>
      <c r="D17" s="190">
        <f t="shared" si="0"/>
        <v>247956</v>
      </c>
      <c r="E17" s="190">
        <f t="shared" si="1"/>
        <v>0</v>
      </c>
      <c r="F17" s="191">
        <v>226335</v>
      </c>
      <c r="G17" s="191">
        <v>21621</v>
      </c>
      <c r="H17" s="20"/>
    </row>
    <row r="18" spans="1:8" s="5" customFormat="1" ht="18" customHeight="1" thickBot="1" x14ac:dyDescent="0.35">
      <c r="A18" s="187" t="s">
        <v>68</v>
      </c>
      <c r="B18" s="188" t="s">
        <v>612</v>
      </c>
      <c r="C18" s="189">
        <v>287910</v>
      </c>
      <c r="D18" s="190">
        <f t="shared" si="0"/>
        <v>287910</v>
      </c>
      <c r="E18" s="190">
        <f t="shared" si="1"/>
        <v>0</v>
      </c>
      <c r="F18" s="191">
        <v>251875</v>
      </c>
      <c r="G18" s="191">
        <v>36035</v>
      </c>
      <c r="H18" s="20"/>
    </row>
    <row r="19" spans="1:8" s="5" customFormat="1" ht="18" customHeight="1" thickBot="1" x14ac:dyDescent="0.35">
      <c r="A19" s="187" t="s">
        <v>77</v>
      </c>
      <c r="B19" s="188" t="s">
        <v>430</v>
      </c>
      <c r="C19" s="189">
        <v>150091</v>
      </c>
      <c r="D19" s="190">
        <f t="shared" si="0"/>
        <v>150091</v>
      </c>
      <c r="E19" s="190">
        <f t="shared" si="1"/>
        <v>0</v>
      </c>
      <c r="F19" s="191">
        <v>142884</v>
      </c>
      <c r="G19" s="191">
        <v>7207</v>
      </c>
      <c r="H19" s="20"/>
    </row>
    <row r="20" spans="1:8" s="5" customFormat="1" ht="18" customHeight="1" thickBot="1" x14ac:dyDescent="0.35">
      <c r="A20" s="187" t="s">
        <v>82</v>
      </c>
      <c r="B20" s="188" t="s">
        <v>646</v>
      </c>
      <c r="C20" s="189">
        <v>86175</v>
      </c>
      <c r="D20" s="190">
        <f t="shared" si="0"/>
        <v>86175</v>
      </c>
      <c r="E20" s="190">
        <f t="shared" si="1"/>
        <v>0</v>
      </c>
      <c r="F20" s="191">
        <v>78968</v>
      </c>
      <c r="G20" s="191">
        <v>7207</v>
      </c>
      <c r="H20" s="20"/>
    </row>
    <row r="21" spans="1:8" s="5" customFormat="1" ht="18" customHeight="1" thickBot="1" x14ac:dyDescent="0.35">
      <c r="A21" s="187" t="s">
        <v>114</v>
      </c>
      <c r="B21" s="188" t="s">
        <v>615</v>
      </c>
      <c r="C21" s="189">
        <v>460969</v>
      </c>
      <c r="D21" s="190">
        <f t="shared" si="0"/>
        <v>460969</v>
      </c>
      <c r="E21" s="190">
        <f t="shared" si="1"/>
        <v>0</v>
      </c>
      <c r="F21" s="191">
        <v>452965</v>
      </c>
      <c r="G21" s="191">
        <v>8004</v>
      </c>
      <c r="H21" s="20"/>
    </row>
    <row r="22" spans="1:8" s="5" customFormat="1" ht="18" customHeight="1" thickBot="1" x14ac:dyDescent="0.35">
      <c r="A22" s="187" t="s">
        <v>116</v>
      </c>
      <c r="B22" s="188" t="s">
        <v>647</v>
      </c>
      <c r="C22" s="189">
        <v>112925</v>
      </c>
      <c r="D22" s="190">
        <f t="shared" si="0"/>
        <v>112925</v>
      </c>
      <c r="E22" s="190">
        <f t="shared" si="1"/>
        <v>0</v>
      </c>
      <c r="F22" s="191">
        <v>105718</v>
      </c>
      <c r="G22" s="191">
        <v>7207</v>
      </c>
      <c r="H22" s="20"/>
    </row>
    <row r="23" spans="1:8" s="5" customFormat="1" ht="18" customHeight="1" thickBot="1" x14ac:dyDescent="0.35">
      <c r="A23" s="187" t="s">
        <v>121</v>
      </c>
      <c r="B23" s="188" t="s">
        <v>648</v>
      </c>
      <c r="C23" s="189">
        <v>236784</v>
      </c>
      <c r="D23" s="190">
        <f t="shared" si="0"/>
        <v>236784</v>
      </c>
      <c r="E23" s="190">
        <f t="shared" si="1"/>
        <v>0</v>
      </c>
      <c r="F23" s="191">
        <v>232782</v>
      </c>
      <c r="G23" s="191">
        <v>4002</v>
      </c>
      <c r="H23" s="20"/>
    </row>
    <row r="24" spans="1:8" s="5" customFormat="1" ht="18" customHeight="1" thickBot="1" x14ac:dyDescent="0.35">
      <c r="A24" s="187" t="s">
        <v>141</v>
      </c>
      <c r="B24" s="188" t="s">
        <v>304</v>
      </c>
      <c r="C24" s="189">
        <v>407587</v>
      </c>
      <c r="D24" s="190">
        <f t="shared" si="0"/>
        <v>407587</v>
      </c>
      <c r="E24" s="190">
        <f t="shared" si="1"/>
        <v>0</v>
      </c>
      <c r="F24" s="191">
        <f>136830+261549</f>
        <v>398379</v>
      </c>
      <c r="G24" s="191">
        <v>9208</v>
      </c>
      <c r="H24" s="20"/>
    </row>
    <row r="25" spans="1:8" s="5" customFormat="1" ht="18" customHeight="1" thickBot="1" x14ac:dyDescent="0.35">
      <c r="A25" s="187" t="s">
        <v>148</v>
      </c>
      <c r="B25" s="188" t="s">
        <v>640</v>
      </c>
      <c r="C25" s="189">
        <v>123972</v>
      </c>
      <c r="D25" s="190">
        <f t="shared" si="0"/>
        <v>123972</v>
      </c>
      <c r="E25" s="190">
        <f t="shared" si="1"/>
        <v>0</v>
      </c>
      <c r="F25" s="191">
        <v>116765</v>
      </c>
      <c r="G25" s="191">
        <v>7207</v>
      </c>
      <c r="H25" s="20"/>
    </row>
    <row r="26" spans="1:8" s="5" customFormat="1" ht="18" customHeight="1" thickBot="1" x14ac:dyDescent="0.35">
      <c r="A26" s="187" t="s">
        <v>150</v>
      </c>
      <c r="B26" s="188" t="s">
        <v>502</v>
      </c>
      <c r="C26" s="189">
        <v>82299</v>
      </c>
      <c r="D26" s="190">
        <f t="shared" si="0"/>
        <v>82299</v>
      </c>
      <c r="E26" s="190">
        <f t="shared" si="1"/>
        <v>0</v>
      </c>
      <c r="F26" s="191">
        <v>75092</v>
      </c>
      <c r="G26" s="191">
        <v>7207</v>
      </c>
      <c r="H26" s="20"/>
    </row>
    <row r="27" spans="1:8" s="5" customFormat="1" ht="18" customHeight="1" thickBot="1" x14ac:dyDescent="0.35">
      <c r="A27" s="187" t="s">
        <v>153</v>
      </c>
      <c r="B27" s="188" t="s">
        <v>505</v>
      </c>
      <c r="C27" s="189">
        <v>125997</v>
      </c>
      <c r="D27" s="190">
        <f t="shared" si="0"/>
        <v>125997</v>
      </c>
      <c r="E27" s="190">
        <f t="shared" si="1"/>
        <v>0</v>
      </c>
      <c r="F27" s="191">
        <v>118790</v>
      </c>
      <c r="G27" s="191">
        <v>7207</v>
      </c>
      <c r="H27" s="20"/>
    </row>
    <row r="28" spans="1:8" s="5" customFormat="1" ht="18" customHeight="1" thickBot="1" x14ac:dyDescent="0.35">
      <c r="A28" s="187" t="s">
        <v>156</v>
      </c>
      <c r="B28" s="188" t="s">
        <v>649</v>
      </c>
      <c r="C28" s="189">
        <v>101802</v>
      </c>
      <c r="D28" s="190">
        <f t="shared" si="0"/>
        <v>101802</v>
      </c>
      <c r="E28" s="190">
        <f t="shared" si="1"/>
        <v>0</v>
      </c>
      <c r="F28" s="191">
        <v>94595</v>
      </c>
      <c r="G28" s="191">
        <v>7207</v>
      </c>
      <c r="H28" s="20"/>
    </row>
    <row r="29" spans="1:8" s="5" customFormat="1" ht="18" customHeight="1" thickBot="1" x14ac:dyDescent="0.35">
      <c r="A29" s="192" t="s">
        <v>179</v>
      </c>
      <c r="B29" s="193" t="s">
        <v>337</v>
      </c>
      <c r="C29" s="194">
        <v>79707</v>
      </c>
      <c r="D29" s="195">
        <f t="shared" si="0"/>
        <v>79707</v>
      </c>
      <c r="E29" s="195">
        <f t="shared" si="1"/>
        <v>0</v>
      </c>
      <c r="F29" s="196">
        <v>72500</v>
      </c>
      <c r="G29" s="196">
        <v>7207</v>
      </c>
      <c r="H29" s="20"/>
    </row>
    <row r="30" spans="1:8" ht="18" customHeight="1" thickBot="1" x14ac:dyDescent="0.3">
      <c r="A30" s="82"/>
      <c r="B30" s="93"/>
      <c r="C30" s="186"/>
      <c r="D30" s="75"/>
      <c r="E30" s="75"/>
      <c r="F30" s="47"/>
      <c r="G30" s="47"/>
      <c r="H30" s="20"/>
    </row>
    <row r="31" spans="1:8" s="30" customFormat="1" ht="18" customHeight="1" thickBot="1" x14ac:dyDescent="0.3">
      <c r="A31" s="113" t="s">
        <v>535</v>
      </c>
      <c r="B31" s="114"/>
      <c r="C31" s="115">
        <f>SUM(C11:C29)</f>
        <v>4000000</v>
      </c>
      <c r="D31" s="115">
        <f>SUM(D11:D29)</f>
        <v>4000000</v>
      </c>
      <c r="E31" s="115">
        <f>SUM(E11:E29)</f>
        <v>0</v>
      </c>
      <c r="F31" s="115">
        <f>SUM(F11:F29)</f>
        <v>3826642</v>
      </c>
      <c r="G31" s="115">
        <f>SUM(G11:G29)</f>
        <v>173358</v>
      </c>
      <c r="H31" s="29"/>
    </row>
    <row r="32" spans="1:8" ht="18.75" x14ac:dyDescent="0.3">
      <c r="A32" s="49"/>
      <c r="B32" s="19"/>
      <c r="C32" s="37"/>
      <c r="D32" s="19"/>
      <c r="E32" s="19"/>
    </row>
    <row r="33" spans="3:5" ht="18" x14ac:dyDescent="0.35">
      <c r="C33" s="37"/>
      <c r="D33" s="61"/>
      <c r="E33" s="33"/>
    </row>
    <row r="34" spans="3:5" x14ac:dyDescent="0.3">
      <c r="C34" s="38"/>
    </row>
    <row r="35" spans="3:5" x14ac:dyDescent="0.3">
      <c r="C35" s="38"/>
    </row>
    <row r="36" spans="3:5" x14ac:dyDescent="0.3">
      <c r="C36" s="38"/>
    </row>
    <row r="37" spans="3:5" x14ac:dyDescent="0.3">
      <c r="C37" s="38"/>
    </row>
    <row r="38" spans="3:5" x14ac:dyDescent="0.3">
      <c r="C38" s="38"/>
    </row>
    <row r="39" spans="3:5" x14ac:dyDescent="0.3">
      <c r="C39" s="38"/>
    </row>
    <row r="40" spans="3:5" x14ac:dyDescent="0.3">
      <c r="C40" s="38"/>
    </row>
    <row r="41" spans="3:5" x14ac:dyDescent="0.3">
      <c r="C41" s="38"/>
    </row>
    <row r="42" spans="3:5" x14ac:dyDescent="0.3">
      <c r="C42" s="38"/>
    </row>
    <row r="43" spans="3:5" x14ac:dyDescent="0.3">
      <c r="C43" s="38"/>
    </row>
    <row r="44" spans="3:5" x14ac:dyDescent="0.3">
      <c r="C44" s="38"/>
    </row>
    <row r="45" spans="3:5" x14ac:dyDescent="0.3">
      <c r="C45" s="38"/>
    </row>
    <row r="46" spans="3:5" x14ac:dyDescent="0.3">
      <c r="C46" s="38"/>
    </row>
    <row r="47" spans="3:5" x14ac:dyDescent="0.3">
      <c r="C47" s="38"/>
    </row>
    <row r="48" spans="3:5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1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0.44140625" style="8" customWidth="1"/>
    <col min="4" max="4" width="39.109375" style="8" customWidth="1"/>
    <col min="5" max="5" width="18.5546875" style="8" customWidth="1"/>
    <col min="6" max="6" width="15.6640625" style="8" customWidth="1"/>
    <col min="7" max="7" width="17.44140625" style="8" customWidth="1"/>
    <col min="8" max="8" width="15.6640625" style="8" customWidth="1"/>
    <col min="9" max="16384" width="9.109375" style="8"/>
  </cols>
  <sheetData>
    <row r="1" spans="1:9" s="36" customFormat="1" ht="21" x14ac:dyDescent="0.35">
      <c r="A1" s="90" t="s">
        <v>0</v>
      </c>
      <c r="B1" s="103"/>
      <c r="C1" s="90" t="s">
        <v>711</v>
      </c>
      <c r="D1" s="103"/>
      <c r="E1" s="90"/>
      <c r="F1" s="85"/>
      <c r="G1" s="85"/>
      <c r="H1" s="108"/>
    </row>
    <row r="2" spans="1:9" s="36" customFormat="1" ht="15.75" x14ac:dyDescent="0.25">
      <c r="A2" s="88"/>
      <c r="B2" s="103"/>
      <c r="C2" s="106"/>
      <c r="D2" s="103"/>
      <c r="E2" s="106"/>
      <c r="F2" s="107"/>
      <c r="G2" s="107"/>
      <c r="H2" s="108"/>
    </row>
    <row r="3" spans="1:9" s="36" customFormat="1" ht="15.75" x14ac:dyDescent="0.25">
      <c r="A3" s="88" t="s">
        <v>2</v>
      </c>
      <c r="B3" s="103"/>
      <c r="C3" s="88">
        <v>3138</v>
      </c>
      <c r="D3" s="103"/>
      <c r="E3" s="88"/>
      <c r="F3" s="107"/>
      <c r="G3" s="107"/>
      <c r="H3" s="108"/>
    </row>
    <row r="4" spans="1:9" s="36" customFormat="1" ht="15.75" x14ac:dyDescent="0.25">
      <c r="A4" s="88" t="s">
        <v>1</v>
      </c>
      <c r="B4" s="103"/>
      <c r="C4" s="123" t="s">
        <v>546</v>
      </c>
      <c r="D4" s="103"/>
      <c r="E4" s="123"/>
      <c r="F4" s="107"/>
      <c r="G4" s="107"/>
      <c r="H4" s="108"/>
    </row>
    <row r="5" spans="1:9" s="36" customFormat="1" ht="15.75" x14ac:dyDescent="0.25">
      <c r="A5" s="88" t="s">
        <v>356</v>
      </c>
      <c r="B5" s="103"/>
      <c r="C5" s="107" t="s">
        <v>545</v>
      </c>
      <c r="D5" s="103"/>
      <c r="E5" s="107"/>
      <c r="F5" s="107"/>
      <c r="G5" s="109"/>
      <c r="H5" s="109"/>
    </row>
    <row r="6" spans="1:9" s="36" customFormat="1" ht="15.75" x14ac:dyDescent="0.25">
      <c r="A6" s="88" t="s">
        <v>3</v>
      </c>
      <c r="B6" s="103"/>
      <c r="C6" s="107" t="s">
        <v>606</v>
      </c>
      <c r="D6" s="103"/>
      <c r="E6" s="107"/>
      <c r="F6" s="107"/>
      <c r="G6" s="109"/>
      <c r="H6" s="109"/>
    </row>
    <row r="7" spans="1:9" s="36" customFormat="1" ht="15.75" x14ac:dyDescent="0.25">
      <c r="A7" s="88"/>
      <c r="B7" s="103"/>
      <c r="C7" s="107"/>
      <c r="D7" s="103"/>
      <c r="E7" s="107"/>
      <c r="F7" s="107"/>
      <c r="G7" s="109"/>
      <c r="H7" s="109"/>
    </row>
    <row r="8" spans="1:9" s="36" customFormat="1" ht="15.75" x14ac:dyDescent="0.25">
      <c r="A8" s="183" t="s">
        <v>623</v>
      </c>
      <c r="B8" s="103"/>
      <c r="C8" s="107" t="s">
        <v>696</v>
      </c>
      <c r="D8" s="103"/>
      <c r="E8" s="107"/>
      <c r="F8" s="107"/>
      <c r="G8" s="109"/>
      <c r="H8" s="109"/>
    </row>
    <row r="9" spans="1:9" s="36" customFormat="1" ht="16.5" thickBot="1" x14ac:dyDescent="0.3">
      <c r="A9" s="88"/>
      <c r="B9" s="103"/>
      <c r="C9" s="103"/>
      <c r="D9" s="103"/>
      <c r="E9" s="107"/>
      <c r="F9" s="107"/>
      <c r="G9" s="109"/>
      <c r="H9" s="109"/>
    </row>
    <row r="10" spans="1:9" s="22" customFormat="1" ht="48.75" customHeight="1" thickBot="1" x14ac:dyDescent="0.3">
      <c r="A10" s="24" t="s">
        <v>343</v>
      </c>
      <c r="B10" s="40" t="s">
        <v>344</v>
      </c>
      <c r="C10" s="28" t="s">
        <v>686</v>
      </c>
      <c r="D10" s="40" t="s">
        <v>687</v>
      </c>
      <c r="E10" s="40" t="s">
        <v>345</v>
      </c>
      <c r="F10" s="28" t="s">
        <v>346</v>
      </c>
      <c r="G10" s="215" t="s">
        <v>347</v>
      </c>
      <c r="H10" s="48" t="s">
        <v>670</v>
      </c>
    </row>
    <row r="11" spans="1:9" s="5" customFormat="1" ht="18" customHeight="1" thickBot="1" x14ac:dyDescent="0.35">
      <c r="A11" s="197" t="s">
        <v>16</v>
      </c>
      <c r="B11" s="198" t="s">
        <v>194</v>
      </c>
      <c r="C11" s="198" t="s">
        <v>16</v>
      </c>
      <c r="D11" s="198"/>
      <c r="E11" s="199">
        <v>70517</v>
      </c>
      <c r="F11" s="189">
        <f>H11</f>
        <v>70517</v>
      </c>
      <c r="G11" s="200">
        <f>E11-F11</f>
        <v>0</v>
      </c>
      <c r="H11" s="201">
        <v>70517</v>
      </c>
      <c r="I11" s="20"/>
    </row>
    <row r="12" spans="1:9" s="5" customFormat="1" ht="18" customHeight="1" thickBot="1" x14ac:dyDescent="0.35">
      <c r="A12" s="187" t="s">
        <v>17</v>
      </c>
      <c r="B12" s="188" t="s">
        <v>195</v>
      </c>
      <c r="C12" s="188" t="s">
        <v>17</v>
      </c>
      <c r="D12" s="188"/>
      <c r="E12" s="189">
        <v>20226</v>
      </c>
      <c r="F12" s="189">
        <f t="shared" ref="F12:F29" si="0">H12</f>
        <v>20226</v>
      </c>
      <c r="G12" s="190">
        <f t="shared" ref="G12:G29" si="1">E12-F12</f>
        <v>0</v>
      </c>
      <c r="H12" s="191">
        <v>20226</v>
      </c>
      <c r="I12" s="20"/>
    </row>
    <row r="13" spans="1:9" s="5" customFormat="1" ht="18" customHeight="1" thickBot="1" x14ac:dyDescent="0.35">
      <c r="A13" s="187" t="s">
        <v>8</v>
      </c>
      <c r="B13" s="188" t="s">
        <v>186</v>
      </c>
      <c r="C13" s="188" t="s">
        <v>676</v>
      </c>
      <c r="D13" s="188" t="s">
        <v>685</v>
      </c>
      <c r="E13" s="189">
        <v>11396</v>
      </c>
      <c r="F13" s="189">
        <f t="shared" si="0"/>
        <v>11396</v>
      </c>
      <c r="G13" s="190">
        <f t="shared" si="1"/>
        <v>0</v>
      </c>
      <c r="H13" s="191">
        <v>11396</v>
      </c>
      <c r="I13" s="20"/>
    </row>
    <row r="14" spans="1:9" s="5" customFormat="1" ht="18" customHeight="1" thickBot="1" x14ac:dyDescent="0.35">
      <c r="A14" s="187" t="s">
        <v>44</v>
      </c>
      <c r="B14" s="188" t="s">
        <v>217</v>
      </c>
      <c r="C14" s="188" t="s">
        <v>44</v>
      </c>
      <c r="D14" s="188"/>
      <c r="E14" s="189">
        <v>123165</v>
      </c>
      <c r="F14" s="189">
        <f t="shared" si="0"/>
        <v>123165</v>
      </c>
      <c r="G14" s="190">
        <f t="shared" si="1"/>
        <v>0</v>
      </c>
      <c r="H14" s="191">
        <v>123165</v>
      </c>
      <c r="I14" s="20"/>
    </row>
    <row r="15" spans="1:9" s="5" customFormat="1" ht="18" customHeight="1" thickBot="1" x14ac:dyDescent="0.35">
      <c r="A15" s="187" t="s">
        <v>56</v>
      </c>
      <c r="B15" s="188" t="s">
        <v>228</v>
      </c>
      <c r="C15" s="188" t="s">
        <v>56</v>
      </c>
      <c r="D15" s="188"/>
      <c r="E15" s="189">
        <v>12633</v>
      </c>
      <c r="F15" s="189">
        <f t="shared" si="0"/>
        <v>12633</v>
      </c>
      <c r="G15" s="190">
        <f t="shared" si="1"/>
        <v>0</v>
      </c>
      <c r="H15" s="191">
        <v>12633</v>
      </c>
      <c r="I15" s="20"/>
    </row>
    <row r="16" spans="1:9" s="5" customFormat="1" ht="18" customHeight="1" thickBot="1" x14ac:dyDescent="0.35">
      <c r="A16" s="187" t="s">
        <v>58</v>
      </c>
      <c r="B16" s="188" t="s">
        <v>230</v>
      </c>
      <c r="C16" s="188" t="s">
        <v>58</v>
      </c>
      <c r="D16" s="188"/>
      <c r="E16" s="189">
        <v>7842</v>
      </c>
      <c r="F16" s="189">
        <f t="shared" si="0"/>
        <v>7842</v>
      </c>
      <c r="G16" s="190">
        <f t="shared" si="1"/>
        <v>0</v>
      </c>
      <c r="H16" s="191">
        <v>7842</v>
      </c>
      <c r="I16" s="20"/>
    </row>
    <row r="17" spans="1:9" s="5" customFormat="1" ht="18" customHeight="1" thickBot="1" x14ac:dyDescent="0.35">
      <c r="A17" s="187" t="s">
        <v>60</v>
      </c>
      <c r="B17" s="188" t="s">
        <v>232</v>
      </c>
      <c r="C17" s="188" t="s">
        <v>60</v>
      </c>
      <c r="D17" s="188"/>
      <c r="E17" s="189">
        <v>31757</v>
      </c>
      <c r="F17" s="189">
        <f t="shared" si="0"/>
        <v>31757</v>
      </c>
      <c r="G17" s="190">
        <f t="shared" si="1"/>
        <v>0</v>
      </c>
      <c r="H17" s="191">
        <v>31757</v>
      </c>
      <c r="I17" s="20"/>
    </row>
    <row r="18" spans="1:9" s="5" customFormat="1" ht="18" customHeight="1" thickBot="1" x14ac:dyDescent="0.35">
      <c r="A18" s="187" t="s">
        <v>64</v>
      </c>
      <c r="B18" s="188" t="s">
        <v>236</v>
      </c>
      <c r="C18" s="188" t="s">
        <v>64</v>
      </c>
      <c r="D18" s="188"/>
      <c r="E18" s="189">
        <v>9649</v>
      </c>
      <c r="F18" s="189">
        <f t="shared" si="0"/>
        <v>9649</v>
      </c>
      <c r="G18" s="190">
        <f t="shared" si="1"/>
        <v>0</v>
      </c>
      <c r="H18" s="191">
        <v>9649</v>
      </c>
      <c r="I18" s="20"/>
    </row>
    <row r="19" spans="1:9" s="5" customFormat="1" ht="18" customHeight="1" thickBot="1" x14ac:dyDescent="0.35">
      <c r="A19" s="187" t="s">
        <v>76</v>
      </c>
      <c r="B19" s="188" t="s">
        <v>246</v>
      </c>
      <c r="C19" s="188" t="s">
        <v>76</v>
      </c>
      <c r="D19" s="188"/>
      <c r="E19" s="189">
        <v>5500</v>
      </c>
      <c r="F19" s="189">
        <f t="shared" si="0"/>
        <v>5500</v>
      </c>
      <c r="G19" s="190">
        <f t="shared" si="1"/>
        <v>0</v>
      </c>
      <c r="H19" s="191">
        <v>5500</v>
      </c>
      <c r="I19" s="20"/>
    </row>
    <row r="20" spans="1:9" s="5" customFormat="1" ht="18" customHeight="1" thickBot="1" x14ac:dyDescent="0.35">
      <c r="A20" s="187" t="s">
        <v>677</v>
      </c>
      <c r="B20" s="188" t="s">
        <v>217</v>
      </c>
      <c r="C20" s="188" t="s">
        <v>677</v>
      </c>
      <c r="D20" s="188" t="s">
        <v>688</v>
      </c>
      <c r="E20" s="189">
        <v>14668</v>
      </c>
      <c r="F20" s="189">
        <f t="shared" si="0"/>
        <v>14668</v>
      </c>
      <c r="G20" s="190">
        <f t="shared" si="1"/>
        <v>0</v>
      </c>
      <c r="H20" s="191">
        <v>14668</v>
      </c>
      <c r="I20" s="20"/>
    </row>
    <row r="21" spans="1:9" s="5" customFormat="1" ht="18" customHeight="1" thickBot="1" x14ac:dyDescent="0.35">
      <c r="A21" s="187" t="s">
        <v>678</v>
      </c>
      <c r="B21" s="188" t="s">
        <v>217</v>
      </c>
      <c r="C21" s="188" t="s">
        <v>678</v>
      </c>
      <c r="D21" s="188" t="s">
        <v>689</v>
      </c>
      <c r="E21" s="189">
        <v>20850</v>
      </c>
      <c r="F21" s="189">
        <f t="shared" si="0"/>
        <v>20850</v>
      </c>
      <c r="G21" s="190">
        <f t="shared" si="1"/>
        <v>0</v>
      </c>
      <c r="H21" s="191">
        <v>20850</v>
      </c>
      <c r="I21" s="20"/>
    </row>
    <row r="22" spans="1:9" s="5" customFormat="1" ht="18" customHeight="1" thickBot="1" x14ac:dyDescent="0.35">
      <c r="A22" s="187" t="s">
        <v>679</v>
      </c>
      <c r="B22" s="188" t="s">
        <v>217</v>
      </c>
      <c r="C22" s="188" t="s">
        <v>679</v>
      </c>
      <c r="D22" s="188" t="s">
        <v>690</v>
      </c>
      <c r="E22" s="189">
        <v>22050</v>
      </c>
      <c r="F22" s="189">
        <f t="shared" si="0"/>
        <v>22050</v>
      </c>
      <c r="G22" s="190">
        <f t="shared" si="1"/>
        <v>0</v>
      </c>
      <c r="H22" s="191">
        <v>22050</v>
      </c>
      <c r="I22" s="20"/>
    </row>
    <row r="23" spans="1:9" s="5" customFormat="1" ht="18" customHeight="1" thickBot="1" x14ac:dyDescent="0.35">
      <c r="A23" s="187" t="s">
        <v>680</v>
      </c>
      <c r="B23" s="188" t="s">
        <v>217</v>
      </c>
      <c r="C23" s="188" t="s">
        <v>680</v>
      </c>
      <c r="D23" s="188" t="s">
        <v>691</v>
      </c>
      <c r="E23" s="189">
        <v>18134</v>
      </c>
      <c r="F23" s="189">
        <f t="shared" si="0"/>
        <v>18134</v>
      </c>
      <c r="G23" s="190">
        <f t="shared" si="1"/>
        <v>0</v>
      </c>
      <c r="H23" s="191">
        <v>18134</v>
      </c>
      <c r="I23" s="20"/>
    </row>
    <row r="24" spans="1:9" s="5" customFormat="1" ht="18" customHeight="1" thickBot="1" x14ac:dyDescent="0.35">
      <c r="A24" s="187" t="s">
        <v>149</v>
      </c>
      <c r="B24" s="188" t="s">
        <v>196</v>
      </c>
      <c r="C24" s="188" t="s">
        <v>149</v>
      </c>
      <c r="D24" s="188"/>
      <c r="E24" s="189">
        <v>7815</v>
      </c>
      <c r="F24" s="189">
        <f t="shared" si="0"/>
        <v>7815</v>
      </c>
      <c r="G24" s="190">
        <f t="shared" si="1"/>
        <v>0</v>
      </c>
      <c r="H24" s="191">
        <v>7815</v>
      </c>
      <c r="I24" s="20"/>
    </row>
    <row r="25" spans="1:9" s="5" customFormat="1" ht="18" customHeight="1" thickBot="1" x14ac:dyDescent="0.35">
      <c r="A25" s="187" t="s">
        <v>681</v>
      </c>
      <c r="B25" s="216" t="s">
        <v>312</v>
      </c>
      <c r="C25" s="188" t="s">
        <v>681</v>
      </c>
      <c r="D25" s="188" t="s">
        <v>692</v>
      </c>
      <c r="E25" s="189">
        <v>4495</v>
      </c>
      <c r="F25" s="189">
        <f t="shared" si="0"/>
        <v>4495</v>
      </c>
      <c r="G25" s="190">
        <f t="shared" si="1"/>
        <v>0</v>
      </c>
      <c r="H25" s="191">
        <v>4495</v>
      </c>
      <c r="I25" s="20"/>
    </row>
    <row r="26" spans="1:9" s="5" customFormat="1" ht="18" customHeight="1" thickBot="1" x14ac:dyDescent="0.35">
      <c r="A26" s="187" t="s">
        <v>179</v>
      </c>
      <c r="B26" s="188" t="s">
        <v>337</v>
      </c>
      <c r="C26" s="188" t="s">
        <v>179</v>
      </c>
      <c r="D26" s="188"/>
      <c r="E26" s="189">
        <v>21072</v>
      </c>
      <c r="F26" s="189">
        <f t="shared" si="0"/>
        <v>21072</v>
      </c>
      <c r="G26" s="190">
        <f t="shared" si="1"/>
        <v>0</v>
      </c>
      <c r="H26" s="191">
        <v>21072</v>
      </c>
      <c r="I26" s="20"/>
    </row>
    <row r="27" spans="1:9" s="5" customFormat="1" ht="18" customHeight="1" thickBot="1" x14ac:dyDescent="0.35">
      <c r="A27" s="187" t="s">
        <v>682</v>
      </c>
      <c r="B27" s="188" t="s">
        <v>217</v>
      </c>
      <c r="C27" s="188" t="s">
        <v>682</v>
      </c>
      <c r="D27" s="188" t="s">
        <v>693</v>
      </c>
      <c r="E27" s="189">
        <v>28552</v>
      </c>
      <c r="F27" s="189">
        <f t="shared" si="0"/>
        <v>28552</v>
      </c>
      <c r="G27" s="190">
        <f t="shared" si="1"/>
        <v>0</v>
      </c>
      <c r="H27" s="191">
        <v>28552</v>
      </c>
      <c r="I27" s="20"/>
    </row>
    <row r="28" spans="1:9" s="5" customFormat="1" ht="18" customHeight="1" thickBot="1" x14ac:dyDescent="0.35">
      <c r="A28" s="187" t="s">
        <v>683</v>
      </c>
      <c r="B28" s="188" t="s">
        <v>217</v>
      </c>
      <c r="C28" s="188" t="s">
        <v>683</v>
      </c>
      <c r="D28" s="188" t="s">
        <v>694</v>
      </c>
      <c r="E28" s="189">
        <v>43100</v>
      </c>
      <c r="F28" s="189">
        <f t="shared" si="0"/>
        <v>43100</v>
      </c>
      <c r="G28" s="190">
        <f t="shared" si="1"/>
        <v>0</v>
      </c>
      <c r="H28" s="191">
        <v>43100</v>
      </c>
      <c r="I28" s="20"/>
    </row>
    <row r="29" spans="1:9" s="5" customFormat="1" ht="18" customHeight="1" thickBot="1" x14ac:dyDescent="0.35">
      <c r="A29" s="187" t="s">
        <v>363</v>
      </c>
      <c r="B29" s="188" t="s">
        <v>341</v>
      </c>
      <c r="C29" s="188" t="s">
        <v>348</v>
      </c>
      <c r="D29" s="188" t="s">
        <v>695</v>
      </c>
      <c r="E29" s="189">
        <v>26579</v>
      </c>
      <c r="F29" s="189">
        <f t="shared" si="0"/>
        <v>26579</v>
      </c>
      <c r="G29" s="190">
        <f t="shared" si="1"/>
        <v>0</v>
      </c>
      <c r="H29" s="191">
        <v>26579</v>
      </c>
      <c r="I29" s="20"/>
    </row>
    <row r="30" spans="1:9" ht="18" customHeight="1" thickBot="1" x14ac:dyDescent="0.3">
      <c r="A30" s="211"/>
      <c r="B30" s="212"/>
      <c r="C30" s="212"/>
      <c r="D30" s="212"/>
      <c r="E30" s="186"/>
      <c r="F30" s="213"/>
      <c r="G30" s="213"/>
      <c r="H30" s="47"/>
      <c r="I30" s="20"/>
    </row>
    <row r="31" spans="1:9" s="30" customFormat="1" ht="18" customHeight="1" thickBot="1" x14ac:dyDescent="0.3">
      <c r="A31" s="113" t="s">
        <v>535</v>
      </c>
      <c r="B31" s="114"/>
      <c r="C31" s="114"/>
      <c r="D31" s="114"/>
      <c r="E31" s="115">
        <f>SUM(E11:E29)</f>
        <v>500000</v>
      </c>
      <c r="F31" s="115">
        <f>SUM(F11:F29)</f>
        <v>500000</v>
      </c>
      <c r="G31" s="115">
        <f>SUM(G11:G29)</f>
        <v>0</v>
      </c>
      <c r="H31" s="115">
        <f>SUM(H11:H29)</f>
        <v>500000</v>
      </c>
      <c r="I31" s="29"/>
    </row>
    <row r="32" spans="1:9" ht="18.75" x14ac:dyDescent="0.3">
      <c r="A32" s="49"/>
      <c r="B32" s="19"/>
      <c r="C32" s="19"/>
      <c r="D32" s="19"/>
      <c r="E32" s="37"/>
      <c r="F32" s="19"/>
      <c r="G32" s="19"/>
    </row>
    <row r="33" spans="5:7" ht="18" x14ac:dyDescent="0.35">
      <c r="E33" s="37"/>
      <c r="F33" s="61"/>
      <c r="G33" s="33"/>
    </row>
    <row r="34" spans="5:7" x14ac:dyDescent="0.3">
      <c r="E34" s="38"/>
    </row>
    <row r="35" spans="5:7" x14ac:dyDescent="0.3">
      <c r="E35" s="38"/>
    </row>
    <row r="36" spans="5:7" x14ac:dyDescent="0.3">
      <c r="E36" s="38"/>
    </row>
    <row r="37" spans="5:7" x14ac:dyDescent="0.3">
      <c r="E37" s="38"/>
    </row>
    <row r="38" spans="5:7" x14ac:dyDescent="0.3">
      <c r="E38" s="38"/>
    </row>
    <row r="39" spans="5:7" x14ac:dyDescent="0.3">
      <c r="E39" s="38"/>
    </row>
    <row r="40" spans="5:7" x14ac:dyDescent="0.3">
      <c r="E40" s="38"/>
    </row>
    <row r="41" spans="5:7" x14ac:dyDescent="0.3">
      <c r="E41" s="38"/>
    </row>
    <row r="42" spans="5:7" x14ac:dyDescent="0.3">
      <c r="E42" s="38"/>
    </row>
    <row r="43" spans="5:7" x14ac:dyDescent="0.3">
      <c r="E43" s="38"/>
    </row>
    <row r="44" spans="5:7" x14ac:dyDescent="0.3">
      <c r="E44" s="38"/>
    </row>
    <row r="45" spans="5:7" x14ac:dyDescent="0.3">
      <c r="E45" s="38"/>
    </row>
    <row r="46" spans="5:7" x14ac:dyDescent="0.3">
      <c r="E46" s="38"/>
    </row>
    <row r="47" spans="5:7" x14ac:dyDescent="0.3">
      <c r="E47" s="38"/>
    </row>
    <row r="48" spans="5:7" x14ac:dyDescent="0.3">
      <c r="E48" s="38"/>
    </row>
    <row r="49" spans="5:5" x14ac:dyDescent="0.3">
      <c r="E49" s="38"/>
    </row>
    <row r="50" spans="5:5" x14ac:dyDescent="0.3">
      <c r="E50" s="38"/>
    </row>
    <row r="51" spans="5:5" x14ac:dyDescent="0.3">
      <c r="E51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3"/>
  <sheetViews>
    <sheetView workbookViewId="0">
      <selection activeCell="B16" sqref="B16"/>
    </sheetView>
  </sheetViews>
  <sheetFormatPr defaultRowHeight="14.4" x14ac:dyDescent="0.3"/>
  <cols>
    <col min="1" max="1" width="10.33203125" style="60" customWidth="1"/>
    <col min="2" max="2" width="39.109375" bestFit="1" customWidth="1"/>
    <col min="3" max="6" width="17.6640625" customWidth="1"/>
  </cols>
  <sheetData>
    <row r="1" spans="1:6" ht="21" x14ac:dyDescent="0.4">
      <c r="A1" s="305" t="s">
        <v>0</v>
      </c>
      <c r="B1" s="282"/>
      <c r="C1" s="287" t="s">
        <v>760</v>
      </c>
      <c r="D1" s="286"/>
      <c r="E1" s="286"/>
      <c r="F1" s="286"/>
    </row>
    <row r="2" spans="1:6" ht="15.6" x14ac:dyDescent="0.3">
      <c r="A2" s="306"/>
      <c r="B2" s="282"/>
      <c r="C2" s="285"/>
      <c r="D2" s="281"/>
      <c r="E2" s="281"/>
      <c r="F2" s="283"/>
    </row>
    <row r="3" spans="1:6" ht="15.6" x14ac:dyDescent="0.3">
      <c r="A3" s="306" t="s">
        <v>2</v>
      </c>
      <c r="B3" s="282"/>
      <c r="C3" s="283"/>
      <c r="D3" s="281"/>
      <c r="E3" s="281"/>
      <c r="F3" s="284"/>
    </row>
    <row r="4" spans="1:6" ht="15.6" x14ac:dyDescent="0.3">
      <c r="A4" s="306" t="s">
        <v>1</v>
      </c>
      <c r="B4" s="282"/>
      <c r="C4" s="283" t="s">
        <v>546</v>
      </c>
      <c r="D4" s="281"/>
      <c r="E4" s="281"/>
      <c r="F4" s="284"/>
    </row>
    <row r="5" spans="1:6" ht="15.6" x14ac:dyDescent="0.3">
      <c r="A5" s="306" t="s">
        <v>356</v>
      </c>
      <c r="B5" s="282"/>
      <c r="C5" s="281" t="s">
        <v>545</v>
      </c>
      <c r="D5" s="281"/>
      <c r="E5" s="280"/>
      <c r="F5" s="280"/>
    </row>
    <row r="6" spans="1:6" ht="15.6" x14ac:dyDescent="0.3">
      <c r="A6" s="306" t="s">
        <v>3</v>
      </c>
      <c r="B6" s="282"/>
      <c r="C6" s="281" t="s">
        <v>761</v>
      </c>
      <c r="D6" s="281"/>
      <c r="E6" s="280"/>
      <c r="F6" s="280"/>
    </row>
    <row r="7" spans="1:6" ht="15.6" x14ac:dyDescent="0.3">
      <c r="A7" s="306"/>
      <c r="B7" s="282"/>
      <c r="C7" s="281"/>
      <c r="D7" s="281"/>
      <c r="E7" s="280"/>
      <c r="F7" s="280"/>
    </row>
    <row r="8" spans="1:6" ht="15.6" x14ac:dyDescent="0.3">
      <c r="A8" s="306" t="s">
        <v>607</v>
      </c>
      <c r="B8" s="282"/>
      <c r="C8" s="281" t="s">
        <v>762</v>
      </c>
      <c r="D8" s="281"/>
      <c r="E8" s="280"/>
      <c r="F8" s="280"/>
    </row>
    <row r="9" spans="1:6" ht="16.2" thickBot="1" x14ac:dyDescent="0.35">
      <c r="A9" s="306"/>
      <c r="B9" s="282"/>
      <c r="C9" s="281"/>
      <c r="D9" s="281"/>
      <c r="E9" s="280"/>
      <c r="F9" s="280"/>
    </row>
    <row r="10" spans="1:6" ht="29.4" thickBot="1" x14ac:dyDescent="0.35">
      <c r="A10" s="59" t="s">
        <v>343</v>
      </c>
      <c r="B10" s="279" t="s">
        <v>344</v>
      </c>
      <c r="C10" s="279" t="s">
        <v>345</v>
      </c>
      <c r="D10" s="278" t="s">
        <v>346</v>
      </c>
      <c r="E10" s="277" t="s">
        <v>347</v>
      </c>
      <c r="F10" s="276" t="s">
        <v>766</v>
      </c>
    </row>
    <row r="11" spans="1:6" ht="16.2" thickBot="1" x14ac:dyDescent="0.35">
      <c r="A11" s="307" t="s">
        <v>786</v>
      </c>
      <c r="B11" s="275" t="s">
        <v>789</v>
      </c>
      <c r="C11" s="274">
        <v>145986</v>
      </c>
      <c r="D11" s="273">
        <v>145986</v>
      </c>
      <c r="E11" s="273">
        <f t="shared" ref="E11:E31" si="0">C11-D11</f>
        <v>0</v>
      </c>
      <c r="F11" s="273">
        <v>145986</v>
      </c>
    </row>
    <row r="12" spans="1:6" s="288" customFormat="1" ht="16.2" thickBot="1" x14ac:dyDescent="0.35">
      <c r="A12" s="307" t="s">
        <v>767</v>
      </c>
      <c r="B12" s="275" t="s">
        <v>790</v>
      </c>
      <c r="C12" s="274">
        <v>274753</v>
      </c>
      <c r="D12" s="292">
        <v>274753</v>
      </c>
      <c r="E12" s="292">
        <f t="shared" si="0"/>
        <v>0</v>
      </c>
      <c r="F12" s="292">
        <v>274753</v>
      </c>
    </row>
    <row r="13" spans="1:6" s="288" customFormat="1" ht="16.2" thickBot="1" x14ac:dyDescent="0.35">
      <c r="A13" s="307" t="s">
        <v>768</v>
      </c>
      <c r="B13" s="275" t="s">
        <v>791</v>
      </c>
      <c r="C13" s="274">
        <v>191596</v>
      </c>
      <c r="D13" s="292">
        <v>191596</v>
      </c>
      <c r="E13" s="292">
        <f t="shared" si="0"/>
        <v>0</v>
      </c>
      <c r="F13" s="292">
        <v>191596</v>
      </c>
    </row>
    <row r="14" spans="1:6" s="288" customFormat="1" ht="16.2" thickBot="1" x14ac:dyDescent="0.35">
      <c r="A14" s="307" t="s">
        <v>769</v>
      </c>
      <c r="B14" s="275" t="s">
        <v>792</v>
      </c>
      <c r="C14" s="274">
        <v>69568</v>
      </c>
      <c r="D14" s="292">
        <v>69568</v>
      </c>
      <c r="E14" s="292">
        <f t="shared" si="0"/>
        <v>0</v>
      </c>
      <c r="F14" s="292">
        <v>69568</v>
      </c>
    </row>
    <row r="15" spans="1:6" s="288" customFormat="1" ht="16.2" thickBot="1" x14ac:dyDescent="0.35">
      <c r="A15" s="307" t="s">
        <v>770</v>
      </c>
      <c r="B15" s="275" t="s">
        <v>793</v>
      </c>
      <c r="C15" s="274">
        <v>85134</v>
      </c>
      <c r="D15" s="292">
        <v>85134</v>
      </c>
      <c r="E15" s="292">
        <f t="shared" si="0"/>
        <v>0</v>
      </c>
      <c r="F15" s="292">
        <v>85134</v>
      </c>
    </row>
    <row r="16" spans="1:6" s="288" customFormat="1" ht="16.2" thickBot="1" x14ac:dyDescent="0.35">
      <c r="A16" s="307" t="s">
        <v>771</v>
      </c>
      <c r="B16" s="275" t="s">
        <v>794</v>
      </c>
      <c r="C16" s="274">
        <v>89028</v>
      </c>
      <c r="D16" s="292">
        <v>89028</v>
      </c>
      <c r="E16" s="292">
        <f t="shared" si="0"/>
        <v>0</v>
      </c>
      <c r="F16" s="292">
        <v>89028</v>
      </c>
    </row>
    <row r="17" spans="1:6" s="288" customFormat="1" ht="16.2" thickBot="1" x14ac:dyDescent="0.35">
      <c r="A17" s="307" t="s">
        <v>787</v>
      </c>
      <c r="B17" s="275" t="s">
        <v>795</v>
      </c>
      <c r="C17" s="274">
        <v>333746</v>
      </c>
      <c r="D17" s="292">
        <v>333746</v>
      </c>
      <c r="E17" s="292">
        <f t="shared" si="0"/>
        <v>0</v>
      </c>
      <c r="F17" s="292">
        <v>333746</v>
      </c>
    </row>
    <row r="18" spans="1:6" s="288" customFormat="1" ht="16.2" thickBot="1" x14ac:dyDescent="0.35">
      <c r="A18" s="307" t="s">
        <v>772</v>
      </c>
      <c r="B18" s="275" t="s">
        <v>796</v>
      </c>
      <c r="C18" s="274">
        <v>323845</v>
      </c>
      <c r="D18" s="292">
        <v>323845</v>
      </c>
      <c r="E18" s="292">
        <f t="shared" si="0"/>
        <v>0</v>
      </c>
      <c r="F18" s="292">
        <v>323845</v>
      </c>
    </row>
    <row r="19" spans="1:6" s="288" customFormat="1" ht="16.2" thickBot="1" x14ac:dyDescent="0.35">
      <c r="A19" s="307" t="s">
        <v>773</v>
      </c>
      <c r="B19" s="275" t="s">
        <v>797</v>
      </c>
      <c r="C19" s="274">
        <v>671379</v>
      </c>
      <c r="D19" s="292">
        <v>671379</v>
      </c>
      <c r="E19" s="292">
        <f t="shared" si="0"/>
        <v>0</v>
      </c>
      <c r="F19" s="292">
        <v>671379</v>
      </c>
    </row>
    <row r="20" spans="1:6" s="288" customFormat="1" ht="16.2" thickBot="1" x14ac:dyDescent="0.35">
      <c r="A20" s="307" t="s">
        <v>774</v>
      </c>
      <c r="B20" s="275" t="s">
        <v>806</v>
      </c>
      <c r="C20" s="274">
        <v>162676</v>
      </c>
      <c r="D20" s="292">
        <v>162676</v>
      </c>
      <c r="E20" s="292">
        <f t="shared" si="0"/>
        <v>0</v>
      </c>
      <c r="F20" s="292">
        <v>162676</v>
      </c>
    </row>
    <row r="21" spans="1:6" s="288" customFormat="1" ht="16.2" thickBot="1" x14ac:dyDescent="0.35">
      <c r="A21" s="307" t="s">
        <v>775</v>
      </c>
      <c r="B21" s="275" t="s">
        <v>798</v>
      </c>
      <c r="C21" s="274">
        <v>370336</v>
      </c>
      <c r="D21" s="292">
        <v>370336</v>
      </c>
      <c r="E21" s="292">
        <f t="shared" si="0"/>
        <v>0</v>
      </c>
      <c r="F21" s="292">
        <v>370336</v>
      </c>
    </row>
    <row r="22" spans="1:6" s="288" customFormat="1" ht="16.2" thickBot="1" x14ac:dyDescent="0.35">
      <c r="A22" s="307" t="s">
        <v>776</v>
      </c>
      <c r="B22" s="275" t="s">
        <v>804</v>
      </c>
      <c r="C22" s="274">
        <v>49606</v>
      </c>
      <c r="D22" s="292">
        <v>49606</v>
      </c>
      <c r="E22" s="292">
        <f t="shared" si="0"/>
        <v>0</v>
      </c>
      <c r="F22" s="292">
        <v>49606</v>
      </c>
    </row>
    <row r="23" spans="1:6" s="288" customFormat="1" ht="16.2" thickBot="1" x14ac:dyDescent="0.35">
      <c r="A23" s="307" t="s">
        <v>777</v>
      </c>
      <c r="B23" s="275" t="s">
        <v>799</v>
      </c>
      <c r="C23" s="274">
        <v>254164</v>
      </c>
      <c r="D23" s="292">
        <v>254164</v>
      </c>
      <c r="E23" s="292">
        <f t="shared" si="0"/>
        <v>0</v>
      </c>
      <c r="F23" s="292">
        <v>254164</v>
      </c>
    </row>
    <row r="24" spans="1:6" ht="16.2" thickBot="1" x14ac:dyDescent="0.35">
      <c r="A24" s="307" t="s">
        <v>778</v>
      </c>
      <c r="B24" s="275" t="s">
        <v>800</v>
      </c>
      <c r="C24" s="274">
        <v>208569</v>
      </c>
      <c r="D24" s="273">
        <v>208569</v>
      </c>
      <c r="E24" s="292">
        <f t="shared" si="0"/>
        <v>0</v>
      </c>
      <c r="F24" s="273">
        <v>208569</v>
      </c>
    </row>
    <row r="25" spans="1:6" ht="16.2" thickBot="1" x14ac:dyDescent="0.35">
      <c r="A25" s="307" t="s">
        <v>788</v>
      </c>
      <c r="B25" s="275" t="s">
        <v>801</v>
      </c>
      <c r="C25" s="274">
        <v>56950</v>
      </c>
      <c r="D25" s="273">
        <v>56950</v>
      </c>
      <c r="E25" s="292">
        <f t="shared" si="0"/>
        <v>0</v>
      </c>
      <c r="F25" s="273">
        <v>56950</v>
      </c>
    </row>
    <row r="26" spans="1:6" ht="16.2" thickBot="1" x14ac:dyDescent="0.35">
      <c r="A26" s="307" t="s">
        <v>779</v>
      </c>
      <c r="B26" s="275" t="s">
        <v>808</v>
      </c>
      <c r="C26" s="274">
        <v>101139</v>
      </c>
      <c r="D26" s="273">
        <v>101139</v>
      </c>
      <c r="E26" s="292">
        <f t="shared" si="0"/>
        <v>0</v>
      </c>
      <c r="F26" s="273">
        <v>101139</v>
      </c>
    </row>
    <row r="27" spans="1:6" ht="16.2" thickBot="1" x14ac:dyDescent="0.35">
      <c r="A27" s="307" t="s">
        <v>780</v>
      </c>
      <c r="B27" s="275" t="s">
        <v>802</v>
      </c>
      <c r="C27" s="274">
        <v>215328</v>
      </c>
      <c r="D27" s="273">
        <v>215328</v>
      </c>
      <c r="E27" s="292">
        <f t="shared" si="0"/>
        <v>0</v>
      </c>
      <c r="F27" s="273">
        <v>215328</v>
      </c>
    </row>
    <row r="28" spans="1:6" ht="16.2" thickBot="1" x14ac:dyDescent="0.35">
      <c r="A28" s="307" t="s">
        <v>781</v>
      </c>
      <c r="B28" s="275" t="s">
        <v>803</v>
      </c>
      <c r="C28" s="274">
        <v>28368</v>
      </c>
      <c r="D28" s="273">
        <v>28368</v>
      </c>
      <c r="E28" s="292">
        <f t="shared" si="0"/>
        <v>0</v>
      </c>
      <c r="F28" s="273">
        <v>28368</v>
      </c>
    </row>
    <row r="29" spans="1:6" ht="16.2" thickBot="1" x14ac:dyDescent="0.35">
      <c r="A29" s="307" t="s">
        <v>782</v>
      </c>
      <c r="B29" s="275" t="s">
        <v>807</v>
      </c>
      <c r="C29" s="274">
        <v>11234</v>
      </c>
      <c r="D29" s="273">
        <v>11234</v>
      </c>
      <c r="E29" s="292">
        <f t="shared" si="0"/>
        <v>0</v>
      </c>
      <c r="F29" s="273">
        <v>11234</v>
      </c>
    </row>
    <row r="30" spans="1:6" ht="16.2" thickBot="1" x14ac:dyDescent="0.35">
      <c r="A30" s="307" t="s">
        <v>783</v>
      </c>
      <c r="B30" s="275" t="s">
        <v>809</v>
      </c>
      <c r="C30" s="274">
        <v>199362</v>
      </c>
      <c r="D30" s="273">
        <v>199362</v>
      </c>
      <c r="E30" s="292">
        <f t="shared" si="0"/>
        <v>0</v>
      </c>
      <c r="F30" s="273">
        <v>199362</v>
      </c>
    </row>
    <row r="31" spans="1:6" ht="16.2" thickBot="1" x14ac:dyDescent="0.35">
      <c r="A31" s="307" t="s">
        <v>784</v>
      </c>
      <c r="B31" s="275" t="s">
        <v>805</v>
      </c>
      <c r="C31" s="274">
        <v>157233</v>
      </c>
      <c r="D31" s="273">
        <v>157233</v>
      </c>
      <c r="E31" s="292">
        <f t="shared" si="0"/>
        <v>0</v>
      </c>
      <c r="F31" s="273">
        <v>157233</v>
      </c>
    </row>
    <row r="32" spans="1:6" ht="16.2" thickBot="1" x14ac:dyDescent="0.35">
      <c r="A32" s="308"/>
      <c r="B32" s="272"/>
      <c r="C32" s="271"/>
      <c r="D32" s="270"/>
      <c r="E32" s="270"/>
      <c r="F32" s="269"/>
    </row>
    <row r="33" spans="1:6" ht="16.2" thickBot="1" x14ac:dyDescent="0.35">
      <c r="A33" s="309" t="s">
        <v>535</v>
      </c>
      <c r="B33" s="268"/>
      <c r="C33" s="267">
        <f>SUM(C11:C31)</f>
        <v>4000000</v>
      </c>
      <c r="D33" s="267">
        <f>SUM(D11:D32)</f>
        <v>4000000</v>
      </c>
      <c r="E33" s="267">
        <v>0</v>
      </c>
      <c r="F33" s="267">
        <f>SUM(F11:F31)</f>
        <v>4000000</v>
      </c>
    </row>
    <row r="34" spans="1:6" ht="18" x14ac:dyDescent="0.35">
      <c r="A34" s="310"/>
      <c r="B34" s="265"/>
      <c r="C34" s="266"/>
      <c r="D34" s="265"/>
      <c r="E34" s="265"/>
      <c r="F34" s="263"/>
    </row>
    <row r="35" spans="1:6" ht="18" x14ac:dyDescent="0.35">
      <c r="B35" s="261"/>
      <c r="C35" s="266"/>
      <c r="D35" s="265"/>
      <c r="E35" s="264"/>
      <c r="F35" s="263"/>
    </row>
    <row r="36" spans="1:6" x14ac:dyDescent="0.3">
      <c r="B36" s="261"/>
      <c r="C36" s="262"/>
      <c r="D36" s="261"/>
      <c r="E36" s="261"/>
      <c r="F36" s="261"/>
    </row>
    <row r="37" spans="1:6" x14ac:dyDescent="0.3">
      <c r="B37" s="261"/>
      <c r="C37" s="262"/>
      <c r="D37" s="261"/>
      <c r="E37" s="261"/>
      <c r="F37" s="261"/>
    </row>
    <row r="38" spans="1:6" x14ac:dyDescent="0.3">
      <c r="B38" s="261"/>
      <c r="C38" s="262"/>
      <c r="D38" s="261"/>
      <c r="E38" s="261"/>
      <c r="F38" s="261"/>
    </row>
    <row r="39" spans="1:6" x14ac:dyDescent="0.3">
      <c r="B39" s="261"/>
      <c r="C39" s="262"/>
      <c r="D39" s="261"/>
      <c r="E39" s="261"/>
      <c r="F39" s="261"/>
    </row>
    <row r="40" spans="1:6" x14ac:dyDescent="0.3">
      <c r="C40" s="262"/>
    </row>
    <row r="41" spans="1:6" x14ac:dyDescent="0.3">
      <c r="C41" s="262"/>
    </row>
    <row r="42" spans="1:6" x14ac:dyDescent="0.3">
      <c r="C42" s="262"/>
    </row>
    <row r="43" spans="1:6" x14ac:dyDescent="0.3">
      <c r="C43" s="262"/>
    </row>
    <row r="44" spans="1:6" x14ac:dyDescent="0.3">
      <c r="C44" s="262"/>
    </row>
    <row r="45" spans="1:6" x14ac:dyDescent="0.3">
      <c r="C45" s="262"/>
    </row>
    <row r="46" spans="1:6" x14ac:dyDescent="0.3">
      <c r="C46" s="262"/>
    </row>
    <row r="47" spans="1:6" x14ac:dyDescent="0.3">
      <c r="C47" s="262"/>
    </row>
    <row r="48" spans="1:6" x14ac:dyDescent="0.3">
      <c r="C48" s="262"/>
    </row>
    <row r="49" spans="3:3" x14ac:dyDescent="0.3">
      <c r="C49" s="262"/>
    </row>
    <row r="50" spans="3:3" x14ac:dyDescent="0.3">
      <c r="C50" s="262"/>
    </row>
    <row r="51" spans="3:3" x14ac:dyDescent="0.3">
      <c r="C51" s="262"/>
    </row>
    <row r="52" spans="3:3" x14ac:dyDescent="0.3">
      <c r="C52" s="262"/>
    </row>
    <row r="53" spans="3:3" x14ac:dyDescent="0.3">
      <c r="C53" s="262"/>
    </row>
  </sheetData>
  <sheetProtection password="EF32" sheet="1" objects="1" scenarios="1"/>
  <sortState ref="A11:F31">
    <sortCondition ref="A11:A3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4"/>
  <sheetViews>
    <sheetView zoomScaleNormal="100" workbookViewId="0">
      <pane ySplit="10" topLeftCell="A11" activePane="bottomLeft" state="frozen"/>
      <selection pane="bottomLeft" activeCell="A16" sqref="A16"/>
    </sheetView>
  </sheetViews>
  <sheetFormatPr defaultColWidth="9.109375" defaultRowHeight="14.4" x14ac:dyDescent="0.3"/>
  <cols>
    <col min="1" max="1" width="9.109375" style="53"/>
    <col min="2" max="2" width="43.5546875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6" width="15.6640625" style="8" customWidth="1"/>
    <col min="7" max="7" width="16.33203125" style="8" customWidth="1"/>
    <col min="8" max="16384" width="9.109375" style="8"/>
  </cols>
  <sheetData>
    <row r="1" spans="1:7" s="36" customFormat="1" ht="21" x14ac:dyDescent="0.4">
      <c r="A1" s="90" t="s">
        <v>0</v>
      </c>
      <c r="B1" s="103"/>
      <c r="C1" s="90" t="s">
        <v>698</v>
      </c>
      <c r="D1" s="85"/>
      <c r="E1" s="85"/>
      <c r="F1" s="108"/>
      <c r="G1" s="108"/>
    </row>
    <row r="2" spans="1:7" s="36" customFormat="1" ht="15.6" x14ac:dyDescent="0.3">
      <c r="A2" s="88"/>
      <c r="B2" s="103"/>
      <c r="C2" s="106"/>
      <c r="D2" s="107"/>
      <c r="E2" s="107"/>
      <c r="F2" s="108"/>
      <c r="G2" s="108"/>
    </row>
    <row r="3" spans="1:7" s="36" customFormat="1" ht="15.6" x14ac:dyDescent="0.3">
      <c r="A3" s="88" t="s">
        <v>2</v>
      </c>
      <c r="B3" s="103"/>
      <c r="C3" s="88">
        <v>3205</v>
      </c>
      <c r="D3" s="107"/>
      <c r="E3" s="107"/>
      <c r="F3" s="108"/>
      <c r="G3" s="108"/>
    </row>
    <row r="4" spans="1:7" s="36" customFormat="1" ht="15.6" x14ac:dyDescent="0.3">
      <c r="A4" s="88" t="s">
        <v>1</v>
      </c>
      <c r="B4" s="103"/>
      <c r="C4" s="123" t="s">
        <v>546</v>
      </c>
      <c r="D4" s="107"/>
      <c r="E4" s="107"/>
      <c r="F4" s="108"/>
      <c r="G4" s="108"/>
    </row>
    <row r="5" spans="1:7" s="36" customFormat="1" ht="15.6" x14ac:dyDescent="0.3">
      <c r="A5" s="88" t="s">
        <v>356</v>
      </c>
      <c r="B5" s="103"/>
      <c r="C5" s="107" t="s">
        <v>545</v>
      </c>
      <c r="D5" s="107"/>
      <c r="E5" s="109"/>
      <c r="F5" s="109"/>
      <c r="G5" s="109"/>
    </row>
    <row r="6" spans="1:7" s="36" customFormat="1" ht="15.6" x14ac:dyDescent="0.3">
      <c r="A6" s="88" t="s">
        <v>3</v>
      </c>
      <c r="B6" s="103"/>
      <c r="C6" s="107" t="s">
        <v>606</v>
      </c>
      <c r="D6" s="107"/>
      <c r="E6" s="109"/>
      <c r="F6" s="109"/>
      <c r="G6" s="109"/>
    </row>
    <row r="7" spans="1:7" s="36" customFormat="1" ht="15.6" x14ac:dyDescent="0.3">
      <c r="A7" s="88"/>
      <c r="B7" s="103"/>
      <c r="C7" s="107"/>
      <c r="D7" s="107"/>
      <c r="E7" s="109"/>
      <c r="F7" s="109"/>
      <c r="G7" s="109"/>
    </row>
    <row r="8" spans="1:7" s="36" customFormat="1" ht="15.6" x14ac:dyDescent="0.3">
      <c r="A8" s="183" t="s">
        <v>623</v>
      </c>
      <c r="B8" s="103"/>
      <c r="C8" s="107" t="s">
        <v>699</v>
      </c>
      <c r="D8" s="107"/>
      <c r="E8" s="109"/>
      <c r="F8" s="109"/>
      <c r="G8" s="109"/>
    </row>
    <row r="9" spans="1:7" s="36" customFormat="1" ht="16.2" thickBot="1" x14ac:dyDescent="0.35">
      <c r="A9" s="88"/>
      <c r="B9" s="103"/>
      <c r="C9" s="107"/>
      <c r="D9" s="107"/>
      <c r="E9" s="109"/>
      <c r="F9" s="109"/>
      <c r="G9" s="109"/>
    </row>
    <row r="10" spans="1:7" s="22" customFormat="1" ht="48.75" customHeight="1" thickBot="1" x14ac:dyDescent="0.35">
      <c r="A10" s="24" t="s">
        <v>343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702</v>
      </c>
      <c r="G10" s="48" t="s">
        <v>719</v>
      </c>
    </row>
    <row r="11" spans="1:7" s="5" customFormat="1" ht="18" customHeight="1" thickBot="1" x14ac:dyDescent="0.4">
      <c r="A11" s="217" t="s">
        <v>700</v>
      </c>
      <c r="B11" s="198" t="s">
        <v>701</v>
      </c>
      <c r="C11" s="199">
        <v>1960000</v>
      </c>
      <c r="D11" s="200">
        <f>SUM(F11:T11)</f>
        <v>1960000</v>
      </c>
      <c r="E11" s="200">
        <f>C11-D11</f>
        <v>0</v>
      </c>
      <c r="F11" s="201">
        <v>500000</v>
      </c>
      <c r="G11" s="201">
        <v>1460000</v>
      </c>
    </row>
    <row r="12" spans="1:7" s="5" customFormat="1" ht="18" customHeight="1" x14ac:dyDescent="0.35">
      <c r="A12" s="218" t="s">
        <v>717</v>
      </c>
      <c r="B12" s="219" t="s">
        <v>718</v>
      </c>
      <c r="C12" s="220">
        <v>1000000</v>
      </c>
      <c r="D12" s="221">
        <f>SUM(F12:T12)</f>
        <v>1000000</v>
      </c>
      <c r="E12" s="221">
        <f>C12-D12</f>
        <v>0</v>
      </c>
      <c r="F12" s="222">
        <v>0</v>
      </c>
      <c r="G12" s="222">
        <v>1000000</v>
      </c>
    </row>
    <row r="13" spans="1:7" ht="18" customHeight="1" thickBot="1" x14ac:dyDescent="0.35">
      <c r="A13" s="211"/>
      <c r="B13" s="212"/>
      <c r="C13" s="186"/>
      <c r="D13" s="213"/>
      <c r="E13" s="213"/>
      <c r="F13" s="47"/>
      <c r="G13" s="20"/>
    </row>
    <row r="14" spans="1:7" s="30" customFormat="1" ht="18" customHeight="1" thickBot="1" x14ac:dyDescent="0.35">
      <c r="A14" s="113" t="s">
        <v>535</v>
      </c>
      <c r="B14" s="114"/>
      <c r="C14" s="115">
        <f>SUM(C11:C11)</f>
        <v>1960000</v>
      </c>
      <c r="D14" s="115">
        <f>SUM(D11:D11)</f>
        <v>1960000</v>
      </c>
      <c r="E14" s="115">
        <f>SUM(E11:E11)</f>
        <v>0</v>
      </c>
      <c r="F14" s="115">
        <f>SUM(F11:F11)</f>
        <v>500000</v>
      </c>
      <c r="G14" s="115">
        <f>SUM(G11:G11)</f>
        <v>1460000</v>
      </c>
    </row>
    <row r="15" spans="1:7" ht="18" x14ac:dyDescent="0.35">
      <c r="A15" s="49"/>
      <c r="B15" s="19"/>
      <c r="C15" s="37"/>
      <c r="D15" s="19"/>
      <c r="E15" s="19"/>
    </row>
    <row r="16" spans="1:7" ht="18.75" x14ac:dyDescent="0.3">
      <c r="C16" s="37"/>
      <c r="D16" s="61"/>
      <c r="E16" s="33"/>
    </row>
    <row r="17" spans="3:3" ht="15" x14ac:dyDescent="0.25">
      <c r="C17" s="38"/>
    </row>
    <row r="18" spans="3:3" ht="15" x14ac:dyDescent="0.25">
      <c r="C18" s="38"/>
    </row>
    <row r="19" spans="3:3" ht="15" x14ac:dyDescent="0.25">
      <c r="C19" s="38"/>
    </row>
    <row r="20" spans="3:3" ht="15" x14ac:dyDescent="0.25">
      <c r="C20" s="38"/>
    </row>
    <row r="21" spans="3:3" ht="15" x14ac:dyDescent="0.25">
      <c r="C21" s="38"/>
    </row>
    <row r="22" spans="3:3" ht="15" x14ac:dyDescent="0.25">
      <c r="C22" s="38"/>
    </row>
    <row r="23" spans="3:3" ht="15" x14ac:dyDescent="0.25">
      <c r="C23" s="38"/>
    </row>
    <row r="24" spans="3:3" ht="15" x14ac:dyDescent="0.25">
      <c r="C24" s="38"/>
    </row>
    <row r="25" spans="3:3" ht="15" x14ac:dyDescent="0.25">
      <c r="C25" s="38"/>
    </row>
    <row r="26" spans="3:3" ht="15" x14ac:dyDescent="0.25">
      <c r="C26" s="38"/>
    </row>
    <row r="27" spans="3:3" ht="15" x14ac:dyDescent="0.25">
      <c r="C27" s="38"/>
    </row>
    <row r="28" spans="3:3" ht="15" x14ac:dyDescent="0.25">
      <c r="C28" s="38"/>
    </row>
    <row r="29" spans="3:3" ht="15" x14ac:dyDescent="0.25">
      <c r="C29" s="38"/>
    </row>
    <row r="30" spans="3:3" ht="15" x14ac:dyDescent="0.25">
      <c r="C30" s="38"/>
    </row>
    <row r="31" spans="3:3" ht="15" x14ac:dyDescent="0.25">
      <c r="C31" s="38"/>
    </row>
    <row r="32" spans="3:3" ht="15" x14ac:dyDescent="0.25">
      <c r="C32" s="38"/>
    </row>
    <row r="33" spans="3:3" ht="15" x14ac:dyDescent="0.25">
      <c r="C33" s="38"/>
    </row>
    <row r="34" spans="3:3" ht="15" x14ac:dyDescent="0.25">
      <c r="C34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ColWidth="9.109375" defaultRowHeight="14.4" x14ac:dyDescent="0.3"/>
  <cols>
    <col min="1" max="1" width="9.109375" style="53"/>
    <col min="2" max="2" width="24.5546875" style="8" bestFit="1" customWidth="1"/>
    <col min="3" max="6" width="22.5546875" style="243" customWidth="1"/>
    <col min="7" max="16384" width="9.109375" style="8"/>
  </cols>
  <sheetData>
    <row r="1" spans="1:7" s="36" customFormat="1" ht="21" x14ac:dyDescent="0.4">
      <c r="A1" s="90" t="s">
        <v>0</v>
      </c>
      <c r="B1" s="103"/>
      <c r="C1" s="223" t="s">
        <v>727</v>
      </c>
      <c r="D1" s="224"/>
      <c r="E1" s="224"/>
      <c r="F1" s="225"/>
    </row>
    <row r="2" spans="1:7" s="36" customFormat="1" ht="15.6" x14ac:dyDescent="0.3">
      <c r="A2" s="88"/>
      <c r="B2" s="103"/>
      <c r="C2" s="226"/>
      <c r="D2" s="227"/>
      <c r="E2" s="227"/>
      <c r="F2" s="225"/>
    </row>
    <row r="3" spans="1:7" s="36" customFormat="1" ht="15.6" x14ac:dyDescent="0.3">
      <c r="A3" s="88" t="s">
        <v>2</v>
      </c>
      <c r="B3" s="103"/>
      <c r="C3" s="229" t="s">
        <v>723</v>
      </c>
      <c r="D3" s="227"/>
      <c r="E3" s="227"/>
      <c r="F3" s="225"/>
    </row>
    <row r="4" spans="1:7" s="36" customFormat="1" ht="15.6" x14ac:dyDescent="0.3">
      <c r="A4" s="88" t="s">
        <v>1</v>
      </c>
      <c r="B4" s="103"/>
      <c r="C4" s="229" t="s">
        <v>546</v>
      </c>
      <c r="D4" s="227"/>
      <c r="E4" s="227"/>
      <c r="F4" s="225"/>
    </row>
    <row r="5" spans="1:7" s="36" customFormat="1" ht="15.6" x14ac:dyDescent="0.3">
      <c r="A5" s="88" t="s">
        <v>356</v>
      </c>
      <c r="B5" s="103"/>
      <c r="C5" s="228" t="s">
        <v>545</v>
      </c>
      <c r="D5" s="227"/>
      <c r="E5" s="230"/>
      <c r="F5" s="230"/>
    </row>
    <row r="6" spans="1:7" s="36" customFormat="1" ht="15.6" x14ac:dyDescent="0.3">
      <c r="A6" s="88" t="s">
        <v>3</v>
      </c>
      <c r="B6" s="103"/>
      <c r="C6" s="228" t="s">
        <v>606</v>
      </c>
      <c r="D6" s="227"/>
      <c r="E6" s="230"/>
      <c r="F6" s="230"/>
    </row>
    <row r="7" spans="1:7" s="36" customFormat="1" ht="15.6" x14ac:dyDescent="0.3">
      <c r="A7" s="88"/>
      <c r="B7" s="103"/>
      <c r="C7" s="228"/>
      <c r="D7" s="227"/>
      <c r="E7" s="230"/>
      <c r="F7" s="230"/>
    </row>
    <row r="8" spans="1:7" s="36" customFormat="1" ht="15.6" x14ac:dyDescent="0.3">
      <c r="A8" s="183" t="s">
        <v>623</v>
      </c>
      <c r="B8" s="103"/>
      <c r="C8" s="228" t="s">
        <v>721</v>
      </c>
      <c r="D8" s="227"/>
      <c r="E8" s="230"/>
      <c r="F8" s="230"/>
    </row>
    <row r="9" spans="1:7" s="36" customFormat="1" ht="16.2" thickBot="1" x14ac:dyDescent="0.35">
      <c r="A9" s="88"/>
      <c r="B9" s="103"/>
      <c r="C9" s="227"/>
      <c r="D9" s="227"/>
      <c r="E9" s="230"/>
      <c r="F9" s="230"/>
    </row>
    <row r="10" spans="1:7" s="22" customFormat="1" ht="48.75" customHeight="1" thickBot="1" x14ac:dyDescent="0.35">
      <c r="A10" s="24" t="s">
        <v>343</v>
      </c>
      <c r="B10" s="40" t="s">
        <v>344</v>
      </c>
      <c r="C10" s="231" t="s">
        <v>345</v>
      </c>
      <c r="D10" s="62" t="s">
        <v>346</v>
      </c>
      <c r="E10" s="232" t="s">
        <v>347</v>
      </c>
      <c r="F10" s="233" t="s">
        <v>722</v>
      </c>
    </row>
    <row r="11" spans="1:7" s="5" customFormat="1" ht="18" customHeight="1" thickBot="1" x14ac:dyDescent="0.4">
      <c r="A11" s="197" t="s">
        <v>24</v>
      </c>
      <c r="B11" s="198" t="s">
        <v>383</v>
      </c>
      <c r="C11" s="204">
        <v>1765.83</v>
      </c>
      <c r="D11" s="234">
        <v>1765.83</v>
      </c>
      <c r="E11" s="234">
        <f>C11-D11</f>
        <v>0</v>
      </c>
      <c r="F11" s="235">
        <v>1765.83</v>
      </c>
      <c r="G11" s="20"/>
    </row>
    <row r="12" spans="1:7" s="5" customFormat="1" ht="18" customHeight="1" thickBot="1" x14ac:dyDescent="0.4">
      <c r="A12" s="187" t="s">
        <v>50</v>
      </c>
      <c r="B12" s="188" t="s">
        <v>222</v>
      </c>
      <c r="C12" s="207">
        <v>3810.29</v>
      </c>
      <c r="D12" s="236">
        <v>3810.29</v>
      </c>
      <c r="E12" s="236">
        <f>C12-D12</f>
        <v>0</v>
      </c>
      <c r="F12" s="237">
        <v>3810.29</v>
      </c>
      <c r="G12" s="20"/>
    </row>
    <row r="13" spans="1:7" s="5" customFormat="1" ht="18" customHeight="1" thickBot="1" x14ac:dyDescent="0.4">
      <c r="A13" s="187" t="s">
        <v>103</v>
      </c>
      <c r="B13" s="188" t="s">
        <v>726</v>
      </c>
      <c r="C13" s="207">
        <v>1507.98</v>
      </c>
      <c r="D13" s="236">
        <v>1507.98</v>
      </c>
      <c r="E13" s="236">
        <f t="shared" ref="E13:E21" si="0">C13-D13</f>
        <v>0</v>
      </c>
      <c r="F13" s="237">
        <v>1507.98</v>
      </c>
      <c r="G13" s="20"/>
    </row>
    <row r="14" spans="1:7" s="5" customFormat="1" ht="18" customHeight="1" thickBot="1" x14ac:dyDescent="0.4">
      <c r="A14" s="187" t="s">
        <v>134</v>
      </c>
      <c r="B14" s="188" t="s">
        <v>483</v>
      </c>
      <c r="C14" s="207">
        <v>10471.73</v>
      </c>
      <c r="D14" s="236">
        <v>10471.73</v>
      </c>
      <c r="E14" s="236">
        <f t="shared" si="0"/>
        <v>0</v>
      </c>
      <c r="F14" s="237">
        <v>10471.73</v>
      </c>
      <c r="G14" s="20"/>
    </row>
    <row r="15" spans="1:7" s="5" customFormat="1" ht="18" customHeight="1" thickBot="1" x14ac:dyDescent="0.4">
      <c r="A15" s="187" t="s">
        <v>135</v>
      </c>
      <c r="B15" s="188" t="s">
        <v>485</v>
      </c>
      <c r="C15" s="207">
        <v>5999.75</v>
      </c>
      <c r="D15" s="236">
        <v>5999.75</v>
      </c>
      <c r="E15" s="236">
        <f t="shared" si="0"/>
        <v>0</v>
      </c>
      <c r="F15" s="237">
        <v>5999.75</v>
      </c>
      <c r="G15" s="20"/>
    </row>
    <row r="16" spans="1:7" s="5" customFormat="1" ht="18" customHeight="1" thickBot="1" x14ac:dyDescent="0.4">
      <c r="A16" s="187" t="s">
        <v>137</v>
      </c>
      <c r="B16" s="188" t="s">
        <v>487</v>
      </c>
      <c r="C16" s="207">
        <v>2635.38</v>
      </c>
      <c r="D16" s="236">
        <v>2635.38</v>
      </c>
      <c r="E16" s="236">
        <f t="shared" si="0"/>
        <v>0</v>
      </c>
      <c r="F16" s="237">
        <v>2635.38</v>
      </c>
      <c r="G16" s="20"/>
    </row>
    <row r="17" spans="1:7" s="5" customFormat="1" ht="18" customHeight="1" thickBot="1" x14ac:dyDescent="0.4">
      <c r="A17" s="187" t="s">
        <v>144</v>
      </c>
      <c r="B17" s="188" t="s">
        <v>496</v>
      </c>
      <c r="C17" s="207">
        <v>21082.03</v>
      </c>
      <c r="D17" s="236">
        <v>21082.03</v>
      </c>
      <c r="E17" s="236">
        <f t="shared" si="0"/>
        <v>0</v>
      </c>
      <c r="F17" s="237">
        <v>21082.03</v>
      </c>
      <c r="G17" s="20"/>
    </row>
    <row r="18" spans="1:7" s="5" customFormat="1" ht="18" customHeight="1" thickBot="1" x14ac:dyDescent="0.4">
      <c r="A18" s="187" t="s">
        <v>148</v>
      </c>
      <c r="B18" s="188" t="s">
        <v>499</v>
      </c>
      <c r="C18" s="207">
        <v>9624.4500000000007</v>
      </c>
      <c r="D18" s="236">
        <v>9624.4500000000007</v>
      </c>
      <c r="E18" s="236">
        <f t="shared" si="0"/>
        <v>0</v>
      </c>
      <c r="F18" s="237">
        <v>9624.4500000000007</v>
      </c>
      <c r="G18" s="20"/>
    </row>
    <row r="19" spans="1:7" s="5" customFormat="1" ht="18" customHeight="1" thickBot="1" x14ac:dyDescent="0.4">
      <c r="A19" s="187" t="s">
        <v>155</v>
      </c>
      <c r="B19" s="188" t="s">
        <v>318</v>
      </c>
      <c r="C19" s="207">
        <v>20251.580000000002</v>
      </c>
      <c r="D19" s="236">
        <v>20251.580000000002</v>
      </c>
      <c r="E19" s="236">
        <f t="shared" si="0"/>
        <v>0</v>
      </c>
      <c r="F19" s="237">
        <v>20251.580000000002</v>
      </c>
      <c r="G19" s="20"/>
    </row>
    <row r="20" spans="1:7" s="5" customFormat="1" ht="18" customHeight="1" thickBot="1" x14ac:dyDescent="0.4">
      <c r="A20" s="187" t="s">
        <v>160</v>
      </c>
      <c r="B20" s="188" t="s">
        <v>513</v>
      </c>
      <c r="C20" s="207">
        <v>4256.2</v>
      </c>
      <c r="D20" s="236">
        <v>4256.2</v>
      </c>
      <c r="E20" s="236">
        <f t="shared" si="0"/>
        <v>0</v>
      </c>
      <c r="F20" s="237">
        <v>4256.2</v>
      </c>
      <c r="G20" s="20"/>
    </row>
    <row r="21" spans="1:7" s="5" customFormat="1" ht="18" customHeight="1" thickBot="1" x14ac:dyDescent="0.4">
      <c r="A21" s="187" t="s">
        <v>164</v>
      </c>
      <c r="B21" s="188" t="s">
        <v>326</v>
      </c>
      <c r="C21" s="207">
        <v>1007.63</v>
      </c>
      <c r="D21" s="236">
        <v>1007.63</v>
      </c>
      <c r="E21" s="236">
        <f t="shared" si="0"/>
        <v>0</v>
      </c>
      <c r="F21" s="237">
        <v>1007.63</v>
      </c>
      <c r="G21" s="20"/>
    </row>
    <row r="22" spans="1:7" ht="18" customHeight="1" thickBot="1" x14ac:dyDescent="0.35">
      <c r="A22" s="211"/>
      <c r="B22" s="212"/>
      <c r="C22" s="238"/>
      <c r="D22" s="239"/>
      <c r="E22" s="239"/>
      <c r="F22" s="240"/>
      <c r="G22" s="20"/>
    </row>
    <row r="23" spans="1:7" s="30" customFormat="1" ht="18" customHeight="1" thickBot="1" x14ac:dyDescent="0.35">
      <c r="A23" s="113" t="s">
        <v>535</v>
      </c>
      <c r="B23" s="114"/>
      <c r="C23" s="241">
        <f>SUM(C11:C21)</f>
        <v>82412.850000000006</v>
      </c>
      <c r="D23" s="241">
        <f>SUM(D11:D21)</f>
        <v>82412.850000000006</v>
      </c>
      <c r="E23" s="241">
        <f>SUM(E11:E21)</f>
        <v>0</v>
      </c>
      <c r="F23" s="241">
        <f>SUM(F11:F21)</f>
        <v>82412.850000000006</v>
      </c>
      <c r="G23" s="29"/>
    </row>
    <row r="24" spans="1:7" ht="18" x14ac:dyDescent="0.35">
      <c r="A24" s="49"/>
      <c r="B24" s="19"/>
      <c r="C24" s="242"/>
      <c r="D24" s="242"/>
      <c r="E24" s="242"/>
    </row>
    <row r="25" spans="1:7" ht="18" x14ac:dyDescent="0.35">
      <c r="C25" s="242"/>
      <c r="D25" s="242"/>
      <c r="E25" s="242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9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7" width="15.6640625" style="8" customWidth="1"/>
    <col min="8" max="16384" width="9.109375" style="8"/>
  </cols>
  <sheetData>
    <row r="1" spans="1:8" s="36" customFormat="1" ht="21" x14ac:dyDescent="0.35">
      <c r="A1" s="90" t="s">
        <v>0</v>
      </c>
      <c r="B1" s="103"/>
      <c r="C1" s="90" t="s">
        <v>712</v>
      </c>
      <c r="D1" s="85"/>
      <c r="E1" s="85"/>
      <c r="F1" s="108"/>
      <c r="G1" s="108"/>
    </row>
    <row r="2" spans="1:8" s="36" customFormat="1" ht="15.75" x14ac:dyDescent="0.25">
      <c r="A2" s="88"/>
      <c r="B2" s="103"/>
      <c r="C2" s="106"/>
      <c r="D2" s="107"/>
      <c r="E2" s="107"/>
      <c r="F2" s="108"/>
      <c r="G2" s="108"/>
    </row>
    <row r="3" spans="1:8" s="36" customFormat="1" ht="15.75" x14ac:dyDescent="0.25">
      <c r="A3" s="88" t="s">
        <v>2</v>
      </c>
      <c r="B3" s="103"/>
      <c r="C3" s="88">
        <v>3192</v>
      </c>
      <c r="D3" s="107"/>
      <c r="E3" s="107"/>
      <c r="F3" s="108"/>
      <c r="G3" s="108"/>
    </row>
    <row r="4" spans="1:8" s="36" customFormat="1" ht="15.75" x14ac:dyDescent="0.25">
      <c r="A4" s="88" t="s">
        <v>1</v>
      </c>
      <c r="B4" s="103"/>
      <c r="C4" s="123" t="s">
        <v>546</v>
      </c>
      <c r="D4" s="107"/>
      <c r="E4" s="107"/>
      <c r="F4" s="108"/>
      <c r="G4" s="108"/>
    </row>
    <row r="5" spans="1:8" s="36" customFormat="1" ht="15.75" x14ac:dyDescent="0.25">
      <c r="A5" s="88" t="s">
        <v>356</v>
      </c>
      <c r="B5" s="103"/>
      <c r="C5" s="107" t="s">
        <v>545</v>
      </c>
      <c r="D5" s="107"/>
      <c r="E5" s="109"/>
      <c r="F5" s="109"/>
      <c r="G5" s="109"/>
    </row>
    <row r="6" spans="1:8" s="36" customFormat="1" ht="15.75" x14ac:dyDescent="0.25">
      <c r="A6" s="88" t="s">
        <v>3</v>
      </c>
      <c r="B6" s="103"/>
      <c r="C6" s="107" t="s">
        <v>606</v>
      </c>
      <c r="D6" s="107"/>
      <c r="E6" s="109"/>
      <c r="F6" s="109"/>
      <c r="G6" s="109"/>
    </row>
    <row r="7" spans="1:8" s="36" customFormat="1" ht="15.75" x14ac:dyDescent="0.25">
      <c r="A7" s="88"/>
      <c r="B7" s="103"/>
      <c r="C7" s="107"/>
      <c r="D7" s="107"/>
      <c r="E7" s="109"/>
      <c r="F7" s="109"/>
      <c r="G7" s="109"/>
    </row>
    <row r="8" spans="1:8" s="36" customFormat="1" ht="15.75" x14ac:dyDescent="0.25">
      <c r="A8" s="183" t="s">
        <v>623</v>
      </c>
      <c r="B8" s="103"/>
      <c r="C8" s="107" t="s">
        <v>661</v>
      </c>
      <c r="D8" s="107"/>
      <c r="E8" s="109"/>
      <c r="F8" s="109"/>
      <c r="G8" s="109"/>
    </row>
    <row r="9" spans="1:8" s="36" customFormat="1" ht="16.5" thickBot="1" x14ac:dyDescent="0.3">
      <c r="A9" s="88"/>
      <c r="B9" s="103"/>
      <c r="C9" s="107"/>
      <c r="D9" s="107"/>
      <c r="E9" s="109"/>
      <c r="F9" s="109"/>
      <c r="G9" s="109"/>
    </row>
    <row r="10" spans="1:8" s="22" customFormat="1" ht="48.75" customHeight="1" thickBot="1" x14ac:dyDescent="0.3">
      <c r="A10" s="24" t="s">
        <v>343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537</v>
      </c>
      <c r="G10" s="48" t="s">
        <v>541</v>
      </c>
    </row>
    <row r="11" spans="1:8" s="5" customFormat="1" ht="18" customHeight="1" thickBot="1" x14ac:dyDescent="0.35">
      <c r="A11" s="197" t="s">
        <v>6</v>
      </c>
      <c r="B11" s="198" t="s">
        <v>373</v>
      </c>
      <c r="C11" s="199">
        <v>407000</v>
      </c>
      <c r="D11" s="200">
        <f t="shared" ref="D11:D49" si="0">SUM(F11:U11)</f>
        <v>407000</v>
      </c>
      <c r="E11" s="200">
        <f>C11-D11</f>
        <v>0</v>
      </c>
      <c r="F11" s="201">
        <v>407000</v>
      </c>
      <c r="G11" s="201"/>
      <c r="H11" s="20"/>
    </row>
    <row r="12" spans="1:8" s="5" customFormat="1" ht="18" customHeight="1" thickBot="1" x14ac:dyDescent="0.35">
      <c r="A12" s="187" t="s">
        <v>7</v>
      </c>
      <c r="B12" s="188" t="s">
        <v>185</v>
      </c>
      <c r="C12" s="189">
        <v>81400</v>
      </c>
      <c r="D12" s="190">
        <f t="shared" si="0"/>
        <v>81400</v>
      </c>
      <c r="E12" s="190">
        <f>C12-D12</f>
        <v>0</v>
      </c>
      <c r="F12" s="191">
        <v>81400</v>
      </c>
      <c r="G12" s="191"/>
      <c r="H12" s="20"/>
    </row>
    <row r="13" spans="1:8" s="5" customFormat="1" ht="18" customHeight="1" thickBot="1" x14ac:dyDescent="0.35">
      <c r="A13" s="187" t="s">
        <v>11</v>
      </c>
      <c r="B13" s="188" t="s">
        <v>189</v>
      </c>
      <c r="C13" s="189">
        <v>407000</v>
      </c>
      <c r="D13" s="190">
        <f t="shared" si="0"/>
        <v>407000</v>
      </c>
      <c r="E13" s="190">
        <f t="shared" ref="E13:E49" si="1">C13-D13</f>
        <v>0</v>
      </c>
      <c r="F13" s="191">
        <v>407000</v>
      </c>
      <c r="G13" s="191"/>
      <c r="H13" s="20"/>
    </row>
    <row r="14" spans="1:8" s="5" customFormat="1" ht="18" customHeight="1" thickBot="1" x14ac:dyDescent="0.35">
      <c r="A14" s="187" t="s">
        <v>12</v>
      </c>
      <c r="B14" s="188" t="s">
        <v>609</v>
      </c>
      <c r="C14" s="189">
        <v>162800</v>
      </c>
      <c r="D14" s="190">
        <f t="shared" si="0"/>
        <v>162800</v>
      </c>
      <c r="E14" s="190">
        <f t="shared" si="1"/>
        <v>0</v>
      </c>
      <c r="F14" s="191">
        <v>162800</v>
      </c>
      <c r="G14" s="191"/>
      <c r="H14" s="20"/>
    </row>
    <row r="15" spans="1:8" s="5" customFormat="1" ht="18" customHeight="1" thickBot="1" x14ac:dyDescent="0.35">
      <c r="A15" s="187" t="s">
        <v>14</v>
      </c>
      <c r="B15" s="188" t="s">
        <v>192</v>
      </c>
      <c r="C15" s="189">
        <v>81400</v>
      </c>
      <c r="D15" s="190">
        <f t="shared" si="0"/>
        <v>81400</v>
      </c>
      <c r="E15" s="190">
        <f t="shared" si="1"/>
        <v>0</v>
      </c>
      <c r="F15" s="191">
        <v>81400</v>
      </c>
      <c r="G15" s="191"/>
      <c r="H15" s="20"/>
    </row>
    <row r="16" spans="1:8" s="5" customFormat="1" ht="18" customHeight="1" thickBot="1" x14ac:dyDescent="0.35">
      <c r="A16" s="187" t="s">
        <v>15</v>
      </c>
      <c r="B16" s="188" t="s">
        <v>193</v>
      </c>
      <c r="C16" s="189">
        <v>42800</v>
      </c>
      <c r="D16" s="190">
        <f t="shared" si="0"/>
        <v>42800</v>
      </c>
      <c r="E16" s="190">
        <f t="shared" si="1"/>
        <v>0</v>
      </c>
      <c r="F16" s="191">
        <v>42800</v>
      </c>
      <c r="G16" s="191"/>
      <c r="H16" s="20"/>
    </row>
    <row r="17" spans="1:8" s="5" customFormat="1" ht="18" customHeight="1" thickBot="1" x14ac:dyDescent="0.35">
      <c r="A17" s="187" t="s">
        <v>16</v>
      </c>
      <c r="B17" s="188" t="s">
        <v>194</v>
      </c>
      <c r="C17" s="189">
        <v>52800</v>
      </c>
      <c r="D17" s="190">
        <f t="shared" si="0"/>
        <v>52800</v>
      </c>
      <c r="E17" s="190">
        <f t="shared" si="1"/>
        <v>0</v>
      </c>
      <c r="F17" s="191">
        <v>52800</v>
      </c>
      <c r="G17" s="191"/>
      <c r="H17" s="20"/>
    </row>
    <row r="18" spans="1:8" s="5" customFormat="1" ht="18" customHeight="1" thickBot="1" x14ac:dyDescent="0.35">
      <c r="A18" s="187" t="s">
        <v>18</v>
      </c>
      <c r="B18" s="188" t="s">
        <v>196</v>
      </c>
      <c r="C18" s="189">
        <v>31400</v>
      </c>
      <c r="D18" s="190">
        <f t="shared" si="0"/>
        <v>31400</v>
      </c>
      <c r="E18" s="190">
        <f t="shared" si="1"/>
        <v>0</v>
      </c>
      <c r="F18" s="191">
        <v>31400</v>
      </c>
      <c r="G18" s="191"/>
      <c r="H18" s="20"/>
    </row>
    <row r="19" spans="1:8" s="5" customFormat="1" ht="18" customHeight="1" thickBot="1" x14ac:dyDescent="0.35">
      <c r="A19" s="187" t="s">
        <v>19</v>
      </c>
      <c r="B19" s="188" t="s">
        <v>635</v>
      </c>
      <c r="C19" s="189">
        <v>58400</v>
      </c>
      <c r="D19" s="190">
        <f t="shared" si="0"/>
        <v>58400</v>
      </c>
      <c r="E19" s="190">
        <f t="shared" si="1"/>
        <v>0</v>
      </c>
      <c r="F19" s="191">
        <v>58400</v>
      </c>
      <c r="G19" s="191"/>
      <c r="H19" s="20"/>
    </row>
    <row r="20" spans="1:8" s="5" customFormat="1" ht="18" customHeight="1" thickBot="1" x14ac:dyDescent="0.35">
      <c r="A20" s="187" t="s">
        <v>27</v>
      </c>
      <c r="B20" s="188" t="s">
        <v>610</v>
      </c>
      <c r="C20" s="189">
        <v>32800</v>
      </c>
      <c r="D20" s="190">
        <f t="shared" si="0"/>
        <v>32800</v>
      </c>
      <c r="E20" s="190">
        <f t="shared" si="1"/>
        <v>0</v>
      </c>
      <c r="F20" s="191">
        <v>32800</v>
      </c>
      <c r="G20" s="191"/>
      <c r="H20" s="20"/>
    </row>
    <row r="21" spans="1:8" s="5" customFormat="1" ht="18" customHeight="1" thickBot="1" x14ac:dyDescent="0.35">
      <c r="A21" s="187" t="s">
        <v>28</v>
      </c>
      <c r="B21" s="188" t="s">
        <v>650</v>
      </c>
      <c r="C21" s="189">
        <v>81400</v>
      </c>
      <c r="D21" s="190">
        <f t="shared" si="0"/>
        <v>81400</v>
      </c>
      <c r="E21" s="190">
        <f t="shared" si="1"/>
        <v>0</v>
      </c>
      <c r="F21" s="191">
        <v>81400</v>
      </c>
      <c r="G21" s="191"/>
      <c r="H21" s="20"/>
    </row>
    <row r="22" spans="1:8" s="5" customFormat="1" ht="18" customHeight="1" thickBot="1" x14ac:dyDescent="0.35">
      <c r="A22" s="187" t="s">
        <v>29</v>
      </c>
      <c r="B22" s="188" t="s">
        <v>389</v>
      </c>
      <c r="C22" s="189">
        <v>72800</v>
      </c>
      <c r="D22" s="190">
        <f t="shared" si="0"/>
        <v>72800</v>
      </c>
      <c r="E22" s="190">
        <f t="shared" si="1"/>
        <v>0</v>
      </c>
      <c r="F22" s="191">
        <v>42800</v>
      </c>
      <c r="G22" s="191">
        <v>30000</v>
      </c>
      <c r="H22" s="20"/>
    </row>
    <row r="23" spans="1:8" s="5" customFormat="1" ht="18" customHeight="1" thickBot="1" x14ac:dyDescent="0.35">
      <c r="A23" s="187" t="s">
        <v>30</v>
      </c>
      <c r="B23" s="188" t="s">
        <v>391</v>
      </c>
      <c r="C23" s="189">
        <v>194200</v>
      </c>
      <c r="D23" s="190">
        <f t="shared" si="0"/>
        <v>194200</v>
      </c>
      <c r="E23" s="190">
        <f t="shared" si="1"/>
        <v>0</v>
      </c>
      <c r="F23" s="191">
        <v>194200</v>
      </c>
      <c r="G23" s="191"/>
      <c r="H23" s="20"/>
    </row>
    <row r="24" spans="1:8" s="5" customFormat="1" ht="18" customHeight="1" thickBot="1" x14ac:dyDescent="0.35">
      <c r="A24" s="187" t="s">
        <v>32</v>
      </c>
      <c r="B24" s="188" t="s">
        <v>651</v>
      </c>
      <c r="C24" s="189">
        <v>32800</v>
      </c>
      <c r="D24" s="190">
        <f t="shared" si="0"/>
        <v>32800</v>
      </c>
      <c r="E24" s="190">
        <f t="shared" si="1"/>
        <v>0</v>
      </c>
      <c r="F24" s="191">
        <v>32800</v>
      </c>
      <c r="G24" s="191"/>
      <c r="H24" s="20"/>
    </row>
    <row r="25" spans="1:8" s="5" customFormat="1" ht="18" customHeight="1" thickBot="1" x14ac:dyDescent="0.35">
      <c r="A25" s="187" t="s">
        <v>43</v>
      </c>
      <c r="B25" s="188" t="s">
        <v>611</v>
      </c>
      <c r="C25" s="189">
        <v>651200</v>
      </c>
      <c r="D25" s="190">
        <f t="shared" si="0"/>
        <v>651200</v>
      </c>
      <c r="E25" s="190">
        <f t="shared" si="1"/>
        <v>0</v>
      </c>
      <c r="F25" s="191">
        <v>651200</v>
      </c>
      <c r="G25" s="191"/>
      <c r="H25" s="20"/>
    </row>
    <row r="26" spans="1:8" s="5" customFormat="1" ht="18" customHeight="1" thickBot="1" x14ac:dyDescent="0.35">
      <c r="A26" s="187" t="s">
        <v>44</v>
      </c>
      <c r="B26" s="188" t="s">
        <v>217</v>
      </c>
      <c r="C26" s="189">
        <v>1580000</v>
      </c>
      <c r="D26" s="190">
        <f t="shared" si="0"/>
        <v>1580000</v>
      </c>
      <c r="E26" s="190">
        <f t="shared" si="1"/>
        <v>0</v>
      </c>
      <c r="F26" s="191">
        <v>1580000</v>
      </c>
      <c r="G26" s="191"/>
      <c r="H26" s="20"/>
    </row>
    <row r="27" spans="1:8" s="5" customFormat="1" ht="18" customHeight="1" thickBot="1" x14ac:dyDescent="0.35">
      <c r="A27" s="187" t="s">
        <v>46</v>
      </c>
      <c r="B27" s="188" t="s">
        <v>409</v>
      </c>
      <c r="C27" s="189">
        <v>31400</v>
      </c>
      <c r="D27" s="190">
        <f t="shared" si="0"/>
        <v>31400</v>
      </c>
      <c r="E27" s="190">
        <f t="shared" si="1"/>
        <v>0</v>
      </c>
      <c r="F27" s="191">
        <v>31400</v>
      </c>
      <c r="G27" s="191"/>
      <c r="H27" s="20"/>
    </row>
    <row r="28" spans="1:8" s="5" customFormat="1" ht="18" customHeight="1" thickBot="1" x14ac:dyDescent="0.35">
      <c r="A28" s="187" t="s">
        <v>47</v>
      </c>
      <c r="B28" s="188" t="s">
        <v>411</v>
      </c>
      <c r="C28" s="189">
        <v>314200</v>
      </c>
      <c r="D28" s="190">
        <f t="shared" si="0"/>
        <v>314200</v>
      </c>
      <c r="E28" s="190">
        <f t="shared" si="1"/>
        <v>0</v>
      </c>
      <c r="F28" s="191">
        <v>314200</v>
      </c>
      <c r="G28" s="191"/>
      <c r="H28" s="20"/>
    </row>
    <row r="29" spans="1:8" s="5" customFormat="1" ht="18" customHeight="1" thickBot="1" x14ac:dyDescent="0.35">
      <c r="A29" s="187" t="s">
        <v>57</v>
      </c>
      <c r="B29" s="188" t="s">
        <v>229</v>
      </c>
      <c r="C29" s="189">
        <v>1060200</v>
      </c>
      <c r="D29" s="190">
        <f t="shared" si="0"/>
        <v>1060200</v>
      </c>
      <c r="E29" s="190">
        <f t="shared" si="1"/>
        <v>0</v>
      </c>
      <c r="F29" s="191">
        <v>1060200</v>
      </c>
      <c r="G29" s="191"/>
      <c r="H29" s="20"/>
    </row>
    <row r="30" spans="1:8" s="5" customFormat="1" ht="18" customHeight="1" thickBot="1" x14ac:dyDescent="0.35">
      <c r="A30" s="187" t="s">
        <v>61</v>
      </c>
      <c r="B30" s="188" t="s">
        <v>233</v>
      </c>
      <c r="C30" s="189">
        <v>111400</v>
      </c>
      <c r="D30" s="190">
        <f t="shared" si="0"/>
        <v>111400</v>
      </c>
      <c r="E30" s="190">
        <f t="shared" si="1"/>
        <v>0</v>
      </c>
      <c r="F30" s="191">
        <v>81400</v>
      </c>
      <c r="G30" s="191">
        <v>30000</v>
      </c>
      <c r="H30" s="20"/>
    </row>
    <row r="31" spans="1:8" s="5" customFormat="1" ht="18" customHeight="1" thickBot="1" x14ac:dyDescent="0.35">
      <c r="A31" s="187" t="s">
        <v>65</v>
      </c>
      <c r="B31" s="188" t="s">
        <v>237</v>
      </c>
      <c r="C31" s="189">
        <v>66400</v>
      </c>
      <c r="D31" s="190">
        <f t="shared" si="0"/>
        <v>66400</v>
      </c>
      <c r="E31" s="190">
        <f t="shared" si="1"/>
        <v>0</v>
      </c>
      <c r="F31" s="191">
        <v>66400</v>
      </c>
      <c r="G31" s="191"/>
      <c r="H31" s="20"/>
    </row>
    <row r="32" spans="1:8" s="5" customFormat="1" ht="18" customHeight="1" thickBot="1" x14ac:dyDescent="0.35">
      <c r="A32" s="187" t="s">
        <v>68</v>
      </c>
      <c r="B32" s="188" t="s">
        <v>612</v>
      </c>
      <c r="C32" s="189">
        <v>325600</v>
      </c>
      <c r="D32" s="190">
        <f t="shared" si="0"/>
        <v>325600</v>
      </c>
      <c r="E32" s="190">
        <f t="shared" si="1"/>
        <v>0</v>
      </c>
      <c r="F32" s="191">
        <v>325600</v>
      </c>
      <c r="G32" s="191"/>
      <c r="H32" s="20"/>
    </row>
    <row r="33" spans="1:8" s="5" customFormat="1" ht="18" customHeight="1" thickBot="1" x14ac:dyDescent="0.4">
      <c r="A33" s="187" t="s">
        <v>71</v>
      </c>
      <c r="B33" s="188" t="s">
        <v>613</v>
      </c>
      <c r="C33" s="189">
        <v>31400</v>
      </c>
      <c r="D33" s="190">
        <f t="shared" si="0"/>
        <v>31400</v>
      </c>
      <c r="E33" s="190">
        <f t="shared" si="1"/>
        <v>0</v>
      </c>
      <c r="F33" s="191">
        <v>31400</v>
      </c>
      <c r="G33" s="191"/>
      <c r="H33" s="20"/>
    </row>
    <row r="34" spans="1:8" s="5" customFormat="1" ht="18" customHeight="1" thickBot="1" x14ac:dyDescent="0.4">
      <c r="A34" s="187" t="s">
        <v>77</v>
      </c>
      <c r="B34" s="188" t="s">
        <v>430</v>
      </c>
      <c r="C34" s="189">
        <v>54200</v>
      </c>
      <c r="D34" s="190">
        <f t="shared" si="0"/>
        <v>54200</v>
      </c>
      <c r="E34" s="190">
        <f t="shared" si="1"/>
        <v>0</v>
      </c>
      <c r="F34" s="191">
        <v>54200</v>
      </c>
      <c r="G34" s="191"/>
      <c r="H34" s="20"/>
    </row>
    <row r="35" spans="1:8" s="5" customFormat="1" ht="18" customHeight="1" thickBot="1" x14ac:dyDescent="0.4">
      <c r="A35" s="187" t="s">
        <v>78</v>
      </c>
      <c r="B35" s="188" t="s">
        <v>432</v>
      </c>
      <c r="C35" s="189">
        <v>99400</v>
      </c>
      <c r="D35" s="190">
        <f t="shared" si="0"/>
        <v>99400</v>
      </c>
      <c r="E35" s="190">
        <f t="shared" si="1"/>
        <v>0</v>
      </c>
      <c r="F35" s="191">
        <v>81400</v>
      </c>
      <c r="G35" s="191">
        <v>18000</v>
      </c>
      <c r="H35" s="20"/>
    </row>
    <row r="36" spans="1:8" s="5" customFormat="1" ht="18" customHeight="1" thickBot="1" x14ac:dyDescent="0.4">
      <c r="A36" s="187" t="s">
        <v>82</v>
      </c>
      <c r="B36" s="188" t="s">
        <v>646</v>
      </c>
      <c r="C36" s="189">
        <v>681800</v>
      </c>
      <c r="D36" s="190">
        <f t="shared" si="0"/>
        <v>681800</v>
      </c>
      <c r="E36" s="190">
        <f t="shared" si="1"/>
        <v>0</v>
      </c>
      <c r="F36" s="191">
        <v>651800</v>
      </c>
      <c r="G36" s="191">
        <v>30000</v>
      </c>
      <c r="H36" s="20"/>
    </row>
    <row r="37" spans="1:8" s="5" customFormat="1" ht="18" customHeight="1" thickBot="1" x14ac:dyDescent="0.4">
      <c r="A37" s="187" t="s">
        <v>91</v>
      </c>
      <c r="B37" s="188" t="s">
        <v>638</v>
      </c>
      <c r="C37" s="189">
        <v>325600</v>
      </c>
      <c r="D37" s="190">
        <f t="shared" si="0"/>
        <v>325600</v>
      </c>
      <c r="E37" s="190">
        <f t="shared" si="1"/>
        <v>0</v>
      </c>
      <c r="F37" s="191">
        <v>325600</v>
      </c>
      <c r="G37" s="191"/>
      <c r="H37" s="20"/>
    </row>
    <row r="38" spans="1:8" s="5" customFormat="1" ht="18" customHeight="1" thickBot="1" x14ac:dyDescent="0.4">
      <c r="A38" s="187" t="s">
        <v>94</v>
      </c>
      <c r="B38" s="188" t="s">
        <v>653</v>
      </c>
      <c r="C38" s="189">
        <v>62800</v>
      </c>
      <c r="D38" s="190">
        <f t="shared" si="0"/>
        <v>62800</v>
      </c>
      <c r="E38" s="190">
        <f t="shared" si="1"/>
        <v>0</v>
      </c>
      <c r="F38" s="191">
        <v>42800</v>
      </c>
      <c r="G38" s="191">
        <v>20000</v>
      </c>
      <c r="H38" s="20"/>
    </row>
    <row r="39" spans="1:8" s="5" customFormat="1" ht="18" customHeight="1" thickBot="1" x14ac:dyDescent="0.4">
      <c r="A39" s="187" t="s">
        <v>95</v>
      </c>
      <c r="B39" s="188" t="s">
        <v>654</v>
      </c>
      <c r="C39" s="189">
        <v>162800</v>
      </c>
      <c r="D39" s="190">
        <f t="shared" si="0"/>
        <v>162800</v>
      </c>
      <c r="E39" s="190">
        <f t="shared" si="1"/>
        <v>0</v>
      </c>
      <c r="F39" s="191">
        <v>162800</v>
      </c>
      <c r="G39" s="191"/>
      <c r="H39" s="20"/>
    </row>
    <row r="40" spans="1:8" s="5" customFormat="1" ht="18" customHeight="1" thickBot="1" x14ac:dyDescent="0.4">
      <c r="A40" s="187" t="s">
        <v>98</v>
      </c>
      <c r="B40" s="188" t="s">
        <v>266</v>
      </c>
      <c r="C40" s="189">
        <v>61400</v>
      </c>
      <c r="D40" s="190">
        <f t="shared" si="0"/>
        <v>61400</v>
      </c>
      <c r="E40" s="190">
        <f t="shared" si="1"/>
        <v>0</v>
      </c>
      <c r="F40" s="191">
        <v>31400</v>
      </c>
      <c r="G40" s="191">
        <v>30000</v>
      </c>
      <c r="H40" s="20"/>
    </row>
    <row r="41" spans="1:8" s="5" customFormat="1" ht="18" customHeight="1" thickBot="1" x14ac:dyDescent="0.4">
      <c r="A41" s="187" t="s">
        <v>115</v>
      </c>
      <c r="B41" s="188" t="s">
        <v>616</v>
      </c>
      <c r="C41" s="189">
        <v>81400</v>
      </c>
      <c r="D41" s="190">
        <f t="shared" si="0"/>
        <v>81400</v>
      </c>
      <c r="E41" s="190">
        <f t="shared" si="1"/>
        <v>0</v>
      </c>
      <c r="F41" s="191">
        <v>81400</v>
      </c>
      <c r="G41" s="191"/>
      <c r="H41" s="20"/>
    </row>
    <row r="42" spans="1:8" s="5" customFormat="1" ht="18" customHeight="1" thickBot="1" x14ac:dyDescent="0.4">
      <c r="A42" s="187" t="s">
        <v>123</v>
      </c>
      <c r="B42" s="188" t="s">
        <v>657</v>
      </c>
      <c r="C42" s="189">
        <v>31400</v>
      </c>
      <c r="D42" s="190">
        <f t="shared" si="0"/>
        <v>31400</v>
      </c>
      <c r="E42" s="190">
        <f t="shared" si="1"/>
        <v>0</v>
      </c>
      <c r="F42" s="191">
        <v>31400</v>
      </c>
      <c r="G42" s="191"/>
      <c r="H42" s="20"/>
    </row>
    <row r="43" spans="1:8" s="5" customFormat="1" ht="18" customHeight="1" thickBot="1" x14ac:dyDescent="0.4">
      <c r="A43" s="187" t="s">
        <v>133</v>
      </c>
      <c r="B43" s="188" t="s">
        <v>639</v>
      </c>
      <c r="C43" s="189">
        <v>81400</v>
      </c>
      <c r="D43" s="190">
        <f t="shared" si="0"/>
        <v>81400</v>
      </c>
      <c r="E43" s="190">
        <f t="shared" si="1"/>
        <v>0</v>
      </c>
      <c r="F43" s="191">
        <v>81400</v>
      </c>
      <c r="G43" s="191"/>
      <c r="H43" s="20"/>
    </row>
    <row r="44" spans="1:8" s="5" customFormat="1" ht="18" customHeight="1" thickBot="1" x14ac:dyDescent="0.4">
      <c r="A44" s="187" t="s">
        <v>143</v>
      </c>
      <c r="B44" s="188" t="s">
        <v>494</v>
      </c>
      <c r="C44" s="189">
        <v>32800</v>
      </c>
      <c r="D44" s="190">
        <f t="shared" si="0"/>
        <v>32800</v>
      </c>
      <c r="E44" s="190">
        <f t="shared" si="1"/>
        <v>0</v>
      </c>
      <c r="F44" s="191">
        <v>32800</v>
      </c>
      <c r="G44" s="191"/>
      <c r="H44" s="20"/>
    </row>
    <row r="45" spans="1:8" s="5" customFormat="1" ht="18" customHeight="1" thickBot="1" x14ac:dyDescent="0.4">
      <c r="A45" s="187" t="s">
        <v>148</v>
      </c>
      <c r="B45" s="188" t="s">
        <v>640</v>
      </c>
      <c r="C45" s="189">
        <v>162800</v>
      </c>
      <c r="D45" s="190">
        <f t="shared" si="0"/>
        <v>162800</v>
      </c>
      <c r="E45" s="190">
        <f t="shared" si="1"/>
        <v>0</v>
      </c>
      <c r="F45" s="191">
        <v>162800</v>
      </c>
      <c r="G45" s="191"/>
      <c r="H45" s="20"/>
    </row>
    <row r="46" spans="1:8" s="5" customFormat="1" ht="18" customHeight="1" thickBot="1" x14ac:dyDescent="0.4">
      <c r="A46" s="187" t="s">
        <v>150</v>
      </c>
      <c r="B46" s="188" t="s">
        <v>502</v>
      </c>
      <c r="C46" s="189">
        <v>162800</v>
      </c>
      <c r="D46" s="190">
        <f t="shared" si="0"/>
        <v>162800</v>
      </c>
      <c r="E46" s="190">
        <f t="shared" si="1"/>
        <v>0</v>
      </c>
      <c r="F46" s="191">
        <v>162800</v>
      </c>
      <c r="G46" s="191"/>
      <c r="H46" s="20"/>
    </row>
    <row r="47" spans="1:8" s="5" customFormat="1" ht="18" customHeight="1" thickBot="1" x14ac:dyDescent="0.4">
      <c r="A47" s="187" t="s">
        <v>151</v>
      </c>
      <c r="B47" s="188" t="s">
        <v>503</v>
      </c>
      <c r="C47" s="189">
        <v>111400</v>
      </c>
      <c r="D47" s="190">
        <f t="shared" si="0"/>
        <v>111400</v>
      </c>
      <c r="E47" s="190">
        <f t="shared" si="1"/>
        <v>0</v>
      </c>
      <c r="F47" s="191">
        <v>81400</v>
      </c>
      <c r="G47" s="191">
        <v>30000</v>
      </c>
      <c r="H47" s="20"/>
    </row>
    <row r="48" spans="1:8" s="5" customFormat="1" ht="18" customHeight="1" thickBot="1" x14ac:dyDescent="0.4">
      <c r="A48" s="187" t="s">
        <v>155</v>
      </c>
      <c r="B48" s="188" t="s">
        <v>617</v>
      </c>
      <c r="C48" s="189">
        <v>162800</v>
      </c>
      <c r="D48" s="190">
        <f t="shared" si="0"/>
        <v>162800</v>
      </c>
      <c r="E48" s="190">
        <f t="shared" si="1"/>
        <v>0</v>
      </c>
      <c r="F48" s="191">
        <v>162800</v>
      </c>
      <c r="G48" s="191"/>
      <c r="H48" s="20"/>
    </row>
    <row r="49" spans="1:8" s="5" customFormat="1" ht="18" customHeight="1" thickBot="1" x14ac:dyDescent="0.4">
      <c r="A49" s="187" t="s">
        <v>156</v>
      </c>
      <c r="B49" s="188" t="s">
        <v>649</v>
      </c>
      <c r="C49" s="189">
        <v>106400</v>
      </c>
      <c r="D49" s="190">
        <f t="shared" si="0"/>
        <v>106400</v>
      </c>
      <c r="E49" s="190">
        <f t="shared" si="1"/>
        <v>0</v>
      </c>
      <c r="F49" s="191">
        <v>81400</v>
      </c>
      <c r="G49" s="191">
        <v>25000</v>
      </c>
      <c r="H49" s="20"/>
    </row>
    <row r="50" spans="1:8" s="5" customFormat="1" ht="18" customHeight="1" thickBot="1" x14ac:dyDescent="0.4">
      <c r="A50" s="187" t="s">
        <v>159</v>
      </c>
      <c r="B50" s="188" t="s">
        <v>659</v>
      </c>
      <c r="C50" s="189">
        <v>81400</v>
      </c>
      <c r="D50" s="190">
        <f t="shared" ref="D50:D57" si="2">SUM(F50:G50)</f>
        <v>81400</v>
      </c>
      <c r="E50" s="190">
        <f t="shared" ref="E50:E57" si="3">C50-D50</f>
        <v>0</v>
      </c>
      <c r="F50" s="191">
        <v>81400</v>
      </c>
      <c r="G50" s="191"/>
      <c r="H50" s="20"/>
    </row>
    <row r="51" spans="1:8" s="5" customFormat="1" ht="18" customHeight="1" thickBot="1" x14ac:dyDescent="0.4">
      <c r="A51" s="187" t="s">
        <v>160</v>
      </c>
      <c r="B51" s="188" t="s">
        <v>641</v>
      </c>
      <c r="C51" s="189">
        <v>81400</v>
      </c>
      <c r="D51" s="190">
        <f t="shared" si="2"/>
        <v>81400</v>
      </c>
      <c r="E51" s="190">
        <f t="shared" si="3"/>
        <v>0</v>
      </c>
      <c r="F51" s="191">
        <v>81400</v>
      </c>
      <c r="G51" s="191"/>
      <c r="H51" s="20"/>
    </row>
    <row r="52" spans="1:8" s="5" customFormat="1" ht="18" customHeight="1" thickBot="1" x14ac:dyDescent="0.4">
      <c r="A52" s="187" t="s">
        <v>169</v>
      </c>
      <c r="B52" s="188" t="s">
        <v>660</v>
      </c>
      <c r="C52" s="189">
        <v>182800</v>
      </c>
      <c r="D52" s="190">
        <f t="shared" si="2"/>
        <v>182800</v>
      </c>
      <c r="E52" s="190">
        <f t="shared" si="3"/>
        <v>0</v>
      </c>
      <c r="F52" s="191">
        <v>162800</v>
      </c>
      <c r="G52" s="191">
        <v>20000</v>
      </c>
      <c r="H52" s="20"/>
    </row>
    <row r="53" spans="1:8" s="5" customFormat="1" ht="18" customHeight="1" thickBot="1" x14ac:dyDescent="0.4">
      <c r="A53" s="187" t="s">
        <v>172</v>
      </c>
      <c r="B53" s="188" t="s">
        <v>332</v>
      </c>
      <c r="C53" s="189">
        <v>681200</v>
      </c>
      <c r="D53" s="190">
        <f t="shared" si="2"/>
        <v>681200</v>
      </c>
      <c r="E53" s="190">
        <f t="shared" si="3"/>
        <v>0</v>
      </c>
      <c r="F53" s="191">
        <v>681200</v>
      </c>
      <c r="G53" s="191"/>
      <c r="H53" s="20"/>
    </row>
    <row r="54" spans="1:8" s="5" customFormat="1" ht="18" customHeight="1" thickBot="1" x14ac:dyDescent="0.4">
      <c r="A54" s="187" t="s">
        <v>174</v>
      </c>
      <c r="B54" s="188" t="s">
        <v>619</v>
      </c>
      <c r="C54" s="189">
        <v>105400</v>
      </c>
      <c r="D54" s="190">
        <f t="shared" si="2"/>
        <v>105400</v>
      </c>
      <c r="E54" s="190">
        <f t="shared" si="3"/>
        <v>0</v>
      </c>
      <c r="F54" s="191">
        <v>81400</v>
      </c>
      <c r="G54" s="191">
        <v>24000</v>
      </c>
      <c r="H54" s="20"/>
    </row>
    <row r="55" spans="1:8" s="5" customFormat="1" ht="18" customHeight="1" thickBot="1" x14ac:dyDescent="0.4">
      <c r="A55" s="187" t="s">
        <v>363</v>
      </c>
      <c r="B55" s="188" t="s">
        <v>531</v>
      </c>
      <c r="C55" s="189">
        <v>62800</v>
      </c>
      <c r="D55" s="190">
        <f t="shared" si="2"/>
        <v>62800</v>
      </c>
      <c r="E55" s="190">
        <f t="shared" si="3"/>
        <v>0</v>
      </c>
      <c r="F55" s="191"/>
      <c r="G55" s="191">
        <v>62800</v>
      </c>
      <c r="H55" s="20"/>
    </row>
    <row r="56" spans="1:8" s="5" customFormat="1" ht="18" customHeight="1" thickBot="1" x14ac:dyDescent="0.4">
      <c r="A56" s="187" t="s">
        <v>348</v>
      </c>
      <c r="B56" s="188" t="s">
        <v>349</v>
      </c>
      <c r="C56" s="189">
        <v>82800</v>
      </c>
      <c r="D56" s="190">
        <f t="shared" si="2"/>
        <v>82800</v>
      </c>
      <c r="E56" s="190">
        <f t="shared" si="3"/>
        <v>0</v>
      </c>
      <c r="F56" s="191">
        <v>52800</v>
      </c>
      <c r="G56" s="191">
        <v>30000</v>
      </c>
      <c r="H56" s="20"/>
    </row>
    <row r="57" spans="1:8" s="5" customFormat="1" ht="18" customHeight="1" thickBot="1" x14ac:dyDescent="0.4">
      <c r="A57" s="187" t="s">
        <v>362</v>
      </c>
      <c r="B57" s="188" t="s">
        <v>662</v>
      </c>
      <c r="C57" s="189">
        <v>62600</v>
      </c>
      <c r="D57" s="190">
        <f t="shared" si="2"/>
        <v>62600</v>
      </c>
      <c r="E57" s="190">
        <f t="shared" si="3"/>
        <v>0</v>
      </c>
      <c r="F57" s="191">
        <v>62600</v>
      </c>
      <c r="G57" s="191"/>
      <c r="H57" s="20"/>
    </row>
    <row r="58" spans="1:8" ht="18" customHeight="1" thickBot="1" x14ac:dyDescent="0.35">
      <c r="A58" s="211"/>
      <c r="B58" s="212"/>
      <c r="C58" s="186"/>
      <c r="D58" s="213"/>
      <c r="E58" s="213"/>
      <c r="F58" s="47"/>
      <c r="G58" s="47"/>
      <c r="H58" s="20"/>
    </row>
    <row r="59" spans="1:8" s="30" customFormat="1" ht="18" customHeight="1" thickBot="1" x14ac:dyDescent="0.35">
      <c r="A59" s="113" t="s">
        <v>535</v>
      </c>
      <c r="B59" s="114"/>
      <c r="C59" s="115">
        <f>SUM(C11:C57)</f>
        <v>9632400</v>
      </c>
      <c r="D59" s="115">
        <f>SUM(D11:D57)</f>
        <v>9632400</v>
      </c>
      <c r="E59" s="115">
        <f>SUM(E11:E57)</f>
        <v>0</v>
      </c>
      <c r="F59" s="115">
        <f>SUM(F11:F57)</f>
        <v>9282600</v>
      </c>
      <c r="G59" s="115">
        <f>SUM(G11:G57)</f>
        <v>349800</v>
      </c>
      <c r="H59" s="29"/>
    </row>
    <row r="60" spans="1:8" ht="18" x14ac:dyDescent="0.35">
      <c r="A60" s="49"/>
      <c r="B60" s="19"/>
      <c r="C60" s="37"/>
      <c r="D60" s="19"/>
      <c r="E60" s="19"/>
    </row>
    <row r="61" spans="1:8" ht="18" x14ac:dyDescent="0.35">
      <c r="C61" s="37"/>
      <c r="D61" s="61"/>
      <c r="E61" s="33"/>
    </row>
    <row r="62" spans="1:8" x14ac:dyDescent="0.3">
      <c r="C62" s="38"/>
    </row>
    <row r="63" spans="1:8" x14ac:dyDescent="0.3">
      <c r="C63" s="38"/>
    </row>
    <row r="64" spans="1:8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  <row r="71" spans="3:3" x14ac:dyDescent="0.3">
      <c r="C71" s="38"/>
    </row>
    <row r="72" spans="3:3" x14ac:dyDescent="0.3">
      <c r="C72" s="38"/>
    </row>
    <row r="73" spans="3:3" x14ac:dyDescent="0.3">
      <c r="C73" s="38"/>
    </row>
    <row r="74" spans="3:3" x14ac:dyDescent="0.3">
      <c r="C74" s="38"/>
    </row>
    <row r="75" spans="3:3" x14ac:dyDescent="0.3">
      <c r="C75" s="38"/>
    </row>
    <row r="76" spans="3:3" x14ac:dyDescent="0.3">
      <c r="C76" s="38"/>
    </row>
    <row r="77" spans="3:3" x14ac:dyDescent="0.3">
      <c r="C77" s="38"/>
    </row>
    <row r="78" spans="3:3" x14ac:dyDescent="0.3">
      <c r="C78" s="38"/>
    </row>
    <row r="79" spans="3:3" x14ac:dyDescent="0.3">
      <c r="C79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5"/>
  <sheetViews>
    <sheetView zoomScaleNormal="100" workbookViewId="0">
      <pane ySplit="10" topLeftCell="A11" activePane="bottomLeft" state="frozen"/>
      <selection pane="bottomLeft" activeCell="M44" sqref="M44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8" width="15.6640625" style="8" customWidth="1"/>
    <col min="9" max="16384" width="9.109375" style="8"/>
  </cols>
  <sheetData>
    <row r="1" spans="1:8" s="36" customFormat="1" ht="21" x14ac:dyDescent="0.4">
      <c r="A1" s="90" t="s">
        <v>0</v>
      </c>
      <c r="B1" s="103"/>
      <c r="C1" s="90" t="s">
        <v>714</v>
      </c>
      <c r="D1" s="85"/>
      <c r="E1" s="85"/>
      <c r="F1" s="108"/>
      <c r="G1" s="108"/>
      <c r="H1" s="284"/>
    </row>
    <row r="2" spans="1:8" s="36" customFormat="1" ht="15.6" x14ac:dyDescent="0.3">
      <c r="A2" s="88"/>
      <c r="B2" s="103"/>
      <c r="C2" s="106"/>
      <c r="D2" s="107"/>
      <c r="E2" s="107"/>
      <c r="F2" s="108"/>
      <c r="G2" s="108"/>
      <c r="H2" s="284"/>
    </row>
    <row r="3" spans="1:8" s="36" customFormat="1" ht="15.6" x14ac:dyDescent="0.3">
      <c r="A3" s="88" t="s">
        <v>2</v>
      </c>
      <c r="B3" s="103"/>
      <c r="C3" s="88">
        <v>3218</v>
      </c>
      <c r="D3" s="107"/>
      <c r="E3" s="107"/>
      <c r="F3" s="108"/>
      <c r="G3" s="108"/>
      <c r="H3" s="284"/>
    </row>
    <row r="4" spans="1:8" s="36" customFormat="1" ht="15.6" x14ac:dyDescent="0.3">
      <c r="A4" s="88" t="s">
        <v>1</v>
      </c>
      <c r="B4" s="103"/>
      <c r="C4" s="123" t="s">
        <v>546</v>
      </c>
      <c r="D4" s="107"/>
      <c r="E4" s="107"/>
      <c r="F4" s="108"/>
      <c r="G4" s="108"/>
      <c r="H4" s="284"/>
    </row>
    <row r="5" spans="1:8" s="36" customFormat="1" ht="15.6" x14ac:dyDescent="0.3">
      <c r="A5" s="88" t="s">
        <v>356</v>
      </c>
      <c r="B5" s="103"/>
      <c r="C5" s="107" t="s">
        <v>545</v>
      </c>
      <c r="D5" s="107"/>
      <c r="E5" s="109"/>
      <c r="F5" s="109"/>
      <c r="G5" s="109"/>
      <c r="H5" s="296"/>
    </row>
    <row r="6" spans="1:8" s="36" customFormat="1" ht="15.6" x14ac:dyDescent="0.3">
      <c r="A6" s="88" t="s">
        <v>3</v>
      </c>
      <c r="B6" s="103"/>
      <c r="C6" s="107" t="s">
        <v>606</v>
      </c>
      <c r="D6" s="107"/>
      <c r="E6" s="109"/>
      <c r="F6" s="109"/>
      <c r="G6" s="109"/>
      <c r="H6" s="296"/>
    </row>
    <row r="7" spans="1:8" s="36" customFormat="1" ht="15.6" x14ac:dyDescent="0.3">
      <c r="A7" s="88"/>
      <c r="B7" s="103"/>
      <c r="C7" s="107"/>
      <c r="D7" s="107"/>
      <c r="E7" s="109"/>
      <c r="F7" s="109"/>
      <c r="G7" s="109"/>
      <c r="H7" s="296"/>
    </row>
    <row r="8" spans="1:8" s="36" customFormat="1" ht="15.6" x14ac:dyDescent="0.3">
      <c r="A8" s="183" t="s">
        <v>623</v>
      </c>
      <c r="B8" s="103"/>
      <c r="C8" s="107" t="s">
        <v>663</v>
      </c>
      <c r="D8" s="107"/>
      <c r="E8" s="109"/>
      <c r="F8" s="109"/>
      <c r="G8" s="109"/>
      <c r="H8" s="296"/>
    </row>
    <row r="9" spans="1:8" s="36" customFormat="1" ht="16.2" thickBot="1" x14ac:dyDescent="0.35">
      <c r="A9" s="88"/>
      <c r="B9" s="103"/>
      <c r="C9" s="107"/>
      <c r="D9" s="107"/>
      <c r="E9" s="109"/>
      <c r="F9" s="109"/>
      <c r="G9" s="109"/>
      <c r="H9" s="296"/>
    </row>
    <row r="10" spans="1:8" s="22" customFormat="1" ht="48.75" customHeight="1" thickBot="1" x14ac:dyDescent="0.35">
      <c r="A10" s="24" t="s">
        <v>713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538</v>
      </c>
      <c r="G10" s="48" t="s">
        <v>541</v>
      </c>
      <c r="H10" s="276" t="s">
        <v>722</v>
      </c>
    </row>
    <row r="11" spans="1:8" s="5" customFormat="1" ht="18" customHeight="1" thickBot="1" x14ac:dyDescent="0.4">
      <c r="A11" s="197" t="s">
        <v>5</v>
      </c>
      <c r="B11" s="198" t="s">
        <v>183</v>
      </c>
      <c r="C11" s="199">
        <v>258082</v>
      </c>
      <c r="D11" s="200">
        <f t="shared" ref="D11:D49" si="0">SUM(F11:U11)</f>
        <v>258082</v>
      </c>
      <c r="E11" s="200">
        <f>C11-D11</f>
        <v>0</v>
      </c>
      <c r="F11" s="201">
        <v>258082</v>
      </c>
      <c r="G11" s="201"/>
      <c r="H11" s="201"/>
    </row>
    <row r="12" spans="1:8" s="5" customFormat="1" ht="18" customHeight="1" thickBot="1" x14ac:dyDescent="0.4">
      <c r="A12" s="187" t="s">
        <v>12</v>
      </c>
      <c r="B12" s="188" t="s">
        <v>609</v>
      </c>
      <c r="C12" s="189">
        <v>157351</v>
      </c>
      <c r="D12" s="190">
        <f t="shared" si="0"/>
        <v>157351</v>
      </c>
      <c r="E12" s="190">
        <f>C12-D12</f>
        <v>0</v>
      </c>
      <c r="F12" s="191">
        <v>157351</v>
      </c>
      <c r="G12" s="191"/>
      <c r="H12" s="191"/>
    </row>
    <row r="13" spans="1:8" s="5" customFormat="1" ht="18" customHeight="1" thickBot="1" x14ac:dyDescent="0.4">
      <c r="A13" s="187" t="s">
        <v>16</v>
      </c>
      <c r="B13" s="188" t="s">
        <v>194</v>
      </c>
      <c r="C13" s="189">
        <v>161877</v>
      </c>
      <c r="D13" s="190">
        <f t="shared" si="0"/>
        <v>161877</v>
      </c>
      <c r="E13" s="190">
        <f t="shared" ref="E13:E53" si="1">C13-D13</f>
        <v>0</v>
      </c>
      <c r="F13" s="191">
        <v>161877</v>
      </c>
      <c r="G13" s="191"/>
      <c r="H13" s="191"/>
    </row>
    <row r="14" spans="1:8" s="5" customFormat="1" ht="18" customHeight="1" thickBot="1" x14ac:dyDescent="0.4">
      <c r="A14" s="187" t="s">
        <v>17</v>
      </c>
      <c r="B14" s="188" t="s">
        <v>195</v>
      </c>
      <c r="C14" s="189">
        <v>170082</v>
      </c>
      <c r="D14" s="190">
        <f t="shared" si="0"/>
        <v>170082</v>
      </c>
      <c r="E14" s="190">
        <f t="shared" si="1"/>
        <v>0</v>
      </c>
      <c r="F14" s="191">
        <f>81063+89019</f>
        <v>170082</v>
      </c>
      <c r="G14" s="191"/>
      <c r="H14" s="191"/>
    </row>
    <row r="15" spans="1:8" s="5" customFormat="1" ht="18" customHeight="1" thickBot="1" x14ac:dyDescent="0.4">
      <c r="A15" s="187" t="s">
        <v>19</v>
      </c>
      <c r="B15" s="188" t="s">
        <v>635</v>
      </c>
      <c r="C15" s="189">
        <v>231755</v>
      </c>
      <c r="D15" s="190">
        <f t="shared" si="0"/>
        <v>231755</v>
      </c>
      <c r="E15" s="190">
        <f t="shared" si="1"/>
        <v>0</v>
      </c>
      <c r="F15" s="191">
        <v>231755</v>
      </c>
      <c r="G15" s="191"/>
      <c r="H15" s="191"/>
    </row>
    <row r="16" spans="1:8" s="5" customFormat="1" ht="18" customHeight="1" thickBot="1" x14ac:dyDescent="0.4">
      <c r="A16" s="187" t="s">
        <v>21</v>
      </c>
      <c r="B16" s="188" t="s">
        <v>378</v>
      </c>
      <c r="C16" s="189">
        <v>201927</v>
      </c>
      <c r="D16" s="190">
        <f t="shared" si="0"/>
        <v>201927</v>
      </c>
      <c r="E16" s="190">
        <f t="shared" si="1"/>
        <v>0</v>
      </c>
      <c r="F16" s="191">
        <f>67307+132620</f>
        <v>199927</v>
      </c>
      <c r="G16" s="191"/>
      <c r="H16" s="191">
        <v>2000</v>
      </c>
    </row>
    <row r="17" spans="1:8" s="5" customFormat="1" ht="18" customHeight="1" thickBot="1" x14ac:dyDescent="0.4">
      <c r="A17" s="187" t="s">
        <v>30</v>
      </c>
      <c r="B17" s="188" t="s">
        <v>391</v>
      </c>
      <c r="C17" s="189">
        <v>957700</v>
      </c>
      <c r="D17" s="190">
        <f t="shared" si="0"/>
        <v>957700</v>
      </c>
      <c r="E17" s="190">
        <f t="shared" si="1"/>
        <v>0</v>
      </c>
      <c r="F17" s="191">
        <f>355700+602000</f>
        <v>957700</v>
      </c>
      <c r="G17" s="191"/>
      <c r="H17" s="191"/>
    </row>
    <row r="18" spans="1:8" s="5" customFormat="1" ht="18" customHeight="1" thickBot="1" x14ac:dyDescent="0.4">
      <c r="A18" s="187" t="s">
        <v>38</v>
      </c>
      <c r="B18" s="188" t="s">
        <v>636</v>
      </c>
      <c r="C18" s="189">
        <v>80200</v>
      </c>
      <c r="D18" s="190">
        <f t="shared" si="0"/>
        <v>80200</v>
      </c>
      <c r="E18" s="190">
        <f t="shared" si="1"/>
        <v>0</v>
      </c>
      <c r="F18" s="191">
        <v>80200</v>
      </c>
      <c r="G18" s="191"/>
      <c r="H18" s="191"/>
    </row>
    <row r="19" spans="1:8" s="5" customFormat="1" ht="18" customHeight="1" thickBot="1" x14ac:dyDescent="0.4">
      <c r="A19" s="187" t="s">
        <v>40</v>
      </c>
      <c r="B19" s="188" t="s">
        <v>652</v>
      </c>
      <c r="C19" s="189">
        <v>54313</v>
      </c>
      <c r="D19" s="190">
        <f t="shared" si="0"/>
        <v>54313</v>
      </c>
      <c r="E19" s="190">
        <f t="shared" si="1"/>
        <v>0</v>
      </c>
      <c r="F19" s="191">
        <v>54313</v>
      </c>
      <c r="G19" s="191"/>
      <c r="H19" s="191"/>
    </row>
    <row r="20" spans="1:8" s="5" customFormat="1" ht="18" customHeight="1" thickBot="1" x14ac:dyDescent="0.4">
      <c r="A20" s="187" t="s">
        <v>43</v>
      </c>
      <c r="B20" s="188" t="s">
        <v>611</v>
      </c>
      <c r="C20" s="189">
        <v>276422</v>
      </c>
      <c r="D20" s="190">
        <f t="shared" si="0"/>
        <v>276422</v>
      </c>
      <c r="E20" s="190">
        <f t="shared" si="1"/>
        <v>0</v>
      </c>
      <c r="F20" s="191">
        <v>276422</v>
      </c>
      <c r="G20" s="191"/>
      <c r="H20" s="191"/>
    </row>
    <row r="21" spans="1:8" s="5" customFormat="1" ht="18" customHeight="1" thickBot="1" x14ac:dyDescent="0.4">
      <c r="A21" s="187" t="s">
        <v>44</v>
      </c>
      <c r="B21" s="188" t="s">
        <v>217</v>
      </c>
      <c r="C21" s="189">
        <v>1093329</v>
      </c>
      <c r="D21" s="190">
        <f t="shared" si="0"/>
        <v>1093329</v>
      </c>
      <c r="E21" s="190">
        <f t="shared" si="1"/>
        <v>0</v>
      </c>
      <c r="F21" s="191">
        <f>125693+967636</f>
        <v>1093329</v>
      </c>
      <c r="G21" s="191"/>
      <c r="H21" s="191"/>
    </row>
    <row r="22" spans="1:8" s="5" customFormat="1" ht="18" customHeight="1" thickBot="1" x14ac:dyDescent="0.4">
      <c r="A22" s="187" t="s">
        <v>46</v>
      </c>
      <c r="B22" s="188" t="s">
        <v>409</v>
      </c>
      <c r="C22" s="189">
        <v>884408</v>
      </c>
      <c r="D22" s="190">
        <f t="shared" si="0"/>
        <v>884408</v>
      </c>
      <c r="E22" s="190">
        <f t="shared" si="1"/>
        <v>0</v>
      </c>
      <c r="F22" s="191">
        <f>71060+813348</f>
        <v>884408</v>
      </c>
      <c r="G22" s="191"/>
      <c r="H22" s="191"/>
    </row>
    <row r="23" spans="1:8" s="5" customFormat="1" ht="18" customHeight="1" thickBot="1" x14ac:dyDescent="0.4">
      <c r="A23" s="187" t="s">
        <v>47</v>
      </c>
      <c r="B23" s="188" t="s">
        <v>411</v>
      </c>
      <c r="C23" s="189">
        <v>160000</v>
      </c>
      <c r="D23" s="190">
        <f t="shared" si="0"/>
        <v>160000</v>
      </c>
      <c r="E23" s="190">
        <f t="shared" si="1"/>
        <v>0</v>
      </c>
      <c r="F23" s="191">
        <v>160000</v>
      </c>
      <c r="G23" s="191"/>
      <c r="H23" s="191"/>
    </row>
    <row r="24" spans="1:8" s="5" customFormat="1" ht="18" customHeight="1" thickBot="1" x14ac:dyDescent="0.4">
      <c r="A24" s="187" t="s">
        <v>56</v>
      </c>
      <c r="B24" s="188" t="s">
        <v>228</v>
      </c>
      <c r="C24" s="189">
        <v>315275</v>
      </c>
      <c r="D24" s="190">
        <f t="shared" si="0"/>
        <v>315275</v>
      </c>
      <c r="E24" s="190">
        <f t="shared" si="1"/>
        <v>0</v>
      </c>
      <c r="F24" s="191">
        <f>146747+168528</f>
        <v>315275</v>
      </c>
      <c r="G24" s="191"/>
      <c r="H24" s="191"/>
    </row>
    <row r="25" spans="1:8" s="5" customFormat="1" ht="18" customHeight="1" thickBot="1" x14ac:dyDescent="0.4">
      <c r="A25" s="187" t="s">
        <v>60</v>
      </c>
      <c r="B25" s="188" t="s">
        <v>232</v>
      </c>
      <c r="C25" s="189">
        <v>201216</v>
      </c>
      <c r="D25" s="190">
        <f t="shared" si="0"/>
        <v>201216</v>
      </c>
      <c r="E25" s="190">
        <f t="shared" si="1"/>
        <v>0</v>
      </c>
      <c r="F25" s="191">
        <v>201216</v>
      </c>
      <c r="G25" s="191"/>
      <c r="H25" s="191"/>
    </row>
    <row r="26" spans="1:8" s="5" customFormat="1" ht="18" customHeight="1" thickBot="1" x14ac:dyDescent="0.4">
      <c r="A26" s="187" t="s">
        <v>68</v>
      </c>
      <c r="B26" s="188" t="s">
        <v>612</v>
      </c>
      <c r="C26" s="189">
        <v>770000</v>
      </c>
      <c r="D26" s="190">
        <f t="shared" si="0"/>
        <v>770000</v>
      </c>
      <c r="E26" s="190">
        <f t="shared" si="1"/>
        <v>0</v>
      </c>
      <c r="F26" s="191">
        <f>323250+446750</f>
        <v>770000</v>
      </c>
      <c r="G26" s="191"/>
      <c r="H26" s="191"/>
    </row>
    <row r="27" spans="1:8" s="5" customFormat="1" ht="18" customHeight="1" thickBot="1" x14ac:dyDescent="0.4">
      <c r="A27" s="187" t="s">
        <v>71</v>
      </c>
      <c r="B27" s="188" t="s">
        <v>613</v>
      </c>
      <c r="C27" s="189">
        <v>221647</v>
      </c>
      <c r="D27" s="190">
        <f t="shared" si="0"/>
        <v>221647</v>
      </c>
      <c r="E27" s="190">
        <f t="shared" si="1"/>
        <v>0</v>
      </c>
      <c r="F27" s="191">
        <f>63825+157822</f>
        <v>221647</v>
      </c>
      <c r="G27" s="191"/>
      <c r="H27" s="191"/>
    </row>
    <row r="28" spans="1:8" s="5" customFormat="1" ht="18" customHeight="1" thickBot="1" x14ac:dyDescent="0.4">
      <c r="A28" s="187" t="s">
        <v>76</v>
      </c>
      <c r="B28" s="188" t="s">
        <v>246</v>
      </c>
      <c r="C28" s="189">
        <v>150460</v>
      </c>
      <c r="D28" s="190">
        <f t="shared" si="0"/>
        <v>150460</v>
      </c>
      <c r="E28" s="190">
        <f t="shared" si="1"/>
        <v>0</v>
      </c>
      <c r="F28" s="191">
        <v>150460</v>
      </c>
      <c r="G28" s="191"/>
      <c r="H28" s="191"/>
    </row>
    <row r="29" spans="1:8" s="5" customFormat="1" ht="18" customHeight="1" thickBot="1" x14ac:dyDescent="0.4">
      <c r="A29" s="187" t="s">
        <v>80</v>
      </c>
      <c r="B29" s="188" t="s">
        <v>664</v>
      </c>
      <c r="C29" s="189">
        <v>28196</v>
      </c>
      <c r="D29" s="190">
        <f t="shared" si="0"/>
        <v>28196</v>
      </c>
      <c r="E29" s="190">
        <f t="shared" si="1"/>
        <v>0</v>
      </c>
      <c r="F29" s="191">
        <v>26196</v>
      </c>
      <c r="G29" s="191"/>
      <c r="H29" s="191">
        <v>2000</v>
      </c>
    </row>
    <row r="30" spans="1:8" s="5" customFormat="1" ht="18" customHeight="1" thickBot="1" x14ac:dyDescent="0.4">
      <c r="A30" s="187" t="s">
        <v>82</v>
      </c>
      <c r="B30" s="188" t="s">
        <v>646</v>
      </c>
      <c r="C30" s="189">
        <v>900967</v>
      </c>
      <c r="D30" s="190">
        <f t="shared" si="0"/>
        <v>900967</v>
      </c>
      <c r="E30" s="190">
        <f t="shared" si="1"/>
        <v>0</v>
      </c>
      <c r="F30" s="191">
        <f>73803+825164</f>
        <v>898967</v>
      </c>
      <c r="G30" s="191"/>
      <c r="H30" s="191">
        <v>2000</v>
      </c>
    </row>
    <row r="31" spans="1:8" s="5" customFormat="1" ht="18" customHeight="1" thickBot="1" x14ac:dyDescent="0.4">
      <c r="A31" s="187" t="s">
        <v>90</v>
      </c>
      <c r="B31" s="188" t="s">
        <v>637</v>
      </c>
      <c r="C31" s="189">
        <v>152419</v>
      </c>
      <c r="D31" s="190">
        <f t="shared" si="0"/>
        <v>152419</v>
      </c>
      <c r="E31" s="190">
        <f t="shared" si="1"/>
        <v>0</v>
      </c>
      <c r="F31" s="191">
        <v>152419</v>
      </c>
      <c r="G31" s="191"/>
      <c r="H31" s="191"/>
    </row>
    <row r="32" spans="1:8" s="5" customFormat="1" ht="18" customHeight="1" thickBot="1" x14ac:dyDescent="0.4">
      <c r="A32" s="187" t="s">
        <v>94</v>
      </c>
      <c r="B32" s="188" t="s">
        <v>653</v>
      </c>
      <c r="C32" s="189">
        <v>385020</v>
      </c>
      <c r="D32" s="190">
        <f t="shared" si="0"/>
        <v>385020</v>
      </c>
      <c r="E32" s="190">
        <f t="shared" si="1"/>
        <v>0</v>
      </c>
      <c r="F32" s="191">
        <v>385020</v>
      </c>
      <c r="G32" s="191"/>
      <c r="H32" s="191"/>
    </row>
    <row r="33" spans="1:8" s="5" customFormat="1" ht="18" customHeight="1" thickBot="1" x14ac:dyDescent="0.4">
      <c r="A33" s="187" t="s">
        <v>95</v>
      </c>
      <c r="B33" s="188" t="s">
        <v>654</v>
      </c>
      <c r="C33" s="189">
        <v>164590</v>
      </c>
      <c r="D33" s="190">
        <f t="shared" si="0"/>
        <v>164590</v>
      </c>
      <c r="E33" s="190">
        <f t="shared" si="1"/>
        <v>0</v>
      </c>
      <c r="F33" s="191">
        <v>164590</v>
      </c>
      <c r="G33" s="191"/>
      <c r="H33" s="191"/>
    </row>
    <row r="34" spans="1:8" s="5" customFormat="1" ht="18" customHeight="1" thickBot="1" x14ac:dyDescent="0.4">
      <c r="A34" s="187" t="s">
        <v>106</v>
      </c>
      <c r="B34" s="188" t="s">
        <v>655</v>
      </c>
      <c r="C34" s="189">
        <v>86592</v>
      </c>
      <c r="D34" s="190">
        <f t="shared" si="0"/>
        <v>86592</v>
      </c>
      <c r="E34" s="190">
        <f t="shared" si="1"/>
        <v>0</v>
      </c>
      <c r="F34" s="191">
        <v>86592</v>
      </c>
      <c r="G34" s="191"/>
      <c r="H34" s="191"/>
    </row>
    <row r="35" spans="1:8" s="5" customFormat="1" ht="18" customHeight="1" thickBot="1" x14ac:dyDescent="0.4">
      <c r="A35" s="187" t="s">
        <v>112</v>
      </c>
      <c r="B35" s="188" t="s">
        <v>276</v>
      </c>
      <c r="C35" s="189">
        <v>557300</v>
      </c>
      <c r="D35" s="190">
        <f t="shared" si="0"/>
        <v>557300</v>
      </c>
      <c r="E35" s="190">
        <f t="shared" si="1"/>
        <v>0</v>
      </c>
      <c r="F35" s="191">
        <v>557300</v>
      </c>
      <c r="G35" s="191"/>
      <c r="H35" s="191"/>
    </row>
    <row r="36" spans="1:8" s="5" customFormat="1" ht="18" customHeight="1" thickBot="1" x14ac:dyDescent="0.4">
      <c r="A36" s="187" t="s">
        <v>113</v>
      </c>
      <c r="B36" s="188" t="s">
        <v>463</v>
      </c>
      <c r="C36" s="189">
        <v>83826</v>
      </c>
      <c r="D36" s="190">
        <f t="shared" si="0"/>
        <v>83826</v>
      </c>
      <c r="E36" s="190">
        <f t="shared" si="1"/>
        <v>0</v>
      </c>
      <c r="F36" s="191">
        <v>81826</v>
      </c>
      <c r="G36" s="191"/>
      <c r="H36" s="191">
        <v>2000</v>
      </c>
    </row>
    <row r="37" spans="1:8" s="5" customFormat="1" ht="18" customHeight="1" thickBot="1" x14ac:dyDescent="0.4">
      <c r="A37" s="187" t="s">
        <v>115</v>
      </c>
      <c r="B37" s="188" t="s">
        <v>616</v>
      </c>
      <c r="C37" s="189">
        <v>50867</v>
      </c>
      <c r="D37" s="190">
        <f t="shared" si="0"/>
        <v>50867</v>
      </c>
      <c r="E37" s="190">
        <f t="shared" si="1"/>
        <v>0</v>
      </c>
      <c r="F37" s="191">
        <v>50867</v>
      </c>
      <c r="G37" s="191"/>
      <c r="H37" s="191"/>
    </row>
    <row r="38" spans="1:8" s="5" customFormat="1" ht="18" customHeight="1" thickBot="1" x14ac:dyDescent="0.4">
      <c r="A38" s="187" t="s">
        <v>116</v>
      </c>
      <c r="B38" s="188" t="s">
        <v>647</v>
      </c>
      <c r="C38" s="189">
        <v>121840</v>
      </c>
      <c r="D38" s="190">
        <f t="shared" si="0"/>
        <v>121840</v>
      </c>
      <c r="E38" s="190">
        <f t="shared" si="1"/>
        <v>0</v>
      </c>
      <c r="F38" s="191"/>
      <c r="G38" s="191">
        <v>121840</v>
      </c>
      <c r="H38" s="191"/>
    </row>
    <row r="39" spans="1:8" s="5" customFormat="1" ht="18" customHeight="1" thickBot="1" x14ac:dyDescent="0.4">
      <c r="A39" s="187" t="s">
        <v>118</v>
      </c>
      <c r="B39" s="188" t="s">
        <v>656</v>
      </c>
      <c r="C39" s="189">
        <v>238900</v>
      </c>
      <c r="D39" s="190">
        <f t="shared" si="0"/>
        <v>238900</v>
      </c>
      <c r="E39" s="190">
        <f t="shared" si="1"/>
        <v>0</v>
      </c>
      <c r="F39" s="191">
        <v>238900</v>
      </c>
      <c r="G39" s="191"/>
      <c r="H39" s="191"/>
    </row>
    <row r="40" spans="1:8" s="5" customFormat="1" ht="18" customHeight="1" thickBot="1" x14ac:dyDescent="0.4">
      <c r="A40" s="187" t="s">
        <v>121</v>
      </c>
      <c r="B40" s="188" t="s">
        <v>648</v>
      </c>
      <c r="C40" s="189">
        <v>51642</v>
      </c>
      <c r="D40" s="190">
        <f t="shared" si="0"/>
        <v>51642</v>
      </c>
      <c r="E40" s="190">
        <f t="shared" si="1"/>
        <v>0</v>
      </c>
      <c r="F40" s="191">
        <v>51642</v>
      </c>
      <c r="G40" s="191"/>
      <c r="H40" s="191"/>
    </row>
    <row r="41" spans="1:8" s="5" customFormat="1" ht="18" customHeight="1" thickBot="1" x14ac:dyDescent="0.4">
      <c r="A41" s="187" t="s">
        <v>129</v>
      </c>
      <c r="B41" s="188" t="s">
        <v>292</v>
      </c>
      <c r="C41" s="189">
        <v>62000</v>
      </c>
      <c r="D41" s="190">
        <f t="shared" si="0"/>
        <v>62000</v>
      </c>
      <c r="E41" s="190">
        <f t="shared" si="1"/>
        <v>0</v>
      </c>
      <c r="F41" s="191">
        <v>60000</v>
      </c>
      <c r="G41" s="191"/>
      <c r="H41" s="191">
        <v>2000</v>
      </c>
    </row>
    <row r="42" spans="1:8" s="5" customFormat="1" ht="18" customHeight="1" thickBot="1" x14ac:dyDescent="0.4">
      <c r="A42" s="187" t="s">
        <v>136</v>
      </c>
      <c r="B42" s="188" t="s">
        <v>299</v>
      </c>
      <c r="C42" s="189">
        <v>80000</v>
      </c>
      <c r="D42" s="190">
        <f t="shared" si="0"/>
        <v>80000</v>
      </c>
      <c r="E42" s="190">
        <f t="shared" si="1"/>
        <v>0</v>
      </c>
      <c r="F42" s="191">
        <v>80000</v>
      </c>
      <c r="G42" s="191"/>
      <c r="H42" s="191"/>
    </row>
    <row r="43" spans="1:8" s="5" customFormat="1" ht="18" customHeight="1" thickBot="1" x14ac:dyDescent="0.4">
      <c r="A43" s="187" t="s">
        <v>149</v>
      </c>
      <c r="B43" s="188" t="s">
        <v>658</v>
      </c>
      <c r="C43" s="189">
        <v>148149</v>
      </c>
      <c r="D43" s="190">
        <f t="shared" si="0"/>
        <v>148149</v>
      </c>
      <c r="E43" s="190">
        <f t="shared" si="1"/>
        <v>0</v>
      </c>
      <c r="F43" s="191">
        <f>66470+81679</f>
        <v>148149</v>
      </c>
      <c r="G43" s="191"/>
      <c r="H43" s="191"/>
    </row>
    <row r="44" spans="1:8" s="5" customFormat="1" ht="18" customHeight="1" thickBot="1" x14ac:dyDescent="0.4">
      <c r="A44" s="187" t="s">
        <v>150</v>
      </c>
      <c r="B44" s="188" t="s">
        <v>502</v>
      </c>
      <c r="C44" s="189">
        <v>132045</v>
      </c>
      <c r="D44" s="190">
        <f t="shared" si="0"/>
        <v>132045</v>
      </c>
      <c r="E44" s="190">
        <f t="shared" si="1"/>
        <v>0</v>
      </c>
      <c r="F44" s="191">
        <f>61400+70645</f>
        <v>132045</v>
      </c>
      <c r="G44" s="191"/>
      <c r="H44" s="191"/>
    </row>
    <row r="45" spans="1:8" s="5" customFormat="1" ht="18" customHeight="1" thickBot="1" x14ac:dyDescent="0.4">
      <c r="A45" s="187" t="s">
        <v>151</v>
      </c>
      <c r="B45" s="188" t="s">
        <v>503</v>
      </c>
      <c r="C45" s="189">
        <v>89980</v>
      </c>
      <c r="D45" s="190">
        <f t="shared" si="0"/>
        <v>89980</v>
      </c>
      <c r="E45" s="190">
        <f t="shared" si="1"/>
        <v>0</v>
      </c>
      <c r="F45" s="191">
        <v>89980</v>
      </c>
      <c r="G45" s="191"/>
      <c r="H45" s="191"/>
    </row>
    <row r="46" spans="1:8" s="5" customFormat="1" ht="18" customHeight="1" thickBot="1" x14ac:dyDescent="0.4">
      <c r="A46" s="187" t="s">
        <v>153</v>
      </c>
      <c r="B46" s="188" t="s">
        <v>505</v>
      </c>
      <c r="C46" s="189">
        <v>178395</v>
      </c>
      <c r="D46" s="190">
        <f t="shared" si="0"/>
        <v>178395</v>
      </c>
      <c r="E46" s="190">
        <f t="shared" si="1"/>
        <v>0</v>
      </c>
      <c r="F46" s="191">
        <f>96489+79906</f>
        <v>176395</v>
      </c>
      <c r="G46" s="191"/>
      <c r="H46" s="191">
        <v>2000</v>
      </c>
    </row>
    <row r="47" spans="1:8" s="5" customFormat="1" ht="18" customHeight="1" thickBot="1" x14ac:dyDescent="0.4">
      <c r="A47" s="187" t="s">
        <v>154</v>
      </c>
      <c r="B47" s="188" t="s">
        <v>317</v>
      </c>
      <c r="C47" s="189">
        <v>111011</v>
      </c>
      <c r="D47" s="190">
        <f t="shared" si="0"/>
        <v>111011</v>
      </c>
      <c r="E47" s="190">
        <f t="shared" si="1"/>
        <v>0</v>
      </c>
      <c r="F47" s="191">
        <v>111011</v>
      </c>
      <c r="G47" s="191"/>
      <c r="H47" s="191"/>
    </row>
    <row r="48" spans="1:8" s="5" customFormat="1" ht="18" customHeight="1" thickBot="1" x14ac:dyDescent="0.4">
      <c r="A48" s="187" t="s">
        <v>159</v>
      </c>
      <c r="B48" s="188" t="s">
        <v>659</v>
      </c>
      <c r="C48" s="189">
        <v>79375</v>
      </c>
      <c r="D48" s="190">
        <f t="shared" si="0"/>
        <v>79375</v>
      </c>
      <c r="E48" s="190">
        <f t="shared" si="1"/>
        <v>0</v>
      </c>
      <c r="F48" s="191">
        <v>77375</v>
      </c>
      <c r="G48" s="191"/>
      <c r="H48" s="191">
        <v>2000</v>
      </c>
    </row>
    <row r="49" spans="1:8" s="5" customFormat="1" ht="18" customHeight="1" thickBot="1" x14ac:dyDescent="0.4">
      <c r="A49" s="187" t="s">
        <v>160</v>
      </c>
      <c r="B49" s="188" t="s">
        <v>641</v>
      </c>
      <c r="C49" s="189">
        <v>51348</v>
      </c>
      <c r="D49" s="190">
        <f t="shared" si="0"/>
        <v>51348</v>
      </c>
      <c r="E49" s="190">
        <f t="shared" si="1"/>
        <v>0</v>
      </c>
      <c r="F49" s="191">
        <v>51348</v>
      </c>
      <c r="G49" s="191"/>
      <c r="H49" s="191"/>
    </row>
    <row r="50" spans="1:8" s="5" customFormat="1" ht="18" customHeight="1" thickBot="1" x14ac:dyDescent="0.4">
      <c r="A50" s="187" t="s">
        <v>161</v>
      </c>
      <c r="B50" s="188" t="s">
        <v>618</v>
      </c>
      <c r="C50" s="189">
        <v>133000</v>
      </c>
      <c r="D50" s="190">
        <f>SUM(F50:G50)</f>
        <v>133000</v>
      </c>
      <c r="E50" s="190">
        <f t="shared" si="1"/>
        <v>0</v>
      </c>
      <c r="F50" s="191">
        <v>133000</v>
      </c>
      <c r="G50" s="191"/>
      <c r="H50" s="191"/>
    </row>
    <row r="51" spans="1:8" s="5" customFormat="1" ht="18" customHeight="1" thickBot="1" x14ac:dyDescent="0.4">
      <c r="A51" s="187" t="s">
        <v>172</v>
      </c>
      <c r="B51" s="188" t="s">
        <v>332</v>
      </c>
      <c r="C51" s="189">
        <v>219223</v>
      </c>
      <c r="D51" s="190">
        <f>SUM(F51:G51)</f>
        <v>219223</v>
      </c>
      <c r="E51" s="190">
        <f t="shared" si="1"/>
        <v>0</v>
      </c>
      <c r="F51" s="191">
        <v>219223</v>
      </c>
      <c r="G51" s="191"/>
      <c r="H51" s="191"/>
    </row>
    <row r="52" spans="1:8" s="5" customFormat="1" ht="18" customHeight="1" thickBot="1" x14ac:dyDescent="0.4">
      <c r="A52" s="187" t="s">
        <v>363</v>
      </c>
      <c r="B52" s="188" t="s">
        <v>531</v>
      </c>
      <c r="C52" s="189">
        <v>840717</v>
      </c>
      <c r="D52" s="190">
        <f>SUM(F52:G52)</f>
        <v>840717</v>
      </c>
      <c r="E52" s="190">
        <f t="shared" si="1"/>
        <v>0</v>
      </c>
      <c r="F52" s="191">
        <f>274017+566700</f>
        <v>840717</v>
      </c>
      <c r="G52" s="191"/>
      <c r="H52" s="191"/>
    </row>
    <row r="53" spans="1:8" s="5" customFormat="1" ht="18" customHeight="1" thickBot="1" x14ac:dyDescent="0.4">
      <c r="A53" s="187" t="s">
        <v>665</v>
      </c>
      <c r="B53" s="188" t="s">
        <v>582</v>
      </c>
      <c r="C53" s="189">
        <v>207180</v>
      </c>
      <c r="D53" s="190">
        <f>SUM(F53:G53)</f>
        <v>207180</v>
      </c>
      <c r="E53" s="190">
        <f t="shared" si="1"/>
        <v>0</v>
      </c>
      <c r="F53" s="191">
        <v>207180</v>
      </c>
      <c r="G53" s="191"/>
      <c r="H53" s="191"/>
    </row>
    <row r="54" spans="1:8" ht="18" customHeight="1" thickBot="1" x14ac:dyDescent="0.35">
      <c r="A54" s="211"/>
      <c r="B54" s="212"/>
      <c r="C54" s="186"/>
      <c r="D54" s="213"/>
      <c r="E54" s="213"/>
      <c r="F54" s="47"/>
      <c r="G54" s="47"/>
      <c r="H54" s="47"/>
    </row>
    <row r="55" spans="1:8" s="30" customFormat="1" ht="18" customHeight="1" thickBot="1" x14ac:dyDescent="0.35">
      <c r="A55" s="113" t="s">
        <v>535</v>
      </c>
      <c r="B55" s="114"/>
      <c r="C55" s="115">
        <f>SUM(C11:C53)</f>
        <v>11500626</v>
      </c>
      <c r="D55" s="115">
        <f>SUM(D11:D53)</f>
        <v>11500626</v>
      </c>
      <c r="E55" s="115">
        <f>SUM(E11:E53)</f>
        <v>0</v>
      </c>
      <c r="F55" s="115">
        <f>SUM(F11:F53)</f>
        <v>11364786</v>
      </c>
      <c r="G55" s="115">
        <f>SUM(G11:G53)</f>
        <v>121840</v>
      </c>
      <c r="H55" s="289">
        <f>SUM(H11:H53)</f>
        <v>14000</v>
      </c>
    </row>
    <row r="56" spans="1:8" ht="18" x14ac:dyDescent="0.35">
      <c r="A56" s="49"/>
      <c r="B56" s="19"/>
      <c r="C56" s="37"/>
      <c r="D56" s="19"/>
      <c r="E56" s="19"/>
    </row>
    <row r="57" spans="1:8" ht="18" x14ac:dyDescent="0.35">
      <c r="C57" s="37"/>
      <c r="D57" s="61"/>
      <c r="E57" s="33"/>
    </row>
    <row r="58" spans="1:8" x14ac:dyDescent="0.3">
      <c r="C58" s="38"/>
    </row>
    <row r="59" spans="1:8" x14ac:dyDescent="0.3">
      <c r="C59" s="38"/>
    </row>
    <row r="60" spans="1:8" x14ac:dyDescent="0.3">
      <c r="C60" s="38"/>
    </row>
    <row r="61" spans="1:8" x14ac:dyDescent="0.3">
      <c r="C61" s="38"/>
    </row>
    <row r="62" spans="1:8" x14ac:dyDescent="0.3">
      <c r="C62" s="38"/>
    </row>
    <row r="63" spans="1:8" x14ac:dyDescent="0.3">
      <c r="C63" s="38"/>
    </row>
    <row r="64" spans="1:8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  <row r="71" spans="3:3" x14ac:dyDescent="0.3">
      <c r="C71" s="38"/>
    </row>
    <row r="72" spans="3:3" x14ac:dyDescent="0.3">
      <c r="C72" s="38"/>
    </row>
    <row r="73" spans="3:3" x14ac:dyDescent="0.3">
      <c r="C73" s="38"/>
    </row>
    <row r="74" spans="3:3" x14ac:dyDescent="0.3">
      <c r="C74" s="38"/>
    </row>
    <row r="75" spans="3:3" x14ac:dyDescent="0.3">
      <c r="C75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topLeftCell="A2" workbookViewId="0">
      <selection activeCell="E20" sqref="E20"/>
    </sheetView>
  </sheetViews>
  <sheetFormatPr defaultRowHeight="14.4" x14ac:dyDescent="0.3"/>
  <cols>
    <col min="2" max="2" width="21.77734375" bestFit="1" customWidth="1"/>
    <col min="3" max="6" width="18.6640625" customWidth="1"/>
    <col min="7" max="7" width="18.6640625" style="288" customWidth="1"/>
  </cols>
  <sheetData>
    <row r="1" spans="1:7" ht="21" x14ac:dyDescent="0.4">
      <c r="A1" s="302" t="s">
        <v>0</v>
      </c>
      <c r="B1" s="298"/>
      <c r="C1" s="302" t="s">
        <v>763</v>
      </c>
      <c r="D1" s="301"/>
      <c r="E1" s="301"/>
      <c r="F1" s="301"/>
      <c r="G1" s="301"/>
    </row>
    <row r="2" spans="1:7" ht="21" x14ac:dyDescent="0.4">
      <c r="A2" s="299"/>
      <c r="B2" s="298"/>
      <c r="C2" s="300"/>
      <c r="D2" s="297"/>
      <c r="E2" s="297"/>
      <c r="F2" s="301"/>
      <c r="G2" s="301"/>
    </row>
    <row r="3" spans="1:7" ht="21" x14ac:dyDescent="0.4">
      <c r="A3" s="299" t="s">
        <v>2</v>
      </c>
      <c r="B3" s="298"/>
      <c r="C3" s="299">
        <v>3227</v>
      </c>
      <c r="D3" s="297"/>
      <c r="E3" s="297"/>
      <c r="F3" s="301"/>
      <c r="G3" s="301"/>
    </row>
    <row r="4" spans="1:7" ht="21" x14ac:dyDescent="0.4">
      <c r="A4" s="299" t="s">
        <v>1</v>
      </c>
      <c r="B4" s="298"/>
      <c r="C4" s="299" t="s">
        <v>546</v>
      </c>
      <c r="D4" s="297"/>
      <c r="E4" s="297"/>
      <c r="F4" s="301"/>
      <c r="G4" s="301"/>
    </row>
    <row r="5" spans="1:7" ht="21" x14ac:dyDescent="0.4">
      <c r="A5" s="299" t="s">
        <v>356</v>
      </c>
      <c r="B5" s="298"/>
      <c r="C5" s="297" t="s">
        <v>545</v>
      </c>
      <c r="D5" s="297"/>
      <c r="E5" s="296"/>
      <c r="F5" s="301"/>
      <c r="G5" s="301"/>
    </row>
    <row r="6" spans="1:7" ht="21" x14ac:dyDescent="0.4">
      <c r="A6" s="299" t="s">
        <v>3</v>
      </c>
      <c r="B6" s="298"/>
      <c r="C6" s="297" t="s">
        <v>761</v>
      </c>
      <c r="D6" s="297"/>
      <c r="E6" s="296"/>
      <c r="F6" s="301"/>
      <c r="G6" s="301"/>
    </row>
    <row r="7" spans="1:7" ht="21" x14ac:dyDescent="0.4">
      <c r="A7" s="299"/>
      <c r="B7" s="298"/>
      <c r="C7" s="297"/>
      <c r="D7" s="297"/>
      <c r="E7" s="296"/>
      <c r="F7" s="301"/>
      <c r="G7" s="301"/>
    </row>
    <row r="8" spans="1:7" ht="21" x14ac:dyDescent="0.4">
      <c r="A8" s="299" t="s">
        <v>623</v>
      </c>
      <c r="B8" s="298"/>
      <c r="C8" s="297" t="s">
        <v>764</v>
      </c>
      <c r="D8" s="297"/>
      <c r="E8" s="296"/>
      <c r="F8" s="301"/>
      <c r="G8" s="301"/>
    </row>
    <row r="9" spans="1:7" ht="21.6" thickBot="1" x14ac:dyDescent="0.45">
      <c r="A9" s="299"/>
      <c r="B9" s="298"/>
      <c r="C9" s="297"/>
      <c r="D9" s="297"/>
      <c r="E9" s="296"/>
      <c r="F9" s="301"/>
      <c r="G9" s="301"/>
    </row>
    <row r="10" spans="1:7" ht="29.4" thickBot="1" x14ac:dyDescent="0.35">
      <c r="A10" s="303" t="s">
        <v>343</v>
      </c>
      <c r="B10" s="295" t="s">
        <v>344</v>
      </c>
      <c r="C10" s="295" t="s">
        <v>345</v>
      </c>
      <c r="D10" s="294" t="s">
        <v>346</v>
      </c>
      <c r="E10" s="293" t="s">
        <v>347</v>
      </c>
      <c r="F10" s="304" t="s">
        <v>765</v>
      </c>
      <c r="G10" s="304" t="s">
        <v>766</v>
      </c>
    </row>
    <row r="11" spans="1:7" ht="16.2" thickBot="1" x14ac:dyDescent="0.35">
      <c r="A11" s="292" t="s">
        <v>7</v>
      </c>
      <c r="B11" s="292" t="s">
        <v>185</v>
      </c>
      <c r="C11" s="292">
        <v>102000</v>
      </c>
      <c r="D11" s="292">
        <v>90000</v>
      </c>
      <c r="E11" s="292">
        <v>0</v>
      </c>
      <c r="F11" s="292">
        <v>90000</v>
      </c>
      <c r="G11" s="221">
        <v>12000</v>
      </c>
    </row>
    <row r="12" spans="1:7" ht="16.2" thickBot="1" x14ac:dyDescent="0.35">
      <c r="A12" s="292" t="s">
        <v>11</v>
      </c>
      <c r="B12" s="292" t="s">
        <v>189</v>
      </c>
      <c r="C12" s="292">
        <v>62000</v>
      </c>
      <c r="D12" s="292">
        <v>50000</v>
      </c>
      <c r="E12" s="292">
        <v>0</v>
      </c>
      <c r="F12" s="292">
        <v>50000</v>
      </c>
      <c r="G12" s="221">
        <v>12000</v>
      </c>
    </row>
    <row r="13" spans="1:7" ht="16.2" thickBot="1" x14ac:dyDescent="0.35">
      <c r="A13" s="292" t="s">
        <v>14</v>
      </c>
      <c r="B13" s="292" t="s">
        <v>192</v>
      </c>
      <c r="C13" s="292">
        <v>444500</v>
      </c>
      <c r="D13" s="292">
        <v>432500</v>
      </c>
      <c r="E13" s="292">
        <v>0</v>
      </c>
      <c r="F13" s="292">
        <v>432500</v>
      </c>
      <c r="G13" s="221">
        <v>12000</v>
      </c>
    </row>
    <row r="14" spans="1:7" ht="16.2" thickBot="1" x14ac:dyDescent="0.35">
      <c r="A14" s="292" t="s">
        <v>44</v>
      </c>
      <c r="B14" s="292" t="s">
        <v>217</v>
      </c>
      <c r="C14" s="292">
        <v>366500</v>
      </c>
      <c r="D14" s="292">
        <v>354500</v>
      </c>
      <c r="E14" s="292">
        <v>0</v>
      </c>
      <c r="F14" s="292">
        <v>354500</v>
      </c>
      <c r="G14" s="221">
        <v>12000</v>
      </c>
    </row>
    <row r="15" spans="1:7" s="288" customFormat="1" ht="16.2" thickBot="1" x14ac:dyDescent="0.35">
      <c r="A15" s="312" t="s">
        <v>49</v>
      </c>
      <c r="B15" s="292" t="s">
        <v>785</v>
      </c>
      <c r="C15" s="292">
        <v>62000</v>
      </c>
      <c r="D15" s="292">
        <v>62000</v>
      </c>
      <c r="E15" s="292">
        <v>0</v>
      </c>
      <c r="F15" s="292">
        <v>0</v>
      </c>
      <c r="G15" s="221">
        <v>62000</v>
      </c>
    </row>
    <row r="16" spans="1:7" ht="16.2" thickBot="1" x14ac:dyDescent="0.35">
      <c r="A16" s="292" t="s">
        <v>54</v>
      </c>
      <c r="B16" s="292" t="s">
        <v>226</v>
      </c>
      <c r="C16" s="292">
        <v>102000</v>
      </c>
      <c r="D16" s="292">
        <v>90000</v>
      </c>
      <c r="E16" s="292">
        <v>0</v>
      </c>
      <c r="F16" s="292">
        <v>90000</v>
      </c>
      <c r="G16" s="221">
        <v>12000</v>
      </c>
    </row>
    <row r="17" spans="1:7" ht="16.2" thickBot="1" x14ac:dyDescent="0.35">
      <c r="A17" s="292" t="s">
        <v>57</v>
      </c>
      <c r="B17" s="292" t="s">
        <v>229</v>
      </c>
      <c r="C17" s="292">
        <v>48000</v>
      </c>
      <c r="D17" s="292">
        <v>36000</v>
      </c>
      <c r="E17" s="292">
        <v>0</v>
      </c>
      <c r="F17" s="292">
        <v>36000</v>
      </c>
      <c r="G17" s="221">
        <v>12000</v>
      </c>
    </row>
    <row r="18" spans="1:7" ht="16.2" thickBot="1" x14ac:dyDescent="0.35">
      <c r="A18" s="292" t="s">
        <v>65</v>
      </c>
      <c r="B18" s="292" t="s">
        <v>237</v>
      </c>
      <c r="C18" s="292">
        <v>187000</v>
      </c>
      <c r="D18" s="292">
        <v>175000</v>
      </c>
      <c r="E18" s="292">
        <v>0</v>
      </c>
      <c r="F18" s="292">
        <v>175000</v>
      </c>
      <c r="G18" s="221">
        <v>12000</v>
      </c>
    </row>
    <row r="19" spans="1:7" ht="16.2" thickBot="1" x14ac:dyDescent="0.35">
      <c r="A19" s="292" t="s">
        <v>82</v>
      </c>
      <c r="B19" s="292" t="s">
        <v>252</v>
      </c>
      <c r="C19" s="292">
        <v>218000</v>
      </c>
      <c r="D19" s="292">
        <v>204000</v>
      </c>
      <c r="E19" s="292">
        <v>0</v>
      </c>
      <c r="F19" s="292">
        <v>204000</v>
      </c>
      <c r="G19" s="221">
        <v>14000</v>
      </c>
    </row>
    <row r="20" spans="1:7" ht="16.2" thickBot="1" x14ac:dyDescent="0.35">
      <c r="A20" s="292" t="s">
        <v>124</v>
      </c>
      <c r="B20" s="292" t="s">
        <v>287</v>
      </c>
      <c r="C20" s="292">
        <v>158000</v>
      </c>
      <c r="D20" s="292">
        <v>146000</v>
      </c>
      <c r="E20" s="292">
        <v>0</v>
      </c>
      <c r="F20" s="292">
        <v>146000</v>
      </c>
      <c r="G20" s="221">
        <v>12000</v>
      </c>
    </row>
    <row r="21" spans="1:7" ht="16.2" thickBot="1" x14ac:dyDescent="0.35">
      <c r="A21" s="292" t="s">
        <v>141</v>
      </c>
      <c r="B21" s="292" t="s">
        <v>304</v>
      </c>
      <c r="C21" s="292">
        <v>102000</v>
      </c>
      <c r="D21" s="292">
        <v>90000</v>
      </c>
      <c r="E21" s="292">
        <v>0</v>
      </c>
      <c r="F21" s="292">
        <v>90000</v>
      </c>
      <c r="G21" s="221">
        <v>12000</v>
      </c>
    </row>
    <row r="22" spans="1:7" ht="16.2" thickBot="1" x14ac:dyDescent="0.35">
      <c r="A22" s="292" t="s">
        <v>172</v>
      </c>
      <c r="B22" s="292" t="s">
        <v>332</v>
      </c>
      <c r="C22" s="292">
        <v>48000</v>
      </c>
      <c r="D22" s="292">
        <v>36000</v>
      </c>
      <c r="E22" s="292">
        <v>0</v>
      </c>
      <c r="F22" s="292">
        <v>36000</v>
      </c>
      <c r="G22" s="221">
        <v>12000</v>
      </c>
    </row>
    <row r="23" spans="1:7" ht="15" thickBot="1" x14ac:dyDescent="0.35">
      <c r="A23" s="288"/>
      <c r="B23" s="288"/>
      <c r="C23" s="288"/>
      <c r="D23" s="288"/>
      <c r="E23" s="288"/>
      <c r="F23" s="288"/>
    </row>
    <row r="24" spans="1:7" ht="16.2" thickBot="1" x14ac:dyDescent="0.35">
      <c r="A24" s="291" t="s">
        <v>535</v>
      </c>
      <c r="B24" s="290"/>
      <c r="C24" s="289">
        <v>1900000</v>
      </c>
      <c r="D24" s="289">
        <v>1900000</v>
      </c>
      <c r="E24" s="289">
        <v>0</v>
      </c>
      <c r="F24" s="289">
        <v>1900000</v>
      </c>
      <c r="G24" s="311">
        <f>SUM(G11:G22)</f>
        <v>196000</v>
      </c>
    </row>
  </sheetData>
  <sheetProtection password="EF32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6" width="15.6640625" style="8" customWidth="1"/>
    <col min="7" max="16384" width="9.109375" style="8"/>
  </cols>
  <sheetData>
    <row r="1" spans="1:7" s="36" customFormat="1" ht="21" x14ac:dyDescent="0.35">
      <c r="A1" s="90" t="s">
        <v>0</v>
      </c>
      <c r="B1" s="103"/>
      <c r="C1" s="90" t="s">
        <v>715</v>
      </c>
      <c r="D1" s="85"/>
      <c r="E1" s="85"/>
      <c r="F1" s="108"/>
    </row>
    <row r="2" spans="1:7" s="36" customFormat="1" ht="15.75" x14ac:dyDescent="0.25">
      <c r="A2" s="88"/>
      <c r="B2" s="103"/>
      <c r="C2" s="106"/>
      <c r="D2" s="107"/>
      <c r="E2" s="107"/>
      <c r="F2" s="108"/>
    </row>
    <row r="3" spans="1:7" s="36" customFormat="1" ht="15.75" x14ac:dyDescent="0.25">
      <c r="A3" s="88" t="s">
        <v>2</v>
      </c>
      <c r="B3" s="103"/>
      <c r="C3" s="88">
        <v>3202</v>
      </c>
      <c r="D3" s="107"/>
      <c r="E3" s="107"/>
      <c r="F3" s="108"/>
    </row>
    <row r="4" spans="1:7" s="36" customFormat="1" ht="15.75" x14ac:dyDescent="0.25">
      <c r="A4" s="88" t="s">
        <v>1</v>
      </c>
      <c r="B4" s="103"/>
      <c r="C4" s="123" t="s">
        <v>546</v>
      </c>
      <c r="D4" s="107"/>
      <c r="E4" s="107"/>
      <c r="F4" s="108"/>
    </row>
    <row r="5" spans="1:7" s="36" customFormat="1" ht="15.75" x14ac:dyDescent="0.25">
      <c r="A5" s="88" t="s">
        <v>356</v>
      </c>
      <c r="B5" s="103"/>
      <c r="C5" s="107" t="s">
        <v>545</v>
      </c>
      <c r="D5" s="107"/>
      <c r="E5" s="109"/>
      <c r="F5" s="109"/>
    </row>
    <row r="6" spans="1:7" s="36" customFormat="1" ht="15.75" x14ac:dyDescent="0.25">
      <c r="A6" s="88" t="s">
        <v>3</v>
      </c>
      <c r="B6" s="103"/>
      <c r="C6" s="107" t="s">
        <v>606</v>
      </c>
      <c r="D6" s="107"/>
      <c r="E6" s="109"/>
      <c r="F6" s="109"/>
    </row>
    <row r="7" spans="1:7" s="36" customFormat="1" ht="15.75" x14ac:dyDescent="0.25">
      <c r="A7" s="88"/>
      <c r="B7" s="103"/>
      <c r="C7" s="107"/>
      <c r="D7" s="107"/>
      <c r="E7" s="109"/>
      <c r="F7" s="109"/>
    </row>
    <row r="8" spans="1:7" s="36" customFormat="1" ht="15.75" x14ac:dyDescent="0.25">
      <c r="A8" s="183" t="s">
        <v>623</v>
      </c>
      <c r="B8" s="103"/>
      <c r="C8" s="107" t="s">
        <v>666</v>
      </c>
      <c r="D8" s="107"/>
      <c r="E8" s="109"/>
      <c r="F8" s="109"/>
    </row>
    <row r="9" spans="1:7" s="36" customFormat="1" ht="16.5" thickBot="1" x14ac:dyDescent="0.3">
      <c r="A9" s="88"/>
      <c r="B9" s="103"/>
      <c r="C9" s="107"/>
      <c r="D9" s="107"/>
      <c r="E9" s="109"/>
      <c r="F9" s="109"/>
    </row>
    <row r="10" spans="1:7" s="22" customFormat="1" ht="48.75" customHeight="1" thickBot="1" x14ac:dyDescent="0.3">
      <c r="A10" s="24" t="s">
        <v>669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537</v>
      </c>
    </row>
    <row r="11" spans="1:7" s="5" customFormat="1" ht="18" customHeight="1" thickBot="1" x14ac:dyDescent="0.35">
      <c r="A11" s="187" t="s">
        <v>14</v>
      </c>
      <c r="B11" s="188" t="s">
        <v>192</v>
      </c>
      <c r="C11" s="189">
        <v>50000</v>
      </c>
      <c r="D11" s="190">
        <f t="shared" ref="D11:D16" si="0">SUM(F11:T11)</f>
        <v>50000</v>
      </c>
      <c r="E11" s="190">
        <f t="shared" ref="E11:E18" si="1">C11-D11</f>
        <v>0</v>
      </c>
      <c r="F11" s="191">
        <v>50000</v>
      </c>
      <c r="G11" s="20"/>
    </row>
    <row r="12" spans="1:7" s="5" customFormat="1" ht="18" customHeight="1" thickBot="1" x14ac:dyDescent="0.35">
      <c r="A12" s="187" t="s">
        <v>59</v>
      </c>
      <c r="B12" s="188" t="s">
        <v>231</v>
      </c>
      <c r="C12" s="189">
        <v>50000</v>
      </c>
      <c r="D12" s="190">
        <f t="shared" si="0"/>
        <v>50000</v>
      </c>
      <c r="E12" s="190">
        <f t="shared" si="1"/>
        <v>0</v>
      </c>
      <c r="F12" s="191">
        <v>50000</v>
      </c>
      <c r="G12" s="20"/>
    </row>
    <row r="13" spans="1:7" s="5" customFormat="1" ht="18" customHeight="1" thickBot="1" x14ac:dyDescent="0.35">
      <c r="A13" s="187" t="s">
        <v>76</v>
      </c>
      <c r="B13" s="188" t="s">
        <v>246</v>
      </c>
      <c r="C13" s="189">
        <v>50000</v>
      </c>
      <c r="D13" s="190">
        <f t="shared" si="0"/>
        <v>50000</v>
      </c>
      <c r="E13" s="190">
        <f t="shared" si="1"/>
        <v>0</v>
      </c>
      <c r="F13" s="191">
        <v>50000</v>
      </c>
      <c r="G13" s="20"/>
    </row>
    <row r="14" spans="1:7" s="5" customFormat="1" ht="18" customHeight="1" thickBot="1" x14ac:dyDescent="0.35">
      <c r="A14" s="187" t="s">
        <v>90</v>
      </c>
      <c r="B14" s="188" t="s">
        <v>258</v>
      </c>
      <c r="C14" s="189">
        <v>50000</v>
      </c>
      <c r="D14" s="190">
        <f t="shared" si="0"/>
        <v>50000</v>
      </c>
      <c r="E14" s="190">
        <f t="shared" si="1"/>
        <v>0</v>
      </c>
      <c r="F14" s="191">
        <v>50000</v>
      </c>
      <c r="G14" s="20"/>
    </row>
    <row r="15" spans="1:7" s="5" customFormat="1" ht="18" customHeight="1" thickBot="1" x14ac:dyDescent="0.35">
      <c r="A15" s="187" t="s">
        <v>148</v>
      </c>
      <c r="B15" s="188" t="s">
        <v>640</v>
      </c>
      <c r="C15" s="189">
        <v>50000</v>
      </c>
      <c r="D15" s="190">
        <f t="shared" si="0"/>
        <v>50000</v>
      </c>
      <c r="E15" s="190">
        <f t="shared" si="1"/>
        <v>0</v>
      </c>
      <c r="F15" s="191">
        <v>50000</v>
      </c>
      <c r="G15" s="20"/>
    </row>
    <row r="16" spans="1:7" s="5" customFormat="1" ht="18" customHeight="1" thickBot="1" x14ac:dyDescent="0.35">
      <c r="A16" s="187" t="s">
        <v>153</v>
      </c>
      <c r="B16" s="188" t="s">
        <v>505</v>
      </c>
      <c r="C16" s="189">
        <v>50000</v>
      </c>
      <c r="D16" s="190">
        <f t="shared" si="0"/>
        <v>50000</v>
      </c>
      <c r="E16" s="190">
        <f t="shared" si="1"/>
        <v>0</v>
      </c>
      <c r="F16" s="191">
        <v>50000</v>
      </c>
      <c r="G16" s="20"/>
    </row>
    <row r="17" spans="1:7" s="5" customFormat="1" ht="18" customHeight="1" thickBot="1" x14ac:dyDescent="0.35">
      <c r="A17" s="187" t="s">
        <v>160</v>
      </c>
      <c r="B17" s="188" t="s">
        <v>641</v>
      </c>
      <c r="C17" s="189">
        <v>50000</v>
      </c>
      <c r="D17" s="190">
        <f>SUM(F17:F17)</f>
        <v>50000</v>
      </c>
      <c r="E17" s="190">
        <f t="shared" si="1"/>
        <v>0</v>
      </c>
      <c r="F17" s="191">
        <v>50000</v>
      </c>
      <c r="G17" s="20"/>
    </row>
    <row r="18" spans="1:7" s="5" customFormat="1" ht="18" customHeight="1" thickBot="1" x14ac:dyDescent="0.35">
      <c r="A18" s="187" t="s">
        <v>161</v>
      </c>
      <c r="B18" s="188" t="s">
        <v>515</v>
      </c>
      <c r="C18" s="189">
        <v>50000</v>
      </c>
      <c r="D18" s="190">
        <f>SUM(F18:F18)</f>
        <v>50000</v>
      </c>
      <c r="E18" s="190">
        <f t="shared" si="1"/>
        <v>0</v>
      </c>
      <c r="F18" s="191">
        <v>50000</v>
      </c>
      <c r="G18" s="20"/>
    </row>
    <row r="19" spans="1:7" ht="18" customHeight="1" thickBot="1" x14ac:dyDescent="0.3">
      <c r="A19" s="211"/>
      <c r="B19" s="212"/>
      <c r="C19" s="186"/>
      <c r="D19" s="213"/>
      <c r="E19" s="213"/>
      <c r="F19" s="47"/>
      <c r="G19" s="20"/>
    </row>
    <row r="20" spans="1:7" s="30" customFormat="1" ht="18" customHeight="1" thickBot="1" x14ac:dyDescent="0.3">
      <c r="A20" s="113" t="s">
        <v>535</v>
      </c>
      <c r="B20" s="114"/>
      <c r="C20" s="115">
        <f>SUM(C11:C18)</f>
        <v>400000</v>
      </c>
      <c r="D20" s="115">
        <f>SUM(D11:D18)</f>
        <v>400000</v>
      </c>
      <c r="E20" s="115">
        <f>SUM(E11:E18)</f>
        <v>0</v>
      </c>
      <c r="F20" s="115">
        <f>SUM(F11:F18)</f>
        <v>400000</v>
      </c>
      <c r="G20" s="29"/>
    </row>
    <row r="21" spans="1:7" ht="18.75" x14ac:dyDescent="0.3">
      <c r="A21" s="49"/>
      <c r="B21" s="19"/>
      <c r="C21" s="37"/>
      <c r="D21" s="19"/>
      <c r="E21" s="19"/>
    </row>
    <row r="22" spans="1:7" ht="18.75" x14ac:dyDescent="0.3">
      <c r="C22" s="37"/>
      <c r="D22" s="61"/>
      <c r="E22" s="33"/>
    </row>
    <row r="23" spans="1:7" ht="15" x14ac:dyDescent="0.25">
      <c r="C23" s="38"/>
    </row>
    <row r="24" spans="1:7" ht="15" x14ac:dyDescent="0.25">
      <c r="C24" s="38"/>
    </row>
    <row r="25" spans="1:7" ht="15" x14ac:dyDescent="0.25">
      <c r="C25" s="38"/>
    </row>
    <row r="26" spans="1:7" ht="15" x14ac:dyDescent="0.25">
      <c r="C26" s="38"/>
    </row>
    <row r="27" spans="1:7" ht="15" x14ac:dyDescent="0.25">
      <c r="C27" s="38"/>
    </row>
    <row r="28" spans="1:7" ht="15" x14ac:dyDescent="0.25">
      <c r="C28" s="38"/>
    </row>
    <row r="29" spans="1:7" ht="15" x14ac:dyDescent="0.25">
      <c r="C29" s="38"/>
    </row>
    <row r="30" spans="1:7" ht="15" x14ac:dyDescent="0.25">
      <c r="C30" s="38"/>
    </row>
    <row r="31" spans="1:7" ht="15" x14ac:dyDescent="0.25">
      <c r="C31" s="38"/>
    </row>
    <row r="32" spans="1:7" ht="15" x14ac:dyDescent="0.25">
      <c r="C32" s="38"/>
    </row>
    <row r="33" spans="3:3" ht="15" x14ac:dyDescent="0.25">
      <c r="C33" s="38"/>
    </row>
    <row r="34" spans="3:3" ht="15" x14ac:dyDescent="0.25">
      <c r="C34" s="38"/>
    </row>
    <row r="35" spans="3:3" x14ac:dyDescent="0.3">
      <c r="C35" s="38"/>
    </row>
    <row r="36" spans="3:3" x14ac:dyDescent="0.3">
      <c r="C36" s="38"/>
    </row>
    <row r="37" spans="3:3" x14ac:dyDescent="0.3">
      <c r="C37" s="38"/>
    </row>
    <row r="38" spans="3:3" x14ac:dyDescent="0.3">
      <c r="C38" s="38"/>
    </row>
    <row r="39" spans="3:3" x14ac:dyDescent="0.3">
      <c r="C39" s="38"/>
    </row>
    <row r="40" spans="3:3" x14ac:dyDescent="0.3">
      <c r="C40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G46"/>
  <sheetViews>
    <sheetView zoomScaleNormal="100" workbookViewId="0">
      <pane ySplit="10" topLeftCell="A11" activePane="bottomLeft" state="frozen"/>
      <selection pane="bottomLeft" activeCell="A15" sqref="A15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6" width="15.6640625" style="8" customWidth="1"/>
    <col min="7" max="7" width="15.44140625" style="8" customWidth="1"/>
    <col min="8" max="16384" width="9.109375" style="8"/>
  </cols>
  <sheetData>
    <row r="1" spans="1:7" s="94" customFormat="1" ht="21" x14ac:dyDescent="0.4">
      <c r="A1" s="90" t="s">
        <v>0</v>
      </c>
      <c r="B1" s="103"/>
      <c r="C1" s="90" t="s">
        <v>703</v>
      </c>
      <c r="D1" s="85"/>
      <c r="E1" s="85"/>
      <c r="F1" s="85"/>
      <c r="G1" s="85"/>
    </row>
    <row r="2" spans="1:7" s="94" customFormat="1" ht="15.6" x14ac:dyDescent="0.3">
      <c r="A2" s="88"/>
      <c r="B2" s="103"/>
      <c r="C2" s="106"/>
      <c r="D2" s="107"/>
      <c r="E2" s="107"/>
      <c r="F2" s="88"/>
      <c r="G2" s="88"/>
    </row>
    <row r="3" spans="1:7" s="94" customFormat="1" ht="15.6" x14ac:dyDescent="0.3">
      <c r="A3" s="88" t="s">
        <v>2</v>
      </c>
      <c r="B3" s="103"/>
      <c r="C3" s="88">
        <v>3226</v>
      </c>
      <c r="D3" s="107"/>
      <c r="E3" s="107"/>
      <c r="F3" s="108"/>
      <c r="G3" s="108"/>
    </row>
    <row r="4" spans="1:7" s="94" customFormat="1" ht="15.6" x14ac:dyDescent="0.3">
      <c r="A4" s="88" t="s">
        <v>1</v>
      </c>
      <c r="B4" s="103"/>
      <c r="C4" s="88" t="s">
        <v>546</v>
      </c>
      <c r="D4" s="107"/>
      <c r="E4" s="107"/>
      <c r="F4" s="108"/>
      <c r="G4" s="108"/>
    </row>
    <row r="5" spans="1:7" s="94" customFormat="1" ht="21.6" customHeight="1" x14ac:dyDescent="0.3">
      <c r="A5" s="88" t="s">
        <v>356</v>
      </c>
      <c r="B5" s="103"/>
      <c r="C5" s="107" t="s">
        <v>545</v>
      </c>
      <c r="D5" s="107"/>
      <c r="E5" s="109"/>
      <c r="F5" s="109"/>
      <c r="G5" s="109"/>
    </row>
    <row r="6" spans="1:7" s="94" customFormat="1" ht="15.6" x14ac:dyDescent="0.3">
      <c r="A6" s="88" t="s">
        <v>3</v>
      </c>
      <c r="B6" s="103"/>
      <c r="C6" s="107" t="s">
        <v>606</v>
      </c>
      <c r="D6" s="107"/>
      <c r="E6" s="109"/>
      <c r="F6" s="109"/>
      <c r="G6" s="109"/>
    </row>
    <row r="7" spans="1:7" s="94" customFormat="1" ht="15.6" x14ac:dyDescent="0.3">
      <c r="A7" s="88"/>
      <c r="B7" s="103"/>
      <c r="C7" s="107"/>
      <c r="D7" s="107"/>
      <c r="E7" s="109"/>
      <c r="F7" s="109"/>
      <c r="G7" s="109"/>
    </row>
    <row r="8" spans="1:7" s="94" customFormat="1" ht="15.6" x14ac:dyDescent="0.3">
      <c r="A8" s="88" t="s">
        <v>607</v>
      </c>
      <c r="B8" s="103"/>
      <c r="C8" s="107" t="s">
        <v>608</v>
      </c>
      <c r="D8" s="107"/>
      <c r="E8" s="109"/>
      <c r="F8" s="109"/>
      <c r="G8" s="109"/>
    </row>
    <row r="9" spans="1:7" s="94" customFormat="1" ht="16.2" customHeight="1" thickBot="1" x14ac:dyDescent="0.35">
      <c r="A9" s="88"/>
      <c r="B9" s="103"/>
      <c r="C9" s="107"/>
      <c r="D9" s="107"/>
      <c r="E9" s="109"/>
      <c r="F9" s="109"/>
      <c r="G9" s="109"/>
    </row>
    <row r="10" spans="1:7" s="22" customFormat="1" ht="46.5" customHeight="1" thickBot="1" x14ac:dyDescent="0.35">
      <c r="A10" s="24" t="s">
        <v>343</v>
      </c>
      <c r="B10" s="25" t="s">
        <v>344</v>
      </c>
      <c r="C10" s="40" t="s">
        <v>345</v>
      </c>
      <c r="D10" s="28" t="s">
        <v>346</v>
      </c>
      <c r="E10" s="215" t="s">
        <v>347</v>
      </c>
      <c r="F10" s="48" t="s">
        <v>620</v>
      </c>
      <c r="G10" s="48" t="s">
        <v>720</v>
      </c>
    </row>
    <row r="11" spans="1:7" s="5" customFormat="1" ht="18" customHeight="1" thickBot="1" x14ac:dyDescent="0.4">
      <c r="A11" s="110" t="s">
        <v>12</v>
      </c>
      <c r="B11" s="110" t="s">
        <v>609</v>
      </c>
      <c r="C11" s="111">
        <v>23000</v>
      </c>
      <c r="D11" s="112">
        <f>SUM(F11:G11)</f>
        <v>23000</v>
      </c>
      <c r="E11" s="112">
        <f>C11-D11</f>
        <v>0</v>
      </c>
      <c r="F11" s="112">
        <v>11500</v>
      </c>
      <c r="G11" s="112">
        <v>11500</v>
      </c>
    </row>
    <row r="12" spans="1:7" s="5" customFormat="1" ht="18" customHeight="1" thickBot="1" x14ac:dyDescent="0.4">
      <c r="A12" s="110" t="s">
        <v>27</v>
      </c>
      <c r="B12" s="110" t="s">
        <v>610</v>
      </c>
      <c r="C12" s="111">
        <v>500</v>
      </c>
      <c r="D12" s="112">
        <f t="shared" ref="D12:D24" si="0">SUM(F12:G12)</f>
        <v>500</v>
      </c>
      <c r="E12" s="112">
        <f t="shared" ref="E12:E24" si="1">C12-D12</f>
        <v>0</v>
      </c>
      <c r="F12" s="112">
        <v>250</v>
      </c>
      <c r="G12" s="112">
        <v>250</v>
      </c>
    </row>
    <row r="13" spans="1:7" s="5" customFormat="1" ht="18" customHeight="1" thickBot="1" x14ac:dyDescent="0.4">
      <c r="A13" s="110" t="s">
        <v>43</v>
      </c>
      <c r="B13" s="110" t="s">
        <v>611</v>
      </c>
      <c r="C13" s="111">
        <v>42500</v>
      </c>
      <c r="D13" s="112">
        <f t="shared" si="0"/>
        <v>42500</v>
      </c>
      <c r="E13" s="112">
        <f t="shared" si="1"/>
        <v>0</v>
      </c>
      <c r="F13" s="112">
        <v>21250</v>
      </c>
      <c r="G13" s="112">
        <v>21250</v>
      </c>
    </row>
    <row r="14" spans="1:7" s="5" customFormat="1" ht="18" customHeight="1" thickBot="1" x14ac:dyDescent="0.4">
      <c r="A14" s="110" t="s">
        <v>47</v>
      </c>
      <c r="B14" s="110" t="s">
        <v>411</v>
      </c>
      <c r="C14" s="111">
        <v>31000</v>
      </c>
      <c r="D14" s="112">
        <f t="shared" si="0"/>
        <v>31000</v>
      </c>
      <c r="E14" s="112">
        <f t="shared" si="1"/>
        <v>0</v>
      </c>
      <c r="F14" s="112">
        <v>15500</v>
      </c>
      <c r="G14" s="112">
        <v>15500</v>
      </c>
    </row>
    <row r="15" spans="1:7" s="5" customFormat="1" ht="18" customHeight="1" thickBot="1" x14ac:dyDescent="0.4">
      <c r="A15" s="110" t="s">
        <v>61</v>
      </c>
      <c r="B15" s="110" t="s">
        <v>233</v>
      </c>
      <c r="C15" s="111">
        <v>7000</v>
      </c>
      <c r="D15" s="112">
        <f t="shared" si="0"/>
        <v>7000</v>
      </c>
      <c r="E15" s="112">
        <f t="shared" si="1"/>
        <v>0</v>
      </c>
      <c r="F15" s="112">
        <v>3500</v>
      </c>
      <c r="G15" s="112">
        <v>3500</v>
      </c>
    </row>
    <row r="16" spans="1:7" s="5" customFormat="1" ht="18" customHeight="1" thickBot="1" x14ac:dyDescent="0.4">
      <c r="A16" s="110" t="s">
        <v>68</v>
      </c>
      <c r="B16" s="110" t="s">
        <v>612</v>
      </c>
      <c r="C16" s="111">
        <v>3000</v>
      </c>
      <c r="D16" s="112">
        <f t="shared" si="0"/>
        <v>3000</v>
      </c>
      <c r="E16" s="112">
        <f t="shared" si="1"/>
        <v>0</v>
      </c>
      <c r="F16" s="112">
        <v>1500</v>
      </c>
      <c r="G16" s="112">
        <v>1500</v>
      </c>
    </row>
    <row r="17" spans="1:7" s="5" customFormat="1" ht="18" customHeight="1" thickBot="1" x14ac:dyDescent="0.4">
      <c r="A17" s="110" t="s">
        <v>71</v>
      </c>
      <c r="B17" s="110" t="s">
        <v>613</v>
      </c>
      <c r="C17" s="111">
        <v>16500</v>
      </c>
      <c r="D17" s="112">
        <f t="shared" si="0"/>
        <v>16500</v>
      </c>
      <c r="E17" s="112">
        <f t="shared" si="1"/>
        <v>0</v>
      </c>
      <c r="F17" s="112">
        <v>8250</v>
      </c>
      <c r="G17" s="112">
        <v>8250</v>
      </c>
    </row>
    <row r="18" spans="1:7" s="5" customFormat="1" ht="18" customHeight="1" thickBot="1" x14ac:dyDescent="0.4">
      <c r="A18" s="110" t="s">
        <v>73</v>
      </c>
      <c r="B18" s="110" t="s">
        <v>243</v>
      </c>
      <c r="C18" s="111">
        <v>58500</v>
      </c>
      <c r="D18" s="112">
        <f t="shared" si="0"/>
        <v>58500</v>
      </c>
      <c r="E18" s="112">
        <f t="shared" si="1"/>
        <v>0</v>
      </c>
      <c r="F18" s="112">
        <v>29250</v>
      </c>
      <c r="G18" s="112">
        <v>29250</v>
      </c>
    </row>
    <row r="19" spans="1:7" s="5" customFormat="1" ht="18" customHeight="1" thickBot="1" x14ac:dyDescent="0.4">
      <c r="A19" s="110" t="s">
        <v>96</v>
      </c>
      <c r="B19" s="110" t="s">
        <v>614</v>
      </c>
      <c r="C19" s="111">
        <v>4000</v>
      </c>
      <c r="D19" s="112">
        <f t="shared" si="0"/>
        <v>4000</v>
      </c>
      <c r="E19" s="112">
        <f t="shared" si="1"/>
        <v>0</v>
      </c>
      <c r="F19" s="112">
        <v>2000</v>
      </c>
      <c r="G19" s="112">
        <v>2000</v>
      </c>
    </row>
    <row r="20" spans="1:7" s="5" customFormat="1" ht="18" customHeight="1" thickBot="1" x14ac:dyDescent="0.4">
      <c r="A20" s="110" t="s">
        <v>114</v>
      </c>
      <c r="B20" s="110" t="s">
        <v>615</v>
      </c>
      <c r="C20" s="111">
        <v>11500</v>
      </c>
      <c r="D20" s="112">
        <f t="shared" si="0"/>
        <v>11500</v>
      </c>
      <c r="E20" s="112">
        <f t="shared" si="1"/>
        <v>0</v>
      </c>
      <c r="F20" s="112">
        <v>5750</v>
      </c>
      <c r="G20" s="112">
        <v>5750</v>
      </c>
    </row>
    <row r="21" spans="1:7" s="5" customFormat="1" ht="18" customHeight="1" thickBot="1" x14ac:dyDescent="0.4">
      <c r="A21" s="110" t="s">
        <v>115</v>
      </c>
      <c r="B21" s="110" t="s">
        <v>616</v>
      </c>
      <c r="C21" s="111">
        <v>10500</v>
      </c>
      <c r="D21" s="112">
        <f t="shared" si="0"/>
        <v>10500</v>
      </c>
      <c r="E21" s="112">
        <f t="shared" si="1"/>
        <v>0</v>
      </c>
      <c r="F21" s="112">
        <v>5250</v>
      </c>
      <c r="G21" s="112">
        <v>5250</v>
      </c>
    </row>
    <row r="22" spans="1:7" s="5" customFormat="1" ht="18" customHeight="1" thickBot="1" x14ac:dyDescent="0.4">
      <c r="A22" s="110" t="s">
        <v>155</v>
      </c>
      <c r="B22" s="110" t="s">
        <v>617</v>
      </c>
      <c r="C22" s="111">
        <v>8000</v>
      </c>
      <c r="D22" s="112">
        <f t="shared" si="0"/>
        <v>8000</v>
      </c>
      <c r="E22" s="112">
        <f t="shared" si="1"/>
        <v>0</v>
      </c>
      <c r="F22" s="112">
        <v>4000</v>
      </c>
      <c r="G22" s="112">
        <v>4000</v>
      </c>
    </row>
    <row r="23" spans="1:7" s="5" customFormat="1" ht="18" customHeight="1" thickBot="1" x14ac:dyDescent="0.4">
      <c r="A23" s="110" t="s">
        <v>161</v>
      </c>
      <c r="B23" s="110" t="s">
        <v>618</v>
      </c>
      <c r="C23" s="111">
        <v>5000</v>
      </c>
      <c r="D23" s="112">
        <f t="shared" si="0"/>
        <v>5000</v>
      </c>
      <c r="E23" s="112">
        <f t="shared" si="1"/>
        <v>0</v>
      </c>
      <c r="F23" s="112">
        <v>2500</v>
      </c>
      <c r="G23" s="112">
        <v>2500</v>
      </c>
    </row>
    <row r="24" spans="1:7" s="5" customFormat="1" ht="18" customHeight="1" thickBot="1" x14ac:dyDescent="0.4">
      <c r="A24" s="110" t="s">
        <v>174</v>
      </c>
      <c r="B24" s="110" t="s">
        <v>619</v>
      </c>
      <c r="C24" s="111">
        <v>16500</v>
      </c>
      <c r="D24" s="112">
        <f t="shared" si="0"/>
        <v>16500</v>
      </c>
      <c r="E24" s="112">
        <f t="shared" si="1"/>
        <v>0</v>
      </c>
      <c r="F24" s="112">
        <v>8250</v>
      </c>
      <c r="G24" s="112">
        <v>8250</v>
      </c>
    </row>
    <row r="25" spans="1:7" ht="18" customHeight="1" thickBot="1" x14ac:dyDescent="0.35">
      <c r="A25" s="82"/>
      <c r="B25" s="93"/>
      <c r="C25" s="80"/>
      <c r="D25" s="75"/>
      <c r="E25" s="75"/>
      <c r="F25" s="79"/>
      <c r="G25" s="79"/>
    </row>
    <row r="26" spans="1:7" s="30" customFormat="1" ht="18" customHeight="1" thickBot="1" x14ac:dyDescent="0.35">
      <c r="A26" s="113" t="s">
        <v>535</v>
      </c>
      <c r="B26" s="114"/>
      <c r="C26" s="115">
        <f>SUM(C11:C24)</f>
        <v>237500</v>
      </c>
      <c r="D26" s="115">
        <f>SUM(D11:D24)</f>
        <v>237500</v>
      </c>
      <c r="E26" s="115">
        <f>SUM(E11:E24)</f>
        <v>0</v>
      </c>
      <c r="F26" s="115">
        <f>SUM(F11:F24)</f>
        <v>118750</v>
      </c>
      <c r="G26" s="115">
        <f>SUM(G11:G24)</f>
        <v>118750</v>
      </c>
    </row>
    <row r="27" spans="1:7" ht="18" x14ac:dyDescent="0.35">
      <c r="A27" s="49"/>
      <c r="B27" s="19"/>
      <c r="C27" s="37"/>
      <c r="D27" s="19"/>
      <c r="E27" s="19"/>
      <c r="F27" s="39"/>
    </row>
    <row r="28" spans="1:7" ht="18.75" x14ac:dyDescent="0.3">
      <c r="C28" s="37"/>
      <c r="D28" s="19"/>
      <c r="E28" s="33"/>
      <c r="F28" s="39"/>
    </row>
    <row r="29" spans="1:7" ht="15" x14ac:dyDescent="0.25">
      <c r="C29" s="38"/>
    </row>
    <row r="30" spans="1:7" ht="15" x14ac:dyDescent="0.25">
      <c r="C30" s="38"/>
    </row>
    <row r="31" spans="1:7" ht="15" x14ac:dyDescent="0.25">
      <c r="C31" s="38"/>
    </row>
    <row r="32" spans="1:7" ht="15" x14ac:dyDescent="0.25">
      <c r="C32" s="38"/>
    </row>
    <row r="33" spans="3:3" ht="15" x14ac:dyDescent="0.25">
      <c r="C33" s="38"/>
    </row>
    <row r="34" spans="3:3" x14ac:dyDescent="0.3">
      <c r="C34" s="38"/>
    </row>
    <row r="35" spans="3:3" x14ac:dyDescent="0.3">
      <c r="C35" s="38"/>
    </row>
    <row r="36" spans="3:3" x14ac:dyDescent="0.3">
      <c r="C36" s="38"/>
    </row>
    <row r="37" spans="3:3" x14ac:dyDescent="0.3">
      <c r="C37" s="38"/>
    </row>
    <row r="38" spans="3:3" x14ac:dyDescent="0.3">
      <c r="C38" s="38"/>
    </row>
    <row r="39" spans="3:3" x14ac:dyDescent="0.3">
      <c r="C39" s="38"/>
    </row>
    <row r="40" spans="3:3" x14ac:dyDescent="0.3">
      <c r="C40" s="38"/>
    </row>
    <row r="41" spans="3:3" x14ac:dyDescent="0.3">
      <c r="C41" s="38"/>
    </row>
    <row r="42" spans="3:3" x14ac:dyDescent="0.3">
      <c r="C42" s="38"/>
    </row>
    <row r="43" spans="3:3" x14ac:dyDescent="0.3">
      <c r="C43" s="38"/>
    </row>
    <row r="44" spans="3:3" x14ac:dyDescent="0.3">
      <c r="C44" s="38"/>
    </row>
    <row r="45" spans="3:3" x14ac:dyDescent="0.3">
      <c r="C45" s="38"/>
    </row>
    <row r="46" spans="3:3" x14ac:dyDescent="0.3">
      <c r="C46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7" width="15.6640625" style="8" customWidth="1"/>
    <col min="8" max="16384" width="9.109375" style="8"/>
  </cols>
  <sheetData>
    <row r="1" spans="1:7" s="94" customFormat="1" ht="21" x14ac:dyDescent="0.35">
      <c r="A1" s="90" t="s">
        <v>0</v>
      </c>
      <c r="B1" s="103"/>
      <c r="C1" s="90" t="s">
        <v>716</v>
      </c>
      <c r="D1" s="85"/>
      <c r="E1" s="85"/>
      <c r="F1" s="108"/>
      <c r="G1" s="108"/>
    </row>
    <row r="2" spans="1:7" s="94" customFormat="1" ht="15.75" x14ac:dyDescent="0.25">
      <c r="A2" s="88"/>
      <c r="B2" s="103"/>
      <c r="C2" s="106"/>
      <c r="D2" s="107"/>
      <c r="E2" s="107"/>
      <c r="F2" s="108"/>
      <c r="G2" s="108"/>
    </row>
    <row r="3" spans="1:7" s="94" customFormat="1" ht="15.75" x14ac:dyDescent="0.25">
      <c r="A3" s="88" t="s">
        <v>2</v>
      </c>
      <c r="B3" s="103"/>
      <c r="C3" s="88">
        <v>3185</v>
      </c>
      <c r="D3" s="107"/>
      <c r="E3" s="107"/>
      <c r="F3" s="108"/>
      <c r="G3" s="108"/>
    </row>
    <row r="4" spans="1:7" s="94" customFormat="1" ht="15.75" x14ac:dyDescent="0.25">
      <c r="A4" s="88" t="s">
        <v>1</v>
      </c>
      <c r="B4" s="103"/>
      <c r="C4" s="123" t="s">
        <v>546</v>
      </c>
      <c r="D4" s="107"/>
      <c r="E4" s="107"/>
      <c r="F4" s="108"/>
      <c r="G4" s="108"/>
    </row>
    <row r="5" spans="1:7" s="94" customFormat="1" ht="15.75" x14ac:dyDescent="0.25">
      <c r="A5" s="88" t="s">
        <v>356</v>
      </c>
      <c r="B5" s="103"/>
      <c r="C5" s="107" t="s">
        <v>545</v>
      </c>
      <c r="D5" s="107"/>
      <c r="E5" s="109"/>
      <c r="F5" s="109"/>
      <c r="G5" s="109"/>
    </row>
    <row r="6" spans="1:7" s="94" customFormat="1" ht="15.75" x14ac:dyDescent="0.25">
      <c r="A6" s="88" t="s">
        <v>3</v>
      </c>
      <c r="B6" s="103"/>
      <c r="C6" s="107" t="s">
        <v>606</v>
      </c>
      <c r="D6" s="107"/>
      <c r="E6" s="109"/>
      <c r="F6" s="109"/>
      <c r="G6" s="109"/>
    </row>
    <row r="7" spans="1:7" s="94" customFormat="1" ht="15.75" x14ac:dyDescent="0.25">
      <c r="A7" s="88"/>
      <c r="B7" s="103"/>
      <c r="C7" s="107"/>
      <c r="D7" s="107"/>
      <c r="E7" s="109"/>
      <c r="F7" s="109"/>
      <c r="G7" s="109"/>
    </row>
    <row r="8" spans="1:7" s="94" customFormat="1" ht="15.75" x14ac:dyDescent="0.25">
      <c r="A8" s="183" t="s">
        <v>623</v>
      </c>
      <c r="B8" s="103"/>
      <c r="C8" s="107" t="s">
        <v>667</v>
      </c>
      <c r="D8" s="107"/>
      <c r="E8" s="109"/>
      <c r="F8" s="109"/>
      <c r="G8" s="109"/>
    </row>
    <row r="9" spans="1:7" s="94" customFormat="1" ht="16.5" thickBot="1" x14ac:dyDescent="0.3">
      <c r="A9" s="88"/>
      <c r="B9" s="103"/>
      <c r="C9" s="107"/>
      <c r="D9" s="107"/>
      <c r="E9" s="109"/>
      <c r="F9" s="109"/>
      <c r="G9" s="109"/>
    </row>
    <row r="10" spans="1:7" s="22" customFormat="1" ht="48.75" customHeight="1" thickBot="1" x14ac:dyDescent="0.3">
      <c r="A10" s="24" t="s">
        <v>343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538</v>
      </c>
      <c r="G10" s="48" t="s">
        <v>541</v>
      </c>
    </row>
    <row r="11" spans="1:7" s="5" customFormat="1" ht="18" customHeight="1" thickBot="1" x14ac:dyDescent="0.35">
      <c r="A11" s="187" t="s">
        <v>642</v>
      </c>
      <c r="B11" s="188" t="s">
        <v>668</v>
      </c>
      <c r="C11" s="189">
        <v>1020000</v>
      </c>
      <c r="D11" s="190">
        <f t="shared" ref="D11" si="0">SUM(F11:G11)</f>
        <v>1020000</v>
      </c>
      <c r="E11" s="190">
        <f t="shared" ref="E11" si="1">C11-D11</f>
        <v>0</v>
      </c>
      <c r="F11" s="191">
        <v>1020000</v>
      </c>
      <c r="G11" s="191"/>
    </row>
    <row r="12" spans="1:7" ht="18" customHeight="1" thickBot="1" x14ac:dyDescent="0.3">
      <c r="A12" s="211"/>
      <c r="B12" s="212"/>
      <c r="C12" s="186"/>
      <c r="D12" s="213"/>
      <c r="E12" s="213"/>
      <c r="F12" s="47"/>
      <c r="G12" s="47"/>
    </row>
    <row r="13" spans="1:7" s="30" customFormat="1" ht="18" customHeight="1" thickBot="1" x14ac:dyDescent="0.3">
      <c r="A13" s="113" t="s">
        <v>535</v>
      </c>
      <c r="B13" s="114"/>
      <c r="C13" s="115">
        <f>SUM(C11:C11)</f>
        <v>1020000</v>
      </c>
      <c r="D13" s="115">
        <f>SUM(D11:D11)</f>
        <v>1020000</v>
      </c>
      <c r="E13" s="115">
        <f>SUM(E11:E11)</f>
        <v>0</v>
      </c>
      <c r="F13" s="115">
        <f>SUM(F11:F11)</f>
        <v>1020000</v>
      </c>
      <c r="G13" s="115">
        <f>SUM(G11:G11)</f>
        <v>0</v>
      </c>
    </row>
    <row r="14" spans="1:7" ht="18.75" x14ac:dyDescent="0.3">
      <c r="A14" s="49"/>
      <c r="B14" s="19"/>
      <c r="C14" s="37"/>
      <c r="D14" s="19"/>
      <c r="E14" s="19"/>
    </row>
    <row r="15" spans="1:7" ht="18.75" x14ac:dyDescent="0.3">
      <c r="C15" s="37"/>
      <c r="D15" s="61"/>
      <c r="E15" s="33"/>
    </row>
    <row r="16" spans="1:7" ht="15" x14ac:dyDescent="0.25">
      <c r="C16" s="38"/>
    </row>
    <row r="17" spans="3:3" ht="15" x14ac:dyDescent="0.25">
      <c r="C17" s="38"/>
    </row>
    <row r="18" spans="3:3" ht="15" x14ac:dyDescent="0.25">
      <c r="C18" s="38"/>
    </row>
    <row r="19" spans="3:3" ht="15" x14ac:dyDescent="0.25">
      <c r="C19" s="38"/>
    </row>
    <row r="20" spans="3:3" ht="15" x14ac:dyDescent="0.25">
      <c r="C20" s="38"/>
    </row>
    <row r="21" spans="3:3" ht="15" x14ac:dyDescent="0.25">
      <c r="C21" s="38"/>
    </row>
    <row r="22" spans="3:3" ht="15" x14ac:dyDescent="0.25">
      <c r="C22" s="38"/>
    </row>
    <row r="23" spans="3:3" ht="15" x14ac:dyDescent="0.25">
      <c r="C23" s="38"/>
    </row>
    <row r="24" spans="3:3" ht="15" x14ac:dyDescent="0.25">
      <c r="C24" s="38"/>
    </row>
    <row r="25" spans="3:3" ht="15" x14ac:dyDescent="0.25">
      <c r="C25" s="38"/>
    </row>
    <row r="26" spans="3:3" ht="15" x14ac:dyDescent="0.25">
      <c r="C26" s="38"/>
    </row>
    <row r="27" spans="3:3" ht="15" x14ac:dyDescent="0.25">
      <c r="C27" s="38"/>
    </row>
    <row r="28" spans="3:3" ht="15" x14ac:dyDescent="0.25">
      <c r="C28" s="38"/>
    </row>
    <row r="29" spans="3:3" ht="15" x14ac:dyDescent="0.25">
      <c r="C29" s="38"/>
    </row>
    <row r="30" spans="3:3" ht="15" x14ac:dyDescent="0.25">
      <c r="C30" s="38"/>
    </row>
    <row r="31" spans="3:3" ht="15" x14ac:dyDescent="0.25">
      <c r="C31" s="38"/>
    </row>
    <row r="32" spans="3:3" ht="15" x14ac:dyDescent="0.25">
      <c r="C32" s="38"/>
    </row>
    <row r="33" spans="3:3" ht="15" x14ac:dyDescent="0.25">
      <c r="C33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81"/>
  <sheetViews>
    <sheetView workbookViewId="0">
      <pane ySplit="1" topLeftCell="A92" activePane="bottomLeft" state="frozen"/>
      <selection pane="bottomLeft" activeCell="E10" sqref="E10"/>
    </sheetView>
  </sheetViews>
  <sheetFormatPr defaultColWidth="9.109375" defaultRowHeight="14.4" x14ac:dyDescent="0.3"/>
  <cols>
    <col min="1" max="1" width="7" style="42" bestFit="1" customWidth="1"/>
    <col min="2" max="2" width="31.109375" style="42" bestFit="1" customWidth="1"/>
    <col min="3" max="3" width="11.5546875" style="42" bestFit="1" customWidth="1"/>
    <col min="4" max="4" width="9" style="42" bestFit="1" customWidth="1"/>
    <col min="5" max="5" width="7.33203125" style="42" bestFit="1" customWidth="1"/>
    <col min="6" max="6" width="8" style="42" bestFit="1" customWidth="1"/>
    <col min="7" max="7" width="10.33203125" style="42" bestFit="1" customWidth="1"/>
    <col min="8" max="8" width="9.109375" style="42" bestFit="1" customWidth="1"/>
    <col min="9" max="9" width="10.44140625" style="42" bestFit="1" customWidth="1"/>
    <col min="10" max="10" width="7.33203125" style="42" bestFit="1" customWidth="1"/>
    <col min="11" max="16384" width="9.109375" style="42"/>
  </cols>
  <sheetData>
    <row r="1" spans="1:10" ht="15" x14ac:dyDescent="0.25">
      <c r="A1" s="41" t="s">
        <v>534</v>
      </c>
      <c r="B1" s="41" t="s">
        <v>364</v>
      </c>
      <c r="C1" s="41" t="s">
        <v>365</v>
      </c>
      <c r="D1" s="41" t="s">
        <v>366</v>
      </c>
      <c r="E1" s="41" t="s">
        <v>367</v>
      </c>
      <c r="F1" s="41" t="s">
        <v>368</v>
      </c>
      <c r="G1" s="41" t="s">
        <v>369</v>
      </c>
      <c r="H1" s="41" t="s">
        <v>370</v>
      </c>
      <c r="I1" s="41" t="s">
        <v>371</v>
      </c>
      <c r="J1" s="41" t="s">
        <v>351</v>
      </c>
    </row>
    <row r="2" spans="1:10" ht="15" x14ac:dyDescent="0.25">
      <c r="A2" s="43" t="s">
        <v>5</v>
      </c>
      <c r="B2" s="43" t="s">
        <v>183</v>
      </c>
      <c r="C2" s="43" t="s">
        <v>372</v>
      </c>
      <c r="D2" s="44">
        <v>1133906</v>
      </c>
      <c r="E2" s="44">
        <v>0</v>
      </c>
      <c r="F2" s="44">
        <v>177255</v>
      </c>
      <c r="G2" s="44">
        <v>161273</v>
      </c>
      <c r="H2" s="44">
        <v>0</v>
      </c>
      <c r="I2" s="44">
        <v>0</v>
      </c>
      <c r="J2" s="44">
        <v>0</v>
      </c>
    </row>
    <row r="3" spans="1:10" ht="15" x14ac:dyDescent="0.25">
      <c r="A3" s="43" t="s">
        <v>6</v>
      </c>
      <c r="B3" s="43" t="s">
        <v>373</v>
      </c>
      <c r="C3" s="43" t="s">
        <v>372</v>
      </c>
      <c r="D3" s="44">
        <v>4239216</v>
      </c>
      <c r="E3" s="44">
        <v>0</v>
      </c>
      <c r="F3" s="44">
        <v>700052</v>
      </c>
      <c r="G3" s="44">
        <v>439350</v>
      </c>
      <c r="H3" s="44">
        <v>0</v>
      </c>
      <c r="I3" s="44">
        <v>0</v>
      </c>
      <c r="J3" s="44">
        <v>0</v>
      </c>
    </row>
    <row r="4" spans="1:10" ht="15" x14ac:dyDescent="0.25">
      <c r="A4" s="43" t="s">
        <v>7</v>
      </c>
      <c r="B4" s="43" t="s">
        <v>185</v>
      </c>
      <c r="C4" s="43" t="s">
        <v>372</v>
      </c>
      <c r="D4" s="44">
        <v>2219724</v>
      </c>
      <c r="E4" s="44">
        <v>0</v>
      </c>
      <c r="F4" s="44">
        <v>360029</v>
      </c>
      <c r="G4" s="44">
        <v>193055</v>
      </c>
      <c r="H4" s="44">
        <v>259</v>
      </c>
      <c r="I4" s="44">
        <v>1415</v>
      </c>
      <c r="J4" s="44">
        <v>0</v>
      </c>
    </row>
    <row r="5" spans="1:10" ht="15" x14ac:dyDescent="0.25">
      <c r="A5" s="43" t="s">
        <v>8</v>
      </c>
      <c r="B5" s="43" t="s">
        <v>358</v>
      </c>
      <c r="C5" s="43" t="s">
        <v>372</v>
      </c>
      <c r="D5" s="44">
        <v>1291616</v>
      </c>
      <c r="E5" s="44">
        <v>0</v>
      </c>
      <c r="F5" s="44">
        <v>181827</v>
      </c>
      <c r="G5" s="44">
        <v>150638</v>
      </c>
      <c r="H5" s="44">
        <v>0</v>
      </c>
      <c r="I5" s="44">
        <v>0</v>
      </c>
      <c r="J5" s="44">
        <v>0</v>
      </c>
    </row>
    <row r="6" spans="1:10" ht="15" x14ac:dyDescent="0.25">
      <c r="A6" s="43" t="s">
        <v>9</v>
      </c>
      <c r="B6" s="43" t="s">
        <v>187</v>
      </c>
      <c r="C6" s="43" t="s">
        <v>372</v>
      </c>
      <c r="D6" s="44">
        <v>107756</v>
      </c>
      <c r="E6" s="44">
        <v>0</v>
      </c>
      <c r="F6" s="44">
        <v>28866</v>
      </c>
      <c r="G6" s="44">
        <v>5287</v>
      </c>
      <c r="H6" s="44">
        <v>0</v>
      </c>
      <c r="I6" s="44">
        <v>0</v>
      </c>
      <c r="J6" s="44">
        <v>0</v>
      </c>
    </row>
    <row r="7" spans="1:10" ht="15" x14ac:dyDescent="0.25">
      <c r="A7" s="43" t="s">
        <v>10</v>
      </c>
      <c r="B7" s="43" t="s">
        <v>188</v>
      </c>
      <c r="C7" s="43" t="s">
        <v>372</v>
      </c>
      <c r="D7" s="44">
        <v>70669</v>
      </c>
      <c r="E7" s="44">
        <v>0</v>
      </c>
      <c r="F7" s="44">
        <v>9078</v>
      </c>
      <c r="G7" s="44">
        <v>2239</v>
      </c>
      <c r="H7" s="44">
        <v>0</v>
      </c>
      <c r="I7" s="44">
        <v>0</v>
      </c>
      <c r="J7" s="44">
        <v>0</v>
      </c>
    </row>
    <row r="8" spans="1:10" ht="15" x14ac:dyDescent="0.25">
      <c r="A8" s="43" t="s">
        <v>11</v>
      </c>
      <c r="B8" s="43" t="s">
        <v>189</v>
      </c>
      <c r="C8" s="43" t="s">
        <v>372</v>
      </c>
      <c r="D8" s="44">
        <v>3162431</v>
      </c>
      <c r="E8" s="44">
        <v>0</v>
      </c>
      <c r="F8" s="44">
        <v>417424</v>
      </c>
      <c r="G8" s="44">
        <v>251581</v>
      </c>
      <c r="H8" s="44">
        <v>2676</v>
      </c>
      <c r="I8" s="44">
        <v>14617</v>
      </c>
      <c r="J8" s="44">
        <v>0</v>
      </c>
    </row>
    <row r="9" spans="1:10" ht="15" x14ac:dyDescent="0.25">
      <c r="A9" s="43" t="s">
        <v>12</v>
      </c>
      <c r="B9" s="43" t="s">
        <v>374</v>
      </c>
      <c r="C9" s="43" t="s">
        <v>375</v>
      </c>
      <c r="D9" s="44">
        <v>866152</v>
      </c>
      <c r="E9" s="44">
        <v>9173</v>
      </c>
      <c r="F9" s="44">
        <v>164655</v>
      </c>
      <c r="G9" s="44">
        <v>19654</v>
      </c>
      <c r="H9" s="44">
        <v>90</v>
      </c>
      <c r="I9" s="44">
        <v>472</v>
      </c>
      <c r="J9" s="44">
        <v>40761</v>
      </c>
    </row>
    <row r="10" spans="1:10" ht="15" x14ac:dyDescent="0.25">
      <c r="A10" s="43" t="s">
        <v>13</v>
      </c>
      <c r="B10" s="43" t="s">
        <v>376</v>
      </c>
      <c r="C10" s="43" t="s">
        <v>375</v>
      </c>
      <c r="D10" s="44">
        <v>109209</v>
      </c>
      <c r="E10" s="44">
        <v>0</v>
      </c>
      <c r="F10" s="44">
        <v>13394</v>
      </c>
      <c r="G10" s="44">
        <v>2177</v>
      </c>
      <c r="H10" s="44">
        <v>0</v>
      </c>
      <c r="I10" s="44">
        <v>0</v>
      </c>
      <c r="J10" s="44">
        <v>0</v>
      </c>
    </row>
    <row r="11" spans="1:10" ht="15" x14ac:dyDescent="0.25">
      <c r="A11" s="43" t="s">
        <v>14</v>
      </c>
      <c r="B11" s="43" t="s">
        <v>192</v>
      </c>
      <c r="C11" s="43" t="s">
        <v>377</v>
      </c>
      <c r="D11" s="44">
        <v>606895</v>
      </c>
      <c r="E11" s="44">
        <v>0</v>
      </c>
      <c r="F11" s="44">
        <v>173773</v>
      </c>
      <c r="G11" s="44">
        <v>23137</v>
      </c>
      <c r="H11" s="44">
        <v>259</v>
      </c>
      <c r="I11" s="44">
        <v>1415</v>
      </c>
      <c r="J11" s="44">
        <v>0</v>
      </c>
    </row>
    <row r="12" spans="1:10" ht="15" x14ac:dyDescent="0.25">
      <c r="A12" s="43" t="s">
        <v>15</v>
      </c>
      <c r="B12" s="43" t="s">
        <v>193</v>
      </c>
      <c r="C12" s="43" t="s">
        <v>377</v>
      </c>
      <c r="D12" s="44">
        <v>935415</v>
      </c>
      <c r="E12" s="44">
        <v>0</v>
      </c>
      <c r="F12" s="44">
        <v>90140</v>
      </c>
      <c r="G12" s="44">
        <v>37255</v>
      </c>
      <c r="H12" s="44">
        <v>0</v>
      </c>
      <c r="I12" s="44">
        <v>0</v>
      </c>
      <c r="J12" s="44">
        <v>0</v>
      </c>
    </row>
    <row r="13" spans="1:10" ht="15" x14ac:dyDescent="0.25">
      <c r="A13" s="43" t="s">
        <v>16</v>
      </c>
      <c r="B13" s="43" t="s">
        <v>194</v>
      </c>
      <c r="C13" s="43" t="s">
        <v>377</v>
      </c>
      <c r="D13" s="44">
        <v>4700413</v>
      </c>
      <c r="E13" s="44">
        <v>218315</v>
      </c>
      <c r="F13" s="44">
        <v>710985</v>
      </c>
      <c r="G13" s="44">
        <v>357376</v>
      </c>
      <c r="H13" s="44">
        <v>0</v>
      </c>
      <c r="I13" s="44">
        <v>0</v>
      </c>
      <c r="J13" s="44">
        <v>0</v>
      </c>
    </row>
    <row r="14" spans="1:10" ht="15" x14ac:dyDescent="0.25">
      <c r="A14" s="43" t="s">
        <v>17</v>
      </c>
      <c r="B14" s="43" t="s">
        <v>195</v>
      </c>
      <c r="C14" s="43" t="s">
        <v>377</v>
      </c>
      <c r="D14" s="44">
        <v>1184243</v>
      </c>
      <c r="E14" s="44">
        <v>0</v>
      </c>
      <c r="F14" s="44">
        <v>373606</v>
      </c>
      <c r="G14" s="44">
        <v>44719</v>
      </c>
      <c r="H14" s="44">
        <v>1899</v>
      </c>
      <c r="I14" s="44">
        <v>10374</v>
      </c>
      <c r="J14" s="44">
        <v>0</v>
      </c>
    </row>
    <row r="15" spans="1:10" ht="15" x14ac:dyDescent="0.25">
      <c r="A15" s="43" t="s">
        <v>18</v>
      </c>
      <c r="B15" s="43" t="s">
        <v>196</v>
      </c>
      <c r="C15" s="43" t="s">
        <v>377</v>
      </c>
      <c r="D15" s="44">
        <v>35353</v>
      </c>
      <c r="E15" s="44">
        <v>0</v>
      </c>
      <c r="F15" s="44">
        <v>8329</v>
      </c>
      <c r="G15" s="44">
        <v>1244</v>
      </c>
      <c r="H15" s="44">
        <v>0</v>
      </c>
      <c r="I15" s="44">
        <v>0</v>
      </c>
      <c r="J15" s="44">
        <v>0</v>
      </c>
    </row>
    <row r="16" spans="1:10" ht="15" x14ac:dyDescent="0.25">
      <c r="A16" s="43" t="s">
        <v>19</v>
      </c>
      <c r="B16" s="43" t="s">
        <v>197</v>
      </c>
      <c r="C16" s="43" t="s">
        <v>377</v>
      </c>
      <c r="D16" s="44">
        <v>11151156</v>
      </c>
      <c r="E16" s="44">
        <v>79492</v>
      </c>
      <c r="F16" s="44">
        <v>1187501</v>
      </c>
      <c r="G16" s="44">
        <v>1013291</v>
      </c>
      <c r="H16" s="44">
        <v>36085</v>
      </c>
      <c r="I16" s="44">
        <v>197093</v>
      </c>
      <c r="J16" s="44">
        <v>0</v>
      </c>
    </row>
    <row r="17" spans="1:10" ht="15" x14ac:dyDescent="0.25">
      <c r="A17" s="43" t="s">
        <v>20</v>
      </c>
      <c r="B17" s="43" t="s">
        <v>198</v>
      </c>
      <c r="C17" s="43" t="s">
        <v>377</v>
      </c>
      <c r="D17" s="44">
        <v>64682</v>
      </c>
      <c r="E17" s="44">
        <v>0</v>
      </c>
      <c r="F17" s="44">
        <v>20196</v>
      </c>
      <c r="G17" s="44">
        <v>2612</v>
      </c>
      <c r="H17" s="44">
        <v>0</v>
      </c>
      <c r="I17" s="44">
        <v>0</v>
      </c>
      <c r="J17" s="44">
        <v>0</v>
      </c>
    </row>
    <row r="18" spans="1:10" ht="15" x14ac:dyDescent="0.25">
      <c r="A18" s="43" t="s">
        <v>21</v>
      </c>
      <c r="B18" s="43" t="s">
        <v>378</v>
      </c>
      <c r="C18" s="43" t="s">
        <v>379</v>
      </c>
      <c r="D18" s="44">
        <v>349049</v>
      </c>
      <c r="E18" s="44">
        <v>0</v>
      </c>
      <c r="F18" s="44">
        <v>74291</v>
      </c>
      <c r="G18" s="44">
        <v>0</v>
      </c>
      <c r="H18" s="44">
        <v>0</v>
      </c>
      <c r="I18" s="44">
        <v>0</v>
      </c>
      <c r="J18" s="44">
        <v>0</v>
      </c>
    </row>
    <row r="19" spans="1:10" ht="15" x14ac:dyDescent="0.25">
      <c r="A19" s="43" t="s">
        <v>22</v>
      </c>
      <c r="B19" s="43" t="s">
        <v>380</v>
      </c>
      <c r="C19" s="43" t="s">
        <v>381</v>
      </c>
      <c r="D19" s="44">
        <v>49963</v>
      </c>
      <c r="E19" s="44">
        <v>0</v>
      </c>
      <c r="F19" s="44">
        <v>12252</v>
      </c>
      <c r="G19" s="44">
        <v>684</v>
      </c>
      <c r="H19" s="44">
        <v>0</v>
      </c>
      <c r="I19" s="44">
        <v>0</v>
      </c>
      <c r="J19" s="44">
        <v>0</v>
      </c>
    </row>
    <row r="20" spans="1:10" ht="15" x14ac:dyDescent="0.25">
      <c r="A20" s="43" t="s">
        <v>23</v>
      </c>
      <c r="B20" s="43" t="s">
        <v>382</v>
      </c>
      <c r="C20" s="43" t="s">
        <v>381</v>
      </c>
      <c r="D20" s="44">
        <v>18082</v>
      </c>
      <c r="E20" s="44">
        <v>0</v>
      </c>
      <c r="F20" s="44">
        <v>5839</v>
      </c>
      <c r="G20" s="44">
        <v>0</v>
      </c>
      <c r="H20" s="44">
        <v>0</v>
      </c>
      <c r="I20" s="44">
        <v>0</v>
      </c>
      <c r="J20" s="44">
        <v>0</v>
      </c>
    </row>
    <row r="21" spans="1:10" ht="15" x14ac:dyDescent="0.25">
      <c r="A21" s="43" t="s">
        <v>24</v>
      </c>
      <c r="B21" s="43" t="s">
        <v>383</v>
      </c>
      <c r="C21" s="43" t="s">
        <v>381</v>
      </c>
      <c r="D21" s="44">
        <v>69771</v>
      </c>
      <c r="E21" s="44">
        <v>0</v>
      </c>
      <c r="F21" s="44">
        <v>16714</v>
      </c>
      <c r="G21" s="44">
        <v>249</v>
      </c>
      <c r="H21" s="44">
        <v>0</v>
      </c>
      <c r="I21" s="44">
        <v>0</v>
      </c>
      <c r="J21" s="44">
        <v>0</v>
      </c>
    </row>
    <row r="22" spans="1:10" ht="15" x14ac:dyDescent="0.25">
      <c r="A22" s="43" t="s">
        <v>25</v>
      </c>
      <c r="B22" s="43" t="s">
        <v>384</v>
      </c>
      <c r="C22" s="43" t="s">
        <v>381</v>
      </c>
      <c r="D22" s="44">
        <v>816</v>
      </c>
      <c r="E22" s="44">
        <v>0</v>
      </c>
      <c r="F22" s="44">
        <v>1184</v>
      </c>
      <c r="G22" s="44">
        <v>62</v>
      </c>
      <c r="H22" s="44">
        <v>0</v>
      </c>
      <c r="I22" s="44">
        <v>0</v>
      </c>
      <c r="J22" s="44">
        <v>0</v>
      </c>
    </row>
    <row r="23" spans="1:10" ht="15" x14ac:dyDescent="0.25">
      <c r="A23" s="43" t="s">
        <v>26</v>
      </c>
      <c r="B23" s="43" t="s">
        <v>385</v>
      </c>
      <c r="C23" s="43" t="s">
        <v>381</v>
      </c>
      <c r="D23" s="44">
        <v>1799</v>
      </c>
      <c r="E23" s="44">
        <v>0</v>
      </c>
      <c r="F23" s="44">
        <v>2190</v>
      </c>
      <c r="G23" s="44">
        <v>0</v>
      </c>
      <c r="H23" s="44">
        <v>0</v>
      </c>
      <c r="I23" s="44">
        <v>0</v>
      </c>
      <c r="J23" s="44">
        <v>0</v>
      </c>
    </row>
    <row r="24" spans="1:10" ht="15" x14ac:dyDescent="0.25">
      <c r="A24" s="43" t="s">
        <v>27</v>
      </c>
      <c r="B24" s="43" t="s">
        <v>386</v>
      </c>
      <c r="C24" s="43" t="s">
        <v>387</v>
      </c>
      <c r="D24" s="44">
        <v>234982</v>
      </c>
      <c r="E24" s="44">
        <v>0</v>
      </c>
      <c r="F24" s="44">
        <v>50373</v>
      </c>
      <c r="G24" s="44">
        <v>124</v>
      </c>
      <c r="H24" s="44">
        <v>0</v>
      </c>
      <c r="I24" s="44">
        <v>0</v>
      </c>
      <c r="J24" s="44">
        <v>0</v>
      </c>
    </row>
    <row r="25" spans="1:10" ht="15" x14ac:dyDescent="0.25">
      <c r="A25" s="43" t="s">
        <v>28</v>
      </c>
      <c r="B25" s="43" t="s">
        <v>388</v>
      </c>
      <c r="C25" s="43" t="s">
        <v>387</v>
      </c>
      <c r="D25" s="44">
        <v>37907</v>
      </c>
      <c r="E25" s="44">
        <v>0</v>
      </c>
      <c r="F25" s="44">
        <v>10898</v>
      </c>
      <c r="G25" s="44">
        <v>1493</v>
      </c>
      <c r="H25" s="44">
        <v>0</v>
      </c>
      <c r="I25" s="44">
        <v>0</v>
      </c>
      <c r="J25" s="44">
        <v>0</v>
      </c>
    </row>
    <row r="26" spans="1:10" ht="15" x14ac:dyDescent="0.25">
      <c r="A26" s="43" t="s">
        <v>29</v>
      </c>
      <c r="B26" s="43" t="s">
        <v>389</v>
      </c>
      <c r="C26" s="43" t="s">
        <v>390</v>
      </c>
      <c r="D26" s="44">
        <v>3275511</v>
      </c>
      <c r="E26" s="44">
        <v>0</v>
      </c>
      <c r="F26" s="44">
        <v>467170</v>
      </c>
      <c r="G26" s="44">
        <v>280316</v>
      </c>
      <c r="H26" s="44">
        <v>0</v>
      </c>
      <c r="I26" s="44">
        <v>0</v>
      </c>
      <c r="J26" s="44">
        <v>0</v>
      </c>
    </row>
    <row r="27" spans="1:10" ht="15" x14ac:dyDescent="0.25">
      <c r="A27" s="43" t="s">
        <v>30</v>
      </c>
      <c r="B27" s="43" t="s">
        <v>391</v>
      </c>
      <c r="C27" s="43" t="s">
        <v>390</v>
      </c>
      <c r="D27" s="44">
        <v>2119660</v>
      </c>
      <c r="E27" s="44">
        <v>0</v>
      </c>
      <c r="F27" s="44">
        <v>686897</v>
      </c>
      <c r="G27" s="44">
        <v>184348</v>
      </c>
      <c r="H27" s="44">
        <v>0</v>
      </c>
      <c r="I27" s="44">
        <v>0</v>
      </c>
      <c r="J27" s="44">
        <v>0</v>
      </c>
    </row>
    <row r="28" spans="1:10" ht="15" x14ac:dyDescent="0.25">
      <c r="A28" s="43" t="s">
        <v>31</v>
      </c>
      <c r="B28" s="43" t="s">
        <v>205</v>
      </c>
      <c r="C28" s="43" t="s">
        <v>392</v>
      </c>
      <c r="D28" s="44">
        <v>160970</v>
      </c>
      <c r="E28" s="44">
        <v>0</v>
      </c>
      <c r="F28" s="44">
        <v>37339</v>
      </c>
      <c r="G28" s="44">
        <v>498</v>
      </c>
      <c r="H28" s="44">
        <v>0</v>
      </c>
      <c r="I28" s="44">
        <v>0</v>
      </c>
      <c r="J28" s="44">
        <v>0</v>
      </c>
    </row>
    <row r="29" spans="1:10" ht="15" x14ac:dyDescent="0.25">
      <c r="A29" s="43" t="s">
        <v>32</v>
      </c>
      <c r="B29" s="43" t="s">
        <v>206</v>
      </c>
      <c r="C29" s="43" t="s">
        <v>392</v>
      </c>
      <c r="D29" s="44">
        <v>169563</v>
      </c>
      <c r="E29" s="44">
        <v>0</v>
      </c>
      <c r="F29" s="44">
        <v>57158</v>
      </c>
      <c r="G29" s="44">
        <v>1368</v>
      </c>
      <c r="H29" s="44">
        <v>0</v>
      </c>
      <c r="I29" s="44">
        <v>0</v>
      </c>
      <c r="J29" s="44">
        <v>0</v>
      </c>
    </row>
    <row r="30" spans="1:10" ht="15" x14ac:dyDescent="0.25">
      <c r="A30" s="43" t="s">
        <v>33</v>
      </c>
      <c r="B30" s="43" t="s">
        <v>207</v>
      </c>
      <c r="C30" s="43" t="s">
        <v>393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</row>
    <row r="31" spans="1:10" ht="15" x14ac:dyDescent="0.25">
      <c r="A31" s="43" t="s">
        <v>34</v>
      </c>
      <c r="B31" s="43" t="s">
        <v>394</v>
      </c>
      <c r="C31" s="43" t="s">
        <v>393</v>
      </c>
      <c r="D31" s="44">
        <v>28551</v>
      </c>
      <c r="E31" s="44">
        <v>0</v>
      </c>
      <c r="F31" s="44">
        <v>11573</v>
      </c>
      <c r="G31" s="44">
        <v>746</v>
      </c>
      <c r="H31" s="44">
        <v>0</v>
      </c>
      <c r="I31" s="44">
        <v>0</v>
      </c>
      <c r="J31" s="44">
        <v>0</v>
      </c>
    </row>
    <row r="32" spans="1:10" ht="15" x14ac:dyDescent="0.25">
      <c r="A32" s="43" t="s">
        <v>35</v>
      </c>
      <c r="B32" s="43" t="s">
        <v>395</v>
      </c>
      <c r="C32" s="43" t="s">
        <v>396</v>
      </c>
      <c r="D32" s="44">
        <v>97087</v>
      </c>
      <c r="E32" s="44">
        <v>0</v>
      </c>
      <c r="F32" s="44">
        <v>38253</v>
      </c>
      <c r="G32" s="44">
        <v>0</v>
      </c>
      <c r="H32" s="44">
        <v>0</v>
      </c>
      <c r="I32" s="44">
        <v>0</v>
      </c>
      <c r="J32" s="44">
        <v>0</v>
      </c>
    </row>
    <row r="33" spans="1:10" ht="15" x14ac:dyDescent="0.25">
      <c r="A33" s="43" t="s">
        <v>36</v>
      </c>
      <c r="B33" s="43" t="s">
        <v>397</v>
      </c>
      <c r="C33" s="43" t="s">
        <v>398</v>
      </c>
      <c r="D33" s="44">
        <v>298501</v>
      </c>
      <c r="E33" s="44">
        <v>0</v>
      </c>
      <c r="F33" s="44">
        <v>72282</v>
      </c>
      <c r="G33" s="44">
        <v>0</v>
      </c>
      <c r="H33" s="44">
        <v>0</v>
      </c>
      <c r="I33" s="44">
        <v>0</v>
      </c>
      <c r="J33" s="44">
        <v>0</v>
      </c>
    </row>
    <row r="34" spans="1:10" ht="15" x14ac:dyDescent="0.25">
      <c r="A34" s="43" t="s">
        <v>37</v>
      </c>
      <c r="B34" s="43" t="s">
        <v>211</v>
      </c>
      <c r="C34" s="43" t="s">
        <v>398</v>
      </c>
      <c r="D34" s="44">
        <v>52992</v>
      </c>
      <c r="E34" s="44">
        <v>0</v>
      </c>
      <c r="F34" s="44">
        <v>23483</v>
      </c>
      <c r="G34" s="44">
        <v>249</v>
      </c>
      <c r="H34" s="44">
        <v>0</v>
      </c>
      <c r="I34" s="44">
        <v>0</v>
      </c>
      <c r="J34" s="44">
        <v>0</v>
      </c>
    </row>
    <row r="35" spans="1:10" ht="15" x14ac:dyDescent="0.25">
      <c r="A35" s="43" t="s">
        <v>38</v>
      </c>
      <c r="B35" s="43" t="s">
        <v>399</v>
      </c>
      <c r="C35" s="43" t="s">
        <v>398</v>
      </c>
      <c r="D35" s="44">
        <v>153777</v>
      </c>
      <c r="E35" s="44">
        <v>0</v>
      </c>
      <c r="F35" s="44">
        <v>34398</v>
      </c>
      <c r="G35" s="44">
        <v>1741</v>
      </c>
      <c r="H35" s="44">
        <v>0</v>
      </c>
      <c r="I35" s="44">
        <v>0</v>
      </c>
      <c r="J35" s="44">
        <v>0</v>
      </c>
    </row>
    <row r="36" spans="1:10" ht="15" x14ac:dyDescent="0.25">
      <c r="A36" s="43" t="s">
        <v>39</v>
      </c>
      <c r="B36" s="43" t="s">
        <v>213</v>
      </c>
      <c r="C36" s="43" t="s">
        <v>400</v>
      </c>
      <c r="D36" s="44">
        <v>132791</v>
      </c>
      <c r="E36" s="44">
        <v>0</v>
      </c>
      <c r="F36" s="44">
        <v>37411</v>
      </c>
      <c r="G36" s="44">
        <v>1182</v>
      </c>
      <c r="H36" s="44">
        <v>0</v>
      </c>
      <c r="I36" s="44">
        <v>0</v>
      </c>
      <c r="J36" s="44">
        <v>0</v>
      </c>
    </row>
    <row r="37" spans="1:10" ht="15" x14ac:dyDescent="0.25">
      <c r="A37" s="43" t="s">
        <v>40</v>
      </c>
      <c r="B37" s="43" t="s">
        <v>214</v>
      </c>
      <c r="C37" s="43" t="s">
        <v>400</v>
      </c>
      <c r="D37" s="44">
        <v>98450</v>
      </c>
      <c r="E37" s="44">
        <v>0</v>
      </c>
      <c r="F37" s="44">
        <v>25178</v>
      </c>
      <c r="G37" s="44">
        <v>2550</v>
      </c>
      <c r="H37" s="44">
        <v>0</v>
      </c>
      <c r="I37" s="44">
        <v>0</v>
      </c>
      <c r="J37" s="44">
        <v>0</v>
      </c>
    </row>
    <row r="38" spans="1:10" ht="15" x14ac:dyDescent="0.25">
      <c r="A38" s="43" t="s">
        <v>41</v>
      </c>
      <c r="B38" s="43" t="s">
        <v>401</v>
      </c>
      <c r="C38" s="43" t="s">
        <v>402</v>
      </c>
      <c r="D38" s="44">
        <v>211476</v>
      </c>
      <c r="E38" s="44">
        <v>0</v>
      </c>
      <c r="F38" s="44">
        <v>45429</v>
      </c>
      <c r="G38" s="44">
        <v>124</v>
      </c>
      <c r="H38" s="44">
        <v>0</v>
      </c>
      <c r="I38" s="44">
        <v>0</v>
      </c>
      <c r="J38" s="44">
        <v>0</v>
      </c>
    </row>
    <row r="39" spans="1:10" ht="15" x14ac:dyDescent="0.25">
      <c r="A39" s="43" t="s">
        <v>42</v>
      </c>
      <c r="B39" s="43" t="s">
        <v>403</v>
      </c>
      <c r="C39" s="43" t="s">
        <v>404</v>
      </c>
      <c r="D39" s="44">
        <v>109885</v>
      </c>
      <c r="E39" s="44">
        <v>0</v>
      </c>
      <c r="F39" s="44">
        <v>28020</v>
      </c>
      <c r="G39" s="44">
        <v>0</v>
      </c>
      <c r="H39" s="44">
        <v>0</v>
      </c>
      <c r="I39" s="44">
        <v>0</v>
      </c>
      <c r="J39" s="44">
        <v>0</v>
      </c>
    </row>
    <row r="40" spans="1:10" ht="15" x14ac:dyDescent="0.25">
      <c r="A40" s="43" t="s">
        <v>43</v>
      </c>
      <c r="B40" s="43" t="s">
        <v>216</v>
      </c>
      <c r="C40" s="43" t="s">
        <v>405</v>
      </c>
      <c r="D40" s="44">
        <v>848275</v>
      </c>
      <c r="E40" s="44">
        <v>0</v>
      </c>
      <c r="F40" s="44">
        <v>218265</v>
      </c>
      <c r="G40" s="44">
        <v>21520</v>
      </c>
      <c r="H40" s="44">
        <v>173</v>
      </c>
      <c r="I40" s="44">
        <v>943</v>
      </c>
      <c r="J40" s="44">
        <v>0</v>
      </c>
    </row>
    <row r="41" spans="1:10" ht="15" x14ac:dyDescent="0.25">
      <c r="A41" s="43" t="s">
        <v>44</v>
      </c>
      <c r="B41" s="43" t="s">
        <v>217</v>
      </c>
      <c r="C41" s="43" t="s">
        <v>406</v>
      </c>
      <c r="D41" s="44">
        <v>30355586</v>
      </c>
      <c r="E41" s="44">
        <v>525874</v>
      </c>
      <c r="F41" s="44">
        <v>4132234</v>
      </c>
      <c r="G41" s="44">
        <v>1841177</v>
      </c>
      <c r="H41" s="44">
        <v>0</v>
      </c>
      <c r="I41" s="44">
        <v>0</v>
      </c>
      <c r="J41" s="44">
        <v>0</v>
      </c>
    </row>
    <row r="42" spans="1:10" ht="15" x14ac:dyDescent="0.25">
      <c r="A42" s="43" t="s">
        <v>45</v>
      </c>
      <c r="B42" s="43" t="s">
        <v>407</v>
      </c>
      <c r="C42" s="43" t="s">
        <v>408</v>
      </c>
      <c r="D42" s="44">
        <v>44553</v>
      </c>
      <c r="E42" s="44">
        <v>0</v>
      </c>
      <c r="F42" s="44">
        <v>14685</v>
      </c>
      <c r="G42" s="44">
        <v>0</v>
      </c>
      <c r="H42" s="44">
        <v>0</v>
      </c>
      <c r="I42" s="44">
        <v>0</v>
      </c>
      <c r="J42" s="44">
        <v>0</v>
      </c>
    </row>
    <row r="43" spans="1:10" ht="15" x14ac:dyDescent="0.25">
      <c r="A43" s="43" t="s">
        <v>46</v>
      </c>
      <c r="B43" s="43" t="s">
        <v>409</v>
      </c>
      <c r="C43" s="43" t="s">
        <v>410</v>
      </c>
      <c r="D43" s="44">
        <v>1833725</v>
      </c>
      <c r="E43" s="44">
        <v>0</v>
      </c>
      <c r="F43" s="44">
        <v>463330</v>
      </c>
      <c r="G43" s="44">
        <v>200146</v>
      </c>
      <c r="H43" s="44">
        <v>0</v>
      </c>
      <c r="I43" s="44">
        <v>0</v>
      </c>
      <c r="J43" s="44">
        <v>0</v>
      </c>
    </row>
    <row r="44" spans="1:10" ht="15" x14ac:dyDescent="0.25">
      <c r="A44" s="43" t="s">
        <v>47</v>
      </c>
      <c r="B44" s="43" t="s">
        <v>411</v>
      </c>
      <c r="C44" s="43" t="s">
        <v>412</v>
      </c>
      <c r="D44" s="44">
        <v>704856</v>
      </c>
      <c r="E44" s="44">
        <v>0</v>
      </c>
      <c r="F44" s="44">
        <v>103491</v>
      </c>
      <c r="G44" s="44">
        <v>144605</v>
      </c>
      <c r="H44" s="44">
        <v>3108</v>
      </c>
      <c r="I44" s="44">
        <v>16975</v>
      </c>
      <c r="J44" s="44">
        <v>0</v>
      </c>
    </row>
    <row r="45" spans="1:10" ht="15" x14ac:dyDescent="0.25">
      <c r="A45" s="43" t="s">
        <v>48</v>
      </c>
      <c r="B45" s="43" t="s">
        <v>220</v>
      </c>
      <c r="C45" s="43" t="s">
        <v>413</v>
      </c>
      <c r="D45" s="44">
        <v>154546</v>
      </c>
      <c r="E45" s="44">
        <v>0</v>
      </c>
      <c r="F45" s="44">
        <v>41282</v>
      </c>
      <c r="G45" s="44">
        <v>2052</v>
      </c>
      <c r="H45" s="44">
        <v>0</v>
      </c>
      <c r="I45" s="44">
        <v>0</v>
      </c>
      <c r="J45" s="44">
        <v>0</v>
      </c>
    </row>
    <row r="46" spans="1:10" ht="15" x14ac:dyDescent="0.25">
      <c r="A46" s="43" t="s">
        <v>49</v>
      </c>
      <c r="B46" s="43" t="s">
        <v>221</v>
      </c>
      <c r="C46" s="43" t="s">
        <v>413</v>
      </c>
      <c r="D46" s="44">
        <v>24929</v>
      </c>
      <c r="E46" s="44">
        <v>0</v>
      </c>
      <c r="F46" s="44">
        <v>9704</v>
      </c>
      <c r="G46" s="44">
        <v>560</v>
      </c>
      <c r="H46" s="44">
        <v>0</v>
      </c>
      <c r="I46" s="44">
        <v>0</v>
      </c>
      <c r="J46" s="44">
        <v>0</v>
      </c>
    </row>
    <row r="47" spans="1:10" ht="15" x14ac:dyDescent="0.25">
      <c r="A47" s="43" t="s">
        <v>50</v>
      </c>
      <c r="B47" s="43" t="s">
        <v>222</v>
      </c>
      <c r="C47" s="43" t="s">
        <v>413</v>
      </c>
      <c r="D47" s="44">
        <v>61728</v>
      </c>
      <c r="E47" s="44">
        <v>0</v>
      </c>
      <c r="F47" s="44">
        <v>23555</v>
      </c>
      <c r="G47" s="44">
        <v>0</v>
      </c>
      <c r="H47" s="44">
        <v>0</v>
      </c>
      <c r="I47" s="44">
        <v>0</v>
      </c>
      <c r="J47" s="44">
        <v>0</v>
      </c>
    </row>
    <row r="48" spans="1:10" ht="15" x14ac:dyDescent="0.25">
      <c r="A48" s="43" t="s">
        <v>51</v>
      </c>
      <c r="B48" s="43" t="s">
        <v>223</v>
      </c>
      <c r="C48" s="43" t="s">
        <v>413</v>
      </c>
      <c r="D48" s="44">
        <v>18009</v>
      </c>
      <c r="E48" s="44">
        <v>0</v>
      </c>
      <c r="F48" s="44">
        <v>2406</v>
      </c>
      <c r="G48" s="44">
        <v>0</v>
      </c>
      <c r="H48" s="44">
        <v>0</v>
      </c>
      <c r="I48" s="44">
        <v>0</v>
      </c>
      <c r="J48" s="44">
        <v>0</v>
      </c>
    </row>
    <row r="49" spans="1:10" ht="15" x14ac:dyDescent="0.25">
      <c r="A49" s="43" t="s">
        <v>52</v>
      </c>
      <c r="B49" s="43" t="s">
        <v>224</v>
      </c>
      <c r="C49" s="43" t="s">
        <v>413</v>
      </c>
      <c r="D49" s="44">
        <v>9723</v>
      </c>
      <c r="E49" s="44">
        <v>0</v>
      </c>
      <c r="F49" s="44">
        <v>987</v>
      </c>
      <c r="G49" s="44">
        <v>0</v>
      </c>
      <c r="H49" s="44">
        <v>0</v>
      </c>
      <c r="I49" s="44">
        <v>0</v>
      </c>
      <c r="J49" s="44">
        <v>0</v>
      </c>
    </row>
    <row r="50" spans="1:10" ht="15" x14ac:dyDescent="0.25">
      <c r="A50" s="43" t="s">
        <v>53</v>
      </c>
      <c r="B50" s="43" t="s">
        <v>414</v>
      </c>
      <c r="C50" s="43" t="s">
        <v>415</v>
      </c>
      <c r="D50" s="44">
        <v>81203</v>
      </c>
      <c r="E50" s="44">
        <v>0</v>
      </c>
      <c r="F50" s="44">
        <v>12995</v>
      </c>
      <c r="G50" s="44">
        <v>0</v>
      </c>
      <c r="H50" s="44">
        <v>0</v>
      </c>
      <c r="I50" s="44">
        <v>0</v>
      </c>
      <c r="J50" s="44">
        <v>0</v>
      </c>
    </row>
    <row r="51" spans="1:10" ht="15" x14ac:dyDescent="0.25">
      <c r="A51" s="43" t="s">
        <v>54</v>
      </c>
      <c r="B51" s="43" t="s">
        <v>226</v>
      </c>
      <c r="C51" s="43" t="s">
        <v>415</v>
      </c>
      <c r="D51" s="44">
        <v>4058972</v>
      </c>
      <c r="E51" s="44">
        <v>0</v>
      </c>
      <c r="F51" s="44">
        <v>560351</v>
      </c>
      <c r="G51" s="44">
        <v>143983</v>
      </c>
      <c r="H51" s="44">
        <v>86</v>
      </c>
      <c r="I51" s="44">
        <v>472</v>
      </c>
      <c r="J51" s="44">
        <v>0</v>
      </c>
    </row>
    <row r="52" spans="1:10" ht="15" x14ac:dyDescent="0.25">
      <c r="A52" s="43" t="s">
        <v>55</v>
      </c>
      <c r="B52" s="43" t="s">
        <v>227</v>
      </c>
      <c r="C52" s="43" t="s">
        <v>415</v>
      </c>
      <c r="D52" s="44">
        <v>1249697</v>
      </c>
      <c r="E52" s="44">
        <v>0</v>
      </c>
      <c r="F52" s="44">
        <v>245896</v>
      </c>
      <c r="G52" s="44">
        <v>12874</v>
      </c>
      <c r="H52" s="42">
        <v>0</v>
      </c>
      <c r="I52" s="44">
        <v>15560</v>
      </c>
      <c r="J52" s="44">
        <v>0</v>
      </c>
    </row>
    <row r="53" spans="1:10" ht="15" x14ac:dyDescent="0.25">
      <c r="A53" s="43" t="s">
        <v>56</v>
      </c>
      <c r="B53" s="43" t="s">
        <v>228</v>
      </c>
      <c r="C53" s="43" t="s">
        <v>415</v>
      </c>
      <c r="D53" s="44">
        <v>1699157</v>
      </c>
      <c r="E53" s="44">
        <v>0</v>
      </c>
      <c r="F53" s="44">
        <v>146684</v>
      </c>
      <c r="G53" s="44">
        <v>25500</v>
      </c>
      <c r="H53" s="44">
        <v>0</v>
      </c>
      <c r="I53" s="44">
        <v>0</v>
      </c>
      <c r="J53" s="44">
        <v>0</v>
      </c>
    </row>
    <row r="54" spans="1:10" ht="15" x14ac:dyDescent="0.25">
      <c r="A54" s="43" t="s">
        <v>57</v>
      </c>
      <c r="B54" s="43" t="s">
        <v>229</v>
      </c>
      <c r="C54" s="43" t="s">
        <v>415</v>
      </c>
      <c r="D54" s="44">
        <v>7155565</v>
      </c>
      <c r="E54" s="44">
        <v>15287</v>
      </c>
      <c r="F54" s="44">
        <v>1234884</v>
      </c>
      <c r="G54" s="44">
        <v>161211</v>
      </c>
      <c r="H54" s="44">
        <v>0</v>
      </c>
      <c r="I54" s="44">
        <v>0</v>
      </c>
      <c r="J54" s="44">
        <v>0</v>
      </c>
    </row>
    <row r="55" spans="1:10" ht="15" x14ac:dyDescent="0.25">
      <c r="A55" s="43" t="s">
        <v>58</v>
      </c>
      <c r="B55" s="43" t="s">
        <v>230</v>
      </c>
      <c r="C55" s="43" t="s">
        <v>415</v>
      </c>
      <c r="D55" s="44">
        <v>174917</v>
      </c>
      <c r="E55" s="44">
        <v>0</v>
      </c>
      <c r="F55" s="44">
        <v>65839</v>
      </c>
      <c r="G55" s="44">
        <v>9578</v>
      </c>
      <c r="H55" s="44">
        <v>0</v>
      </c>
      <c r="I55" s="44">
        <v>0</v>
      </c>
      <c r="J55" s="44">
        <v>0</v>
      </c>
    </row>
    <row r="56" spans="1:10" ht="15" x14ac:dyDescent="0.25">
      <c r="A56" s="43" t="s">
        <v>59</v>
      </c>
      <c r="B56" s="43" t="s">
        <v>231</v>
      </c>
      <c r="C56" s="43" t="s">
        <v>415</v>
      </c>
      <c r="D56" s="44">
        <v>166287</v>
      </c>
      <c r="E56" s="44">
        <v>0</v>
      </c>
      <c r="F56" s="44">
        <v>87609</v>
      </c>
      <c r="G56" s="44">
        <v>0</v>
      </c>
      <c r="H56" s="44">
        <v>0</v>
      </c>
      <c r="I56" s="44">
        <v>0</v>
      </c>
      <c r="J56" s="44">
        <v>0</v>
      </c>
    </row>
    <row r="57" spans="1:10" ht="15" x14ac:dyDescent="0.25">
      <c r="A57" s="43" t="s">
        <v>60</v>
      </c>
      <c r="B57" s="43" t="s">
        <v>232</v>
      </c>
      <c r="C57" s="43" t="s">
        <v>415</v>
      </c>
      <c r="D57" s="44">
        <v>543699</v>
      </c>
      <c r="E57" s="44">
        <v>0</v>
      </c>
      <c r="F57" s="44">
        <v>236546</v>
      </c>
      <c r="G57" s="44">
        <v>32591</v>
      </c>
      <c r="H57" s="44">
        <v>13900</v>
      </c>
      <c r="I57" s="44">
        <v>75916</v>
      </c>
      <c r="J57" s="44">
        <v>0</v>
      </c>
    </row>
    <row r="58" spans="1:10" ht="15" x14ac:dyDescent="0.25">
      <c r="A58" s="43" t="s">
        <v>61</v>
      </c>
      <c r="B58" s="43" t="s">
        <v>233</v>
      </c>
      <c r="C58" s="43" t="s">
        <v>415</v>
      </c>
      <c r="D58" s="44">
        <v>147637</v>
      </c>
      <c r="E58" s="44">
        <v>0</v>
      </c>
      <c r="F58" s="44">
        <v>29694</v>
      </c>
      <c r="G58" s="44">
        <v>8148</v>
      </c>
      <c r="H58" s="44">
        <v>0</v>
      </c>
      <c r="I58" s="44">
        <v>0</v>
      </c>
      <c r="J58" s="44">
        <v>0</v>
      </c>
    </row>
    <row r="59" spans="1:10" ht="15" x14ac:dyDescent="0.25">
      <c r="A59" s="43" t="s">
        <v>62</v>
      </c>
      <c r="B59" s="43" t="s">
        <v>416</v>
      </c>
      <c r="C59" s="43" t="s">
        <v>415</v>
      </c>
      <c r="D59" s="44">
        <v>116612</v>
      </c>
      <c r="E59" s="44">
        <v>0</v>
      </c>
      <c r="F59" s="44">
        <v>18253</v>
      </c>
      <c r="G59" s="44">
        <v>871</v>
      </c>
      <c r="H59" s="44">
        <v>0</v>
      </c>
      <c r="I59" s="44">
        <v>0</v>
      </c>
      <c r="J59" s="44">
        <v>0</v>
      </c>
    </row>
    <row r="60" spans="1:10" ht="15" x14ac:dyDescent="0.25">
      <c r="A60" s="43" t="s">
        <v>63</v>
      </c>
      <c r="B60" s="43" t="s">
        <v>235</v>
      </c>
      <c r="C60" s="43" t="s">
        <v>415</v>
      </c>
      <c r="D60" s="44">
        <v>38683</v>
      </c>
      <c r="E60" s="44">
        <v>0</v>
      </c>
      <c r="F60" s="44">
        <v>6429</v>
      </c>
      <c r="G60" s="44">
        <v>1990</v>
      </c>
      <c r="H60" s="44">
        <v>0</v>
      </c>
      <c r="I60" s="44">
        <v>0</v>
      </c>
      <c r="J60" s="44">
        <v>0</v>
      </c>
    </row>
    <row r="61" spans="1:10" ht="15" x14ac:dyDescent="0.25">
      <c r="A61" s="43" t="s">
        <v>64</v>
      </c>
      <c r="B61" s="43" t="s">
        <v>236</v>
      </c>
      <c r="C61" s="43" t="s">
        <v>415</v>
      </c>
      <c r="D61" s="44">
        <v>152419</v>
      </c>
      <c r="E61" s="44">
        <v>0</v>
      </c>
      <c r="F61" s="44">
        <v>59545</v>
      </c>
      <c r="G61" s="44">
        <v>14989</v>
      </c>
      <c r="H61" s="44">
        <v>0</v>
      </c>
      <c r="I61" s="44">
        <v>0</v>
      </c>
      <c r="J61" s="44">
        <v>0</v>
      </c>
    </row>
    <row r="62" spans="1:10" ht="15" x14ac:dyDescent="0.25">
      <c r="A62" s="43" t="s">
        <v>65</v>
      </c>
      <c r="B62" s="43" t="s">
        <v>237</v>
      </c>
      <c r="C62" s="43" t="s">
        <v>415</v>
      </c>
      <c r="D62" s="44">
        <v>1061572</v>
      </c>
      <c r="E62" s="44">
        <v>0</v>
      </c>
      <c r="F62" s="44">
        <v>118984</v>
      </c>
      <c r="G62" s="44">
        <v>53177</v>
      </c>
      <c r="H62" s="44">
        <v>1295</v>
      </c>
      <c r="I62" s="44">
        <v>7073</v>
      </c>
      <c r="J62" s="44">
        <v>0</v>
      </c>
    </row>
    <row r="63" spans="1:10" ht="15" x14ac:dyDescent="0.25">
      <c r="A63" s="43" t="s">
        <v>66</v>
      </c>
      <c r="B63" s="43" t="s">
        <v>417</v>
      </c>
      <c r="C63" s="43" t="s">
        <v>415</v>
      </c>
      <c r="D63" s="44">
        <v>22156</v>
      </c>
      <c r="E63" s="44">
        <v>0</v>
      </c>
      <c r="F63" s="44">
        <v>870</v>
      </c>
      <c r="G63" s="44">
        <v>0</v>
      </c>
      <c r="H63" s="44">
        <v>0</v>
      </c>
      <c r="I63" s="44">
        <v>0</v>
      </c>
      <c r="J63" s="44">
        <v>0</v>
      </c>
    </row>
    <row r="64" spans="1:10" ht="15" x14ac:dyDescent="0.25">
      <c r="A64" s="43" t="s">
        <v>67</v>
      </c>
      <c r="B64" s="43" t="s">
        <v>418</v>
      </c>
      <c r="C64" s="43" t="s">
        <v>415</v>
      </c>
      <c r="D64" s="44">
        <v>146240</v>
      </c>
      <c r="E64" s="44">
        <v>0</v>
      </c>
      <c r="F64" s="44">
        <v>12084</v>
      </c>
      <c r="G64" s="44">
        <v>311</v>
      </c>
      <c r="H64" s="44">
        <v>0</v>
      </c>
      <c r="I64" s="44">
        <v>0</v>
      </c>
      <c r="J64" s="44">
        <v>0</v>
      </c>
    </row>
    <row r="65" spans="1:10" ht="15" x14ac:dyDescent="0.25">
      <c r="A65" s="43" t="s">
        <v>68</v>
      </c>
      <c r="B65" s="43" t="s">
        <v>419</v>
      </c>
      <c r="C65" s="43" t="s">
        <v>420</v>
      </c>
      <c r="D65" s="44">
        <v>1058179</v>
      </c>
      <c r="E65" s="44">
        <v>137583</v>
      </c>
      <c r="F65" s="44">
        <v>187367</v>
      </c>
      <c r="G65" s="44">
        <v>2239</v>
      </c>
      <c r="H65" s="44">
        <v>0</v>
      </c>
      <c r="I65" s="44">
        <v>0</v>
      </c>
      <c r="J65" s="44">
        <v>68745</v>
      </c>
    </row>
    <row r="66" spans="1:10" ht="15" x14ac:dyDescent="0.25">
      <c r="A66" s="43" t="s">
        <v>69</v>
      </c>
      <c r="B66" s="43" t="s">
        <v>421</v>
      </c>
      <c r="C66" s="43" t="s">
        <v>420</v>
      </c>
      <c r="D66" s="44">
        <v>447721</v>
      </c>
      <c r="E66" s="44">
        <v>0</v>
      </c>
      <c r="F66" s="44">
        <v>101193</v>
      </c>
      <c r="G66" s="44">
        <v>1493</v>
      </c>
      <c r="H66" s="42">
        <v>0</v>
      </c>
      <c r="I66" s="42">
        <v>0</v>
      </c>
      <c r="J66" s="44">
        <v>26193</v>
      </c>
    </row>
    <row r="67" spans="1:10" ht="15" x14ac:dyDescent="0.25">
      <c r="A67" s="43" t="s">
        <v>70</v>
      </c>
      <c r="B67" s="43" t="s">
        <v>422</v>
      </c>
      <c r="C67" s="43" t="s">
        <v>420</v>
      </c>
      <c r="D67" s="44">
        <v>73925</v>
      </c>
      <c r="E67" s="44">
        <v>0</v>
      </c>
      <c r="F67" s="44">
        <v>6454</v>
      </c>
      <c r="G67" s="44">
        <v>0</v>
      </c>
      <c r="H67" s="44">
        <v>0</v>
      </c>
      <c r="I67" s="44">
        <v>0</v>
      </c>
      <c r="J67" s="44">
        <v>0</v>
      </c>
    </row>
    <row r="68" spans="1:10" ht="15" x14ac:dyDescent="0.25">
      <c r="A68" s="43" t="s">
        <v>71</v>
      </c>
      <c r="B68" s="43" t="s">
        <v>423</v>
      </c>
      <c r="C68" s="43" t="s">
        <v>424</v>
      </c>
      <c r="D68" s="44">
        <v>555726</v>
      </c>
      <c r="E68" s="44">
        <v>0</v>
      </c>
      <c r="F68" s="44">
        <v>118797</v>
      </c>
      <c r="G68" s="44">
        <v>109029</v>
      </c>
      <c r="H68" s="44">
        <v>4230</v>
      </c>
      <c r="I68" s="44">
        <v>23105</v>
      </c>
      <c r="J68" s="44">
        <v>0</v>
      </c>
    </row>
    <row r="69" spans="1:10" ht="15" x14ac:dyDescent="0.25">
      <c r="A69" s="43" t="s">
        <v>72</v>
      </c>
      <c r="B69" s="43" t="s">
        <v>425</v>
      </c>
      <c r="C69" s="43" t="s">
        <v>424</v>
      </c>
      <c r="D69" s="44">
        <v>619654</v>
      </c>
      <c r="E69" s="44">
        <v>0</v>
      </c>
      <c r="F69" s="44">
        <v>125560</v>
      </c>
      <c r="G69" s="44">
        <v>54421</v>
      </c>
      <c r="H69" s="44">
        <v>1036</v>
      </c>
      <c r="I69" s="44">
        <v>5658</v>
      </c>
      <c r="J69" s="44">
        <v>0</v>
      </c>
    </row>
    <row r="70" spans="1:10" ht="15" x14ac:dyDescent="0.25">
      <c r="A70" s="43" t="s">
        <v>73</v>
      </c>
      <c r="B70" s="43" t="s">
        <v>243</v>
      </c>
      <c r="C70" s="43" t="s">
        <v>424</v>
      </c>
      <c r="D70" s="44">
        <v>216322</v>
      </c>
      <c r="E70" s="44">
        <v>0</v>
      </c>
      <c r="F70" s="44">
        <v>27861</v>
      </c>
      <c r="G70" s="44">
        <v>12564</v>
      </c>
      <c r="H70" s="44">
        <v>0</v>
      </c>
      <c r="I70" s="44">
        <v>0</v>
      </c>
      <c r="J70" s="44">
        <v>18169</v>
      </c>
    </row>
    <row r="71" spans="1:10" ht="15" x14ac:dyDescent="0.25">
      <c r="A71" s="43" t="s">
        <v>74</v>
      </c>
      <c r="B71" s="43" t="s">
        <v>426</v>
      </c>
      <c r="C71" s="43" t="s">
        <v>427</v>
      </c>
      <c r="D71" s="44">
        <v>11485</v>
      </c>
      <c r="E71" s="44">
        <v>0</v>
      </c>
      <c r="F71" s="44">
        <v>10933</v>
      </c>
      <c r="G71" s="44">
        <v>0</v>
      </c>
      <c r="H71" s="44">
        <v>0</v>
      </c>
      <c r="I71" s="44">
        <v>0</v>
      </c>
      <c r="J71" s="44">
        <v>0</v>
      </c>
    </row>
    <row r="72" spans="1:10" ht="15" x14ac:dyDescent="0.25">
      <c r="A72" s="43" t="s">
        <v>75</v>
      </c>
      <c r="B72" s="43" t="s">
        <v>428</v>
      </c>
      <c r="C72" s="43" t="s">
        <v>429</v>
      </c>
      <c r="D72" s="44">
        <v>85077</v>
      </c>
      <c r="E72" s="44">
        <v>0</v>
      </c>
      <c r="F72" s="44">
        <v>19354</v>
      </c>
      <c r="G72" s="44">
        <v>2488</v>
      </c>
      <c r="H72" s="44">
        <v>0</v>
      </c>
      <c r="I72" s="44">
        <v>0</v>
      </c>
      <c r="J72" s="44">
        <v>0</v>
      </c>
    </row>
    <row r="73" spans="1:10" ht="15" x14ac:dyDescent="0.25">
      <c r="A73" s="43" t="s">
        <v>76</v>
      </c>
      <c r="B73" s="43" t="s">
        <v>246</v>
      </c>
      <c r="C73" s="43" t="s">
        <v>429</v>
      </c>
      <c r="D73" s="44">
        <v>172435</v>
      </c>
      <c r="E73" s="44">
        <v>0</v>
      </c>
      <c r="F73" s="44">
        <v>27572</v>
      </c>
      <c r="G73" s="44">
        <v>7215</v>
      </c>
      <c r="H73" s="44">
        <v>0</v>
      </c>
      <c r="I73" s="44">
        <v>0</v>
      </c>
      <c r="J73" s="44">
        <v>0</v>
      </c>
    </row>
    <row r="74" spans="1:10" ht="15" x14ac:dyDescent="0.25">
      <c r="A74" s="43" t="s">
        <v>77</v>
      </c>
      <c r="B74" s="43" t="s">
        <v>430</v>
      </c>
      <c r="C74" s="43" t="s">
        <v>431</v>
      </c>
      <c r="D74" s="44">
        <v>277596</v>
      </c>
      <c r="E74" s="44">
        <v>0</v>
      </c>
      <c r="F74" s="44">
        <v>58240</v>
      </c>
      <c r="G74" s="44">
        <v>10573</v>
      </c>
      <c r="H74" s="44">
        <v>0</v>
      </c>
      <c r="I74" s="44">
        <v>0</v>
      </c>
      <c r="J74" s="44">
        <v>0</v>
      </c>
    </row>
    <row r="75" spans="1:10" ht="15" x14ac:dyDescent="0.25">
      <c r="A75" s="43" t="s">
        <v>78</v>
      </c>
      <c r="B75" s="43" t="s">
        <v>432</v>
      </c>
      <c r="C75" s="43" t="s">
        <v>433</v>
      </c>
      <c r="D75" s="44">
        <v>24539</v>
      </c>
      <c r="E75" s="44">
        <v>0</v>
      </c>
      <c r="F75" s="44">
        <v>4042</v>
      </c>
      <c r="G75" s="44">
        <v>187</v>
      </c>
      <c r="H75" s="44">
        <v>0</v>
      </c>
      <c r="I75" s="44">
        <v>0</v>
      </c>
      <c r="J75" s="44">
        <v>0</v>
      </c>
    </row>
    <row r="76" spans="1:10" ht="15" x14ac:dyDescent="0.25">
      <c r="A76" s="43" t="s">
        <v>79</v>
      </c>
      <c r="B76" s="43" t="s">
        <v>434</v>
      </c>
      <c r="C76" s="43" t="s">
        <v>435</v>
      </c>
      <c r="D76" s="44">
        <v>289633</v>
      </c>
      <c r="E76" s="44">
        <v>0</v>
      </c>
      <c r="F76" s="44">
        <v>63831</v>
      </c>
      <c r="G76" s="44">
        <v>746</v>
      </c>
      <c r="H76" s="44">
        <v>0</v>
      </c>
      <c r="I76" s="44">
        <v>0</v>
      </c>
      <c r="J76" s="44">
        <v>0</v>
      </c>
    </row>
    <row r="77" spans="1:10" ht="15" x14ac:dyDescent="0.25">
      <c r="A77" s="43" t="s">
        <v>80</v>
      </c>
      <c r="B77" s="43" t="s">
        <v>436</v>
      </c>
      <c r="C77" s="43" t="s">
        <v>435</v>
      </c>
      <c r="D77" s="44">
        <v>28787</v>
      </c>
      <c r="E77" s="44">
        <v>0</v>
      </c>
      <c r="F77" s="44">
        <v>15280</v>
      </c>
      <c r="G77" s="44">
        <v>0</v>
      </c>
      <c r="H77" s="44">
        <v>0</v>
      </c>
      <c r="I77" s="44">
        <v>0</v>
      </c>
      <c r="J77" s="44">
        <v>0</v>
      </c>
    </row>
    <row r="78" spans="1:10" ht="15" x14ac:dyDescent="0.25">
      <c r="A78" s="43" t="s">
        <v>81</v>
      </c>
      <c r="B78" s="43" t="s">
        <v>251</v>
      </c>
      <c r="C78" s="43" t="s">
        <v>437</v>
      </c>
      <c r="D78" s="44">
        <v>39900</v>
      </c>
      <c r="E78" s="44">
        <v>0</v>
      </c>
      <c r="F78" s="44">
        <v>11116</v>
      </c>
      <c r="G78" s="44">
        <v>1244</v>
      </c>
      <c r="H78" s="44">
        <v>0</v>
      </c>
      <c r="I78" s="44">
        <v>0</v>
      </c>
      <c r="J78" s="44">
        <v>0</v>
      </c>
    </row>
    <row r="79" spans="1:10" ht="15" x14ac:dyDescent="0.25">
      <c r="A79" s="43" t="s">
        <v>82</v>
      </c>
      <c r="B79" s="43" t="s">
        <v>252</v>
      </c>
      <c r="C79" s="43" t="s">
        <v>438</v>
      </c>
      <c r="D79" s="44">
        <v>11137945</v>
      </c>
      <c r="E79" s="44">
        <v>36689</v>
      </c>
      <c r="F79" s="44">
        <v>1901702</v>
      </c>
      <c r="G79" s="44">
        <v>411548</v>
      </c>
      <c r="H79" s="44">
        <v>0</v>
      </c>
      <c r="I79" s="44">
        <v>0</v>
      </c>
      <c r="J79" s="44">
        <v>0</v>
      </c>
    </row>
    <row r="80" spans="1:10" ht="15" x14ac:dyDescent="0.25">
      <c r="A80" s="43" t="s">
        <v>83</v>
      </c>
      <c r="B80" s="43" t="s">
        <v>439</v>
      </c>
      <c r="C80" s="43" t="s">
        <v>440</v>
      </c>
      <c r="D80" s="44">
        <v>24780</v>
      </c>
      <c r="E80" s="44">
        <v>0</v>
      </c>
      <c r="F80" s="44">
        <v>11912</v>
      </c>
      <c r="G80" s="44">
        <v>0</v>
      </c>
      <c r="H80" s="44">
        <v>0</v>
      </c>
      <c r="I80" s="44">
        <v>0</v>
      </c>
      <c r="J80" s="44">
        <v>0</v>
      </c>
    </row>
    <row r="81" spans="1:10" ht="15" x14ac:dyDescent="0.25">
      <c r="A81" s="43" t="s">
        <v>84</v>
      </c>
      <c r="B81" s="43" t="s">
        <v>441</v>
      </c>
      <c r="C81" s="43" t="s">
        <v>440</v>
      </c>
      <c r="D81" s="44">
        <v>13620</v>
      </c>
      <c r="E81" s="44">
        <v>0</v>
      </c>
      <c r="F81" s="44">
        <v>878</v>
      </c>
      <c r="G81" s="44">
        <v>0</v>
      </c>
      <c r="H81" s="44">
        <v>0</v>
      </c>
      <c r="I81" s="44">
        <v>0</v>
      </c>
      <c r="J81" s="44">
        <v>0</v>
      </c>
    </row>
    <row r="82" spans="1:10" ht="15" x14ac:dyDescent="0.25">
      <c r="A82" s="43" t="s">
        <v>85</v>
      </c>
      <c r="B82" s="43" t="s">
        <v>253</v>
      </c>
      <c r="C82" s="43" t="s">
        <v>442</v>
      </c>
      <c r="D82" s="44">
        <v>37403</v>
      </c>
      <c r="E82" s="44">
        <v>0</v>
      </c>
      <c r="F82" s="44">
        <v>11174</v>
      </c>
      <c r="G82" s="44">
        <v>0</v>
      </c>
      <c r="H82" s="44">
        <v>0</v>
      </c>
      <c r="I82" s="44">
        <v>0</v>
      </c>
      <c r="J82" s="44">
        <v>0</v>
      </c>
    </row>
    <row r="83" spans="1:10" ht="15" x14ac:dyDescent="0.25">
      <c r="A83" s="43" t="s">
        <v>86</v>
      </c>
      <c r="B83" s="43" t="s">
        <v>254</v>
      </c>
      <c r="C83" s="43" t="s">
        <v>442</v>
      </c>
      <c r="D83" s="44">
        <v>22333</v>
      </c>
      <c r="E83" s="44">
        <v>0</v>
      </c>
      <c r="F83" s="44">
        <v>4350</v>
      </c>
      <c r="G83" s="44">
        <v>249</v>
      </c>
      <c r="H83" s="44">
        <v>0</v>
      </c>
      <c r="I83" s="44">
        <v>0</v>
      </c>
      <c r="J83" s="44">
        <v>0</v>
      </c>
    </row>
    <row r="84" spans="1:10" ht="15" x14ac:dyDescent="0.25">
      <c r="A84" s="43" t="s">
        <v>87</v>
      </c>
      <c r="B84" s="43" t="s">
        <v>255</v>
      </c>
      <c r="C84" s="43" t="s">
        <v>442</v>
      </c>
      <c r="D84" s="44">
        <v>35451</v>
      </c>
      <c r="E84" s="44">
        <v>0</v>
      </c>
      <c r="F84" s="44">
        <v>9204</v>
      </c>
      <c r="G84" s="44">
        <v>1306</v>
      </c>
      <c r="H84" s="44">
        <v>0</v>
      </c>
      <c r="I84" s="44">
        <v>0</v>
      </c>
      <c r="J84" s="44">
        <v>0</v>
      </c>
    </row>
    <row r="85" spans="1:10" ht="15" x14ac:dyDescent="0.25">
      <c r="A85" s="43" t="s">
        <v>88</v>
      </c>
      <c r="B85" s="43" t="s">
        <v>256</v>
      </c>
      <c r="C85" s="43" t="s">
        <v>442</v>
      </c>
      <c r="D85" s="44">
        <v>28638</v>
      </c>
      <c r="E85" s="44">
        <v>0</v>
      </c>
      <c r="F85" s="44">
        <v>3765</v>
      </c>
      <c r="G85" s="44">
        <v>1990</v>
      </c>
      <c r="H85" s="44">
        <v>0</v>
      </c>
      <c r="I85" s="44">
        <v>0</v>
      </c>
      <c r="J85" s="44">
        <v>0</v>
      </c>
    </row>
    <row r="86" spans="1:10" ht="15" x14ac:dyDescent="0.25">
      <c r="A86" s="43" t="s">
        <v>89</v>
      </c>
      <c r="B86" s="43" t="s">
        <v>443</v>
      </c>
      <c r="C86" s="43" t="s">
        <v>442</v>
      </c>
      <c r="D86" s="44">
        <v>103490</v>
      </c>
      <c r="E86" s="44">
        <v>0</v>
      </c>
      <c r="F86" s="44">
        <v>31869</v>
      </c>
      <c r="G86" s="44">
        <v>10573</v>
      </c>
      <c r="H86" s="44">
        <v>0</v>
      </c>
      <c r="I86" s="44">
        <v>0</v>
      </c>
      <c r="J86" s="44">
        <v>0</v>
      </c>
    </row>
    <row r="87" spans="1:10" ht="15" x14ac:dyDescent="0.25">
      <c r="A87" s="43" t="s">
        <v>90</v>
      </c>
      <c r="B87" s="43" t="s">
        <v>258</v>
      </c>
      <c r="C87" s="43" t="s">
        <v>444</v>
      </c>
      <c r="D87" s="44">
        <v>273952</v>
      </c>
      <c r="E87" s="44">
        <v>0</v>
      </c>
      <c r="F87" s="44">
        <v>43594</v>
      </c>
      <c r="G87" s="44">
        <v>24505</v>
      </c>
      <c r="H87" s="44">
        <v>0</v>
      </c>
      <c r="I87" s="44">
        <v>0</v>
      </c>
      <c r="J87" s="44">
        <v>18745</v>
      </c>
    </row>
    <row r="88" spans="1:10" ht="15" x14ac:dyDescent="0.25">
      <c r="A88" s="43" t="s">
        <v>91</v>
      </c>
      <c r="B88" s="43" t="s">
        <v>259</v>
      </c>
      <c r="C88" s="43" t="s">
        <v>445</v>
      </c>
      <c r="D88" s="44">
        <v>492375</v>
      </c>
      <c r="E88" s="44">
        <v>3830</v>
      </c>
      <c r="F88" s="44">
        <v>165802</v>
      </c>
      <c r="G88" s="44">
        <v>12937</v>
      </c>
      <c r="H88" s="44">
        <v>0</v>
      </c>
      <c r="I88" s="44">
        <v>0</v>
      </c>
      <c r="J88" s="44">
        <v>0</v>
      </c>
    </row>
    <row r="89" spans="1:10" ht="15" x14ac:dyDescent="0.25">
      <c r="A89" s="43" t="s">
        <v>92</v>
      </c>
      <c r="B89" s="43" t="s">
        <v>446</v>
      </c>
      <c r="C89" s="43" t="s">
        <v>445</v>
      </c>
      <c r="D89" s="44">
        <v>88806</v>
      </c>
      <c r="E89" s="44">
        <v>0</v>
      </c>
      <c r="F89" s="44">
        <v>29240</v>
      </c>
      <c r="G89" s="44">
        <v>0</v>
      </c>
      <c r="H89" s="44">
        <v>345</v>
      </c>
      <c r="I89" s="44">
        <v>1886</v>
      </c>
      <c r="J89" s="44">
        <v>0</v>
      </c>
    </row>
    <row r="90" spans="1:10" ht="15" x14ac:dyDescent="0.25">
      <c r="A90" s="43" t="s">
        <v>93</v>
      </c>
      <c r="B90" s="43" t="s">
        <v>447</v>
      </c>
      <c r="C90" s="43" t="s">
        <v>445</v>
      </c>
      <c r="D90" s="44">
        <v>177474</v>
      </c>
      <c r="E90" s="44">
        <v>0</v>
      </c>
      <c r="F90" s="44">
        <v>51208</v>
      </c>
      <c r="G90" s="44">
        <v>0</v>
      </c>
      <c r="H90" s="44">
        <v>0</v>
      </c>
      <c r="I90" s="44">
        <v>0</v>
      </c>
      <c r="J90" s="44">
        <v>15103</v>
      </c>
    </row>
    <row r="91" spans="1:10" ht="15" x14ac:dyDescent="0.25">
      <c r="A91" s="43" t="s">
        <v>94</v>
      </c>
      <c r="B91" s="43" t="s">
        <v>262</v>
      </c>
      <c r="C91" s="43" t="s">
        <v>448</v>
      </c>
      <c r="D91" s="44">
        <v>2746985</v>
      </c>
      <c r="E91" s="44">
        <v>47237</v>
      </c>
      <c r="F91" s="44">
        <v>680174</v>
      </c>
      <c r="G91" s="44">
        <v>128994</v>
      </c>
      <c r="H91" s="44">
        <v>0</v>
      </c>
      <c r="I91" s="44">
        <v>0</v>
      </c>
      <c r="J91" s="44">
        <v>0</v>
      </c>
    </row>
    <row r="92" spans="1:10" ht="15" x14ac:dyDescent="0.25">
      <c r="A92" s="43" t="s">
        <v>95</v>
      </c>
      <c r="B92" s="43" t="s">
        <v>449</v>
      </c>
      <c r="C92" s="43" t="s">
        <v>448</v>
      </c>
      <c r="D92" s="44">
        <v>1592294</v>
      </c>
      <c r="E92" s="44">
        <v>0</v>
      </c>
      <c r="F92" s="44">
        <v>350837</v>
      </c>
      <c r="G92" s="44">
        <v>35452</v>
      </c>
      <c r="H92" s="44">
        <v>0</v>
      </c>
      <c r="I92" s="44">
        <v>0</v>
      </c>
      <c r="J92" s="44">
        <v>0</v>
      </c>
    </row>
    <row r="93" spans="1:10" ht="15" x14ac:dyDescent="0.25">
      <c r="A93" s="43" t="s">
        <v>96</v>
      </c>
      <c r="B93" s="43" t="s">
        <v>450</v>
      </c>
      <c r="C93" s="43" t="s">
        <v>448</v>
      </c>
      <c r="D93" s="44">
        <v>83878</v>
      </c>
      <c r="E93" s="44">
        <v>0</v>
      </c>
      <c r="F93" s="44">
        <v>39492</v>
      </c>
      <c r="G93" s="44">
        <v>11817</v>
      </c>
      <c r="H93" s="44">
        <v>0</v>
      </c>
      <c r="I93" s="44">
        <v>0</v>
      </c>
      <c r="J93" s="44">
        <v>0</v>
      </c>
    </row>
    <row r="94" spans="1:10" ht="15" x14ac:dyDescent="0.25">
      <c r="A94" s="43" t="s">
        <v>97</v>
      </c>
      <c r="B94" s="43" t="s">
        <v>265</v>
      </c>
      <c r="C94" s="43" t="s">
        <v>451</v>
      </c>
      <c r="D94" s="44">
        <v>366181</v>
      </c>
      <c r="E94" s="44">
        <v>0</v>
      </c>
      <c r="F94" s="44">
        <v>114895</v>
      </c>
      <c r="G94" s="44">
        <v>2674</v>
      </c>
      <c r="H94" s="44">
        <v>0</v>
      </c>
      <c r="I94" s="44">
        <v>0</v>
      </c>
      <c r="J94" s="44">
        <v>0</v>
      </c>
    </row>
    <row r="95" spans="1:10" ht="15" x14ac:dyDescent="0.25">
      <c r="A95" s="43" t="s">
        <v>98</v>
      </c>
      <c r="B95" s="43" t="s">
        <v>266</v>
      </c>
      <c r="C95" s="43" t="s">
        <v>451</v>
      </c>
      <c r="D95" s="44">
        <v>32573</v>
      </c>
      <c r="E95" s="44">
        <v>0</v>
      </c>
      <c r="F95" s="44">
        <v>9054</v>
      </c>
      <c r="G95" s="44">
        <v>187</v>
      </c>
      <c r="H95" s="44">
        <v>0</v>
      </c>
      <c r="I95" s="44">
        <v>0</v>
      </c>
      <c r="J95" s="44">
        <v>0</v>
      </c>
    </row>
    <row r="96" spans="1:10" ht="15" x14ac:dyDescent="0.25">
      <c r="A96" s="43" t="s">
        <v>99</v>
      </c>
      <c r="B96" s="43" t="s">
        <v>267</v>
      </c>
      <c r="C96" s="43" t="s">
        <v>451</v>
      </c>
      <c r="D96" s="44">
        <v>34711</v>
      </c>
      <c r="E96" s="44">
        <v>0</v>
      </c>
      <c r="F96" s="44">
        <v>12530</v>
      </c>
      <c r="G96" s="44">
        <v>373</v>
      </c>
      <c r="H96" s="44">
        <v>0</v>
      </c>
      <c r="I96" s="44">
        <v>0</v>
      </c>
      <c r="J96" s="44">
        <v>0</v>
      </c>
    </row>
    <row r="97" spans="1:10" ht="15" x14ac:dyDescent="0.25">
      <c r="A97" s="43" t="s">
        <v>100</v>
      </c>
      <c r="B97" s="43" t="s">
        <v>452</v>
      </c>
      <c r="C97" s="43" t="s">
        <v>451</v>
      </c>
      <c r="D97" s="44">
        <v>94315</v>
      </c>
      <c r="E97" s="44">
        <v>0</v>
      </c>
      <c r="F97" s="44">
        <v>18199</v>
      </c>
      <c r="G97" s="44">
        <v>187</v>
      </c>
      <c r="H97" s="44">
        <v>0</v>
      </c>
      <c r="I97" s="44">
        <v>0</v>
      </c>
      <c r="J97" s="44">
        <v>0</v>
      </c>
    </row>
    <row r="98" spans="1:10" ht="15" x14ac:dyDescent="0.25">
      <c r="A98" s="43" t="s">
        <v>101</v>
      </c>
      <c r="B98" s="43" t="s">
        <v>268</v>
      </c>
      <c r="C98" s="43" t="s">
        <v>451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</row>
    <row r="99" spans="1:10" ht="15" x14ac:dyDescent="0.25">
      <c r="A99" s="43" t="s">
        <v>102</v>
      </c>
      <c r="B99" s="43" t="s">
        <v>269</v>
      </c>
      <c r="C99" s="43" t="s">
        <v>451</v>
      </c>
      <c r="D99" s="44">
        <v>1541</v>
      </c>
      <c r="E99" s="44">
        <v>0</v>
      </c>
      <c r="F99" s="44">
        <v>5204</v>
      </c>
      <c r="G99" s="44">
        <v>0</v>
      </c>
      <c r="H99" s="44">
        <v>0</v>
      </c>
      <c r="I99" s="44">
        <v>0</v>
      </c>
      <c r="J99" s="44">
        <v>0</v>
      </c>
    </row>
    <row r="100" spans="1:10" ht="15" x14ac:dyDescent="0.25">
      <c r="A100" s="43" t="s">
        <v>103</v>
      </c>
      <c r="B100" s="43" t="s">
        <v>270</v>
      </c>
      <c r="C100" s="43" t="s">
        <v>453</v>
      </c>
      <c r="D100" s="44">
        <v>38757</v>
      </c>
      <c r="E100" s="44">
        <v>0</v>
      </c>
      <c r="F100" s="44">
        <v>11442</v>
      </c>
      <c r="G100" s="44">
        <v>0</v>
      </c>
      <c r="H100" s="44">
        <v>0</v>
      </c>
      <c r="I100" s="44">
        <v>0</v>
      </c>
      <c r="J100" s="44">
        <v>0</v>
      </c>
    </row>
    <row r="101" spans="1:10" ht="15" x14ac:dyDescent="0.25">
      <c r="A101" s="43" t="s">
        <v>104</v>
      </c>
      <c r="B101" s="43" t="s">
        <v>454</v>
      </c>
      <c r="C101" s="43" t="s">
        <v>453</v>
      </c>
      <c r="D101" s="44">
        <v>78445</v>
      </c>
      <c r="E101" s="44">
        <v>0</v>
      </c>
      <c r="F101" s="44">
        <v>19317</v>
      </c>
      <c r="G101" s="44">
        <v>1306</v>
      </c>
      <c r="H101" s="44">
        <v>0</v>
      </c>
      <c r="I101" s="44">
        <v>0</v>
      </c>
      <c r="J101" s="44">
        <v>0</v>
      </c>
    </row>
    <row r="102" spans="1:10" ht="15" x14ac:dyDescent="0.25">
      <c r="A102" s="43" t="s">
        <v>105</v>
      </c>
      <c r="B102" s="43" t="s">
        <v>455</v>
      </c>
      <c r="C102" s="43" t="s">
        <v>453</v>
      </c>
      <c r="D102" s="44">
        <v>16185</v>
      </c>
      <c r="E102" s="44">
        <v>0</v>
      </c>
      <c r="F102" s="44">
        <v>3350</v>
      </c>
      <c r="G102" s="44">
        <v>0</v>
      </c>
      <c r="H102" s="44">
        <v>0</v>
      </c>
      <c r="I102" s="44">
        <v>0</v>
      </c>
      <c r="J102" s="44">
        <v>0</v>
      </c>
    </row>
    <row r="103" spans="1:10" ht="15" x14ac:dyDescent="0.25">
      <c r="A103" s="43" t="s">
        <v>106</v>
      </c>
      <c r="B103" s="43" t="s">
        <v>456</v>
      </c>
      <c r="C103" s="43" t="s">
        <v>457</v>
      </c>
      <c r="D103" s="44">
        <v>428678</v>
      </c>
      <c r="E103" s="44">
        <v>0</v>
      </c>
      <c r="F103" s="44">
        <v>121938</v>
      </c>
      <c r="G103" s="44">
        <v>7339</v>
      </c>
      <c r="H103" s="44">
        <v>0</v>
      </c>
      <c r="I103" s="44">
        <v>0</v>
      </c>
      <c r="J103" s="44">
        <v>0</v>
      </c>
    </row>
    <row r="104" spans="1:10" ht="15" x14ac:dyDescent="0.25">
      <c r="A104" s="43" t="s">
        <v>107</v>
      </c>
      <c r="B104" s="43" t="s">
        <v>458</v>
      </c>
      <c r="C104" s="43" t="s">
        <v>457</v>
      </c>
      <c r="D104" s="44">
        <v>31736</v>
      </c>
      <c r="E104" s="44">
        <v>0</v>
      </c>
      <c r="F104" s="44">
        <v>5824</v>
      </c>
      <c r="G104" s="44">
        <v>0</v>
      </c>
      <c r="H104" s="44">
        <v>0</v>
      </c>
      <c r="I104" s="44">
        <v>0</v>
      </c>
      <c r="J104" s="44">
        <v>0</v>
      </c>
    </row>
    <row r="105" spans="1:10" ht="15" x14ac:dyDescent="0.25">
      <c r="A105" s="43" t="s">
        <v>108</v>
      </c>
      <c r="B105" s="43" t="s">
        <v>459</v>
      </c>
      <c r="C105" s="43" t="s">
        <v>457</v>
      </c>
      <c r="D105" s="44">
        <v>22176</v>
      </c>
      <c r="E105" s="44">
        <v>0</v>
      </c>
      <c r="F105" s="44">
        <v>7606</v>
      </c>
      <c r="G105" s="44">
        <v>0</v>
      </c>
      <c r="H105" s="44">
        <v>0</v>
      </c>
      <c r="I105" s="44">
        <v>0</v>
      </c>
      <c r="J105" s="44">
        <v>0</v>
      </c>
    </row>
    <row r="106" spans="1:10" ht="15" x14ac:dyDescent="0.25">
      <c r="A106" s="43" t="s">
        <v>109</v>
      </c>
      <c r="B106" s="43" t="s">
        <v>460</v>
      </c>
      <c r="C106" s="43" t="s">
        <v>457</v>
      </c>
      <c r="D106" s="44">
        <v>2101</v>
      </c>
      <c r="E106" s="44">
        <v>0</v>
      </c>
      <c r="F106" s="44">
        <v>5221</v>
      </c>
      <c r="G106" s="44">
        <v>0</v>
      </c>
      <c r="H106" s="44">
        <v>0</v>
      </c>
      <c r="I106" s="44">
        <v>0</v>
      </c>
      <c r="J106" s="44">
        <v>0</v>
      </c>
    </row>
    <row r="107" spans="1:10" ht="15" x14ac:dyDescent="0.25">
      <c r="A107" s="43" t="s">
        <v>110</v>
      </c>
      <c r="B107" s="43" t="s">
        <v>461</v>
      </c>
      <c r="C107" s="43" t="s">
        <v>462</v>
      </c>
      <c r="D107" s="44">
        <v>22779</v>
      </c>
      <c r="E107" s="44">
        <v>0</v>
      </c>
      <c r="F107" s="44">
        <v>5993</v>
      </c>
      <c r="G107" s="44">
        <v>0</v>
      </c>
      <c r="H107" s="44">
        <v>0</v>
      </c>
      <c r="I107" s="44">
        <v>0</v>
      </c>
      <c r="J107" s="44">
        <v>0</v>
      </c>
    </row>
    <row r="108" spans="1:10" ht="15" x14ac:dyDescent="0.25">
      <c r="A108" s="43" t="s">
        <v>111</v>
      </c>
      <c r="B108" s="43" t="s">
        <v>275</v>
      </c>
      <c r="C108" s="43" t="s">
        <v>462</v>
      </c>
      <c r="D108" s="44">
        <v>83549</v>
      </c>
      <c r="E108" s="44">
        <v>0</v>
      </c>
      <c r="F108" s="44">
        <v>16976</v>
      </c>
      <c r="G108" s="44">
        <v>0</v>
      </c>
      <c r="H108" s="44">
        <v>0</v>
      </c>
      <c r="I108" s="44">
        <v>0</v>
      </c>
      <c r="J108" s="44">
        <v>0</v>
      </c>
    </row>
    <row r="109" spans="1:10" ht="15" x14ac:dyDescent="0.25">
      <c r="A109" s="43" t="s">
        <v>112</v>
      </c>
      <c r="B109" s="43" t="s">
        <v>276</v>
      </c>
      <c r="C109" s="43" t="s">
        <v>462</v>
      </c>
      <c r="D109" s="44">
        <v>4214972</v>
      </c>
      <c r="E109" s="44">
        <v>30576</v>
      </c>
      <c r="F109" s="44">
        <v>792610</v>
      </c>
      <c r="G109" s="44">
        <v>72334</v>
      </c>
      <c r="H109" s="44">
        <v>0</v>
      </c>
      <c r="I109" s="44">
        <v>0</v>
      </c>
      <c r="J109" s="44">
        <v>0</v>
      </c>
    </row>
    <row r="110" spans="1:10" ht="15" x14ac:dyDescent="0.25">
      <c r="A110" s="43" t="s">
        <v>113</v>
      </c>
      <c r="B110" s="43" t="s">
        <v>463</v>
      </c>
      <c r="C110" s="43" t="s">
        <v>464</v>
      </c>
      <c r="D110" s="44">
        <v>1387</v>
      </c>
      <c r="E110" s="44">
        <v>0</v>
      </c>
      <c r="F110" s="44">
        <v>4360</v>
      </c>
      <c r="G110" s="44">
        <v>0</v>
      </c>
      <c r="H110" s="44">
        <v>0</v>
      </c>
      <c r="I110" s="44">
        <v>0</v>
      </c>
      <c r="J110" s="44">
        <v>0</v>
      </c>
    </row>
    <row r="111" spans="1:10" ht="15" x14ac:dyDescent="0.25">
      <c r="A111" s="43" t="s">
        <v>114</v>
      </c>
      <c r="B111" s="43" t="s">
        <v>465</v>
      </c>
      <c r="C111" s="43" t="s">
        <v>466</v>
      </c>
      <c r="D111" s="44">
        <v>244368</v>
      </c>
      <c r="E111" s="44">
        <v>0</v>
      </c>
      <c r="F111" s="44">
        <v>89859</v>
      </c>
      <c r="G111" s="44">
        <v>14056</v>
      </c>
      <c r="H111" s="44">
        <v>0</v>
      </c>
      <c r="I111" s="44">
        <v>0</v>
      </c>
      <c r="J111" s="44">
        <v>0</v>
      </c>
    </row>
    <row r="112" spans="1:10" ht="15" x14ac:dyDescent="0.25">
      <c r="A112" s="43" t="s">
        <v>115</v>
      </c>
      <c r="B112" s="43" t="s">
        <v>467</v>
      </c>
      <c r="C112" s="43" t="s">
        <v>468</v>
      </c>
      <c r="D112" s="44">
        <v>808632</v>
      </c>
      <c r="E112" s="44">
        <v>0</v>
      </c>
      <c r="F112" s="44">
        <v>186156</v>
      </c>
      <c r="G112" s="44">
        <v>11133</v>
      </c>
      <c r="H112" s="44">
        <v>0</v>
      </c>
      <c r="I112" s="44">
        <v>0</v>
      </c>
      <c r="J112" s="44">
        <v>51111</v>
      </c>
    </row>
    <row r="113" spans="1:10" ht="15" x14ac:dyDescent="0.25">
      <c r="A113" s="43" t="s">
        <v>116</v>
      </c>
      <c r="B113" s="43" t="s">
        <v>469</v>
      </c>
      <c r="C113" s="43" t="s">
        <v>468</v>
      </c>
      <c r="D113" s="44">
        <v>132124</v>
      </c>
      <c r="E113" s="44">
        <v>0</v>
      </c>
      <c r="F113" s="44">
        <v>24320</v>
      </c>
      <c r="G113" s="44">
        <v>0</v>
      </c>
      <c r="H113" s="44">
        <v>0</v>
      </c>
      <c r="I113" s="44">
        <v>0</v>
      </c>
      <c r="J113" s="44">
        <v>13951</v>
      </c>
    </row>
    <row r="114" spans="1:10" ht="15" x14ac:dyDescent="0.25">
      <c r="A114" s="43" t="s">
        <v>117</v>
      </c>
      <c r="B114" s="43" t="s">
        <v>470</v>
      </c>
      <c r="C114" s="43" t="s">
        <v>468</v>
      </c>
      <c r="D114" s="44">
        <v>94676</v>
      </c>
      <c r="E114" s="44">
        <v>0</v>
      </c>
      <c r="F114" s="44">
        <v>22083</v>
      </c>
      <c r="G114" s="44">
        <v>0</v>
      </c>
      <c r="H114" s="44">
        <v>345</v>
      </c>
      <c r="I114" s="44">
        <v>1886</v>
      </c>
      <c r="J114" s="44">
        <v>0</v>
      </c>
    </row>
    <row r="115" spans="1:10" ht="15" x14ac:dyDescent="0.25">
      <c r="A115" s="43" t="s">
        <v>118</v>
      </c>
      <c r="B115" s="43" t="s">
        <v>471</v>
      </c>
      <c r="C115" s="43" t="s">
        <v>472</v>
      </c>
      <c r="D115" s="44">
        <v>1266562</v>
      </c>
      <c r="E115" s="44">
        <v>0</v>
      </c>
      <c r="F115" s="44">
        <v>226556</v>
      </c>
      <c r="G115" s="44">
        <v>61885</v>
      </c>
      <c r="H115" s="44">
        <v>0</v>
      </c>
      <c r="I115" s="44">
        <v>0</v>
      </c>
      <c r="J115" s="44">
        <v>110906</v>
      </c>
    </row>
    <row r="116" spans="1:10" ht="15" x14ac:dyDescent="0.25">
      <c r="A116" s="43" t="s">
        <v>119</v>
      </c>
      <c r="B116" s="43" t="s">
        <v>473</v>
      </c>
      <c r="C116" s="43" t="s">
        <v>472</v>
      </c>
      <c r="D116" s="44">
        <v>67345</v>
      </c>
      <c r="E116" s="44">
        <v>0</v>
      </c>
      <c r="F116" s="44">
        <v>18077</v>
      </c>
      <c r="G116" s="44">
        <v>435</v>
      </c>
      <c r="H116" s="44">
        <v>0</v>
      </c>
      <c r="I116" s="44">
        <v>0</v>
      </c>
      <c r="J116" s="44">
        <v>0</v>
      </c>
    </row>
    <row r="117" spans="1:10" ht="15" x14ac:dyDescent="0.25">
      <c r="A117" s="43" t="s">
        <v>120</v>
      </c>
      <c r="B117" s="43" t="s">
        <v>474</v>
      </c>
      <c r="C117" s="43" t="s">
        <v>475</v>
      </c>
      <c r="D117" s="44">
        <v>206970</v>
      </c>
      <c r="E117" s="44">
        <v>0</v>
      </c>
      <c r="F117" s="44">
        <v>55409</v>
      </c>
      <c r="G117" s="44">
        <v>13496</v>
      </c>
      <c r="H117" s="44">
        <v>0</v>
      </c>
      <c r="I117" s="44">
        <v>0</v>
      </c>
      <c r="J117" s="44">
        <v>0</v>
      </c>
    </row>
    <row r="118" spans="1:10" ht="15" x14ac:dyDescent="0.25">
      <c r="A118" s="43" t="s">
        <v>121</v>
      </c>
      <c r="B118" s="43" t="s">
        <v>476</v>
      </c>
      <c r="C118" s="43" t="s">
        <v>475</v>
      </c>
      <c r="D118" s="44">
        <v>589685</v>
      </c>
      <c r="E118" s="44">
        <v>0</v>
      </c>
      <c r="F118" s="44">
        <v>144585</v>
      </c>
      <c r="G118" s="44">
        <v>57718</v>
      </c>
      <c r="H118" s="44">
        <v>2590</v>
      </c>
      <c r="I118" s="44">
        <v>14146</v>
      </c>
      <c r="J118" s="44">
        <v>56667</v>
      </c>
    </row>
    <row r="119" spans="1:10" x14ac:dyDescent="0.3">
      <c r="A119" s="43" t="s">
        <v>122</v>
      </c>
      <c r="B119" s="43" t="s">
        <v>477</v>
      </c>
      <c r="C119" s="43" t="s">
        <v>475</v>
      </c>
      <c r="D119" s="44">
        <v>10363</v>
      </c>
      <c r="E119" s="44">
        <v>0</v>
      </c>
      <c r="F119" s="44">
        <v>6938</v>
      </c>
      <c r="G119" s="44">
        <v>124</v>
      </c>
      <c r="H119" s="44">
        <v>0</v>
      </c>
      <c r="I119" s="44">
        <v>0</v>
      </c>
      <c r="J119" s="44">
        <v>0</v>
      </c>
    </row>
    <row r="120" spans="1:10" x14ac:dyDescent="0.3">
      <c r="A120" s="43" t="s">
        <v>123</v>
      </c>
      <c r="B120" s="43" t="s">
        <v>478</v>
      </c>
      <c r="C120" s="43" t="s">
        <v>475</v>
      </c>
      <c r="D120" s="44">
        <v>84209</v>
      </c>
      <c r="E120" s="44">
        <v>0</v>
      </c>
      <c r="F120" s="44">
        <v>14226</v>
      </c>
      <c r="G120" s="44">
        <v>5909</v>
      </c>
      <c r="H120" s="44">
        <v>0</v>
      </c>
      <c r="I120" s="44">
        <v>0</v>
      </c>
      <c r="J120" s="44">
        <v>0</v>
      </c>
    </row>
    <row r="121" spans="1:10" x14ac:dyDescent="0.3">
      <c r="A121" s="43" t="s">
        <v>124</v>
      </c>
      <c r="B121" s="43" t="s">
        <v>287</v>
      </c>
      <c r="C121" s="43" t="s">
        <v>479</v>
      </c>
      <c r="D121" s="44">
        <v>730774</v>
      </c>
      <c r="E121" s="44">
        <v>0</v>
      </c>
      <c r="F121" s="44">
        <v>102095</v>
      </c>
      <c r="G121" s="44">
        <v>1306</v>
      </c>
      <c r="H121" s="44">
        <v>0</v>
      </c>
      <c r="I121" s="44">
        <v>0</v>
      </c>
      <c r="J121" s="44">
        <v>24979</v>
      </c>
    </row>
    <row r="122" spans="1:10" x14ac:dyDescent="0.3">
      <c r="A122" s="43" t="s">
        <v>125</v>
      </c>
      <c r="B122" s="43" t="s">
        <v>288</v>
      </c>
      <c r="C122" s="43" t="s">
        <v>479</v>
      </c>
      <c r="D122" s="44">
        <v>512908</v>
      </c>
      <c r="E122" s="44">
        <v>0</v>
      </c>
      <c r="F122" s="44">
        <v>101553</v>
      </c>
      <c r="G122" s="44">
        <v>3359</v>
      </c>
      <c r="H122" s="44">
        <v>0</v>
      </c>
      <c r="I122" s="44">
        <v>0</v>
      </c>
      <c r="J122" s="44">
        <v>14856</v>
      </c>
    </row>
    <row r="123" spans="1:10" x14ac:dyDescent="0.3">
      <c r="A123" s="43" t="s">
        <v>126</v>
      </c>
      <c r="B123" s="43" t="s">
        <v>289</v>
      </c>
      <c r="C123" s="43" t="s">
        <v>479</v>
      </c>
      <c r="D123" s="44">
        <v>111959</v>
      </c>
      <c r="E123" s="44">
        <v>0</v>
      </c>
      <c r="F123" s="44">
        <v>14652</v>
      </c>
      <c r="G123" s="44">
        <v>1866</v>
      </c>
      <c r="H123" s="44">
        <v>0</v>
      </c>
      <c r="I123" s="44">
        <v>0</v>
      </c>
      <c r="J123" s="44">
        <v>0</v>
      </c>
    </row>
    <row r="124" spans="1:10" x14ac:dyDescent="0.3">
      <c r="A124" s="43" t="s">
        <v>127</v>
      </c>
      <c r="B124" s="43" t="s">
        <v>290</v>
      </c>
      <c r="C124" s="43" t="s">
        <v>479</v>
      </c>
      <c r="D124" s="44">
        <v>91106</v>
      </c>
      <c r="E124" s="44">
        <v>0</v>
      </c>
      <c r="F124" s="44">
        <v>21195</v>
      </c>
      <c r="G124" s="44">
        <v>124</v>
      </c>
      <c r="H124" s="44">
        <v>0</v>
      </c>
      <c r="I124" s="44">
        <v>0</v>
      </c>
      <c r="J124" s="44">
        <v>0</v>
      </c>
    </row>
    <row r="125" spans="1:10" x14ac:dyDescent="0.3">
      <c r="A125" s="43" t="s">
        <v>128</v>
      </c>
      <c r="B125" s="43" t="s">
        <v>291</v>
      </c>
      <c r="C125" s="43" t="s">
        <v>479</v>
      </c>
      <c r="D125" s="44">
        <v>34743</v>
      </c>
      <c r="E125" s="44">
        <v>0</v>
      </c>
      <c r="F125" s="44">
        <v>9657</v>
      </c>
      <c r="G125" s="44">
        <v>0</v>
      </c>
      <c r="H125" s="44">
        <v>0</v>
      </c>
      <c r="I125" s="44">
        <v>0</v>
      </c>
      <c r="J125" s="44">
        <v>0</v>
      </c>
    </row>
    <row r="126" spans="1:10" x14ac:dyDescent="0.3">
      <c r="A126" s="43" t="s">
        <v>129</v>
      </c>
      <c r="B126" s="43" t="s">
        <v>292</v>
      </c>
      <c r="C126" s="43" t="s">
        <v>479</v>
      </c>
      <c r="D126" s="44">
        <v>55059</v>
      </c>
      <c r="E126" s="44">
        <v>0</v>
      </c>
      <c r="F126" s="44">
        <v>10669</v>
      </c>
      <c r="G126" s="44">
        <v>0</v>
      </c>
      <c r="H126" s="44">
        <v>0</v>
      </c>
      <c r="I126" s="44">
        <v>0</v>
      </c>
      <c r="J126" s="44">
        <v>0</v>
      </c>
    </row>
    <row r="127" spans="1:10" x14ac:dyDescent="0.3">
      <c r="A127" s="43" t="s">
        <v>130</v>
      </c>
      <c r="B127" s="43" t="s">
        <v>293</v>
      </c>
      <c r="C127" s="43" t="s">
        <v>480</v>
      </c>
      <c r="D127" s="44">
        <v>24732</v>
      </c>
      <c r="E127" s="44">
        <v>0</v>
      </c>
      <c r="F127" s="44">
        <v>6036</v>
      </c>
      <c r="G127" s="44">
        <v>0</v>
      </c>
      <c r="H127" s="44">
        <v>0</v>
      </c>
      <c r="I127" s="44">
        <v>0</v>
      </c>
      <c r="J127" s="44">
        <v>0</v>
      </c>
    </row>
    <row r="128" spans="1:10" x14ac:dyDescent="0.3">
      <c r="A128" s="43" t="s">
        <v>131</v>
      </c>
      <c r="B128" s="43" t="s">
        <v>294</v>
      </c>
      <c r="C128" s="43" t="s">
        <v>480</v>
      </c>
      <c r="D128" s="44">
        <v>47202</v>
      </c>
      <c r="E128" s="44">
        <v>0</v>
      </c>
      <c r="F128" s="44">
        <v>8393</v>
      </c>
      <c r="G128" s="44">
        <v>809</v>
      </c>
      <c r="H128" s="44">
        <v>0</v>
      </c>
      <c r="I128" s="44">
        <v>0</v>
      </c>
      <c r="J128" s="44">
        <v>0</v>
      </c>
    </row>
    <row r="129" spans="1:10" x14ac:dyDescent="0.3">
      <c r="A129" s="43" t="s">
        <v>132</v>
      </c>
      <c r="B129" s="43" t="s">
        <v>295</v>
      </c>
      <c r="C129" s="43" t="s">
        <v>481</v>
      </c>
      <c r="D129" s="44">
        <v>141807</v>
      </c>
      <c r="E129" s="44">
        <v>0</v>
      </c>
      <c r="F129" s="44">
        <v>44888</v>
      </c>
      <c r="G129" s="44">
        <v>0</v>
      </c>
      <c r="H129" s="44">
        <v>0</v>
      </c>
      <c r="I129" s="44">
        <v>0</v>
      </c>
      <c r="J129" s="44">
        <v>0</v>
      </c>
    </row>
    <row r="130" spans="1:10" x14ac:dyDescent="0.3">
      <c r="A130" s="43" t="s">
        <v>133</v>
      </c>
      <c r="B130" s="43" t="s">
        <v>482</v>
      </c>
      <c r="C130" s="43" t="s">
        <v>481</v>
      </c>
      <c r="D130" s="44">
        <v>122000</v>
      </c>
      <c r="E130" s="44">
        <v>0</v>
      </c>
      <c r="F130" s="44">
        <v>17546</v>
      </c>
      <c r="G130" s="44">
        <v>0</v>
      </c>
      <c r="H130" s="44">
        <v>0</v>
      </c>
      <c r="I130" s="44">
        <v>0</v>
      </c>
      <c r="J130" s="44">
        <v>0</v>
      </c>
    </row>
    <row r="131" spans="1:10" x14ac:dyDescent="0.3">
      <c r="A131" s="43" t="s">
        <v>134</v>
      </c>
      <c r="B131" s="43" t="s">
        <v>483</v>
      </c>
      <c r="C131" s="43" t="s">
        <v>484</v>
      </c>
      <c r="D131" s="44">
        <v>89100</v>
      </c>
      <c r="E131" s="44">
        <v>0</v>
      </c>
      <c r="F131" s="44">
        <v>19811</v>
      </c>
      <c r="G131" s="44">
        <v>8956</v>
      </c>
      <c r="H131" s="44">
        <v>0</v>
      </c>
      <c r="I131" s="44">
        <v>0</v>
      </c>
      <c r="J131" s="44">
        <v>0</v>
      </c>
    </row>
    <row r="132" spans="1:10" x14ac:dyDescent="0.3">
      <c r="A132" s="43" t="s">
        <v>135</v>
      </c>
      <c r="B132" s="43" t="s">
        <v>485</v>
      </c>
      <c r="C132" s="43" t="s">
        <v>484</v>
      </c>
      <c r="D132" s="44">
        <v>29771</v>
      </c>
      <c r="E132" s="44">
        <v>0</v>
      </c>
      <c r="F132" s="44">
        <v>8958</v>
      </c>
      <c r="G132" s="44">
        <v>0</v>
      </c>
      <c r="H132" s="44">
        <v>0</v>
      </c>
      <c r="I132" s="44">
        <v>0</v>
      </c>
      <c r="J132" s="44">
        <v>0</v>
      </c>
    </row>
    <row r="133" spans="1:10" x14ac:dyDescent="0.3">
      <c r="A133" s="43" t="s">
        <v>136</v>
      </c>
      <c r="B133" s="43" t="s">
        <v>299</v>
      </c>
      <c r="C133" s="43" t="s">
        <v>486</v>
      </c>
      <c r="D133" s="44">
        <v>83319</v>
      </c>
      <c r="E133" s="44">
        <v>0</v>
      </c>
      <c r="F133" s="44">
        <v>25140</v>
      </c>
      <c r="G133" s="44">
        <v>11195</v>
      </c>
      <c r="H133" s="44">
        <v>0</v>
      </c>
      <c r="I133" s="44">
        <v>0</v>
      </c>
      <c r="J133" s="44">
        <v>0</v>
      </c>
    </row>
    <row r="134" spans="1:10" x14ac:dyDescent="0.3">
      <c r="A134" s="43" t="s">
        <v>137</v>
      </c>
      <c r="B134" s="43" t="s">
        <v>487</v>
      </c>
      <c r="C134" s="43" t="s">
        <v>488</v>
      </c>
      <c r="D134" s="44">
        <v>62658</v>
      </c>
      <c r="E134" s="44">
        <v>0</v>
      </c>
      <c r="F134" s="44">
        <v>14517</v>
      </c>
      <c r="G134" s="44">
        <v>1555</v>
      </c>
      <c r="H134" s="44">
        <v>0</v>
      </c>
      <c r="I134" s="44">
        <v>0</v>
      </c>
      <c r="J134" s="44">
        <v>0</v>
      </c>
    </row>
    <row r="135" spans="1:10" x14ac:dyDescent="0.3">
      <c r="A135" s="43" t="s">
        <v>138</v>
      </c>
      <c r="B135" s="43" t="s">
        <v>489</v>
      </c>
      <c r="C135" s="43" t="s">
        <v>488</v>
      </c>
      <c r="D135" s="44">
        <v>468449</v>
      </c>
      <c r="E135" s="44">
        <v>0</v>
      </c>
      <c r="F135" s="44">
        <v>120050</v>
      </c>
      <c r="G135" s="44">
        <v>7339</v>
      </c>
      <c r="H135" s="44">
        <v>0</v>
      </c>
      <c r="I135" s="44">
        <v>0</v>
      </c>
      <c r="J135" s="44">
        <v>0</v>
      </c>
    </row>
    <row r="136" spans="1:10" x14ac:dyDescent="0.3">
      <c r="A136" s="43" t="s">
        <v>139</v>
      </c>
      <c r="B136" s="43" t="s">
        <v>490</v>
      </c>
      <c r="C136" s="43" t="s">
        <v>488</v>
      </c>
      <c r="D136" s="44">
        <v>100173</v>
      </c>
      <c r="E136" s="44">
        <v>0</v>
      </c>
      <c r="F136" s="44">
        <v>14889</v>
      </c>
      <c r="G136" s="44">
        <v>4602</v>
      </c>
      <c r="H136" s="44">
        <v>0</v>
      </c>
      <c r="I136" s="44">
        <v>0</v>
      </c>
      <c r="J136" s="44">
        <v>0</v>
      </c>
    </row>
    <row r="137" spans="1:10" x14ac:dyDescent="0.3">
      <c r="A137" s="43" t="s">
        <v>140</v>
      </c>
      <c r="B137" s="43" t="s">
        <v>491</v>
      </c>
      <c r="C137" s="43" t="s">
        <v>488</v>
      </c>
      <c r="D137" s="44">
        <v>38363</v>
      </c>
      <c r="E137" s="44">
        <v>0</v>
      </c>
      <c r="F137" s="44">
        <v>13277</v>
      </c>
      <c r="G137" s="44">
        <v>684</v>
      </c>
      <c r="H137" s="44">
        <v>0</v>
      </c>
      <c r="I137" s="44">
        <v>0</v>
      </c>
      <c r="J137" s="44">
        <v>0</v>
      </c>
    </row>
    <row r="138" spans="1:10" x14ac:dyDescent="0.3">
      <c r="A138" s="43" t="s">
        <v>141</v>
      </c>
      <c r="B138" s="43" t="s">
        <v>304</v>
      </c>
      <c r="C138" s="43" t="s">
        <v>492</v>
      </c>
      <c r="D138" s="44">
        <v>5791514</v>
      </c>
      <c r="E138" s="44">
        <v>71849</v>
      </c>
      <c r="F138" s="44">
        <v>1116143</v>
      </c>
      <c r="G138" s="44">
        <v>67171</v>
      </c>
      <c r="H138" s="44">
        <v>0</v>
      </c>
      <c r="I138" s="44">
        <v>0</v>
      </c>
      <c r="J138" s="44">
        <v>0</v>
      </c>
    </row>
    <row r="139" spans="1:10" x14ac:dyDescent="0.3">
      <c r="A139" s="43" t="s">
        <v>142</v>
      </c>
      <c r="B139" s="43" t="s">
        <v>493</v>
      </c>
      <c r="C139" s="43" t="s">
        <v>492</v>
      </c>
      <c r="D139" s="44">
        <v>1108748</v>
      </c>
      <c r="E139" s="44">
        <v>0</v>
      </c>
      <c r="F139" s="44">
        <v>185937</v>
      </c>
      <c r="G139" s="44">
        <v>18410</v>
      </c>
      <c r="H139" s="44">
        <v>0</v>
      </c>
      <c r="I139" s="44">
        <v>0</v>
      </c>
      <c r="J139" s="44">
        <v>0</v>
      </c>
    </row>
    <row r="140" spans="1:10" x14ac:dyDescent="0.3">
      <c r="A140" s="43" t="s">
        <v>143</v>
      </c>
      <c r="B140" s="43" t="s">
        <v>494</v>
      </c>
      <c r="C140" s="43" t="s">
        <v>495</v>
      </c>
      <c r="D140" s="44">
        <v>46838</v>
      </c>
      <c r="E140" s="44">
        <v>0</v>
      </c>
      <c r="F140" s="44">
        <v>25082</v>
      </c>
      <c r="G140" s="44">
        <v>3545</v>
      </c>
      <c r="H140" s="44">
        <v>0</v>
      </c>
      <c r="I140" s="44">
        <v>0</v>
      </c>
      <c r="J140" s="44">
        <v>0</v>
      </c>
    </row>
    <row r="141" spans="1:10" x14ac:dyDescent="0.3">
      <c r="A141" s="43" t="s">
        <v>144</v>
      </c>
      <c r="B141" s="43" t="s">
        <v>496</v>
      </c>
      <c r="C141" s="43" t="s">
        <v>495</v>
      </c>
      <c r="D141" s="44">
        <v>65600</v>
      </c>
      <c r="E141" s="44">
        <v>0</v>
      </c>
      <c r="F141" s="44">
        <v>13091</v>
      </c>
      <c r="G141" s="44">
        <v>0</v>
      </c>
      <c r="H141" s="44">
        <v>0</v>
      </c>
      <c r="I141" s="44">
        <v>0</v>
      </c>
      <c r="J141" s="44">
        <v>0</v>
      </c>
    </row>
    <row r="142" spans="1:10" x14ac:dyDescent="0.3">
      <c r="A142" s="43" t="s">
        <v>145</v>
      </c>
      <c r="B142" s="43" t="s">
        <v>308</v>
      </c>
      <c r="C142" s="43" t="s">
        <v>497</v>
      </c>
      <c r="D142" s="44">
        <v>272226</v>
      </c>
      <c r="E142" s="44">
        <v>0</v>
      </c>
      <c r="F142" s="44">
        <v>39614</v>
      </c>
      <c r="G142" s="44">
        <v>1679</v>
      </c>
      <c r="H142" s="44">
        <v>0</v>
      </c>
      <c r="I142" s="44">
        <v>0</v>
      </c>
      <c r="J142" s="44">
        <v>0</v>
      </c>
    </row>
    <row r="143" spans="1:10" x14ac:dyDescent="0.3">
      <c r="A143" s="43" t="s">
        <v>146</v>
      </c>
      <c r="B143" s="43" t="s">
        <v>309</v>
      </c>
      <c r="C143" s="43" t="s">
        <v>497</v>
      </c>
      <c r="D143" s="44">
        <v>276082</v>
      </c>
      <c r="E143" s="44">
        <v>0</v>
      </c>
      <c r="F143" s="44">
        <v>92590</v>
      </c>
      <c r="G143" s="44">
        <v>8085</v>
      </c>
      <c r="H143" s="44">
        <v>0</v>
      </c>
      <c r="I143" s="44">
        <v>0</v>
      </c>
      <c r="J143" s="44">
        <v>20412</v>
      </c>
    </row>
    <row r="144" spans="1:10" x14ac:dyDescent="0.3">
      <c r="A144" s="43" t="s">
        <v>147</v>
      </c>
      <c r="B144" s="43" t="s">
        <v>498</v>
      </c>
      <c r="C144" s="43" t="s">
        <v>497</v>
      </c>
      <c r="D144" s="44">
        <v>64744</v>
      </c>
      <c r="E144" s="44">
        <v>0</v>
      </c>
      <c r="F144" s="44">
        <v>14364</v>
      </c>
      <c r="G144" s="44">
        <v>1493</v>
      </c>
      <c r="H144" s="44">
        <v>0</v>
      </c>
      <c r="I144" s="44">
        <v>0</v>
      </c>
      <c r="J144" s="44">
        <v>0</v>
      </c>
    </row>
    <row r="145" spans="1:10" x14ac:dyDescent="0.3">
      <c r="A145" s="43" t="s">
        <v>148</v>
      </c>
      <c r="B145" s="43" t="s">
        <v>499</v>
      </c>
      <c r="C145" s="43" t="s">
        <v>500</v>
      </c>
      <c r="D145" s="44">
        <v>71699</v>
      </c>
      <c r="E145" s="44">
        <v>0</v>
      </c>
      <c r="F145" s="44">
        <v>10517</v>
      </c>
      <c r="G145" s="44">
        <v>1120</v>
      </c>
      <c r="H145" s="44">
        <v>0</v>
      </c>
      <c r="I145" s="44">
        <v>0</v>
      </c>
      <c r="J145" s="44">
        <v>0</v>
      </c>
    </row>
    <row r="146" spans="1:10" x14ac:dyDescent="0.3">
      <c r="A146" s="43" t="s">
        <v>149</v>
      </c>
      <c r="B146" s="43" t="s">
        <v>501</v>
      </c>
      <c r="C146" s="43" t="s">
        <v>500</v>
      </c>
      <c r="D146" s="44">
        <v>140793</v>
      </c>
      <c r="E146" s="44">
        <v>0</v>
      </c>
      <c r="F146" s="44">
        <v>48941</v>
      </c>
      <c r="G146" s="44">
        <v>13310</v>
      </c>
      <c r="H146" s="44">
        <v>259</v>
      </c>
      <c r="I146" s="44">
        <v>1415</v>
      </c>
      <c r="J146" s="44">
        <v>0</v>
      </c>
    </row>
    <row r="147" spans="1:10" x14ac:dyDescent="0.3">
      <c r="A147" s="43" t="s">
        <v>150</v>
      </c>
      <c r="B147" s="43" t="s">
        <v>502</v>
      </c>
      <c r="C147" s="43" t="s">
        <v>500</v>
      </c>
      <c r="D147" s="44">
        <v>70955</v>
      </c>
      <c r="E147" s="44">
        <v>0</v>
      </c>
      <c r="F147" s="44">
        <v>11432</v>
      </c>
      <c r="G147" s="44">
        <v>933</v>
      </c>
      <c r="H147" s="44">
        <v>0</v>
      </c>
      <c r="I147" s="44">
        <v>0</v>
      </c>
      <c r="J147" s="44">
        <v>0</v>
      </c>
    </row>
    <row r="148" spans="1:10" x14ac:dyDescent="0.3">
      <c r="A148" s="43" t="s">
        <v>151</v>
      </c>
      <c r="B148" s="43" t="s">
        <v>503</v>
      </c>
      <c r="C148" s="43" t="s">
        <v>504</v>
      </c>
      <c r="D148" s="44">
        <v>90012</v>
      </c>
      <c r="E148" s="44">
        <v>0</v>
      </c>
      <c r="F148" s="44">
        <v>19417</v>
      </c>
      <c r="G148" s="44">
        <v>0</v>
      </c>
      <c r="H148" s="44">
        <v>0</v>
      </c>
      <c r="I148" s="44">
        <v>0</v>
      </c>
      <c r="J148" s="44">
        <v>0</v>
      </c>
    </row>
    <row r="149" spans="1:10" x14ac:dyDescent="0.3">
      <c r="A149" s="43" t="s">
        <v>152</v>
      </c>
      <c r="B149" s="43" t="s">
        <v>315</v>
      </c>
      <c r="C149" s="43" t="s">
        <v>504</v>
      </c>
      <c r="D149" s="44">
        <v>112185</v>
      </c>
      <c r="E149" s="44">
        <v>0</v>
      </c>
      <c r="F149" s="44">
        <v>10175</v>
      </c>
      <c r="G149" s="44">
        <v>0</v>
      </c>
      <c r="H149" s="42">
        <v>0</v>
      </c>
      <c r="I149" s="42">
        <v>0</v>
      </c>
      <c r="J149" s="44">
        <v>0</v>
      </c>
    </row>
    <row r="150" spans="1:10" x14ac:dyDescent="0.3">
      <c r="A150" s="43" t="s">
        <v>153</v>
      </c>
      <c r="B150" s="43" t="s">
        <v>505</v>
      </c>
      <c r="C150" s="43" t="s">
        <v>504</v>
      </c>
      <c r="D150" s="44">
        <v>455651</v>
      </c>
      <c r="E150" s="44">
        <v>0</v>
      </c>
      <c r="F150" s="44">
        <v>60228</v>
      </c>
      <c r="G150" s="44">
        <v>15425</v>
      </c>
      <c r="H150" s="44">
        <v>432</v>
      </c>
      <c r="I150" s="44">
        <v>2358</v>
      </c>
      <c r="J150" s="44">
        <v>0</v>
      </c>
    </row>
    <row r="151" spans="1:10" x14ac:dyDescent="0.3">
      <c r="A151" s="43" t="s">
        <v>154</v>
      </c>
      <c r="B151" s="43" t="s">
        <v>317</v>
      </c>
      <c r="C151" s="43" t="s">
        <v>506</v>
      </c>
      <c r="D151" s="44">
        <v>18106</v>
      </c>
      <c r="E151" s="44">
        <v>0</v>
      </c>
      <c r="F151" s="44">
        <v>6213</v>
      </c>
      <c r="G151" s="44">
        <v>0</v>
      </c>
      <c r="H151" s="44">
        <v>0</v>
      </c>
      <c r="I151" s="44">
        <v>0</v>
      </c>
      <c r="J151" s="44">
        <v>0</v>
      </c>
    </row>
    <row r="152" spans="1:10" x14ac:dyDescent="0.3">
      <c r="A152" s="43" t="s">
        <v>155</v>
      </c>
      <c r="B152" s="43" t="s">
        <v>318</v>
      </c>
      <c r="C152" s="43" t="s">
        <v>507</v>
      </c>
      <c r="D152" s="44">
        <v>74791</v>
      </c>
      <c r="E152" s="44">
        <v>0</v>
      </c>
      <c r="F152" s="44">
        <v>18786</v>
      </c>
      <c r="G152" s="44">
        <v>5846</v>
      </c>
      <c r="H152" s="44">
        <v>863</v>
      </c>
      <c r="I152" s="44">
        <v>4715</v>
      </c>
      <c r="J152" s="44">
        <v>0</v>
      </c>
    </row>
    <row r="153" spans="1:10" x14ac:dyDescent="0.3">
      <c r="A153" s="43" t="s">
        <v>156</v>
      </c>
      <c r="B153" s="43" t="s">
        <v>319</v>
      </c>
      <c r="C153" s="43" t="s">
        <v>507</v>
      </c>
      <c r="D153" s="44">
        <v>79601</v>
      </c>
      <c r="E153" s="44">
        <v>0</v>
      </c>
      <c r="F153" s="44">
        <v>9879</v>
      </c>
      <c r="G153" s="44">
        <v>1057</v>
      </c>
      <c r="H153" s="44">
        <v>0</v>
      </c>
      <c r="I153" s="44">
        <v>0</v>
      </c>
      <c r="J153" s="44">
        <v>0</v>
      </c>
    </row>
    <row r="154" spans="1:10" x14ac:dyDescent="0.3">
      <c r="A154" s="43" t="s">
        <v>157</v>
      </c>
      <c r="B154" s="43" t="s">
        <v>508</v>
      </c>
      <c r="C154" s="43" t="s">
        <v>509</v>
      </c>
      <c r="D154" s="44">
        <v>38482</v>
      </c>
      <c r="E154" s="44">
        <v>0</v>
      </c>
      <c r="F154" s="44">
        <v>10894</v>
      </c>
      <c r="G154" s="44">
        <v>1306</v>
      </c>
      <c r="H154" s="44">
        <v>0</v>
      </c>
      <c r="I154" s="44">
        <v>0</v>
      </c>
      <c r="J154" s="44">
        <v>0</v>
      </c>
    </row>
    <row r="155" spans="1:10" x14ac:dyDescent="0.3">
      <c r="A155" s="43" t="s">
        <v>158</v>
      </c>
      <c r="B155" s="43" t="s">
        <v>510</v>
      </c>
      <c r="C155" s="43" t="s">
        <v>509</v>
      </c>
      <c r="D155" s="44">
        <v>26254</v>
      </c>
      <c r="E155" s="44">
        <v>0</v>
      </c>
      <c r="F155" s="44">
        <v>8018</v>
      </c>
      <c r="G155" s="44">
        <v>0</v>
      </c>
      <c r="H155" s="44">
        <v>0</v>
      </c>
      <c r="I155" s="44">
        <v>0</v>
      </c>
      <c r="J155" s="44">
        <v>0</v>
      </c>
    </row>
    <row r="156" spans="1:10" x14ac:dyDescent="0.3">
      <c r="A156" s="43" t="s">
        <v>159</v>
      </c>
      <c r="B156" s="43" t="s">
        <v>511</v>
      </c>
      <c r="C156" s="43" t="s">
        <v>512</v>
      </c>
      <c r="D156" s="44">
        <v>256233</v>
      </c>
      <c r="E156" s="44">
        <v>0</v>
      </c>
      <c r="F156" s="44">
        <v>55814</v>
      </c>
      <c r="G156" s="44">
        <v>54048</v>
      </c>
      <c r="H156" s="44">
        <v>777</v>
      </c>
      <c r="I156" s="44">
        <v>4244</v>
      </c>
      <c r="J156" s="44">
        <v>0</v>
      </c>
    </row>
    <row r="157" spans="1:10" x14ac:dyDescent="0.3">
      <c r="A157" s="43" t="s">
        <v>160</v>
      </c>
      <c r="B157" s="43" t="s">
        <v>513</v>
      </c>
      <c r="C157" s="43" t="s">
        <v>514</v>
      </c>
      <c r="D157" s="44">
        <v>61191</v>
      </c>
      <c r="E157" s="44">
        <v>0</v>
      </c>
      <c r="F157" s="44">
        <v>15903</v>
      </c>
      <c r="G157" s="44">
        <v>435</v>
      </c>
      <c r="H157" s="44">
        <v>0</v>
      </c>
      <c r="I157" s="44">
        <v>0</v>
      </c>
      <c r="J157" s="44">
        <v>0</v>
      </c>
    </row>
    <row r="158" spans="1:10" x14ac:dyDescent="0.3">
      <c r="A158" s="43" t="s">
        <v>161</v>
      </c>
      <c r="B158" s="43" t="s">
        <v>515</v>
      </c>
      <c r="C158" s="43" t="s">
        <v>514</v>
      </c>
      <c r="D158" s="44">
        <v>282298</v>
      </c>
      <c r="E158" s="44">
        <v>0</v>
      </c>
      <c r="F158" s="44">
        <v>100826</v>
      </c>
      <c r="G158" s="44">
        <v>3048</v>
      </c>
      <c r="H158" s="44">
        <v>0</v>
      </c>
      <c r="I158" s="44">
        <v>0</v>
      </c>
      <c r="J158" s="44">
        <v>0</v>
      </c>
    </row>
    <row r="159" spans="1:10" x14ac:dyDescent="0.3">
      <c r="A159" s="43" t="s">
        <v>162</v>
      </c>
      <c r="B159" s="43" t="s">
        <v>324</v>
      </c>
      <c r="C159" s="43" t="s">
        <v>516</v>
      </c>
      <c r="D159" s="44">
        <v>54935</v>
      </c>
      <c r="E159" s="44">
        <v>0</v>
      </c>
      <c r="F159" s="44">
        <v>17950</v>
      </c>
      <c r="G159" s="44">
        <v>0</v>
      </c>
      <c r="H159" s="44">
        <v>0</v>
      </c>
      <c r="I159" s="44">
        <v>0</v>
      </c>
      <c r="J159" s="44">
        <v>0</v>
      </c>
    </row>
    <row r="160" spans="1:10" x14ac:dyDescent="0.3">
      <c r="A160" s="43" t="s">
        <v>163</v>
      </c>
      <c r="B160" s="43" t="s">
        <v>325</v>
      </c>
      <c r="C160" s="43" t="s">
        <v>516</v>
      </c>
      <c r="D160" s="44">
        <v>13895</v>
      </c>
      <c r="E160" s="44">
        <v>0</v>
      </c>
      <c r="F160" s="44">
        <v>3863</v>
      </c>
      <c r="G160" s="44">
        <v>1804</v>
      </c>
      <c r="H160" s="44">
        <v>0</v>
      </c>
      <c r="I160" s="44">
        <v>0</v>
      </c>
      <c r="J160" s="44">
        <v>0</v>
      </c>
    </row>
    <row r="161" spans="1:10" x14ac:dyDescent="0.3">
      <c r="A161" s="43" t="s">
        <v>164</v>
      </c>
      <c r="B161" s="43" t="s">
        <v>326</v>
      </c>
      <c r="C161" s="43" t="s">
        <v>516</v>
      </c>
      <c r="D161" s="44">
        <v>16736</v>
      </c>
      <c r="E161" s="44">
        <v>0</v>
      </c>
      <c r="F161" s="44">
        <v>4787</v>
      </c>
      <c r="G161" s="44">
        <v>0</v>
      </c>
      <c r="H161" s="44">
        <v>0</v>
      </c>
      <c r="I161" s="44">
        <v>0</v>
      </c>
      <c r="J161" s="44">
        <v>0</v>
      </c>
    </row>
    <row r="162" spans="1:10" x14ac:dyDescent="0.3">
      <c r="A162" s="43" t="s">
        <v>165</v>
      </c>
      <c r="B162" s="43" t="s">
        <v>327</v>
      </c>
      <c r="C162" s="43" t="s">
        <v>516</v>
      </c>
      <c r="D162" s="44">
        <v>1003</v>
      </c>
      <c r="E162" s="44">
        <v>0</v>
      </c>
      <c r="F162" s="44">
        <v>2385</v>
      </c>
      <c r="G162" s="44">
        <v>0</v>
      </c>
      <c r="H162" s="44">
        <v>0</v>
      </c>
      <c r="I162" s="44">
        <v>0</v>
      </c>
      <c r="J162" s="44">
        <v>0</v>
      </c>
    </row>
    <row r="163" spans="1:10" x14ac:dyDescent="0.3">
      <c r="A163" s="43" t="s">
        <v>166</v>
      </c>
      <c r="B163" s="43" t="s">
        <v>328</v>
      </c>
      <c r="C163" s="43" t="s">
        <v>516</v>
      </c>
      <c r="D163" s="44">
        <v>27809</v>
      </c>
      <c r="E163" s="44">
        <v>0</v>
      </c>
      <c r="F163" s="44">
        <v>3938</v>
      </c>
      <c r="G163" s="44">
        <v>124</v>
      </c>
      <c r="H163" s="44">
        <v>0</v>
      </c>
      <c r="I163" s="44">
        <v>0</v>
      </c>
      <c r="J163" s="44">
        <v>0</v>
      </c>
    </row>
    <row r="164" spans="1:10" x14ac:dyDescent="0.3">
      <c r="A164" s="43" t="s">
        <v>167</v>
      </c>
      <c r="B164" s="43" t="s">
        <v>517</v>
      </c>
      <c r="C164" s="43" t="s">
        <v>518</v>
      </c>
      <c r="D164" s="44">
        <v>320384</v>
      </c>
      <c r="E164" s="44">
        <v>0</v>
      </c>
      <c r="F164" s="44">
        <v>61651</v>
      </c>
      <c r="G164" s="44">
        <v>22577</v>
      </c>
      <c r="H164" s="44">
        <v>0</v>
      </c>
      <c r="I164" s="44">
        <v>0</v>
      </c>
      <c r="J164" s="44">
        <v>0</v>
      </c>
    </row>
    <row r="165" spans="1:10" x14ac:dyDescent="0.3">
      <c r="A165" s="43" t="s">
        <v>168</v>
      </c>
      <c r="B165" s="43" t="s">
        <v>519</v>
      </c>
      <c r="C165" s="43" t="s">
        <v>518</v>
      </c>
      <c r="D165" s="44">
        <v>142825</v>
      </c>
      <c r="E165" s="44">
        <v>0</v>
      </c>
      <c r="F165" s="44">
        <v>34393</v>
      </c>
      <c r="G165" s="44">
        <v>8023</v>
      </c>
      <c r="H165" s="44">
        <v>0</v>
      </c>
      <c r="I165" s="44">
        <v>0</v>
      </c>
      <c r="J165" s="44">
        <v>0</v>
      </c>
    </row>
    <row r="166" spans="1:10" x14ac:dyDescent="0.3">
      <c r="A166" s="43" t="s">
        <v>169</v>
      </c>
      <c r="B166" s="43" t="s">
        <v>359</v>
      </c>
      <c r="C166" s="43" t="s">
        <v>518</v>
      </c>
      <c r="D166" s="44">
        <v>211260</v>
      </c>
      <c r="E166" s="44">
        <v>0</v>
      </c>
      <c r="F166" s="44">
        <v>52170</v>
      </c>
      <c r="G166" s="44">
        <v>25438</v>
      </c>
      <c r="H166" s="44">
        <v>691</v>
      </c>
      <c r="I166" s="44">
        <v>3772</v>
      </c>
      <c r="J166" s="44">
        <v>0</v>
      </c>
    </row>
    <row r="167" spans="1:10" x14ac:dyDescent="0.3">
      <c r="A167" s="43" t="s">
        <v>170</v>
      </c>
      <c r="B167" s="43" t="s">
        <v>520</v>
      </c>
      <c r="C167" s="43" t="s">
        <v>518</v>
      </c>
      <c r="D167" s="44">
        <v>215568</v>
      </c>
      <c r="E167" s="44">
        <v>0</v>
      </c>
      <c r="F167" s="44">
        <v>52170</v>
      </c>
      <c r="G167" s="44">
        <v>4540</v>
      </c>
      <c r="H167" s="44">
        <v>0</v>
      </c>
      <c r="I167" s="44">
        <v>0</v>
      </c>
      <c r="J167" s="44">
        <v>0</v>
      </c>
    </row>
    <row r="168" spans="1:10" x14ac:dyDescent="0.3">
      <c r="A168" s="43" t="s">
        <v>171</v>
      </c>
      <c r="B168" s="43" t="s">
        <v>521</v>
      </c>
      <c r="C168" s="43" t="s">
        <v>518</v>
      </c>
      <c r="D168" s="44">
        <v>235121</v>
      </c>
      <c r="E168" s="44">
        <v>0</v>
      </c>
      <c r="F168" s="44">
        <v>52592</v>
      </c>
      <c r="G168" s="44">
        <v>16171</v>
      </c>
      <c r="H168" s="44">
        <v>0</v>
      </c>
      <c r="I168" s="44">
        <v>0</v>
      </c>
      <c r="J168" s="44">
        <v>0</v>
      </c>
    </row>
    <row r="169" spans="1:10" x14ac:dyDescent="0.3">
      <c r="A169" s="43" t="s">
        <v>172</v>
      </c>
      <c r="B169" s="43" t="s">
        <v>332</v>
      </c>
      <c r="C169" s="43" t="s">
        <v>518</v>
      </c>
      <c r="D169" s="44">
        <v>4868735</v>
      </c>
      <c r="E169" s="44">
        <v>15286</v>
      </c>
      <c r="F169" s="44">
        <v>662721</v>
      </c>
      <c r="G169" s="44">
        <v>301960</v>
      </c>
      <c r="H169" s="44">
        <v>0</v>
      </c>
      <c r="I169" s="44">
        <v>0</v>
      </c>
      <c r="J169" s="44">
        <v>0</v>
      </c>
    </row>
    <row r="170" spans="1:10" x14ac:dyDescent="0.3">
      <c r="A170" s="43" t="s">
        <v>173</v>
      </c>
      <c r="B170" s="43" t="s">
        <v>522</v>
      </c>
      <c r="C170" s="43" t="s">
        <v>518</v>
      </c>
      <c r="D170" s="44">
        <v>90035</v>
      </c>
      <c r="E170" s="44">
        <v>0</v>
      </c>
      <c r="F170" s="44">
        <v>20182</v>
      </c>
      <c r="G170" s="44">
        <v>5411</v>
      </c>
      <c r="H170" s="44">
        <v>0</v>
      </c>
      <c r="I170" s="44">
        <v>0</v>
      </c>
      <c r="J170" s="44">
        <v>0</v>
      </c>
    </row>
    <row r="171" spans="1:10" x14ac:dyDescent="0.3">
      <c r="A171" s="43" t="s">
        <v>174</v>
      </c>
      <c r="B171" s="43" t="s">
        <v>523</v>
      </c>
      <c r="C171" s="43" t="s">
        <v>518</v>
      </c>
      <c r="D171" s="44">
        <v>412385</v>
      </c>
      <c r="E171" s="44">
        <v>0</v>
      </c>
      <c r="F171" s="44">
        <v>100885</v>
      </c>
      <c r="G171" s="44">
        <v>47206</v>
      </c>
      <c r="H171" s="44">
        <v>0</v>
      </c>
      <c r="I171" s="44">
        <v>0</v>
      </c>
      <c r="J171" s="44">
        <v>0</v>
      </c>
    </row>
    <row r="172" spans="1:10" x14ac:dyDescent="0.3">
      <c r="A172" s="43" t="s">
        <v>175</v>
      </c>
      <c r="B172" s="43" t="s">
        <v>524</v>
      </c>
      <c r="C172" s="43" t="s">
        <v>518</v>
      </c>
      <c r="D172" s="44">
        <v>159149</v>
      </c>
      <c r="E172" s="44">
        <v>0</v>
      </c>
      <c r="F172" s="44">
        <v>45014</v>
      </c>
      <c r="G172" s="44">
        <v>5535</v>
      </c>
      <c r="H172" s="44">
        <v>0</v>
      </c>
      <c r="I172" s="44">
        <v>0</v>
      </c>
      <c r="J172" s="44">
        <v>0</v>
      </c>
    </row>
    <row r="173" spans="1:10" x14ac:dyDescent="0.3">
      <c r="A173" s="43" t="s">
        <v>176</v>
      </c>
      <c r="B173" s="43" t="s">
        <v>525</v>
      </c>
      <c r="C173" s="43" t="s">
        <v>518</v>
      </c>
      <c r="D173" s="44">
        <v>13128</v>
      </c>
      <c r="E173" s="44">
        <v>0</v>
      </c>
      <c r="F173" s="44">
        <v>3701</v>
      </c>
      <c r="G173" s="44">
        <v>124</v>
      </c>
      <c r="H173" s="44">
        <v>0</v>
      </c>
      <c r="I173" s="44">
        <v>0</v>
      </c>
      <c r="J173" s="44">
        <v>0</v>
      </c>
    </row>
    <row r="174" spans="1:10" x14ac:dyDescent="0.3">
      <c r="A174" s="43" t="s">
        <v>177</v>
      </c>
      <c r="B174" s="43" t="s">
        <v>526</v>
      </c>
      <c r="C174" s="43" t="s">
        <v>518</v>
      </c>
      <c r="D174" s="44">
        <v>15043</v>
      </c>
      <c r="E174" s="44">
        <v>0</v>
      </c>
      <c r="F174" s="44">
        <v>5613</v>
      </c>
      <c r="G174" s="44">
        <v>0</v>
      </c>
      <c r="H174" s="44">
        <v>0</v>
      </c>
      <c r="I174" s="44">
        <v>0</v>
      </c>
      <c r="J174" s="44">
        <v>0</v>
      </c>
    </row>
    <row r="175" spans="1:10" x14ac:dyDescent="0.3">
      <c r="A175" s="43" t="s">
        <v>178</v>
      </c>
      <c r="B175" s="43" t="s">
        <v>527</v>
      </c>
      <c r="C175" s="43" t="s">
        <v>518</v>
      </c>
      <c r="D175" s="44">
        <v>6281</v>
      </c>
      <c r="E175" s="44">
        <v>0</v>
      </c>
      <c r="F175" s="44">
        <v>4827</v>
      </c>
      <c r="G175" s="44">
        <v>0</v>
      </c>
      <c r="H175" s="44">
        <v>0</v>
      </c>
      <c r="I175" s="44">
        <v>0</v>
      </c>
      <c r="J175" s="44">
        <v>0</v>
      </c>
    </row>
    <row r="176" spans="1:10" x14ac:dyDescent="0.3">
      <c r="A176" s="43" t="s">
        <v>179</v>
      </c>
      <c r="B176" s="43" t="s">
        <v>337</v>
      </c>
      <c r="C176" s="43" t="s">
        <v>528</v>
      </c>
      <c r="D176" s="44">
        <v>151015</v>
      </c>
      <c r="E176" s="44">
        <v>0</v>
      </c>
      <c r="F176" s="44">
        <v>34559</v>
      </c>
      <c r="G176" s="44">
        <v>18596</v>
      </c>
      <c r="H176" s="44">
        <v>259</v>
      </c>
      <c r="I176" s="44">
        <v>1415</v>
      </c>
      <c r="J176" s="44">
        <v>0</v>
      </c>
    </row>
    <row r="177" spans="1:10" x14ac:dyDescent="0.3">
      <c r="A177" s="43" t="s">
        <v>180</v>
      </c>
      <c r="B177" s="43" t="s">
        <v>529</v>
      </c>
      <c r="C177" s="43" t="s">
        <v>528</v>
      </c>
      <c r="D177" s="44">
        <v>106817</v>
      </c>
      <c r="E177" s="44">
        <v>0</v>
      </c>
      <c r="F177" s="44">
        <v>22126</v>
      </c>
      <c r="G177" s="44">
        <v>7650</v>
      </c>
      <c r="H177" s="44">
        <v>0</v>
      </c>
      <c r="I177" s="44">
        <v>0</v>
      </c>
      <c r="J177" s="44">
        <v>0</v>
      </c>
    </row>
    <row r="178" spans="1:10" x14ac:dyDescent="0.3">
      <c r="A178" s="43" t="s">
        <v>181</v>
      </c>
      <c r="B178" s="43" t="s">
        <v>530</v>
      </c>
      <c r="C178" s="43" t="s">
        <v>528</v>
      </c>
      <c r="D178" s="44">
        <v>37779</v>
      </c>
      <c r="E178" s="44">
        <v>0</v>
      </c>
      <c r="F178" s="44">
        <v>6746</v>
      </c>
      <c r="G178" s="44">
        <v>2488</v>
      </c>
      <c r="H178" s="44">
        <v>173</v>
      </c>
      <c r="I178" s="44">
        <v>943</v>
      </c>
      <c r="J178" s="44">
        <v>0</v>
      </c>
    </row>
    <row r="179" spans="1:10" x14ac:dyDescent="0.3">
      <c r="A179" s="43" t="s">
        <v>182</v>
      </c>
      <c r="B179" s="43" t="s">
        <v>340</v>
      </c>
      <c r="C179" s="43" t="s">
        <v>528</v>
      </c>
      <c r="D179" s="44">
        <v>9402</v>
      </c>
      <c r="E179" s="44">
        <v>0</v>
      </c>
      <c r="F179" s="44">
        <v>5090</v>
      </c>
      <c r="G179" s="44">
        <v>311</v>
      </c>
      <c r="H179" s="44">
        <v>0</v>
      </c>
      <c r="I179" s="44">
        <v>0</v>
      </c>
      <c r="J179" s="44">
        <v>0</v>
      </c>
    </row>
    <row r="180" spans="1:10" x14ac:dyDescent="0.3">
      <c r="A180" s="43" t="s">
        <v>363</v>
      </c>
      <c r="B180" s="43" t="s">
        <v>531</v>
      </c>
      <c r="C180" s="43" t="s">
        <v>532</v>
      </c>
      <c r="D180" s="44">
        <v>1937006</v>
      </c>
      <c r="E180" s="44">
        <v>0</v>
      </c>
      <c r="F180" s="44">
        <v>31916</v>
      </c>
      <c r="G180" s="44">
        <v>207609</v>
      </c>
      <c r="H180" s="44">
        <v>5180</v>
      </c>
      <c r="I180" s="44">
        <v>28292</v>
      </c>
      <c r="J180" s="44">
        <v>0</v>
      </c>
    </row>
    <row r="181" spans="1:10" x14ac:dyDescent="0.3">
      <c r="A181" s="43" t="s">
        <v>342</v>
      </c>
      <c r="B181" s="43" t="s">
        <v>533</v>
      </c>
      <c r="C181" s="43" t="s">
        <v>532</v>
      </c>
      <c r="D181" s="42">
        <v>96246</v>
      </c>
      <c r="E181" s="44">
        <v>0</v>
      </c>
      <c r="F181" s="44">
        <v>9762</v>
      </c>
      <c r="G181" s="45">
        <v>0</v>
      </c>
      <c r="H181" s="45">
        <v>0</v>
      </c>
      <c r="I181" s="45">
        <v>0</v>
      </c>
      <c r="J181" s="45">
        <v>0</v>
      </c>
    </row>
  </sheetData>
  <sheetProtection password="EF3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F26"/>
  <sheetViews>
    <sheetView workbookViewId="0">
      <pane ySplit="10" topLeftCell="A11" activePane="bottomLeft" state="frozen"/>
      <selection pane="bottomLeft" activeCell="C1" sqref="C1"/>
    </sheetView>
  </sheetViews>
  <sheetFormatPr defaultRowHeight="14.4" x14ac:dyDescent="0.3"/>
  <cols>
    <col min="1" max="1" width="9.109375" style="7" customWidth="1"/>
    <col min="2" max="2" width="36.6640625" style="7" customWidth="1"/>
    <col min="3" max="3" width="20.88671875" style="7" customWidth="1"/>
    <col min="4" max="4" width="18.88671875" style="7" customWidth="1"/>
    <col min="5" max="5" width="17" style="7" customWidth="1"/>
    <col min="6" max="6" width="15.6640625" customWidth="1"/>
  </cols>
  <sheetData>
    <row r="1" spans="1:6" ht="21" x14ac:dyDescent="0.35">
      <c r="A1" s="116" t="s">
        <v>0</v>
      </c>
      <c r="B1" s="117"/>
      <c r="C1" s="118" t="s">
        <v>621</v>
      </c>
      <c r="D1" s="116"/>
      <c r="E1" s="119"/>
      <c r="F1" s="118"/>
    </row>
    <row r="2" spans="1:6" ht="15.75" x14ac:dyDescent="0.25">
      <c r="A2" s="120"/>
      <c r="B2" s="117"/>
      <c r="C2" s="121"/>
      <c r="D2" s="120"/>
      <c r="E2" s="122"/>
      <c r="F2" s="120"/>
    </row>
    <row r="3" spans="1:6" ht="15.75" x14ac:dyDescent="0.25">
      <c r="A3" s="120" t="s">
        <v>2</v>
      </c>
      <c r="B3" s="117"/>
      <c r="C3" s="123">
        <v>3232</v>
      </c>
      <c r="D3" s="120"/>
      <c r="E3" s="122"/>
      <c r="F3" s="124"/>
    </row>
    <row r="4" spans="1:6" ht="15.75" x14ac:dyDescent="0.25">
      <c r="A4" s="120" t="s">
        <v>1</v>
      </c>
      <c r="B4" s="117"/>
      <c r="C4" s="123" t="str">
        <f>'AP Incentives'!$C$4</f>
        <v>2017-18</v>
      </c>
      <c r="D4" s="122"/>
      <c r="E4" s="122"/>
      <c r="F4" s="124"/>
    </row>
    <row r="5" spans="1:6" ht="24.6" customHeight="1" x14ac:dyDescent="0.25">
      <c r="A5" s="120" t="s">
        <v>356</v>
      </c>
      <c r="B5" s="117"/>
      <c r="C5" s="107" t="s">
        <v>545</v>
      </c>
      <c r="D5" s="120"/>
      <c r="E5" s="125"/>
      <c r="F5" s="125"/>
    </row>
    <row r="6" spans="1:6" ht="15.75" x14ac:dyDescent="0.25">
      <c r="A6" s="120" t="s">
        <v>3</v>
      </c>
      <c r="B6" s="117"/>
      <c r="C6" s="107" t="s">
        <v>622</v>
      </c>
      <c r="D6" s="120"/>
      <c r="E6" s="125"/>
      <c r="F6" s="125"/>
    </row>
    <row r="7" spans="1:6" s="105" customFormat="1" ht="15.75" x14ac:dyDescent="0.25">
      <c r="A7" s="120"/>
      <c r="B7" s="117"/>
      <c r="C7" s="107"/>
      <c r="D7" s="120"/>
      <c r="E7" s="125"/>
      <c r="F7" s="125"/>
    </row>
    <row r="8" spans="1:6" ht="15.75" x14ac:dyDescent="0.25">
      <c r="A8" s="120" t="s">
        <v>623</v>
      </c>
      <c r="B8" s="117"/>
      <c r="C8" s="120" t="s">
        <v>624</v>
      </c>
      <c r="D8" s="122"/>
      <c r="E8" s="126"/>
      <c r="F8" s="126"/>
    </row>
    <row r="9" spans="1:6" ht="16.5" thickBot="1" x14ac:dyDescent="0.3">
      <c r="A9" s="120"/>
      <c r="B9" s="117"/>
      <c r="C9" s="120"/>
      <c r="D9" s="122"/>
      <c r="E9" s="126"/>
      <c r="F9" s="126"/>
    </row>
    <row r="10" spans="1:6" ht="45.75" thickBot="1" x14ac:dyDescent="0.3">
      <c r="A10" s="127" t="s">
        <v>343</v>
      </c>
      <c r="B10" s="128" t="s">
        <v>344</v>
      </c>
      <c r="C10" s="128" t="s">
        <v>345</v>
      </c>
      <c r="D10" s="128" t="s">
        <v>346</v>
      </c>
      <c r="E10" s="129" t="s">
        <v>347</v>
      </c>
      <c r="F10" s="130" t="s">
        <v>625</v>
      </c>
    </row>
    <row r="11" spans="1:6" ht="18" customHeight="1" thickBot="1" x14ac:dyDescent="0.3">
      <c r="A11" s="131" t="s">
        <v>6</v>
      </c>
      <c r="B11" s="132" t="s">
        <v>373</v>
      </c>
      <c r="C11" s="133">
        <v>25744</v>
      </c>
      <c r="D11" s="133">
        <f t="shared" ref="D11:D20" si="0">SUM(F11:F11)</f>
        <v>25744</v>
      </c>
      <c r="E11" s="133">
        <f t="shared" ref="E11:E24" si="1">C11-D11</f>
        <v>0</v>
      </c>
      <c r="F11" s="134">
        <v>25744</v>
      </c>
    </row>
    <row r="12" spans="1:6" ht="18" customHeight="1" thickBot="1" x14ac:dyDescent="0.3">
      <c r="A12" s="135" t="s">
        <v>15</v>
      </c>
      <c r="B12" s="132" t="s">
        <v>193</v>
      </c>
      <c r="C12" s="133">
        <v>40570</v>
      </c>
      <c r="D12" s="133">
        <f t="shared" si="0"/>
        <v>40570</v>
      </c>
      <c r="E12" s="133">
        <f t="shared" si="1"/>
        <v>0</v>
      </c>
      <c r="F12" s="134">
        <v>40570</v>
      </c>
    </row>
    <row r="13" spans="1:6" ht="18" customHeight="1" thickBot="1" x14ac:dyDescent="0.3">
      <c r="A13" s="135" t="s">
        <v>16</v>
      </c>
      <c r="B13" s="132" t="s">
        <v>194</v>
      </c>
      <c r="C13" s="133">
        <v>75802</v>
      </c>
      <c r="D13" s="133">
        <f t="shared" si="0"/>
        <v>75802</v>
      </c>
      <c r="E13" s="133">
        <f t="shared" si="1"/>
        <v>0</v>
      </c>
      <c r="F13" s="134">
        <v>75802</v>
      </c>
    </row>
    <row r="14" spans="1:6" s="58" customFormat="1" ht="18" customHeight="1" thickBot="1" x14ac:dyDescent="0.3">
      <c r="A14" s="135" t="s">
        <v>30</v>
      </c>
      <c r="B14" s="132" t="s">
        <v>391</v>
      </c>
      <c r="C14" s="133">
        <v>33669</v>
      </c>
      <c r="D14" s="133">
        <f t="shared" si="0"/>
        <v>33669</v>
      </c>
      <c r="E14" s="133">
        <f t="shared" si="1"/>
        <v>0</v>
      </c>
      <c r="F14" s="134">
        <v>33669</v>
      </c>
    </row>
    <row r="15" spans="1:6" ht="18" customHeight="1" thickBot="1" x14ac:dyDescent="0.3">
      <c r="A15" s="135" t="s">
        <v>41</v>
      </c>
      <c r="B15" s="132" t="s">
        <v>401</v>
      </c>
      <c r="C15" s="133">
        <v>35930</v>
      </c>
      <c r="D15" s="133">
        <f t="shared" si="0"/>
        <v>35930</v>
      </c>
      <c r="E15" s="133">
        <f t="shared" si="1"/>
        <v>0</v>
      </c>
      <c r="F15" s="134">
        <v>35930</v>
      </c>
    </row>
    <row r="16" spans="1:6" ht="18" customHeight="1" thickBot="1" x14ac:dyDescent="0.3">
      <c r="A16" s="131" t="s">
        <v>44</v>
      </c>
      <c r="B16" s="132" t="s">
        <v>217</v>
      </c>
      <c r="C16" s="133">
        <v>427654</v>
      </c>
      <c r="D16" s="133">
        <f t="shared" si="0"/>
        <v>427654</v>
      </c>
      <c r="E16" s="133">
        <f t="shared" si="1"/>
        <v>0</v>
      </c>
      <c r="F16" s="134">
        <v>427654</v>
      </c>
    </row>
    <row r="17" spans="1:6" ht="18" customHeight="1" thickBot="1" x14ac:dyDescent="0.3">
      <c r="A17" s="131" t="s">
        <v>54</v>
      </c>
      <c r="B17" s="132" t="s">
        <v>226</v>
      </c>
      <c r="C17" s="133">
        <v>67663</v>
      </c>
      <c r="D17" s="133">
        <f t="shared" si="0"/>
        <v>67663</v>
      </c>
      <c r="E17" s="133">
        <f t="shared" si="1"/>
        <v>0</v>
      </c>
      <c r="F17" s="134">
        <v>67663</v>
      </c>
    </row>
    <row r="18" spans="1:6" ht="18" customHeight="1" thickBot="1" x14ac:dyDescent="0.3">
      <c r="A18" s="131" t="s">
        <v>94</v>
      </c>
      <c r="B18" s="132" t="s">
        <v>262</v>
      </c>
      <c r="C18" s="133">
        <v>152088</v>
      </c>
      <c r="D18" s="133">
        <f t="shared" si="0"/>
        <v>152088</v>
      </c>
      <c r="E18" s="133">
        <f t="shared" si="1"/>
        <v>0</v>
      </c>
      <c r="F18" s="134">
        <v>152088</v>
      </c>
    </row>
    <row r="19" spans="1:6" ht="18" customHeight="1" thickBot="1" x14ac:dyDescent="0.3">
      <c r="A19" s="131" t="s">
        <v>95</v>
      </c>
      <c r="B19" s="132" t="s">
        <v>449</v>
      </c>
      <c r="C19" s="133">
        <v>115266</v>
      </c>
      <c r="D19" s="133">
        <f t="shared" si="0"/>
        <v>115266</v>
      </c>
      <c r="E19" s="133">
        <f t="shared" si="1"/>
        <v>0</v>
      </c>
      <c r="F19" s="134">
        <v>115266</v>
      </c>
    </row>
    <row r="20" spans="1:6" ht="18" customHeight="1" thickBot="1" x14ac:dyDescent="0.3">
      <c r="A20" s="131" t="s">
        <v>118</v>
      </c>
      <c r="B20" s="132" t="s">
        <v>471</v>
      </c>
      <c r="C20" s="133">
        <v>97511</v>
      </c>
      <c r="D20" s="133">
        <f t="shared" si="0"/>
        <v>97511</v>
      </c>
      <c r="E20" s="133">
        <f t="shared" si="1"/>
        <v>0</v>
      </c>
      <c r="F20" s="134">
        <v>97511</v>
      </c>
    </row>
    <row r="21" spans="1:6" s="105" customFormat="1" ht="18" customHeight="1" thickBot="1" x14ac:dyDescent="0.3">
      <c r="A21" s="131" t="s">
        <v>138</v>
      </c>
      <c r="B21" s="132" t="s">
        <v>489</v>
      </c>
      <c r="C21" s="133">
        <v>119050</v>
      </c>
      <c r="D21" s="133">
        <f t="shared" ref="D21:D22" si="2">SUM(F21:F21)</f>
        <v>119050</v>
      </c>
      <c r="E21" s="133">
        <f t="shared" si="1"/>
        <v>0</v>
      </c>
      <c r="F21" s="134">
        <v>119050</v>
      </c>
    </row>
    <row r="22" spans="1:6" s="105" customFormat="1" ht="18" customHeight="1" thickBot="1" x14ac:dyDescent="0.3">
      <c r="A22" s="131" t="s">
        <v>141</v>
      </c>
      <c r="B22" s="132" t="s">
        <v>304</v>
      </c>
      <c r="C22" s="133">
        <v>631874</v>
      </c>
      <c r="D22" s="133">
        <f t="shared" si="2"/>
        <v>631874</v>
      </c>
      <c r="E22" s="133">
        <f t="shared" si="1"/>
        <v>0</v>
      </c>
      <c r="F22" s="134">
        <v>631874</v>
      </c>
    </row>
    <row r="23" spans="1:6" ht="18" customHeight="1" thickBot="1" x14ac:dyDescent="0.3">
      <c r="A23" s="131" t="s">
        <v>363</v>
      </c>
      <c r="B23" s="132" t="s">
        <v>531</v>
      </c>
      <c r="C23" s="133">
        <v>67355</v>
      </c>
      <c r="D23" s="133">
        <f>SUM(F23:F23)</f>
        <v>67355</v>
      </c>
      <c r="E23" s="133">
        <f t="shared" si="1"/>
        <v>0</v>
      </c>
      <c r="F23" s="134">
        <v>67355</v>
      </c>
    </row>
    <row r="24" spans="1:6" ht="18" customHeight="1" thickBot="1" x14ac:dyDescent="0.3">
      <c r="A24" s="131" t="s">
        <v>360</v>
      </c>
      <c r="B24" s="132" t="s">
        <v>353</v>
      </c>
      <c r="C24" s="133">
        <v>202850</v>
      </c>
      <c r="D24" s="133">
        <f>SUM(F24:F24)</f>
        <v>202850</v>
      </c>
      <c r="E24" s="133">
        <f t="shared" si="1"/>
        <v>0</v>
      </c>
      <c r="F24" s="134">
        <v>202850</v>
      </c>
    </row>
    <row r="25" spans="1:6" s="8" customFormat="1" ht="18" customHeight="1" thickBot="1" x14ac:dyDescent="0.3">
      <c r="A25" s="138"/>
      <c r="B25" s="139"/>
      <c r="C25" s="140"/>
      <c r="D25" s="140"/>
      <c r="E25" s="140"/>
      <c r="F25" s="141"/>
    </row>
    <row r="26" spans="1:6" ht="18" customHeight="1" thickBot="1" x14ac:dyDescent="0.3">
      <c r="A26" s="136" t="s">
        <v>535</v>
      </c>
      <c r="B26" s="136"/>
      <c r="C26" s="137">
        <f t="shared" ref="C26:F26" si="3">SUM(C11:C24)</f>
        <v>2093026</v>
      </c>
      <c r="D26" s="137">
        <f t="shared" si="3"/>
        <v>2093026</v>
      </c>
      <c r="E26" s="137">
        <f t="shared" si="3"/>
        <v>0</v>
      </c>
      <c r="F26" s="137">
        <f t="shared" si="3"/>
        <v>2093026</v>
      </c>
    </row>
  </sheetData>
  <sheetProtection password="EF32" sheet="1" objects="1" scenarios="1"/>
  <sortState ref="A11:AF190">
    <sortCondition ref="A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F38"/>
  <sheetViews>
    <sheetView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2" customWidth="1"/>
    <col min="2" max="2" width="36.6640625" style="52" customWidth="1"/>
    <col min="3" max="3" width="16.33203125" style="67" customWidth="1"/>
    <col min="4" max="6" width="16.33203125" style="7" customWidth="1"/>
    <col min="7" max="16384" width="9.109375" style="7"/>
  </cols>
  <sheetData>
    <row r="1" spans="1:6" ht="21" x14ac:dyDescent="0.35">
      <c r="A1" s="118" t="s">
        <v>0</v>
      </c>
      <c r="B1" s="150"/>
      <c r="C1" s="151" t="s">
        <v>704</v>
      </c>
      <c r="D1" s="116"/>
      <c r="E1" s="119"/>
      <c r="F1" s="118"/>
    </row>
    <row r="2" spans="1:6" ht="15.75" x14ac:dyDescent="0.25">
      <c r="A2" s="123"/>
      <c r="B2" s="150"/>
      <c r="C2" s="152"/>
      <c r="D2" s="120"/>
      <c r="E2" s="122"/>
      <c r="F2" s="120"/>
    </row>
    <row r="3" spans="1:6" ht="15.75" x14ac:dyDescent="0.25">
      <c r="A3" s="123" t="s">
        <v>2</v>
      </c>
      <c r="B3" s="150"/>
      <c r="C3" s="123">
        <v>3237</v>
      </c>
      <c r="D3" s="120"/>
      <c r="E3" s="122"/>
      <c r="F3" s="124"/>
    </row>
    <row r="4" spans="1:6" ht="15.75" x14ac:dyDescent="0.25">
      <c r="A4" s="123" t="s">
        <v>1</v>
      </c>
      <c r="B4" s="150"/>
      <c r="C4" s="152" t="str">
        <f>'AP Incentives'!$C$4</f>
        <v>2017-18</v>
      </c>
      <c r="D4" s="122"/>
      <c r="E4" s="122"/>
      <c r="F4" s="124"/>
    </row>
    <row r="5" spans="1:6" ht="24.6" customHeight="1" x14ac:dyDescent="0.25">
      <c r="A5" s="123" t="s">
        <v>356</v>
      </c>
      <c r="B5" s="150"/>
      <c r="C5" s="153" t="s">
        <v>545</v>
      </c>
      <c r="D5" s="120"/>
      <c r="E5" s="125"/>
      <c r="F5" s="125"/>
    </row>
    <row r="6" spans="1:6" ht="15.75" x14ac:dyDescent="0.25">
      <c r="A6" s="123" t="s">
        <v>3</v>
      </c>
      <c r="B6" s="150"/>
      <c r="C6" s="152" t="s">
        <v>4</v>
      </c>
      <c r="D6" s="120"/>
      <c r="E6" s="125"/>
      <c r="F6" s="125"/>
    </row>
    <row r="7" spans="1:6" ht="15.75" x14ac:dyDescent="0.25">
      <c r="A7" s="150"/>
      <c r="B7" s="150"/>
      <c r="C7" s="154"/>
      <c r="D7" s="122"/>
      <c r="E7" s="126"/>
      <c r="F7" s="126"/>
    </row>
    <row r="8" spans="1:6" ht="15.75" x14ac:dyDescent="0.25">
      <c r="A8" s="123" t="s">
        <v>623</v>
      </c>
      <c r="B8" s="150"/>
      <c r="C8" s="152" t="s">
        <v>626</v>
      </c>
      <c r="D8" s="122"/>
      <c r="E8" s="126"/>
      <c r="F8" s="126"/>
    </row>
    <row r="9" spans="1:6" ht="16.5" thickBot="1" x14ac:dyDescent="0.3">
      <c r="A9" s="123"/>
      <c r="B9" s="150"/>
      <c r="C9" s="152"/>
      <c r="D9" s="122"/>
      <c r="E9" s="126"/>
      <c r="F9" s="126"/>
    </row>
    <row r="10" spans="1:6" ht="32.25" customHeight="1" thickBot="1" x14ac:dyDescent="0.3">
      <c r="A10" s="51" t="s">
        <v>343</v>
      </c>
      <c r="B10" s="40" t="s">
        <v>344</v>
      </c>
      <c r="C10" s="40" t="s">
        <v>345</v>
      </c>
      <c r="D10" s="25" t="s">
        <v>346</v>
      </c>
      <c r="E10" s="23" t="s">
        <v>347</v>
      </c>
      <c r="F10" s="48" t="s">
        <v>539</v>
      </c>
    </row>
    <row r="11" spans="1:6" s="105" customFormat="1" ht="16.5" thickBot="1" x14ac:dyDescent="0.3">
      <c r="A11" s="132" t="s">
        <v>6</v>
      </c>
      <c r="B11" s="132" t="s">
        <v>373</v>
      </c>
      <c r="C11" s="132">
        <v>98505.81</v>
      </c>
      <c r="D11" s="132">
        <f>F11</f>
        <v>98505.81</v>
      </c>
      <c r="E11" s="132">
        <f>C11-D11</f>
        <v>0</v>
      </c>
      <c r="F11" s="132">
        <v>98505.81</v>
      </c>
    </row>
    <row r="12" spans="1:6" s="105" customFormat="1" ht="16.5" thickBot="1" x14ac:dyDescent="0.3">
      <c r="A12" s="132" t="s">
        <v>11</v>
      </c>
      <c r="B12" s="132" t="s">
        <v>189</v>
      </c>
      <c r="C12" s="132">
        <v>14388.49</v>
      </c>
      <c r="D12" s="132">
        <f t="shared" ref="D12:D35" si="0">F12</f>
        <v>14388.49</v>
      </c>
      <c r="E12" s="132">
        <f t="shared" ref="E12:E35" si="1">C12-D12</f>
        <v>0</v>
      </c>
      <c r="F12" s="132">
        <v>14388.49</v>
      </c>
    </row>
    <row r="13" spans="1:6" s="105" customFormat="1" ht="16.5" thickBot="1" x14ac:dyDescent="0.3">
      <c r="A13" s="132" t="s">
        <v>14</v>
      </c>
      <c r="B13" s="132" t="s">
        <v>192</v>
      </c>
      <c r="C13" s="132">
        <v>1106.81</v>
      </c>
      <c r="D13" s="132">
        <f t="shared" si="0"/>
        <v>1106.81</v>
      </c>
      <c r="E13" s="132">
        <f t="shared" si="1"/>
        <v>0</v>
      </c>
      <c r="F13" s="132">
        <v>1106.81</v>
      </c>
    </row>
    <row r="14" spans="1:6" s="105" customFormat="1" ht="16.5" thickBot="1" x14ac:dyDescent="0.3">
      <c r="A14" s="132" t="s">
        <v>16</v>
      </c>
      <c r="B14" s="132" t="s">
        <v>194</v>
      </c>
      <c r="C14" s="132">
        <v>257886</v>
      </c>
      <c r="D14" s="132">
        <f t="shared" si="0"/>
        <v>257886</v>
      </c>
      <c r="E14" s="132">
        <f t="shared" si="1"/>
        <v>0</v>
      </c>
      <c r="F14" s="132">
        <v>257886</v>
      </c>
    </row>
    <row r="15" spans="1:6" s="105" customFormat="1" ht="16.5" thickBot="1" x14ac:dyDescent="0.3">
      <c r="A15" s="132" t="s">
        <v>17</v>
      </c>
      <c r="B15" s="132" t="s">
        <v>195</v>
      </c>
      <c r="C15" s="132">
        <v>9961.26</v>
      </c>
      <c r="D15" s="132">
        <f t="shared" si="0"/>
        <v>9961.26</v>
      </c>
      <c r="E15" s="132">
        <f t="shared" si="1"/>
        <v>0</v>
      </c>
      <c r="F15" s="132">
        <v>9961.26</v>
      </c>
    </row>
    <row r="16" spans="1:6" s="105" customFormat="1" ht="16.5" thickBot="1" x14ac:dyDescent="0.3">
      <c r="A16" s="132" t="s">
        <v>19</v>
      </c>
      <c r="B16" s="132" t="s">
        <v>197</v>
      </c>
      <c r="C16" s="132">
        <v>6640.84</v>
      </c>
      <c r="D16" s="132">
        <f t="shared" si="0"/>
        <v>6640.84</v>
      </c>
      <c r="E16" s="132">
        <f t="shared" si="1"/>
        <v>0</v>
      </c>
      <c r="F16" s="132">
        <v>6640.84</v>
      </c>
    </row>
    <row r="17" spans="1:6" s="105" customFormat="1" ht="16.5" thickBot="1" x14ac:dyDescent="0.3">
      <c r="A17" s="132" t="s">
        <v>20</v>
      </c>
      <c r="B17" s="132" t="s">
        <v>198</v>
      </c>
      <c r="C17" s="132">
        <v>1106.81</v>
      </c>
      <c r="D17" s="132">
        <f t="shared" si="0"/>
        <v>1106.81</v>
      </c>
      <c r="E17" s="132">
        <f t="shared" si="1"/>
        <v>0</v>
      </c>
      <c r="F17" s="132">
        <v>1106.81</v>
      </c>
    </row>
    <row r="18" spans="1:6" s="105" customFormat="1" ht="16.5" thickBot="1" x14ac:dyDescent="0.3">
      <c r="A18" s="132" t="s">
        <v>28</v>
      </c>
      <c r="B18" s="132" t="s">
        <v>388</v>
      </c>
      <c r="C18" s="132">
        <v>7194.24</v>
      </c>
      <c r="D18" s="132">
        <f t="shared" si="0"/>
        <v>7194.24</v>
      </c>
      <c r="E18" s="132">
        <f t="shared" si="1"/>
        <v>0</v>
      </c>
      <c r="F18" s="132">
        <v>7194.24</v>
      </c>
    </row>
    <row r="19" spans="1:6" s="105" customFormat="1" ht="16.5" thickBot="1" x14ac:dyDescent="0.3">
      <c r="A19" s="132" t="s">
        <v>29</v>
      </c>
      <c r="B19" s="132" t="s">
        <v>389</v>
      </c>
      <c r="C19" s="132">
        <v>78029.88</v>
      </c>
      <c r="D19" s="132">
        <f t="shared" si="0"/>
        <v>78029.88</v>
      </c>
      <c r="E19" s="132">
        <f t="shared" si="1"/>
        <v>0</v>
      </c>
      <c r="F19" s="132">
        <v>78029.88</v>
      </c>
    </row>
    <row r="20" spans="1:6" s="105" customFormat="1" ht="16.5" thickBot="1" x14ac:dyDescent="0.3">
      <c r="A20" s="132" t="s">
        <v>30</v>
      </c>
      <c r="B20" s="132" t="s">
        <v>391</v>
      </c>
      <c r="C20" s="132">
        <v>42058.66</v>
      </c>
      <c r="D20" s="132">
        <f t="shared" si="0"/>
        <v>42058.66</v>
      </c>
      <c r="E20" s="132">
        <f t="shared" si="1"/>
        <v>0</v>
      </c>
      <c r="F20" s="132">
        <v>42058.66</v>
      </c>
    </row>
    <row r="21" spans="1:6" s="105" customFormat="1" ht="16.5" thickBot="1" x14ac:dyDescent="0.3">
      <c r="A21" s="132" t="s">
        <v>35</v>
      </c>
      <c r="B21" s="132" t="s">
        <v>395</v>
      </c>
      <c r="C21" s="132">
        <v>553.4</v>
      </c>
      <c r="D21" s="132">
        <f t="shared" si="0"/>
        <v>553.4</v>
      </c>
      <c r="E21" s="132">
        <f t="shared" si="1"/>
        <v>0</v>
      </c>
      <c r="F21" s="132">
        <v>553.4</v>
      </c>
    </row>
    <row r="22" spans="1:6" s="105" customFormat="1" ht="16.5" thickBot="1" x14ac:dyDescent="0.3">
      <c r="A22" s="132" t="s">
        <v>44</v>
      </c>
      <c r="B22" s="132" t="s">
        <v>217</v>
      </c>
      <c r="C22" s="132">
        <v>31544</v>
      </c>
      <c r="D22" s="132">
        <f t="shared" si="0"/>
        <v>31544</v>
      </c>
      <c r="E22" s="132">
        <f t="shared" si="1"/>
        <v>0</v>
      </c>
      <c r="F22" s="132">
        <v>31544</v>
      </c>
    </row>
    <row r="23" spans="1:6" s="105" customFormat="1" ht="16.5" thickBot="1" x14ac:dyDescent="0.3">
      <c r="A23" s="132" t="s">
        <v>46</v>
      </c>
      <c r="B23" s="132" t="s">
        <v>409</v>
      </c>
      <c r="C23" s="132">
        <v>62534.59</v>
      </c>
      <c r="D23" s="132">
        <f t="shared" si="0"/>
        <v>62534.59</v>
      </c>
      <c r="E23" s="132">
        <f t="shared" si="1"/>
        <v>0</v>
      </c>
      <c r="F23" s="132">
        <v>62534.59</v>
      </c>
    </row>
    <row r="24" spans="1:6" s="105" customFormat="1" ht="16.5" thickBot="1" x14ac:dyDescent="0.3">
      <c r="A24" s="132" t="s">
        <v>47</v>
      </c>
      <c r="B24" s="132" t="s">
        <v>411</v>
      </c>
      <c r="C24" s="132">
        <v>11068.07</v>
      </c>
      <c r="D24" s="132">
        <f t="shared" si="0"/>
        <v>11068.07</v>
      </c>
      <c r="E24" s="132">
        <f t="shared" si="1"/>
        <v>0</v>
      </c>
      <c r="F24" s="132">
        <v>11068.07</v>
      </c>
    </row>
    <row r="25" spans="1:6" s="105" customFormat="1" ht="16.5" thickBot="1" x14ac:dyDescent="0.3">
      <c r="A25" s="132" t="s">
        <v>57</v>
      </c>
      <c r="B25" s="132" t="s">
        <v>229</v>
      </c>
      <c r="C25" s="132">
        <v>86884.34</v>
      </c>
      <c r="D25" s="132">
        <f t="shared" si="0"/>
        <v>86884.34</v>
      </c>
      <c r="E25" s="132">
        <f t="shared" si="1"/>
        <v>0</v>
      </c>
      <c r="F25" s="132">
        <v>86884.34</v>
      </c>
    </row>
    <row r="26" spans="1:6" s="105" customFormat="1" ht="16.5" thickBot="1" x14ac:dyDescent="0.3">
      <c r="A26" s="132" t="s">
        <v>60</v>
      </c>
      <c r="B26" s="132" t="s">
        <v>232</v>
      </c>
      <c r="C26" s="132">
        <v>27670.17</v>
      </c>
      <c r="D26" s="132">
        <f t="shared" si="0"/>
        <v>27670.17</v>
      </c>
      <c r="E26" s="132">
        <f t="shared" si="1"/>
        <v>0</v>
      </c>
      <c r="F26" s="132">
        <v>27670.17</v>
      </c>
    </row>
    <row r="27" spans="1:6" s="105" customFormat="1" ht="16.5" thickBot="1" x14ac:dyDescent="0.3">
      <c r="A27" s="132" t="s">
        <v>62</v>
      </c>
      <c r="B27" s="132" t="s">
        <v>416</v>
      </c>
      <c r="C27" s="132">
        <v>7194.24</v>
      </c>
      <c r="D27" s="132">
        <f t="shared" si="0"/>
        <v>7194.24</v>
      </c>
      <c r="E27" s="132">
        <f t="shared" si="1"/>
        <v>0</v>
      </c>
      <c r="F27" s="132">
        <v>7194.24</v>
      </c>
    </row>
    <row r="28" spans="1:6" s="105" customFormat="1" ht="16.5" thickBot="1" x14ac:dyDescent="0.3">
      <c r="A28" s="132" t="s">
        <v>65</v>
      </c>
      <c r="B28" s="132" t="s">
        <v>237</v>
      </c>
      <c r="C28" s="132">
        <v>21029.33</v>
      </c>
      <c r="D28" s="132">
        <f t="shared" si="0"/>
        <v>21029.33</v>
      </c>
      <c r="E28" s="132">
        <f t="shared" si="1"/>
        <v>0</v>
      </c>
      <c r="F28" s="132">
        <v>21029.33</v>
      </c>
    </row>
    <row r="29" spans="1:6" s="105" customFormat="1" ht="16.5" thickBot="1" x14ac:dyDescent="0.3">
      <c r="A29" s="132" t="s">
        <v>72</v>
      </c>
      <c r="B29" s="132" t="s">
        <v>425</v>
      </c>
      <c r="C29" s="132">
        <v>18815.72</v>
      </c>
      <c r="D29" s="132">
        <f t="shared" si="0"/>
        <v>18815.72</v>
      </c>
      <c r="E29" s="132">
        <f t="shared" si="1"/>
        <v>0</v>
      </c>
      <c r="F29" s="132">
        <v>18815.72</v>
      </c>
    </row>
    <row r="30" spans="1:6" s="105" customFormat="1" ht="16.5" thickBot="1" x14ac:dyDescent="0.3">
      <c r="A30" s="132" t="s">
        <v>73</v>
      </c>
      <c r="B30" s="132" t="s">
        <v>243</v>
      </c>
      <c r="C30" s="132">
        <v>2767.02</v>
      </c>
      <c r="D30" s="132">
        <f t="shared" si="0"/>
        <v>2767.02</v>
      </c>
      <c r="E30" s="132">
        <f t="shared" si="1"/>
        <v>0</v>
      </c>
      <c r="F30" s="132">
        <v>2767.02</v>
      </c>
    </row>
    <row r="31" spans="1:6" s="105" customFormat="1" ht="16.5" thickBot="1" x14ac:dyDescent="0.3">
      <c r="A31" s="132" t="s">
        <v>82</v>
      </c>
      <c r="B31" s="132" t="s">
        <v>252</v>
      </c>
      <c r="C31" s="132">
        <v>99612.62</v>
      </c>
      <c r="D31" s="132">
        <f t="shared" si="0"/>
        <v>99612.62</v>
      </c>
      <c r="E31" s="132">
        <f t="shared" si="1"/>
        <v>0</v>
      </c>
      <c r="F31" s="132">
        <v>99612.62</v>
      </c>
    </row>
    <row r="32" spans="1:6" s="105" customFormat="1" ht="16.5" thickBot="1" x14ac:dyDescent="0.3">
      <c r="A32" s="132" t="s">
        <v>94</v>
      </c>
      <c r="B32" s="132" t="s">
        <v>262</v>
      </c>
      <c r="C32" s="132">
        <v>58660.76</v>
      </c>
      <c r="D32" s="132">
        <f t="shared" si="0"/>
        <v>58660.76</v>
      </c>
      <c r="E32" s="132">
        <f t="shared" si="1"/>
        <v>0</v>
      </c>
      <c r="F32" s="132">
        <v>58660.76</v>
      </c>
    </row>
    <row r="33" spans="1:6" s="105" customFormat="1" ht="16.5" thickBot="1" x14ac:dyDescent="0.3">
      <c r="A33" s="132" t="s">
        <v>106</v>
      </c>
      <c r="B33" s="132" t="s">
        <v>456</v>
      </c>
      <c r="C33" s="132">
        <v>9407.86</v>
      </c>
      <c r="D33" s="132">
        <f t="shared" si="0"/>
        <v>9407.86</v>
      </c>
      <c r="E33" s="132">
        <f t="shared" si="1"/>
        <v>0</v>
      </c>
      <c r="F33" s="132">
        <v>9407.86</v>
      </c>
    </row>
    <row r="34" spans="1:6" s="105" customFormat="1" ht="16.5" thickBot="1" x14ac:dyDescent="0.3">
      <c r="A34" s="132" t="s">
        <v>112</v>
      </c>
      <c r="B34" s="132" t="s">
        <v>276</v>
      </c>
      <c r="C34" s="132">
        <v>1106.81</v>
      </c>
      <c r="D34" s="132">
        <f t="shared" si="0"/>
        <v>1106.81</v>
      </c>
      <c r="E34" s="132">
        <f t="shared" si="1"/>
        <v>0</v>
      </c>
      <c r="F34" s="132">
        <v>1106.81</v>
      </c>
    </row>
    <row r="35" spans="1:6" s="105" customFormat="1" ht="16.5" thickBot="1" x14ac:dyDescent="0.3">
      <c r="A35" s="132" t="s">
        <v>142</v>
      </c>
      <c r="B35" s="132" t="s">
        <v>493</v>
      </c>
      <c r="C35" s="132">
        <v>10514.67</v>
      </c>
      <c r="D35" s="132">
        <f t="shared" si="0"/>
        <v>10514.67</v>
      </c>
      <c r="E35" s="132">
        <f t="shared" si="1"/>
        <v>0</v>
      </c>
      <c r="F35" s="132">
        <v>10514.67</v>
      </c>
    </row>
    <row r="36" spans="1:6" ht="16.2" thickBot="1" x14ac:dyDescent="0.35">
      <c r="A36" s="132" t="s">
        <v>172</v>
      </c>
      <c r="B36" s="132" t="s">
        <v>332</v>
      </c>
      <c r="C36" s="132">
        <v>33757.599999999999</v>
      </c>
      <c r="D36" s="132">
        <f>SUM(F36:F36)</f>
        <v>33757.599999999999</v>
      </c>
      <c r="E36" s="132">
        <f>C36-D36</f>
        <v>0</v>
      </c>
      <c r="F36" s="132">
        <v>33757.599999999999</v>
      </c>
    </row>
    <row r="37" spans="1:6" s="147" customFormat="1" ht="16.2" thickBot="1" x14ac:dyDescent="0.35">
      <c r="A37" s="142"/>
      <c r="B37" s="143"/>
      <c r="C37" s="144"/>
      <c r="D37" s="145"/>
      <c r="E37" s="145"/>
      <c r="F37" s="146"/>
    </row>
    <row r="38" spans="1:6" ht="16.2" thickBot="1" x14ac:dyDescent="0.35">
      <c r="A38" s="148" t="s">
        <v>536</v>
      </c>
      <c r="B38" s="148"/>
      <c r="C38" s="149">
        <f>SUM(C11:C36)</f>
        <v>1000000</v>
      </c>
      <c r="D38" s="149">
        <f>SUM(D11:D36)</f>
        <v>1000000</v>
      </c>
      <c r="E38" s="149">
        <f>SUM(E11:E36)</f>
        <v>0</v>
      </c>
      <c r="F38" s="137">
        <f>SUM(F11:F36)</f>
        <v>1000000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J47"/>
  <sheetViews>
    <sheetView zoomScaleNormal="100" workbookViewId="0">
      <selection activeCell="C2" sqref="C2"/>
    </sheetView>
  </sheetViews>
  <sheetFormatPr defaultColWidth="9.109375" defaultRowHeight="14.4" x14ac:dyDescent="0.3"/>
  <cols>
    <col min="1" max="1" width="8.33203125" style="52" customWidth="1"/>
    <col min="2" max="2" width="29.109375" style="52" customWidth="1"/>
    <col min="3" max="3" width="16.5546875" style="7" customWidth="1"/>
    <col min="4" max="5" width="17" style="7" customWidth="1"/>
    <col min="6" max="6" width="15.6640625" style="7" customWidth="1"/>
    <col min="7" max="9" width="12.6640625" style="7" customWidth="1"/>
    <col min="10" max="16384" width="9.109375" style="7"/>
  </cols>
  <sheetData>
    <row r="1" spans="1:10" s="8" customFormat="1" ht="21" x14ac:dyDescent="0.35">
      <c r="A1" s="118" t="s">
        <v>0</v>
      </c>
      <c r="B1" s="150"/>
      <c r="C1" s="118" t="s">
        <v>705</v>
      </c>
      <c r="D1" s="116"/>
      <c r="E1" s="119"/>
      <c r="F1" s="124"/>
      <c r="G1" s="14"/>
      <c r="H1" s="15"/>
    </row>
    <row r="2" spans="1:10" s="8" customFormat="1" ht="15.75" x14ac:dyDescent="0.25">
      <c r="A2" s="123"/>
      <c r="B2" s="150"/>
      <c r="C2" s="121"/>
      <c r="D2" s="120"/>
      <c r="E2" s="122"/>
      <c r="F2" s="124"/>
      <c r="G2" s="17"/>
      <c r="H2" s="16"/>
    </row>
    <row r="3" spans="1:10" s="8" customFormat="1" ht="15.75" x14ac:dyDescent="0.25">
      <c r="A3" s="123" t="s">
        <v>2</v>
      </c>
      <c r="B3" s="150"/>
      <c r="C3" s="123">
        <v>3215</v>
      </c>
      <c r="D3" s="120"/>
      <c r="E3" s="122"/>
      <c r="F3" s="124"/>
    </row>
    <row r="4" spans="1:10" s="8" customFormat="1" ht="15.75" x14ac:dyDescent="0.25">
      <c r="A4" s="123" t="s">
        <v>1</v>
      </c>
      <c r="B4" s="150"/>
      <c r="C4" s="123" t="str">
        <f>'AP Incentives'!$C$4</f>
        <v>2017-18</v>
      </c>
      <c r="D4" s="122"/>
      <c r="E4" s="122"/>
      <c r="F4" s="124"/>
    </row>
    <row r="5" spans="1:10" s="8" customFormat="1" ht="15.75" x14ac:dyDescent="0.25">
      <c r="A5" s="123" t="s">
        <v>356</v>
      </c>
      <c r="B5" s="150"/>
      <c r="C5" s="107" t="s">
        <v>545</v>
      </c>
      <c r="D5" s="120"/>
      <c r="E5" s="125"/>
      <c r="F5" s="125"/>
      <c r="G5" s="18"/>
    </row>
    <row r="6" spans="1:10" s="8" customFormat="1" ht="15.75" x14ac:dyDescent="0.25">
      <c r="A6" s="123" t="s">
        <v>3</v>
      </c>
      <c r="B6" s="150"/>
      <c r="C6" s="107" t="s">
        <v>606</v>
      </c>
      <c r="D6" s="120"/>
      <c r="E6" s="125"/>
      <c r="F6" s="125"/>
      <c r="G6" s="18"/>
    </row>
    <row r="7" spans="1:10" s="8" customFormat="1" ht="15.75" x14ac:dyDescent="0.25">
      <c r="A7" s="123"/>
      <c r="B7" s="150"/>
      <c r="C7" s="107"/>
      <c r="D7" s="120"/>
      <c r="E7" s="125"/>
      <c r="F7" s="125"/>
      <c r="G7" s="18"/>
    </row>
    <row r="8" spans="1:10" s="8" customFormat="1" ht="15.75" x14ac:dyDescent="0.25">
      <c r="A8" s="123" t="s">
        <v>623</v>
      </c>
      <c r="B8" s="150"/>
      <c r="C8" s="120" t="s">
        <v>627</v>
      </c>
      <c r="D8" s="122"/>
      <c r="E8" s="126"/>
      <c r="F8" s="126"/>
      <c r="G8" s="18"/>
    </row>
    <row r="9" spans="1:10" s="8" customFormat="1" ht="16.5" thickBot="1" x14ac:dyDescent="0.3">
      <c r="A9" s="123"/>
      <c r="B9" s="150"/>
      <c r="C9" s="120"/>
      <c r="D9" s="122"/>
      <c r="E9" s="126"/>
      <c r="F9" s="126"/>
      <c r="G9" s="18"/>
    </row>
    <row r="10" spans="1:10" s="22" customFormat="1" ht="46.5" customHeight="1" thickBot="1" x14ac:dyDescent="0.3">
      <c r="A10" s="51" t="s">
        <v>343</v>
      </c>
      <c r="B10" s="40" t="s">
        <v>344</v>
      </c>
      <c r="C10" s="40" t="s">
        <v>345</v>
      </c>
      <c r="D10" s="26" t="s">
        <v>346</v>
      </c>
      <c r="E10" s="13" t="s">
        <v>347</v>
      </c>
      <c r="F10" s="48" t="s">
        <v>537</v>
      </c>
      <c r="G10" s="21"/>
      <c r="H10" s="21"/>
      <c r="I10" s="21"/>
      <c r="J10" s="21"/>
    </row>
    <row r="11" spans="1:10" s="3" customFormat="1" ht="18" customHeight="1" thickBot="1" x14ac:dyDescent="0.35">
      <c r="A11" s="158" t="s">
        <v>57</v>
      </c>
      <c r="B11" s="158" t="s">
        <v>229</v>
      </c>
      <c r="C11" s="159">
        <v>111847</v>
      </c>
      <c r="D11" s="112">
        <f t="shared" ref="D11:D19" si="0">SUM(F11:F11)</f>
        <v>111847</v>
      </c>
      <c r="E11" s="112">
        <f>C11-D11</f>
        <v>0</v>
      </c>
      <c r="F11" s="159">
        <v>111847</v>
      </c>
    </row>
    <row r="12" spans="1:10" s="3" customFormat="1" ht="18" customHeight="1" thickBot="1" x14ac:dyDescent="0.35">
      <c r="A12" s="158" t="s">
        <v>561</v>
      </c>
      <c r="B12" s="158" t="s">
        <v>585</v>
      </c>
      <c r="C12" s="159">
        <v>94000</v>
      </c>
      <c r="D12" s="112">
        <f t="shared" si="0"/>
        <v>94000</v>
      </c>
      <c r="E12" s="112">
        <f t="shared" ref="E12:E19" si="1">C12-D12</f>
        <v>0</v>
      </c>
      <c r="F12" s="159">
        <v>94000</v>
      </c>
    </row>
    <row r="13" spans="1:10" s="3" customFormat="1" ht="18" customHeight="1" thickBot="1" x14ac:dyDescent="0.35">
      <c r="A13" s="158" t="s">
        <v>562</v>
      </c>
      <c r="B13" s="158" t="s">
        <v>586</v>
      </c>
      <c r="C13" s="159">
        <v>111248</v>
      </c>
      <c r="D13" s="112">
        <f t="shared" si="0"/>
        <v>111248</v>
      </c>
      <c r="E13" s="112">
        <f t="shared" si="1"/>
        <v>0</v>
      </c>
      <c r="F13" s="159">
        <v>111248</v>
      </c>
    </row>
    <row r="14" spans="1:10" s="3" customFormat="1" ht="18" customHeight="1" thickBot="1" x14ac:dyDescent="0.35">
      <c r="A14" s="158" t="s">
        <v>563</v>
      </c>
      <c r="B14" s="158" t="s">
        <v>587</v>
      </c>
      <c r="C14" s="159">
        <v>58000</v>
      </c>
      <c r="D14" s="112">
        <f t="shared" si="0"/>
        <v>58000</v>
      </c>
      <c r="E14" s="112">
        <f t="shared" si="1"/>
        <v>0</v>
      </c>
      <c r="F14" s="159">
        <v>58000</v>
      </c>
    </row>
    <row r="15" spans="1:10" s="3" customFormat="1" ht="18" customHeight="1" thickBot="1" x14ac:dyDescent="0.35">
      <c r="A15" s="158" t="s">
        <v>564</v>
      </c>
      <c r="B15" s="158" t="s">
        <v>588</v>
      </c>
      <c r="C15" s="159">
        <v>120000</v>
      </c>
      <c r="D15" s="112">
        <f t="shared" si="0"/>
        <v>120000</v>
      </c>
      <c r="E15" s="112">
        <f t="shared" si="1"/>
        <v>0</v>
      </c>
      <c r="F15" s="159">
        <v>120000</v>
      </c>
    </row>
    <row r="16" spans="1:10" s="3" customFormat="1" ht="18" customHeight="1" thickBot="1" x14ac:dyDescent="0.35">
      <c r="A16" s="158" t="s">
        <v>565</v>
      </c>
      <c r="B16" s="158" t="s">
        <v>589</v>
      </c>
      <c r="C16" s="159">
        <v>64210</v>
      </c>
      <c r="D16" s="112">
        <f t="shared" si="0"/>
        <v>64210</v>
      </c>
      <c r="E16" s="112">
        <f t="shared" si="1"/>
        <v>0</v>
      </c>
      <c r="F16" s="159">
        <v>64210</v>
      </c>
    </row>
    <row r="17" spans="1:6" s="3" customFormat="1" ht="18" customHeight="1" thickBot="1" x14ac:dyDescent="0.35">
      <c r="A17" s="158" t="s">
        <v>566</v>
      </c>
      <c r="B17" s="158" t="s">
        <v>590</v>
      </c>
      <c r="C17" s="159">
        <v>106485</v>
      </c>
      <c r="D17" s="112">
        <f t="shared" si="0"/>
        <v>106485</v>
      </c>
      <c r="E17" s="112">
        <f t="shared" si="1"/>
        <v>0</v>
      </c>
      <c r="F17" s="159">
        <v>106485</v>
      </c>
    </row>
    <row r="18" spans="1:6" s="3" customFormat="1" ht="18" customHeight="1" thickBot="1" x14ac:dyDescent="0.35">
      <c r="A18" s="158" t="s">
        <v>567</v>
      </c>
      <c r="B18" s="158" t="s">
        <v>591</v>
      </c>
      <c r="C18" s="159">
        <v>64210</v>
      </c>
      <c r="D18" s="112">
        <f t="shared" si="0"/>
        <v>64210</v>
      </c>
      <c r="E18" s="112">
        <f t="shared" si="1"/>
        <v>0</v>
      </c>
      <c r="F18" s="159">
        <v>64210</v>
      </c>
    </row>
    <row r="19" spans="1:6" s="3" customFormat="1" ht="18" customHeight="1" thickBot="1" x14ac:dyDescent="0.35">
      <c r="A19" s="158" t="s">
        <v>568</v>
      </c>
      <c r="B19" s="158" t="s">
        <v>592</v>
      </c>
      <c r="C19" s="159">
        <v>120000</v>
      </c>
      <c r="D19" s="112">
        <f t="shared" si="0"/>
        <v>120000</v>
      </c>
      <c r="E19" s="112">
        <f t="shared" si="1"/>
        <v>0</v>
      </c>
      <c r="F19" s="159">
        <v>120000</v>
      </c>
    </row>
    <row r="20" spans="1:6" s="3" customFormat="1" ht="18" customHeight="1" thickBot="1" x14ac:dyDescent="0.35">
      <c r="A20" s="155"/>
      <c r="B20" s="156"/>
      <c r="C20" s="75"/>
      <c r="D20" s="75"/>
      <c r="E20" s="75"/>
      <c r="F20" s="157"/>
    </row>
    <row r="21" spans="1:6" s="31" customFormat="1" ht="18" customHeight="1" thickBot="1" x14ac:dyDescent="0.3">
      <c r="A21" s="160" t="s">
        <v>535</v>
      </c>
      <c r="B21" s="160"/>
      <c r="C21" s="161">
        <f>SUM(C11:C19)</f>
        <v>850000</v>
      </c>
      <c r="D21" s="115">
        <f>SUM(D11:D19)</f>
        <v>850000</v>
      </c>
      <c r="E21" s="115">
        <f>SUM(E11:E19)</f>
        <v>0</v>
      </c>
      <c r="F21" s="162">
        <f>SUM(F11:F19)</f>
        <v>850000</v>
      </c>
    </row>
    <row r="22" spans="1:6" s="9" customFormat="1" x14ac:dyDescent="0.3">
      <c r="A22" s="50"/>
      <c r="B22" s="50"/>
      <c r="C22" s="55"/>
    </row>
    <row r="23" spans="1:6" s="9" customFormat="1" x14ac:dyDescent="0.3">
      <c r="A23" s="50"/>
      <c r="B23" s="50"/>
    </row>
    <row r="24" spans="1:6" s="9" customFormat="1" x14ac:dyDescent="0.3">
      <c r="A24" s="50"/>
      <c r="B24" s="50"/>
    </row>
    <row r="25" spans="1:6" s="9" customFormat="1" x14ac:dyDescent="0.3">
      <c r="A25" s="50"/>
      <c r="B25" s="50"/>
    </row>
    <row r="26" spans="1:6" s="9" customFormat="1" x14ac:dyDescent="0.3">
      <c r="A26" s="50"/>
      <c r="B26" s="50"/>
    </row>
    <row r="27" spans="1:6" s="9" customFormat="1" x14ac:dyDescent="0.3">
      <c r="A27" s="50"/>
      <c r="B27" s="50"/>
    </row>
    <row r="28" spans="1:6" s="9" customFormat="1" x14ac:dyDescent="0.3">
      <c r="A28" s="50"/>
      <c r="B28" s="50"/>
    </row>
    <row r="29" spans="1:6" s="9" customFormat="1" x14ac:dyDescent="0.3">
      <c r="A29" s="50"/>
      <c r="B29" s="50"/>
    </row>
    <row r="30" spans="1:6" s="9" customFormat="1" x14ac:dyDescent="0.3">
      <c r="A30" s="50"/>
      <c r="B30" s="50"/>
    </row>
    <row r="31" spans="1:6" s="9" customFormat="1" x14ac:dyDescent="0.3">
      <c r="A31" s="50"/>
      <c r="B31" s="50"/>
    </row>
    <row r="32" spans="1:6" s="9" customFormat="1" x14ac:dyDescent="0.3">
      <c r="A32" s="50"/>
      <c r="B32" s="50"/>
    </row>
    <row r="33" spans="1:2" s="9" customFormat="1" x14ac:dyDescent="0.3">
      <c r="A33" s="50"/>
      <c r="B33" s="50"/>
    </row>
    <row r="34" spans="1:2" s="9" customFormat="1" x14ac:dyDescent="0.3">
      <c r="A34" s="50"/>
      <c r="B34" s="50"/>
    </row>
    <row r="35" spans="1:2" s="9" customFormat="1" x14ac:dyDescent="0.3">
      <c r="A35" s="50"/>
      <c r="B35" s="50"/>
    </row>
    <row r="36" spans="1:2" s="9" customFormat="1" x14ac:dyDescent="0.3">
      <c r="A36" s="50"/>
      <c r="B36" s="50"/>
    </row>
    <row r="37" spans="1:2" s="9" customFormat="1" x14ac:dyDescent="0.3">
      <c r="A37" s="50"/>
      <c r="B37" s="50"/>
    </row>
    <row r="38" spans="1:2" s="9" customFormat="1" x14ac:dyDescent="0.3">
      <c r="A38" s="50"/>
      <c r="B38" s="50"/>
    </row>
    <row r="39" spans="1:2" s="9" customFormat="1" x14ac:dyDescent="0.3">
      <c r="A39" s="50"/>
      <c r="B39" s="50"/>
    </row>
    <row r="40" spans="1:2" s="9" customFormat="1" x14ac:dyDescent="0.3">
      <c r="A40" s="50"/>
      <c r="B40" s="50"/>
    </row>
    <row r="41" spans="1:2" s="9" customFormat="1" x14ac:dyDescent="0.3">
      <c r="A41" s="50"/>
      <c r="B41" s="50"/>
    </row>
    <row r="42" spans="1:2" s="9" customFormat="1" x14ac:dyDescent="0.3">
      <c r="A42" s="50"/>
      <c r="B42" s="50"/>
    </row>
    <row r="43" spans="1:2" s="9" customFormat="1" x14ac:dyDescent="0.3">
      <c r="A43" s="50"/>
      <c r="B43" s="50"/>
    </row>
    <row r="44" spans="1:2" s="9" customFormat="1" x14ac:dyDescent="0.3">
      <c r="A44" s="50"/>
      <c r="B44" s="50"/>
    </row>
    <row r="45" spans="1:2" s="9" customFormat="1" x14ac:dyDescent="0.3">
      <c r="A45" s="50"/>
      <c r="B45" s="50"/>
    </row>
    <row r="46" spans="1:2" s="9" customFormat="1" x14ac:dyDescent="0.3">
      <c r="A46" s="50"/>
      <c r="B46" s="50"/>
    </row>
    <row r="47" spans="1:2" s="9" customFormat="1" x14ac:dyDescent="0.3">
      <c r="A47" s="50"/>
      <c r="B47" s="50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J87"/>
  <sheetViews>
    <sheetView zoomScaleNormal="100" workbookViewId="0">
      <selection activeCell="G11" sqref="G11"/>
    </sheetView>
  </sheetViews>
  <sheetFormatPr defaultColWidth="9.109375" defaultRowHeight="14.4" x14ac:dyDescent="0.3"/>
  <cols>
    <col min="1" max="1" width="9.109375" style="1"/>
    <col min="2" max="2" width="30.44140625" style="56" customWidth="1"/>
    <col min="3" max="3" width="16.44140625" style="11" customWidth="1"/>
    <col min="4" max="4" width="20" style="64" hidden="1" customWidth="1"/>
    <col min="5" max="5" width="17.5546875" style="11" hidden="1" customWidth="1"/>
    <col min="6" max="6" width="15.6640625" style="11" customWidth="1"/>
    <col min="7" max="7" width="17" style="11" customWidth="1"/>
    <col min="8" max="9" width="15.6640625" style="1" customWidth="1"/>
    <col min="10" max="10" width="15" style="1" customWidth="1"/>
    <col min="11" max="16384" width="9.109375" style="1"/>
  </cols>
  <sheetData>
    <row r="1" spans="1:10" ht="21" x14ac:dyDescent="0.4">
      <c r="A1" s="116" t="s">
        <v>0</v>
      </c>
      <c r="B1" s="166"/>
      <c r="C1" s="118" t="s">
        <v>706</v>
      </c>
      <c r="D1" s="167"/>
      <c r="E1" s="168"/>
      <c r="F1" s="168"/>
      <c r="G1" s="169"/>
      <c r="H1" s="170"/>
      <c r="I1" s="119"/>
      <c r="J1" s="119"/>
    </row>
    <row r="2" spans="1:10" ht="15.6" x14ac:dyDescent="0.3">
      <c r="A2" s="120"/>
      <c r="B2" s="166"/>
      <c r="C2" s="121"/>
      <c r="D2" s="171"/>
      <c r="E2" s="172"/>
      <c r="F2" s="173"/>
      <c r="G2" s="174"/>
      <c r="H2" s="170"/>
      <c r="I2" s="122"/>
      <c r="J2" s="122"/>
    </row>
    <row r="3" spans="1:10" ht="15.6" x14ac:dyDescent="0.3">
      <c r="A3" s="120" t="s">
        <v>2</v>
      </c>
      <c r="B3" s="166"/>
      <c r="C3" s="123">
        <v>3231</v>
      </c>
      <c r="D3" s="167"/>
      <c r="E3" s="173"/>
      <c r="F3" s="173"/>
      <c r="G3" s="174"/>
      <c r="H3" s="170"/>
      <c r="I3" s="170"/>
      <c r="J3" s="170"/>
    </row>
    <row r="4" spans="1:10" ht="15.6" x14ac:dyDescent="0.3">
      <c r="A4" s="120" t="s">
        <v>1</v>
      </c>
      <c r="B4" s="166"/>
      <c r="C4" s="123" t="str">
        <f>'AP Incentives'!$C$4</f>
        <v>2017-18</v>
      </c>
      <c r="D4" s="167"/>
      <c r="E4" s="173"/>
      <c r="F4" s="174"/>
      <c r="G4" s="174"/>
      <c r="H4" s="170"/>
      <c r="I4" s="170"/>
      <c r="J4" s="170"/>
    </row>
    <row r="5" spans="1:10" ht="25.2" customHeight="1" x14ac:dyDescent="0.3">
      <c r="A5" s="120" t="s">
        <v>356</v>
      </c>
      <c r="B5" s="166"/>
      <c r="C5" s="107" t="s">
        <v>545</v>
      </c>
      <c r="D5" s="167"/>
      <c r="E5" s="173"/>
      <c r="F5" s="173"/>
      <c r="G5" s="175"/>
      <c r="H5" s="125"/>
      <c r="I5" s="176"/>
      <c r="J5" s="176"/>
    </row>
    <row r="6" spans="1:10" ht="15.6" x14ac:dyDescent="0.3">
      <c r="A6" s="120" t="s">
        <v>3</v>
      </c>
      <c r="B6" s="166"/>
      <c r="C6" s="107" t="s">
        <v>606</v>
      </c>
      <c r="D6" s="167"/>
      <c r="E6" s="173"/>
      <c r="F6" s="173"/>
      <c r="G6" s="175"/>
      <c r="H6" s="125"/>
      <c r="I6" s="176"/>
      <c r="J6" s="176"/>
    </row>
    <row r="7" spans="1:10" ht="15.6" x14ac:dyDescent="0.3">
      <c r="A7" s="120"/>
      <c r="B7" s="166"/>
      <c r="C7" s="107"/>
      <c r="D7" s="167"/>
      <c r="E7" s="173"/>
      <c r="F7" s="173"/>
      <c r="G7" s="175"/>
      <c r="H7" s="125"/>
      <c r="I7" s="176"/>
      <c r="J7" s="176"/>
    </row>
    <row r="8" spans="1:10" ht="15.6" x14ac:dyDescent="0.3">
      <c r="A8" s="120" t="s">
        <v>607</v>
      </c>
      <c r="B8" s="166"/>
      <c r="C8" s="123" t="s">
        <v>628</v>
      </c>
      <c r="D8" s="167"/>
      <c r="E8" s="173"/>
      <c r="F8" s="174"/>
      <c r="G8" s="177"/>
      <c r="H8" s="176"/>
      <c r="I8" s="176"/>
      <c r="J8" s="176"/>
    </row>
    <row r="9" spans="1:10" ht="16.2" thickBot="1" x14ac:dyDescent="0.35">
      <c r="A9" s="120"/>
      <c r="B9" s="150"/>
      <c r="C9" s="120"/>
      <c r="D9" s="167"/>
      <c r="E9" s="173"/>
      <c r="F9" s="174"/>
      <c r="G9" s="177"/>
      <c r="H9" s="176"/>
      <c r="I9" s="176"/>
      <c r="J9" s="176"/>
    </row>
    <row r="10" spans="1:10" s="10" customFormat="1" ht="32.25" customHeight="1" thickBot="1" x14ac:dyDescent="0.35">
      <c r="A10" s="24" t="s">
        <v>343</v>
      </c>
      <c r="B10" s="40" t="s">
        <v>344</v>
      </c>
      <c r="C10" s="40" t="s">
        <v>345</v>
      </c>
      <c r="D10" s="62"/>
      <c r="E10" s="28" t="s">
        <v>354</v>
      </c>
      <c r="F10" s="26" t="s">
        <v>346</v>
      </c>
      <c r="G10" s="13" t="s">
        <v>347</v>
      </c>
      <c r="H10" s="48" t="s">
        <v>538</v>
      </c>
      <c r="I10" s="48" t="s">
        <v>543</v>
      </c>
      <c r="J10" s="48" t="s">
        <v>719</v>
      </c>
    </row>
    <row r="11" spans="1:10" s="3" customFormat="1" ht="18" customHeight="1" thickBot="1" x14ac:dyDescent="0.4">
      <c r="A11" s="202" t="s">
        <v>5</v>
      </c>
      <c r="B11" s="203" t="s">
        <v>183</v>
      </c>
      <c r="C11" s="199">
        <v>188913</v>
      </c>
      <c r="D11" s="204" t="e">
        <f>SUMIF(#REF!, A11,C:C )</f>
        <v>#REF!</v>
      </c>
      <c r="E11" s="200" t="e">
        <f>IF(ISBLANK(#REF!),,-C11)+IF(ISBLANK(D11),,D11)</f>
        <v>#REF!</v>
      </c>
      <c r="F11" s="200">
        <f>SUM(H11:J11)</f>
        <v>188913</v>
      </c>
      <c r="G11" s="200">
        <f>IF(ISBLANK(#REF!),#REF!-F11,0)</f>
        <v>0</v>
      </c>
      <c r="H11" s="201">
        <v>146932</v>
      </c>
      <c r="I11" s="201">
        <v>41981</v>
      </c>
      <c r="J11" s="201">
        <v>0</v>
      </c>
    </row>
    <row r="12" spans="1:10" s="3" customFormat="1" ht="18" customHeight="1" thickBot="1" x14ac:dyDescent="0.4">
      <c r="A12" s="205" t="s">
        <v>8</v>
      </c>
      <c r="B12" s="206" t="s">
        <v>358</v>
      </c>
      <c r="C12" s="189">
        <v>106974</v>
      </c>
      <c r="D12" s="207" t="e">
        <f>SUMIF(#REF!, A12,C:C )</f>
        <v>#REF!</v>
      </c>
      <c r="E12" s="190" t="e">
        <f>IF(ISBLANK(#REF!),,-C12)+IF(ISBLANK(D12),,D12)</f>
        <v>#REF!</v>
      </c>
      <c r="F12" s="200">
        <f t="shared" ref="F12:F20" si="0">SUM(H12:J12)</f>
        <v>106974</v>
      </c>
      <c r="G12" s="190">
        <f>IF(ISBLANK(#REF!),#REF!-F12,0)</f>
        <v>0</v>
      </c>
      <c r="H12" s="191">
        <v>89096</v>
      </c>
      <c r="I12" s="191">
        <v>17878</v>
      </c>
      <c r="J12" s="191">
        <v>0</v>
      </c>
    </row>
    <row r="13" spans="1:10" s="3" customFormat="1" ht="18" customHeight="1" thickBot="1" x14ac:dyDescent="0.4">
      <c r="A13" s="205" t="s">
        <v>30</v>
      </c>
      <c r="B13" s="206" t="s">
        <v>391</v>
      </c>
      <c r="C13" s="189">
        <v>166997</v>
      </c>
      <c r="D13" s="207" t="e">
        <f>SUMIF(#REF!, A13,C:C )</f>
        <v>#REF!</v>
      </c>
      <c r="E13" s="190" t="e">
        <f>IF(ISBLANK(#REF!),,-C13)+IF(ISBLANK(D13),,D13)</f>
        <v>#REF!</v>
      </c>
      <c r="F13" s="200">
        <f t="shared" si="0"/>
        <v>166997</v>
      </c>
      <c r="G13" s="190">
        <f>IF(ISBLANK(#REF!),#REF!-F13,0)</f>
        <v>0</v>
      </c>
      <c r="H13" s="191">
        <v>143418</v>
      </c>
      <c r="I13" s="191">
        <v>2587</v>
      </c>
      <c r="J13" s="191">
        <v>20992</v>
      </c>
    </row>
    <row r="14" spans="1:10" s="3" customFormat="1" ht="18" customHeight="1" thickBot="1" x14ac:dyDescent="0.4">
      <c r="A14" s="205" t="s">
        <v>43</v>
      </c>
      <c r="B14" s="206" t="s">
        <v>216</v>
      </c>
      <c r="C14" s="189">
        <v>57257</v>
      </c>
      <c r="D14" s="207" t="e">
        <f>SUMIF(#REF!, A14,C:C )</f>
        <v>#REF!</v>
      </c>
      <c r="E14" s="190" t="e">
        <f>IF(ISBLANK(#REF!),,-C14)+IF(ISBLANK(D14),,D14)</f>
        <v>#REF!</v>
      </c>
      <c r="F14" s="200">
        <f t="shared" si="0"/>
        <v>57257</v>
      </c>
      <c r="G14" s="190">
        <f>IF(ISBLANK(#REF!),#REF!-F14,0)</f>
        <v>0</v>
      </c>
      <c r="H14" s="191">
        <v>44300</v>
      </c>
      <c r="I14" s="191">
        <v>12957</v>
      </c>
      <c r="J14" s="191">
        <v>0</v>
      </c>
    </row>
    <row r="15" spans="1:10" s="3" customFormat="1" ht="18" customHeight="1" thickBot="1" x14ac:dyDescent="0.4">
      <c r="A15" s="205" t="s">
        <v>44</v>
      </c>
      <c r="B15" s="206" t="s">
        <v>217</v>
      </c>
      <c r="C15" s="189">
        <v>276825</v>
      </c>
      <c r="D15" s="207" t="e">
        <f>SUMIF(#REF!, A15,C:C )</f>
        <v>#REF!</v>
      </c>
      <c r="E15" s="190" t="e">
        <f>IF(ISBLANK(#REF!),,-C15)+IF(ISBLANK(D15),,D15)</f>
        <v>#REF!</v>
      </c>
      <c r="F15" s="200">
        <f t="shared" si="0"/>
        <v>276825</v>
      </c>
      <c r="G15" s="190">
        <f>IF(ISBLANK(#REF!),#REF!-F15,0)</f>
        <v>0</v>
      </c>
      <c r="H15" s="191">
        <v>221918</v>
      </c>
      <c r="I15" s="191">
        <v>54907</v>
      </c>
      <c r="J15" s="191">
        <v>0</v>
      </c>
    </row>
    <row r="16" spans="1:10" s="3" customFormat="1" ht="18" customHeight="1" thickBot="1" x14ac:dyDescent="0.4">
      <c r="A16" s="205" t="s">
        <v>82</v>
      </c>
      <c r="B16" s="206" t="s">
        <v>252</v>
      </c>
      <c r="C16" s="189">
        <v>453099</v>
      </c>
      <c r="D16" s="207" t="e">
        <f>SUMIF(#REF!, A16,C:C )</f>
        <v>#REF!</v>
      </c>
      <c r="E16" s="190" t="e">
        <f>IF(ISBLANK(#REF!),,-C16)+IF(ISBLANK(D16),,D16)</f>
        <v>#REF!</v>
      </c>
      <c r="F16" s="200">
        <f t="shared" si="0"/>
        <v>453099</v>
      </c>
      <c r="G16" s="190">
        <f>IF(ISBLANK(#REF!),#REF!-F16,0)</f>
        <v>0</v>
      </c>
      <c r="H16" s="191">
        <v>396681</v>
      </c>
      <c r="I16" s="191">
        <v>56418</v>
      </c>
      <c r="J16" s="191">
        <v>0</v>
      </c>
    </row>
    <row r="17" spans="1:10" s="3" customFormat="1" ht="18" customHeight="1" thickBot="1" x14ac:dyDescent="0.4">
      <c r="A17" s="205" t="s">
        <v>94</v>
      </c>
      <c r="B17" s="206" t="s">
        <v>262</v>
      </c>
      <c r="C17" s="189">
        <v>244365</v>
      </c>
      <c r="D17" s="207" t="e">
        <f>SUMIF(#REF!, A17,C:C )</f>
        <v>#REF!</v>
      </c>
      <c r="E17" s="190" t="e">
        <f>IF(ISBLANK(#REF!),,-C17)+IF(ISBLANK(D17),,D17)</f>
        <v>#REF!</v>
      </c>
      <c r="F17" s="200">
        <f t="shared" si="0"/>
        <v>244365</v>
      </c>
      <c r="G17" s="190">
        <f>IF(ISBLANK(#REF!),#REF!-F17,0)</f>
        <v>0</v>
      </c>
      <c r="H17" s="191">
        <v>189937</v>
      </c>
      <c r="I17" s="191">
        <v>54428</v>
      </c>
      <c r="J17" s="191">
        <v>0</v>
      </c>
    </row>
    <row r="18" spans="1:10" s="3" customFormat="1" ht="18" customHeight="1" thickBot="1" x14ac:dyDescent="0.4">
      <c r="A18" s="205" t="s">
        <v>118</v>
      </c>
      <c r="B18" s="206" t="s">
        <v>471</v>
      </c>
      <c r="C18" s="189">
        <v>85153</v>
      </c>
      <c r="D18" s="207" t="e">
        <f>SUMIF(#REF!, A18,C:C )</f>
        <v>#REF!</v>
      </c>
      <c r="E18" s="190" t="e">
        <f>IF(ISBLANK(#REF!),,-C18)+IF(ISBLANK(D18),,D18)</f>
        <v>#REF!</v>
      </c>
      <c r="F18" s="200">
        <f t="shared" si="0"/>
        <v>85153</v>
      </c>
      <c r="G18" s="190">
        <f>IF(ISBLANK(#REF!),#REF!-F18,0)</f>
        <v>0</v>
      </c>
      <c r="H18" s="191">
        <v>15013</v>
      </c>
      <c r="I18" s="191">
        <v>70140</v>
      </c>
      <c r="J18" s="191">
        <v>0</v>
      </c>
    </row>
    <row r="19" spans="1:10" s="3" customFormat="1" ht="18" customHeight="1" thickBot="1" x14ac:dyDescent="0.4">
      <c r="A19" s="205" t="s">
        <v>146</v>
      </c>
      <c r="B19" s="206" t="s">
        <v>309</v>
      </c>
      <c r="C19" s="189">
        <v>67139</v>
      </c>
      <c r="D19" s="207" t="e">
        <f>SUMIF(#REF!, A19,C:C )</f>
        <v>#REF!</v>
      </c>
      <c r="E19" s="190" t="e">
        <f>IF(ISBLANK(#REF!),,-C19)+IF(ISBLANK(D19),,D19)</f>
        <v>#REF!</v>
      </c>
      <c r="F19" s="200">
        <f t="shared" si="0"/>
        <v>67139</v>
      </c>
      <c r="G19" s="190">
        <f>IF(ISBLANK(#REF!),#REF!-F19,0)</f>
        <v>0</v>
      </c>
      <c r="H19" s="191">
        <v>49000</v>
      </c>
      <c r="I19" s="191">
        <v>18139</v>
      </c>
      <c r="J19" s="191">
        <v>0</v>
      </c>
    </row>
    <row r="20" spans="1:10" s="3" customFormat="1" ht="18" customHeight="1" thickBot="1" x14ac:dyDescent="0.4">
      <c r="A20" s="208" t="s">
        <v>363</v>
      </c>
      <c r="B20" s="209" t="s">
        <v>531</v>
      </c>
      <c r="C20" s="194">
        <v>293278</v>
      </c>
      <c r="D20" s="210" t="e">
        <f>SUMIF(#REF!, A20,C:C )</f>
        <v>#REF!</v>
      </c>
      <c r="E20" s="195" t="e">
        <f>IF(ISBLANK(#REF!),,-C20)+IF(ISBLANK(D20),,D20)</f>
        <v>#REF!</v>
      </c>
      <c r="F20" s="200">
        <f t="shared" si="0"/>
        <v>293278</v>
      </c>
      <c r="G20" s="195">
        <f>IF(ISBLANK(#REF!),#REF!-F20,0)</f>
        <v>0</v>
      </c>
      <c r="H20" s="196">
        <v>244573</v>
      </c>
      <c r="I20" s="196">
        <v>48705</v>
      </c>
      <c r="J20" s="196">
        <v>0</v>
      </c>
    </row>
    <row r="21" spans="1:10" ht="18" customHeight="1" thickBot="1" x14ac:dyDescent="0.35">
      <c r="A21" s="163"/>
      <c r="B21" s="80"/>
      <c r="C21" s="163"/>
      <c r="D21" s="164"/>
      <c r="E21" s="75"/>
      <c r="F21" s="75"/>
      <c r="G21" s="75"/>
      <c r="H21" s="165"/>
      <c r="I21" s="165"/>
      <c r="J21" s="165"/>
    </row>
    <row r="22" spans="1:10" ht="18" customHeight="1" thickBot="1" x14ac:dyDescent="0.35">
      <c r="A22" s="178" t="s">
        <v>535</v>
      </c>
      <c r="B22" s="160"/>
      <c r="C22" s="161">
        <f t="shared" ref="C22:I22" si="1">SUM(C11:C20)</f>
        <v>1940000</v>
      </c>
      <c r="D22" s="115" t="e">
        <f t="shared" si="1"/>
        <v>#REF!</v>
      </c>
      <c r="E22" s="115" t="e">
        <f t="shared" si="1"/>
        <v>#REF!</v>
      </c>
      <c r="F22" s="115">
        <f t="shared" si="1"/>
        <v>1940000</v>
      </c>
      <c r="G22" s="115">
        <f t="shared" si="1"/>
        <v>0</v>
      </c>
      <c r="H22" s="115">
        <f t="shared" si="1"/>
        <v>1540868</v>
      </c>
      <c r="I22" s="115">
        <f t="shared" si="1"/>
        <v>378140</v>
      </c>
      <c r="J22" s="115">
        <f>SUM(J11:J20)</f>
        <v>20992</v>
      </c>
    </row>
    <row r="23" spans="1:10" ht="15.6" x14ac:dyDescent="0.3">
      <c r="A23" s="6"/>
      <c r="B23" s="57"/>
      <c r="C23" s="12"/>
      <c r="D23" s="63"/>
      <c r="E23" s="12"/>
      <c r="F23" s="12"/>
      <c r="G23" s="12"/>
      <c r="H23" s="6"/>
      <c r="I23" s="6"/>
    </row>
    <row r="24" spans="1:10" ht="15.6" x14ac:dyDescent="0.3">
      <c r="A24" s="6"/>
      <c r="B24" s="57"/>
      <c r="C24" s="65"/>
      <c r="D24" s="63"/>
      <c r="E24" s="12"/>
      <c r="F24" s="65"/>
      <c r="G24" s="12"/>
      <c r="H24" s="6"/>
      <c r="I24" s="34"/>
    </row>
    <row r="25" spans="1:10" ht="15.6" x14ac:dyDescent="0.3">
      <c r="A25" s="6"/>
      <c r="B25" s="57"/>
      <c r="C25" s="12"/>
      <c r="D25" s="63"/>
      <c r="E25" s="12"/>
      <c r="F25" s="12"/>
      <c r="G25" s="12"/>
      <c r="H25" s="6"/>
      <c r="I25" s="6"/>
    </row>
    <row r="26" spans="1:10" ht="15.6" x14ac:dyDescent="0.3">
      <c r="A26" s="6"/>
      <c r="B26" s="57"/>
      <c r="C26" s="12"/>
      <c r="D26" s="63"/>
      <c r="E26" s="12"/>
      <c r="F26" s="12"/>
      <c r="G26" s="12"/>
      <c r="H26" s="6"/>
      <c r="I26" s="6"/>
    </row>
    <row r="27" spans="1:10" ht="15.6" x14ac:dyDescent="0.3">
      <c r="A27" s="6"/>
      <c r="B27" s="57"/>
      <c r="C27" s="12"/>
      <c r="D27" s="63"/>
      <c r="E27" s="12"/>
      <c r="F27" s="12"/>
      <c r="G27" s="12"/>
      <c r="H27" s="6"/>
      <c r="I27" s="6"/>
    </row>
    <row r="28" spans="1:10" ht="15.6" x14ac:dyDescent="0.3">
      <c r="A28" s="6"/>
      <c r="B28" s="57"/>
      <c r="C28" s="12"/>
      <c r="D28" s="63"/>
      <c r="E28" s="12"/>
      <c r="F28" s="12"/>
      <c r="G28" s="12"/>
      <c r="H28" s="6"/>
      <c r="I28" s="6"/>
    </row>
    <row r="29" spans="1:10" ht="15.6" x14ac:dyDescent="0.3">
      <c r="A29" s="6"/>
      <c r="B29" s="57"/>
      <c r="C29" s="12"/>
      <c r="D29" s="63"/>
      <c r="E29" s="12"/>
      <c r="F29" s="12"/>
      <c r="G29" s="12"/>
      <c r="H29" s="6"/>
      <c r="I29" s="6"/>
    </row>
    <row r="30" spans="1:10" ht="15.6" x14ac:dyDescent="0.3">
      <c r="A30" s="6"/>
      <c r="B30" s="57"/>
      <c r="C30" s="12"/>
      <c r="D30" s="63"/>
      <c r="E30" s="12"/>
      <c r="F30" s="12"/>
      <c r="G30" s="12"/>
      <c r="H30" s="6"/>
      <c r="I30" s="6"/>
    </row>
    <row r="31" spans="1:10" ht="15.6" x14ac:dyDescent="0.3">
      <c r="A31" s="6"/>
      <c r="B31" s="57"/>
      <c r="C31" s="12"/>
      <c r="D31" s="63"/>
      <c r="E31" s="12"/>
      <c r="F31" s="12"/>
      <c r="G31" s="12"/>
      <c r="H31" s="6"/>
      <c r="I31" s="6"/>
    </row>
    <row r="32" spans="1:10" ht="15.6" x14ac:dyDescent="0.3">
      <c r="A32" s="6"/>
      <c r="B32" s="57"/>
      <c r="C32" s="12"/>
      <c r="D32" s="63"/>
      <c r="E32" s="12"/>
      <c r="F32" s="12"/>
      <c r="G32" s="12"/>
      <c r="H32" s="6"/>
      <c r="I32" s="6"/>
    </row>
    <row r="33" spans="1:9" ht="15.6" x14ac:dyDescent="0.3">
      <c r="A33" s="6"/>
      <c r="B33" s="57"/>
      <c r="C33" s="12"/>
      <c r="D33" s="63"/>
      <c r="E33" s="12"/>
      <c r="F33" s="12"/>
      <c r="G33" s="12"/>
      <c r="H33" s="6"/>
      <c r="I33" s="6"/>
    </row>
    <row r="34" spans="1:9" ht="15.6" x14ac:dyDescent="0.3">
      <c r="A34" s="6"/>
      <c r="B34" s="57"/>
      <c r="C34" s="12"/>
      <c r="D34" s="63"/>
      <c r="E34" s="12"/>
      <c r="F34" s="12"/>
      <c r="G34" s="12"/>
      <c r="H34" s="6"/>
      <c r="I34" s="6"/>
    </row>
    <row r="35" spans="1:9" ht="15.6" x14ac:dyDescent="0.3">
      <c r="A35" s="6"/>
      <c r="B35" s="57"/>
      <c r="C35" s="12"/>
      <c r="D35" s="63"/>
      <c r="E35" s="12"/>
      <c r="F35" s="12"/>
      <c r="G35" s="12"/>
      <c r="H35" s="6"/>
      <c r="I35" s="6"/>
    </row>
    <row r="36" spans="1:9" ht="15.6" x14ac:dyDescent="0.3">
      <c r="A36" s="6"/>
      <c r="B36" s="57"/>
      <c r="C36" s="12"/>
      <c r="D36" s="63"/>
      <c r="E36" s="12"/>
      <c r="F36" s="12"/>
      <c r="G36" s="12"/>
      <c r="H36" s="6"/>
      <c r="I36" s="6"/>
    </row>
    <row r="37" spans="1:9" ht="15.6" x14ac:dyDescent="0.3">
      <c r="A37" s="6"/>
      <c r="B37" s="57"/>
      <c r="C37" s="12"/>
      <c r="D37" s="63"/>
      <c r="E37" s="12"/>
      <c r="F37" s="12"/>
      <c r="G37" s="12"/>
      <c r="H37" s="6"/>
      <c r="I37" s="6"/>
    </row>
    <row r="38" spans="1:9" ht="15.6" x14ac:dyDescent="0.3">
      <c r="A38" s="6"/>
      <c r="B38" s="57"/>
      <c r="C38" s="12"/>
      <c r="D38" s="63"/>
      <c r="E38" s="12"/>
      <c r="F38" s="12"/>
      <c r="G38" s="12"/>
      <c r="H38" s="6"/>
      <c r="I38" s="6"/>
    </row>
    <row r="39" spans="1:9" ht="15.6" x14ac:dyDescent="0.3">
      <c r="A39" s="6"/>
      <c r="B39" s="57"/>
      <c r="C39" s="12"/>
      <c r="D39" s="63"/>
      <c r="E39" s="12"/>
      <c r="F39" s="12"/>
      <c r="G39" s="12"/>
      <c r="H39" s="6"/>
      <c r="I39" s="6"/>
    </row>
    <row r="40" spans="1:9" ht="15.6" x14ac:dyDescent="0.3">
      <c r="A40" s="6"/>
      <c r="B40" s="57"/>
      <c r="C40" s="12"/>
      <c r="D40" s="63"/>
      <c r="E40" s="12"/>
      <c r="F40" s="12"/>
      <c r="G40" s="12"/>
      <c r="H40" s="6"/>
      <c r="I40" s="6"/>
    </row>
    <row r="41" spans="1:9" ht="15.6" x14ac:dyDescent="0.3">
      <c r="A41" s="6"/>
      <c r="B41" s="57"/>
      <c r="C41" s="12"/>
      <c r="D41" s="63"/>
      <c r="E41" s="12"/>
      <c r="F41" s="12"/>
      <c r="G41" s="12"/>
      <c r="H41" s="6"/>
      <c r="I41" s="6"/>
    </row>
    <row r="42" spans="1:9" ht="15.6" x14ac:dyDescent="0.3">
      <c r="A42" s="6"/>
      <c r="B42" s="57"/>
      <c r="C42" s="12"/>
      <c r="D42" s="63"/>
      <c r="E42" s="12"/>
      <c r="F42" s="12"/>
      <c r="G42" s="12"/>
      <c r="H42" s="6"/>
      <c r="I42" s="6"/>
    </row>
    <row r="43" spans="1:9" ht="15.6" x14ac:dyDescent="0.3">
      <c r="A43" s="6"/>
      <c r="B43" s="57"/>
      <c r="C43" s="12"/>
      <c r="D43" s="63"/>
      <c r="E43" s="12"/>
      <c r="F43" s="12"/>
      <c r="G43" s="12"/>
      <c r="H43" s="6"/>
      <c r="I43" s="6"/>
    </row>
    <row r="44" spans="1:9" ht="15.6" x14ac:dyDescent="0.3">
      <c r="A44" s="6"/>
      <c r="B44" s="57"/>
      <c r="C44" s="12"/>
      <c r="D44" s="63"/>
      <c r="E44" s="12"/>
      <c r="F44" s="12"/>
      <c r="G44" s="12"/>
      <c r="H44" s="6"/>
      <c r="I44" s="6"/>
    </row>
    <row r="45" spans="1:9" ht="15.6" x14ac:dyDescent="0.3">
      <c r="A45" s="6"/>
      <c r="B45" s="57"/>
      <c r="C45" s="12"/>
      <c r="D45" s="63"/>
      <c r="E45" s="12"/>
      <c r="F45" s="12"/>
      <c r="G45" s="12"/>
      <c r="H45" s="6"/>
      <c r="I45" s="6"/>
    </row>
    <row r="46" spans="1:9" ht="15.6" x14ac:dyDescent="0.3">
      <c r="A46" s="6"/>
      <c r="B46" s="57"/>
      <c r="C46" s="12"/>
      <c r="D46" s="63"/>
      <c r="E46" s="12"/>
      <c r="F46" s="12"/>
      <c r="G46" s="12"/>
      <c r="H46" s="6"/>
      <c r="I46" s="6"/>
    </row>
    <row r="47" spans="1:9" ht="15.6" x14ac:dyDescent="0.3">
      <c r="A47" s="6"/>
      <c r="B47" s="57"/>
      <c r="C47" s="12"/>
      <c r="D47" s="63"/>
      <c r="E47" s="12"/>
      <c r="F47" s="12"/>
      <c r="G47" s="12"/>
      <c r="H47" s="6"/>
      <c r="I47" s="6"/>
    </row>
    <row r="48" spans="1:9" ht="15.6" x14ac:dyDescent="0.3">
      <c r="A48" s="6"/>
      <c r="B48" s="57"/>
      <c r="C48" s="12"/>
      <c r="D48" s="63"/>
      <c r="E48" s="12"/>
      <c r="F48" s="12"/>
      <c r="G48" s="12"/>
      <c r="H48" s="6"/>
      <c r="I48" s="6"/>
    </row>
    <row r="49" spans="1:9" ht="15.6" x14ac:dyDescent="0.3">
      <c r="A49" s="6"/>
      <c r="B49" s="57"/>
      <c r="C49" s="12"/>
      <c r="D49" s="63"/>
      <c r="E49" s="12"/>
      <c r="F49" s="12"/>
      <c r="G49" s="12"/>
      <c r="H49" s="6"/>
      <c r="I49" s="6"/>
    </row>
    <row r="50" spans="1:9" ht="15.6" x14ac:dyDescent="0.3">
      <c r="A50" s="6"/>
      <c r="B50" s="57"/>
      <c r="C50" s="12"/>
      <c r="D50" s="63"/>
      <c r="E50" s="12"/>
      <c r="F50" s="12"/>
      <c r="G50" s="12"/>
      <c r="H50" s="6"/>
      <c r="I50" s="6"/>
    </row>
    <row r="51" spans="1:9" ht="15.6" x14ac:dyDescent="0.3">
      <c r="A51" s="6"/>
      <c r="B51" s="57"/>
      <c r="C51" s="12"/>
      <c r="D51" s="63"/>
      <c r="E51" s="12"/>
      <c r="F51" s="12"/>
      <c r="G51" s="12"/>
      <c r="H51" s="6"/>
      <c r="I51" s="6"/>
    </row>
    <row r="52" spans="1:9" ht="15.6" x14ac:dyDescent="0.3">
      <c r="A52" s="6"/>
      <c r="B52" s="57"/>
      <c r="C52" s="12"/>
      <c r="D52" s="63"/>
      <c r="E52" s="12"/>
      <c r="F52" s="12"/>
      <c r="G52" s="12"/>
      <c r="H52" s="6"/>
      <c r="I52" s="6"/>
    </row>
    <row r="53" spans="1:9" ht="15.6" x14ac:dyDescent="0.3">
      <c r="A53" s="6"/>
      <c r="B53" s="57"/>
      <c r="C53" s="12"/>
      <c r="D53" s="63"/>
      <c r="E53" s="12"/>
      <c r="F53" s="12"/>
      <c r="G53" s="12"/>
      <c r="H53" s="6"/>
      <c r="I53" s="6"/>
    </row>
    <row r="54" spans="1:9" ht="15.6" x14ac:dyDescent="0.3">
      <c r="A54" s="6"/>
      <c r="B54" s="57"/>
      <c r="C54" s="12"/>
      <c r="D54" s="63"/>
      <c r="E54" s="12"/>
      <c r="F54" s="12"/>
      <c r="G54" s="12"/>
      <c r="H54" s="6"/>
      <c r="I54" s="6"/>
    </row>
    <row r="55" spans="1:9" ht="15.6" x14ac:dyDescent="0.3">
      <c r="A55" s="6"/>
      <c r="B55" s="57"/>
      <c r="C55" s="12"/>
      <c r="D55" s="63"/>
      <c r="E55" s="12"/>
      <c r="F55" s="12"/>
      <c r="G55" s="12"/>
      <c r="H55" s="6"/>
      <c r="I55" s="6"/>
    </row>
    <row r="56" spans="1:9" ht="15.6" x14ac:dyDescent="0.3">
      <c r="A56" s="6"/>
      <c r="B56" s="57"/>
      <c r="C56" s="12"/>
      <c r="D56" s="63"/>
      <c r="E56" s="12"/>
      <c r="F56" s="12"/>
      <c r="G56" s="12"/>
      <c r="H56" s="6"/>
      <c r="I56" s="6"/>
    </row>
    <row r="57" spans="1:9" ht="15.6" x14ac:dyDescent="0.3">
      <c r="A57" s="6"/>
      <c r="B57" s="57"/>
      <c r="C57" s="12"/>
      <c r="D57" s="63"/>
      <c r="E57" s="12"/>
      <c r="F57" s="12"/>
      <c r="G57" s="12"/>
      <c r="H57" s="6"/>
      <c r="I57" s="6"/>
    </row>
    <row r="58" spans="1:9" ht="15.6" x14ac:dyDescent="0.3">
      <c r="A58" s="6"/>
      <c r="B58" s="57"/>
      <c r="C58" s="12"/>
      <c r="D58" s="63"/>
      <c r="E58" s="12"/>
      <c r="F58" s="12"/>
      <c r="G58" s="12"/>
      <c r="H58" s="6"/>
      <c r="I58" s="6"/>
    </row>
    <row r="59" spans="1:9" ht="15.6" x14ac:dyDescent="0.3">
      <c r="A59" s="6"/>
      <c r="B59" s="57"/>
      <c r="C59" s="12"/>
      <c r="D59" s="63"/>
      <c r="E59" s="12"/>
      <c r="F59" s="12"/>
      <c r="G59" s="12"/>
      <c r="H59" s="6"/>
      <c r="I59" s="6"/>
    </row>
    <row r="60" spans="1:9" ht="15.6" x14ac:dyDescent="0.3">
      <c r="A60" s="6"/>
      <c r="B60" s="57"/>
      <c r="C60" s="12"/>
      <c r="D60" s="63"/>
      <c r="E60" s="12"/>
      <c r="F60" s="12"/>
      <c r="G60" s="12"/>
      <c r="H60" s="6"/>
      <c r="I60" s="6"/>
    </row>
    <row r="61" spans="1:9" ht="15.6" x14ac:dyDescent="0.3">
      <c r="A61" s="6"/>
      <c r="B61" s="57"/>
      <c r="C61" s="12"/>
      <c r="D61" s="63"/>
      <c r="E61" s="12"/>
      <c r="F61" s="12"/>
      <c r="G61" s="12"/>
      <c r="H61" s="6"/>
      <c r="I61" s="6"/>
    </row>
    <row r="62" spans="1:9" ht="15.6" x14ac:dyDescent="0.3">
      <c r="A62" s="6"/>
      <c r="B62" s="57"/>
      <c r="C62" s="12"/>
      <c r="D62" s="63"/>
      <c r="E62" s="12"/>
      <c r="F62" s="12"/>
      <c r="G62" s="12"/>
      <c r="H62" s="6"/>
      <c r="I62" s="6"/>
    </row>
    <row r="63" spans="1:9" ht="15.6" x14ac:dyDescent="0.3">
      <c r="D63" s="63"/>
      <c r="E63" s="12"/>
      <c r="F63" s="12"/>
      <c r="G63" s="12"/>
      <c r="H63" s="6"/>
      <c r="I63" s="6"/>
    </row>
    <row r="64" spans="1:9" ht="15.6" x14ac:dyDescent="0.3">
      <c r="D64" s="63"/>
      <c r="E64" s="12"/>
      <c r="F64" s="12"/>
      <c r="G64" s="12"/>
      <c r="H64" s="6"/>
      <c r="I64" s="6"/>
    </row>
    <row r="65" spans="4:9" ht="15.6" x14ac:dyDescent="0.3">
      <c r="D65" s="63"/>
      <c r="E65" s="12"/>
      <c r="F65" s="12"/>
      <c r="G65" s="12"/>
      <c r="H65" s="6"/>
      <c r="I65" s="6"/>
    </row>
    <row r="66" spans="4:9" ht="15.6" x14ac:dyDescent="0.3">
      <c r="D66" s="63"/>
      <c r="E66" s="12"/>
      <c r="F66" s="12"/>
      <c r="G66" s="12"/>
      <c r="H66" s="6"/>
      <c r="I66" s="6"/>
    </row>
    <row r="67" spans="4:9" ht="15.6" x14ac:dyDescent="0.3">
      <c r="D67" s="63"/>
      <c r="E67" s="12"/>
      <c r="F67" s="12"/>
      <c r="G67" s="12"/>
      <c r="H67" s="6"/>
      <c r="I67" s="6"/>
    </row>
    <row r="68" spans="4:9" ht="15.6" x14ac:dyDescent="0.3">
      <c r="D68" s="63"/>
      <c r="E68" s="12"/>
      <c r="F68" s="12"/>
      <c r="G68" s="12"/>
      <c r="H68" s="6"/>
      <c r="I68" s="6"/>
    </row>
    <row r="69" spans="4:9" ht="15.6" x14ac:dyDescent="0.3">
      <c r="D69" s="63"/>
      <c r="E69" s="12"/>
      <c r="F69" s="12"/>
      <c r="G69" s="12"/>
      <c r="H69" s="6"/>
      <c r="I69" s="6"/>
    </row>
    <row r="70" spans="4:9" ht="15.6" x14ac:dyDescent="0.3">
      <c r="D70" s="63"/>
      <c r="E70" s="12"/>
      <c r="F70" s="12"/>
      <c r="G70" s="12"/>
      <c r="H70" s="6"/>
      <c r="I70" s="6"/>
    </row>
    <row r="71" spans="4:9" ht="15.6" x14ac:dyDescent="0.3">
      <c r="D71" s="63"/>
      <c r="E71" s="12"/>
      <c r="F71" s="12"/>
      <c r="G71" s="12"/>
      <c r="H71" s="6"/>
      <c r="I71" s="6"/>
    </row>
    <row r="72" spans="4:9" ht="15.6" x14ac:dyDescent="0.3">
      <c r="D72" s="63"/>
      <c r="E72" s="12"/>
      <c r="F72" s="12"/>
      <c r="G72" s="12"/>
      <c r="H72" s="6"/>
      <c r="I72" s="6"/>
    </row>
    <row r="73" spans="4:9" ht="15.6" x14ac:dyDescent="0.3">
      <c r="D73" s="63"/>
      <c r="E73" s="12"/>
      <c r="F73" s="12"/>
      <c r="G73" s="12"/>
      <c r="H73" s="6"/>
      <c r="I73" s="6"/>
    </row>
    <row r="74" spans="4:9" ht="15.6" x14ac:dyDescent="0.3">
      <c r="D74" s="63"/>
      <c r="E74" s="12"/>
      <c r="F74" s="12"/>
      <c r="G74" s="12"/>
      <c r="H74" s="6"/>
      <c r="I74" s="6"/>
    </row>
    <row r="75" spans="4:9" ht="15.6" x14ac:dyDescent="0.3">
      <c r="D75" s="63"/>
      <c r="E75" s="12"/>
      <c r="F75" s="12"/>
      <c r="G75" s="12"/>
      <c r="H75" s="6"/>
      <c r="I75" s="6"/>
    </row>
    <row r="76" spans="4:9" ht="15.6" x14ac:dyDescent="0.3">
      <c r="D76" s="63"/>
      <c r="E76" s="12"/>
      <c r="F76" s="12"/>
      <c r="G76" s="12"/>
      <c r="H76" s="6"/>
      <c r="I76" s="6"/>
    </row>
    <row r="77" spans="4:9" ht="15.6" x14ac:dyDescent="0.3">
      <c r="D77" s="63"/>
      <c r="E77" s="12"/>
      <c r="F77" s="12"/>
      <c r="G77" s="12"/>
      <c r="H77" s="6"/>
      <c r="I77" s="6"/>
    </row>
    <row r="78" spans="4:9" ht="15.6" x14ac:dyDescent="0.3">
      <c r="D78" s="63"/>
      <c r="E78" s="12"/>
      <c r="F78" s="12"/>
      <c r="G78" s="12"/>
      <c r="H78" s="6"/>
      <c r="I78" s="6"/>
    </row>
    <row r="79" spans="4:9" ht="15.6" x14ac:dyDescent="0.3">
      <c r="D79" s="63"/>
      <c r="E79" s="12"/>
      <c r="F79" s="12"/>
      <c r="G79" s="12"/>
      <c r="H79" s="6"/>
      <c r="I79" s="6"/>
    </row>
    <row r="80" spans="4:9" ht="15.6" x14ac:dyDescent="0.3">
      <c r="D80" s="63"/>
      <c r="E80" s="12"/>
      <c r="F80" s="12"/>
      <c r="G80" s="12"/>
      <c r="H80" s="6"/>
      <c r="I80" s="6"/>
    </row>
    <row r="81" spans="4:9" ht="15.6" x14ac:dyDescent="0.3">
      <c r="D81" s="63"/>
      <c r="E81" s="12"/>
      <c r="F81" s="12"/>
      <c r="G81" s="12"/>
      <c r="H81" s="6"/>
      <c r="I81" s="6"/>
    </row>
    <row r="82" spans="4:9" ht="15.6" x14ac:dyDescent="0.3">
      <c r="D82" s="63"/>
      <c r="E82" s="12"/>
      <c r="F82" s="12"/>
      <c r="G82" s="12"/>
      <c r="H82" s="6"/>
      <c r="I82" s="6"/>
    </row>
    <row r="83" spans="4:9" ht="15.6" x14ac:dyDescent="0.3">
      <c r="D83" s="63"/>
      <c r="E83" s="12"/>
      <c r="F83" s="12"/>
      <c r="G83" s="12"/>
      <c r="H83" s="6"/>
      <c r="I83" s="6"/>
    </row>
    <row r="84" spans="4:9" ht="15.6" x14ac:dyDescent="0.3">
      <c r="D84" s="63"/>
      <c r="E84" s="12"/>
      <c r="F84" s="12"/>
      <c r="G84" s="12"/>
      <c r="H84" s="6"/>
      <c r="I84" s="6"/>
    </row>
    <row r="85" spans="4:9" ht="15.6" x14ac:dyDescent="0.3">
      <c r="D85" s="63"/>
      <c r="E85" s="12"/>
      <c r="F85" s="12"/>
      <c r="G85" s="12"/>
      <c r="H85" s="6"/>
      <c r="I85" s="6"/>
    </row>
    <row r="86" spans="4:9" ht="15.6" x14ac:dyDescent="0.3">
      <c r="D86" s="63"/>
      <c r="E86" s="12"/>
      <c r="F86" s="12"/>
      <c r="G86" s="12"/>
      <c r="H86" s="6"/>
      <c r="I86" s="6"/>
    </row>
    <row r="87" spans="4:9" ht="15.6" x14ac:dyDescent="0.3">
      <c r="D87" s="63"/>
      <c r="E87" s="12"/>
      <c r="F87" s="12"/>
      <c r="G87" s="12"/>
      <c r="H87" s="6"/>
      <c r="I87" s="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F22"/>
  <sheetViews>
    <sheetView workbookViewId="0">
      <selection activeCell="J32" sqref="J32"/>
    </sheetView>
  </sheetViews>
  <sheetFormatPr defaultColWidth="9.109375" defaultRowHeight="14.4" x14ac:dyDescent="0.3"/>
  <cols>
    <col min="1" max="1" width="9.109375" style="60"/>
    <col min="2" max="2" width="29.44140625" style="60" bestFit="1" customWidth="1"/>
    <col min="3" max="3" width="17.6640625" style="2" customWidth="1"/>
    <col min="4" max="4" width="15.44140625" style="2" customWidth="1"/>
    <col min="5" max="5" width="15.109375" style="2" customWidth="1"/>
    <col min="6" max="6" width="15.6640625" style="2" customWidth="1"/>
    <col min="7" max="16384" width="9.109375" style="2"/>
  </cols>
  <sheetData>
    <row r="1" spans="1:6" ht="21" x14ac:dyDescent="0.35">
      <c r="A1" s="181" t="s">
        <v>0</v>
      </c>
      <c r="B1" s="182"/>
      <c r="C1" s="118" t="s">
        <v>707</v>
      </c>
      <c r="D1" s="116"/>
      <c r="E1" s="119"/>
      <c r="F1" s="124"/>
    </row>
    <row r="2" spans="1:6" ht="15.75" x14ac:dyDescent="0.25">
      <c r="A2" s="183"/>
      <c r="B2" s="182"/>
      <c r="C2" s="121"/>
      <c r="D2" s="120"/>
      <c r="E2" s="122"/>
      <c r="F2" s="124"/>
    </row>
    <row r="3" spans="1:6" ht="15.75" x14ac:dyDescent="0.25">
      <c r="A3" s="183" t="s">
        <v>2</v>
      </c>
      <c r="B3" s="182"/>
      <c r="C3" s="123">
        <v>3190</v>
      </c>
      <c r="D3" s="120"/>
      <c r="E3" s="122"/>
      <c r="F3" s="124"/>
    </row>
    <row r="4" spans="1:6" ht="15.75" x14ac:dyDescent="0.25">
      <c r="A4" s="183" t="s">
        <v>1</v>
      </c>
      <c r="B4" s="182"/>
      <c r="C4" s="123" t="s">
        <v>546</v>
      </c>
      <c r="D4" s="122"/>
      <c r="E4" s="122"/>
      <c r="F4" s="124"/>
    </row>
    <row r="5" spans="1:6" ht="25.2" customHeight="1" x14ac:dyDescent="0.25">
      <c r="A5" s="183" t="s">
        <v>356</v>
      </c>
      <c r="B5" s="182"/>
      <c r="C5" s="107" t="s">
        <v>545</v>
      </c>
      <c r="D5" s="120"/>
      <c r="E5" s="125"/>
      <c r="F5" s="125"/>
    </row>
    <row r="6" spans="1:6" ht="15.75" x14ac:dyDescent="0.25">
      <c r="A6" s="183" t="s">
        <v>3</v>
      </c>
      <c r="B6" s="182"/>
      <c r="C6" s="107" t="s">
        <v>606</v>
      </c>
      <c r="D6" s="120"/>
      <c r="E6" s="125"/>
      <c r="F6" s="125"/>
    </row>
    <row r="7" spans="1:6" s="7" customFormat="1" ht="15.75" x14ac:dyDescent="0.25">
      <c r="A7" s="183"/>
      <c r="B7" s="182"/>
      <c r="C7" s="107"/>
      <c r="D7" s="120"/>
      <c r="E7" s="125"/>
      <c r="F7" s="125"/>
    </row>
    <row r="8" spans="1:6" ht="15.75" x14ac:dyDescent="0.25">
      <c r="A8" s="183" t="s">
        <v>623</v>
      </c>
      <c r="B8" s="182"/>
      <c r="C8" s="120" t="s">
        <v>629</v>
      </c>
      <c r="D8" s="122"/>
      <c r="E8" s="126"/>
      <c r="F8" s="126"/>
    </row>
    <row r="9" spans="1:6" s="7" customFormat="1" ht="16.5" thickBot="1" x14ac:dyDescent="0.3">
      <c r="A9" s="183"/>
      <c r="B9" s="182"/>
      <c r="C9" s="120"/>
      <c r="D9" s="122"/>
      <c r="E9" s="126"/>
      <c r="F9" s="126"/>
    </row>
    <row r="10" spans="1:6" s="4" customFormat="1" ht="32.25" customHeight="1" thickBot="1" x14ac:dyDescent="0.3">
      <c r="A10" s="59" t="s">
        <v>343</v>
      </c>
      <c r="B10" s="54" t="s">
        <v>344</v>
      </c>
      <c r="C10" s="27" t="s">
        <v>345</v>
      </c>
      <c r="D10" s="26" t="s">
        <v>346</v>
      </c>
      <c r="E10" s="32" t="s">
        <v>347</v>
      </c>
      <c r="F10" s="48" t="s">
        <v>537</v>
      </c>
    </row>
    <row r="11" spans="1:6" s="7" customFormat="1" ht="18" customHeight="1" thickBot="1" x14ac:dyDescent="0.3">
      <c r="A11" s="184" t="s">
        <v>19</v>
      </c>
      <c r="B11" s="184" t="s">
        <v>197</v>
      </c>
      <c r="C11" s="112">
        <v>30000</v>
      </c>
      <c r="D11" s="112">
        <f t="shared" ref="D11:D20" si="0">SUM(F11:F11)</f>
        <v>30000</v>
      </c>
      <c r="E11" s="112">
        <f>C11-D11</f>
        <v>0</v>
      </c>
      <c r="F11" s="112">
        <v>30000</v>
      </c>
    </row>
    <row r="12" spans="1:6" s="7" customFormat="1" ht="18" customHeight="1" thickBot="1" x14ac:dyDescent="0.3">
      <c r="A12" s="184" t="s">
        <v>21</v>
      </c>
      <c r="B12" s="184" t="s">
        <v>378</v>
      </c>
      <c r="C12" s="112">
        <v>24813</v>
      </c>
      <c r="D12" s="112">
        <f t="shared" si="0"/>
        <v>24813</v>
      </c>
      <c r="E12" s="112">
        <f t="shared" ref="E12:E20" si="1">C12-D12</f>
        <v>0</v>
      </c>
      <c r="F12" s="112">
        <v>24813</v>
      </c>
    </row>
    <row r="13" spans="1:6" ht="18" customHeight="1" thickBot="1" x14ac:dyDescent="0.3">
      <c r="A13" s="184" t="s">
        <v>30</v>
      </c>
      <c r="B13" s="184" t="s">
        <v>391</v>
      </c>
      <c r="C13" s="112">
        <v>30000</v>
      </c>
      <c r="D13" s="112">
        <f t="shared" si="0"/>
        <v>30000</v>
      </c>
      <c r="E13" s="112">
        <f t="shared" si="1"/>
        <v>0</v>
      </c>
      <c r="F13" s="112">
        <v>30000</v>
      </c>
    </row>
    <row r="14" spans="1:6" ht="18" customHeight="1" thickBot="1" x14ac:dyDescent="0.3">
      <c r="A14" s="184" t="s">
        <v>80</v>
      </c>
      <c r="B14" s="184" t="s">
        <v>436</v>
      </c>
      <c r="C14" s="112">
        <v>30000</v>
      </c>
      <c r="D14" s="112">
        <f t="shared" si="0"/>
        <v>30000</v>
      </c>
      <c r="E14" s="112">
        <f t="shared" si="1"/>
        <v>0</v>
      </c>
      <c r="F14" s="112">
        <v>30000</v>
      </c>
    </row>
    <row r="15" spans="1:6" ht="18" customHeight="1" thickBot="1" x14ac:dyDescent="0.3">
      <c r="A15" s="184" t="s">
        <v>82</v>
      </c>
      <c r="B15" s="184" t="s">
        <v>252</v>
      </c>
      <c r="C15" s="112">
        <v>30000</v>
      </c>
      <c r="D15" s="112">
        <f t="shared" si="0"/>
        <v>30000</v>
      </c>
      <c r="E15" s="112">
        <f t="shared" si="1"/>
        <v>0</v>
      </c>
      <c r="F15" s="112">
        <v>30000</v>
      </c>
    </row>
    <row r="16" spans="1:6" ht="18" customHeight="1" thickBot="1" x14ac:dyDescent="0.3">
      <c r="A16" s="184" t="s">
        <v>94</v>
      </c>
      <c r="B16" s="184" t="s">
        <v>262</v>
      </c>
      <c r="C16" s="112">
        <v>16108</v>
      </c>
      <c r="D16" s="112">
        <f t="shared" si="0"/>
        <v>16108</v>
      </c>
      <c r="E16" s="112">
        <f t="shared" si="1"/>
        <v>0</v>
      </c>
      <c r="F16" s="112">
        <v>16108</v>
      </c>
    </row>
    <row r="17" spans="1:6" ht="18" customHeight="1" thickBot="1" x14ac:dyDescent="0.3">
      <c r="A17" s="184" t="s">
        <v>148</v>
      </c>
      <c r="B17" s="184" t="s">
        <v>499</v>
      </c>
      <c r="C17" s="112">
        <v>30000</v>
      </c>
      <c r="D17" s="112">
        <f t="shared" si="0"/>
        <v>30000</v>
      </c>
      <c r="E17" s="112">
        <f t="shared" si="1"/>
        <v>0</v>
      </c>
      <c r="F17" s="112">
        <v>30000</v>
      </c>
    </row>
    <row r="18" spans="1:6" ht="18" customHeight="1" thickBot="1" x14ac:dyDescent="0.3">
      <c r="A18" s="184" t="s">
        <v>149</v>
      </c>
      <c r="B18" s="184" t="s">
        <v>501</v>
      </c>
      <c r="C18" s="112">
        <v>43608</v>
      </c>
      <c r="D18" s="112">
        <f t="shared" si="0"/>
        <v>43608</v>
      </c>
      <c r="E18" s="112">
        <f t="shared" si="1"/>
        <v>0</v>
      </c>
      <c r="F18" s="112">
        <v>43608</v>
      </c>
    </row>
    <row r="19" spans="1:6" ht="18" customHeight="1" thickBot="1" x14ac:dyDescent="0.3">
      <c r="A19" s="184" t="s">
        <v>150</v>
      </c>
      <c r="B19" s="184" t="s">
        <v>502</v>
      </c>
      <c r="C19" s="112">
        <v>30000</v>
      </c>
      <c r="D19" s="112">
        <f t="shared" si="0"/>
        <v>30000</v>
      </c>
      <c r="E19" s="112">
        <f t="shared" si="1"/>
        <v>0</v>
      </c>
      <c r="F19" s="112">
        <v>30000</v>
      </c>
    </row>
    <row r="20" spans="1:6" ht="18" customHeight="1" thickBot="1" x14ac:dyDescent="0.3">
      <c r="A20" s="184" t="s">
        <v>153</v>
      </c>
      <c r="B20" s="184" t="s">
        <v>505</v>
      </c>
      <c r="C20" s="112">
        <v>30000</v>
      </c>
      <c r="D20" s="112">
        <f t="shared" si="0"/>
        <v>30000</v>
      </c>
      <c r="E20" s="112">
        <f t="shared" si="1"/>
        <v>0</v>
      </c>
      <c r="F20" s="112">
        <v>30000</v>
      </c>
    </row>
    <row r="21" spans="1:6" s="1" customFormat="1" ht="18" customHeight="1" thickBot="1" x14ac:dyDescent="0.3">
      <c r="A21" s="179"/>
      <c r="B21" s="179"/>
      <c r="C21" s="163"/>
      <c r="D21" s="75"/>
      <c r="E21" s="75"/>
      <c r="F21" s="180"/>
    </row>
    <row r="22" spans="1:6" s="1" customFormat="1" ht="18" customHeight="1" thickBot="1" x14ac:dyDescent="0.35">
      <c r="A22" s="185" t="s">
        <v>535</v>
      </c>
      <c r="B22" s="185"/>
      <c r="C22" s="161">
        <f>SUM(C11:C21)</f>
        <v>294529</v>
      </c>
      <c r="D22" s="161">
        <f>SUM(D11:D20)</f>
        <v>294529</v>
      </c>
      <c r="E22" s="161">
        <f>SUM(E11:E20)</f>
        <v>0</v>
      </c>
      <c r="F22" s="115">
        <f>SUM(F11:F20)</f>
        <v>294529</v>
      </c>
    </row>
  </sheetData>
  <sheetProtection password="EF32" sheet="1" objects="1" scenarios="1"/>
  <sortState ref="A169:AH202">
    <sortCondition ref="A1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3"/>
  <sheetViews>
    <sheetView zoomScaleNormal="100" workbookViewId="0">
      <selection activeCell="A11" sqref="A11"/>
    </sheetView>
  </sheetViews>
  <sheetFormatPr defaultColWidth="9.109375" defaultRowHeight="14.4" x14ac:dyDescent="0.3"/>
  <cols>
    <col min="1" max="1" width="9.109375" style="1"/>
    <col min="2" max="2" width="30.44140625" style="56" customWidth="1"/>
    <col min="3" max="3" width="16.44140625" style="11" customWidth="1"/>
    <col min="4" max="4" width="20" style="64" hidden="1" customWidth="1"/>
    <col min="5" max="5" width="17.5546875" style="11" hidden="1" customWidth="1"/>
    <col min="6" max="6" width="15.6640625" style="11" customWidth="1"/>
    <col min="7" max="7" width="17" style="11" customWidth="1"/>
    <col min="8" max="9" width="15.6640625" style="1" customWidth="1"/>
    <col min="10" max="16384" width="9.109375" style="1"/>
  </cols>
  <sheetData>
    <row r="1" spans="1:9" ht="21" x14ac:dyDescent="0.4">
      <c r="A1" s="116" t="s">
        <v>0</v>
      </c>
      <c r="B1" s="166"/>
      <c r="C1" s="118" t="s">
        <v>674</v>
      </c>
      <c r="D1" s="167"/>
      <c r="E1" s="168"/>
      <c r="F1" s="168"/>
      <c r="G1" s="169"/>
      <c r="H1" s="170"/>
      <c r="I1" s="170"/>
    </row>
    <row r="2" spans="1:9" ht="15.6" x14ac:dyDescent="0.3">
      <c r="A2" s="120"/>
      <c r="B2" s="166"/>
      <c r="C2" s="121"/>
      <c r="D2" s="171"/>
      <c r="E2" s="172"/>
      <c r="F2" s="173"/>
      <c r="G2" s="174"/>
      <c r="H2" s="170"/>
      <c r="I2" s="170"/>
    </row>
    <row r="3" spans="1:9" ht="15.6" x14ac:dyDescent="0.3">
      <c r="A3" s="120" t="s">
        <v>2</v>
      </c>
      <c r="B3" s="166"/>
      <c r="C3" s="123">
        <v>3239</v>
      </c>
      <c r="D3" s="167"/>
      <c r="E3" s="173"/>
      <c r="F3" s="173"/>
      <c r="G3" s="174"/>
      <c r="H3" s="170"/>
      <c r="I3" s="170"/>
    </row>
    <row r="4" spans="1:9" ht="15.6" x14ac:dyDescent="0.3">
      <c r="A4" s="120" t="s">
        <v>1</v>
      </c>
      <c r="B4" s="166"/>
      <c r="C4" s="123" t="str">
        <f>'AP Incentives'!$C$4</f>
        <v>2017-18</v>
      </c>
      <c r="D4" s="167"/>
      <c r="E4" s="173"/>
      <c r="F4" s="174"/>
      <c r="G4" s="174"/>
      <c r="H4" s="170"/>
      <c r="I4" s="170"/>
    </row>
    <row r="5" spans="1:9" ht="25.2" customHeight="1" x14ac:dyDescent="0.3">
      <c r="A5" s="120" t="s">
        <v>356</v>
      </c>
      <c r="B5" s="166"/>
      <c r="C5" s="107" t="s">
        <v>545</v>
      </c>
      <c r="D5" s="167"/>
      <c r="E5" s="173"/>
      <c r="F5" s="173"/>
      <c r="G5" s="175"/>
      <c r="H5" s="125"/>
      <c r="I5" s="125"/>
    </row>
    <row r="6" spans="1:9" ht="15.6" x14ac:dyDescent="0.3">
      <c r="A6" s="120" t="s">
        <v>3</v>
      </c>
      <c r="B6" s="166"/>
      <c r="C6" s="107" t="s">
        <v>606</v>
      </c>
      <c r="D6" s="167"/>
      <c r="E6" s="173"/>
      <c r="F6" s="173"/>
      <c r="G6" s="175"/>
      <c r="H6" s="125"/>
      <c r="I6" s="125"/>
    </row>
    <row r="7" spans="1:9" ht="15.6" x14ac:dyDescent="0.3">
      <c r="A7" s="120"/>
      <c r="B7" s="166"/>
      <c r="C7" s="107"/>
      <c r="D7" s="167"/>
      <c r="E7" s="173"/>
      <c r="F7" s="173"/>
      <c r="G7" s="175"/>
      <c r="H7" s="125"/>
      <c r="I7" s="125"/>
    </row>
    <row r="8" spans="1:9" ht="15.6" x14ac:dyDescent="0.3">
      <c r="A8" s="120" t="s">
        <v>607</v>
      </c>
      <c r="B8" s="166"/>
      <c r="C8" s="123" t="s">
        <v>675</v>
      </c>
      <c r="D8" s="167"/>
      <c r="E8" s="173"/>
      <c r="F8" s="174"/>
      <c r="G8" s="177"/>
      <c r="H8" s="176"/>
      <c r="I8" s="176"/>
    </row>
    <row r="9" spans="1:9" ht="16.2" thickBot="1" x14ac:dyDescent="0.35">
      <c r="A9" s="120"/>
      <c r="B9" s="150"/>
      <c r="C9" s="120"/>
      <c r="D9" s="167"/>
      <c r="E9" s="173"/>
      <c r="F9" s="174"/>
      <c r="G9" s="177"/>
      <c r="H9" s="176"/>
      <c r="I9" s="176"/>
    </row>
    <row r="10" spans="1:9" s="10" customFormat="1" ht="32.25" customHeight="1" thickBot="1" x14ac:dyDescent="0.35">
      <c r="A10" s="24" t="s">
        <v>343</v>
      </c>
      <c r="B10" s="40" t="s">
        <v>344</v>
      </c>
      <c r="C10" s="40" t="s">
        <v>345</v>
      </c>
      <c r="D10" s="62"/>
      <c r="E10" s="28" t="s">
        <v>354</v>
      </c>
      <c r="F10" s="26" t="s">
        <v>346</v>
      </c>
      <c r="G10" s="13" t="s">
        <v>347</v>
      </c>
      <c r="H10" s="48" t="s">
        <v>670</v>
      </c>
      <c r="I10" s="276" t="s">
        <v>719</v>
      </c>
    </row>
    <row r="11" spans="1:9" s="3" customFormat="1" ht="18" customHeight="1" thickBot="1" x14ac:dyDescent="0.4">
      <c r="A11" s="202" t="s">
        <v>6</v>
      </c>
      <c r="B11" s="203" t="s">
        <v>184</v>
      </c>
      <c r="C11" s="199">
        <v>24052</v>
      </c>
      <c r="D11" s="204" t="e">
        <f>SUMIF(#REF!, A11,C:C )</f>
        <v>#REF!</v>
      </c>
      <c r="E11" s="200" t="e">
        <f>IF(ISBLANK(#REF!),,-C11)+IF(ISBLANK(D11),,D11)</f>
        <v>#REF!</v>
      </c>
      <c r="F11" s="200">
        <f>H11+I11</f>
        <v>24052</v>
      </c>
      <c r="G11" s="200">
        <f>C11-F11</f>
        <v>0</v>
      </c>
      <c r="H11" s="201">
        <v>9922</v>
      </c>
      <c r="I11" s="201">
        <v>14130</v>
      </c>
    </row>
    <row r="12" spans="1:9" s="3" customFormat="1" ht="18" customHeight="1" thickBot="1" x14ac:dyDescent="0.4">
      <c r="A12" s="205" t="s">
        <v>10</v>
      </c>
      <c r="B12" s="206" t="s">
        <v>188</v>
      </c>
      <c r="C12" s="189">
        <v>11300</v>
      </c>
      <c r="D12" s="207" t="e">
        <f>SUMIF(#REF!, A12,C:C )</f>
        <v>#REF!</v>
      </c>
      <c r="E12" s="190" t="e">
        <f>IF(ISBLANK(#REF!),,-C12)+IF(ISBLANK(D12),,D12)</f>
        <v>#REF!</v>
      </c>
      <c r="F12" s="196">
        <f t="shared" ref="F12:F18" si="0">H12+I12</f>
        <v>11300</v>
      </c>
      <c r="G12" s="190">
        <f t="shared" ref="G12:G46" si="1">C12-F12</f>
        <v>0</v>
      </c>
      <c r="H12" s="191">
        <v>7100</v>
      </c>
      <c r="I12" s="191">
        <v>4200</v>
      </c>
    </row>
    <row r="13" spans="1:9" s="3" customFormat="1" ht="18" customHeight="1" thickBot="1" x14ac:dyDescent="0.4">
      <c r="A13" s="205" t="s">
        <v>12</v>
      </c>
      <c r="B13" s="206" t="s">
        <v>190</v>
      </c>
      <c r="C13" s="189">
        <v>10800</v>
      </c>
      <c r="D13" s="207" t="e">
        <f>SUMIF(#REF!, A13,C:C )</f>
        <v>#REF!</v>
      </c>
      <c r="E13" s="190" t="e">
        <f>IF(ISBLANK(#REF!),,-C13)+IF(ISBLANK(D13),,D13)</f>
        <v>#REF!</v>
      </c>
      <c r="F13" s="196">
        <f t="shared" si="0"/>
        <v>10800</v>
      </c>
      <c r="G13" s="190">
        <f t="shared" si="1"/>
        <v>0</v>
      </c>
      <c r="H13" s="191">
        <v>8880</v>
      </c>
      <c r="I13" s="191">
        <v>1920</v>
      </c>
    </row>
    <row r="14" spans="1:9" s="3" customFormat="1" ht="18" customHeight="1" thickBot="1" x14ac:dyDescent="0.4">
      <c r="A14" s="205" t="s">
        <v>17</v>
      </c>
      <c r="B14" s="206" t="s">
        <v>195</v>
      </c>
      <c r="C14" s="189">
        <v>10000</v>
      </c>
      <c r="D14" s="207" t="e">
        <f>SUMIF(#REF!, A14,C:C )</f>
        <v>#REF!</v>
      </c>
      <c r="E14" s="190" t="e">
        <f>IF(ISBLANK(#REF!),,-C14)+IF(ISBLANK(D14),,D14)</f>
        <v>#REF!</v>
      </c>
      <c r="F14" s="196">
        <f t="shared" si="0"/>
        <v>10000</v>
      </c>
      <c r="G14" s="190">
        <f t="shared" si="1"/>
        <v>0</v>
      </c>
      <c r="H14" s="191">
        <v>10000</v>
      </c>
      <c r="I14" s="191"/>
    </row>
    <row r="15" spans="1:9" s="3" customFormat="1" ht="18" customHeight="1" thickBot="1" x14ac:dyDescent="0.4">
      <c r="A15" s="205" t="s">
        <v>19</v>
      </c>
      <c r="B15" s="206" t="s">
        <v>197</v>
      </c>
      <c r="C15" s="189">
        <v>19870</v>
      </c>
      <c r="D15" s="207" t="e">
        <f>SUMIF(#REF!, A15,C:C )</f>
        <v>#REF!</v>
      </c>
      <c r="E15" s="190" t="e">
        <f>IF(ISBLANK(#REF!),,-C15)+IF(ISBLANK(D15),,D15)</f>
        <v>#REF!</v>
      </c>
      <c r="F15" s="196">
        <f t="shared" si="0"/>
        <v>19870</v>
      </c>
      <c r="G15" s="190">
        <f t="shared" si="1"/>
        <v>0</v>
      </c>
      <c r="H15" s="191">
        <v>9935</v>
      </c>
      <c r="I15" s="191">
        <v>9935</v>
      </c>
    </row>
    <row r="16" spans="1:9" s="3" customFormat="1" ht="18" customHeight="1" thickBot="1" x14ac:dyDescent="0.4">
      <c r="A16" s="205" t="s">
        <v>29</v>
      </c>
      <c r="B16" s="206" t="s">
        <v>203</v>
      </c>
      <c r="C16" s="189">
        <v>24130</v>
      </c>
      <c r="D16" s="207" t="e">
        <f>SUMIF(#REF!, A16,C:C )</f>
        <v>#REF!</v>
      </c>
      <c r="E16" s="190" t="e">
        <f>IF(ISBLANK(#REF!),,-C16)+IF(ISBLANK(D16),,D16)</f>
        <v>#REF!</v>
      </c>
      <c r="F16" s="196">
        <f t="shared" si="0"/>
        <v>24130</v>
      </c>
      <c r="G16" s="190">
        <f t="shared" si="1"/>
        <v>0</v>
      </c>
      <c r="H16" s="191">
        <v>10000</v>
      </c>
      <c r="I16" s="191">
        <v>14130</v>
      </c>
    </row>
    <row r="17" spans="1:9" s="3" customFormat="1" ht="18" customHeight="1" thickBot="1" x14ac:dyDescent="0.4">
      <c r="A17" s="205" t="s">
        <v>33</v>
      </c>
      <c r="B17" s="206" t="s">
        <v>207</v>
      </c>
      <c r="C17" s="189">
        <v>10000</v>
      </c>
      <c r="D17" s="207" t="e">
        <f>SUMIF(#REF!, A17,C:C )</f>
        <v>#REF!</v>
      </c>
      <c r="E17" s="190" t="e">
        <f>IF(ISBLANK(#REF!),,-C17)+IF(ISBLANK(D17),,D17)</f>
        <v>#REF!</v>
      </c>
      <c r="F17" s="196">
        <f t="shared" si="0"/>
        <v>10000</v>
      </c>
      <c r="G17" s="190">
        <f t="shared" si="1"/>
        <v>0</v>
      </c>
      <c r="H17" s="191">
        <v>10000</v>
      </c>
      <c r="I17" s="191"/>
    </row>
    <row r="18" spans="1:9" s="3" customFormat="1" ht="18" customHeight="1" thickBot="1" x14ac:dyDescent="0.4">
      <c r="A18" s="205" t="s">
        <v>44</v>
      </c>
      <c r="B18" s="206" t="s">
        <v>217</v>
      </c>
      <c r="C18" s="189">
        <v>24114</v>
      </c>
      <c r="D18" s="207" t="e">
        <f>SUMIF(#REF!, A18,C:C )</f>
        <v>#REF!</v>
      </c>
      <c r="E18" s="190" t="e">
        <f>IF(ISBLANK(#REF!),,-C18)+IF(ISBLANK(D18),,D18)</f>
        <v>#REF!</v>
      </c>
      <c r="F18" s="196">
        <f t="shared" si="0"/>
        <v>24114</v>
      </c>
      <c r="G18" s="190">
        <f t="shared" si="1"/>
        <v>0</v>
      </c>
      <c r="H18" s="191">
        <v>9984</v>
      </c>
      <c r="I18" s="191">
        <v>14130</v>
      </c>
    </row>
    <row r="19" spans="1:9" s="3" customFormat="1" ht="18" customHeight="1" thickBot="1" x14ac:dyDescent="0.4">
      <c r="A19" s="320" t="s">
        <v>46</v>
      </c>
      <c r="B19" s="206" t="s">
        <v>810</v>
      </c>
      <c r="C19" s="189">
        <v>12312</v>
      </c>
      <c r="D19" s="207"/>
      <c r="E19" s="190"/>
      <c r="F19" s="196">
        <f>H19+I19</f>
        <v>12312</v>
      </c>
      <c r="G19" s="190"/>
      <c r="H19" s="191"/>
      <c r="I19" s="191">
        <v>12312</v>
      </c>
    </row>
    <row r="20" spans="1:9" s="3" customFormat="1" ht="18" customHeight="1" thickBot="1" x14ac:dyDescent="0.4">
      <c r="A20" s="205" t="s">
        <v>47</v>
      </c>
      <c r="B20" s="206" t="s">
        <v>219</v>
      </c>
      <c r="C20" s="189">
        <v>9090</v>
      </c>
      <c r="D20" s="207" t="e">
        <f>SUMIF(#REF!, A20,C:C )</f>
        <v>#REF!</v>
      </c>
      <c r="E20" s="190" t="e">
        <f>IF(ISBLANK(#REF!),,-C20)+IF(ISBLANK(D20),,D20)</f>
        <v>#REF!</v>
      </c>
      <c r="F20" s="196">
        <f>H20+I20</f>
        <v>9090</v>
      </c>
      <c r="G20" s="190">
        <f t="shared" si="1"/>
        <v>0</v>
      </c>
      <c r="H20" s="191">
        <v>9090</v>
      </c>
      <c r="I20" s="191"/>
    </row>
    <row r="21" spans="1:9" s="3" customFormat="1" ht="18" customHeight="1" thickBot="1" x14ac:dyDescent="0.4">
      <c r="A21" s="320" t="s">
        <v>48</v>
      </c>
      <c r="B21" s="206" t="s">
        <v>220</v>
      </c>
      <c r="C21" s="206">
        <v>15672</v>
      </c>
      <c r="D21" s="206" t="e">
        <f>SUMIF(#REF!, A21,C:C )</f>
        <v>#REF!</v>
      </c>
      <c r="E21" s="206" t="e">
        <f>IF(ISBLANK(#REF!),,-C21)+IF(ISBLANK(D21),,D21)</f>
        <v>#REF!</v>
      </c>
      <c r="F21" s="196">
        <f t="shared" ref="F21:F27" si="2">H21+I21</f>
        <v>15672</v>
      </c>
      <c r="G21" s="190">
        <f t="shared" si="1"/>
        <v>0</v>
      </c>
      <c r="H21" s="206">
        <v>9672</v>
      </c>
      <c r="I21" s="206">
        <v>6000</v>
      </c>
    </row>
    <row r="22" spans="1:9" s="3" customFormat="1" ht="18" customHeight="1" thickBot="1" x14ac:dyDescent="0.4">
      <c r="A22" s="320" t="s">
        <v>54</v>
      </c>
      <c r="B22" s="206" t="s">
        <v>226</v>
      </c>
      <c r="C22" s="206">
        <v>9999</v>
      </c>
      <c r="D22" s="206" t="e">
        <f>SUMIF(#REF!, A22,C:C )</f>
        <v>#REF!</v>
      </c>
      <c r="E22" s="206" t="e">
        <f>IF(ISBLANK(#REF!),,-C22)+IF(ISBLANK(D22),,D22)</f>
        <v>#REF!</v>
      </c>
      <c r="F22" s="196">
        <f t="shared" si="2"/>
        <v>9999</v>
      </c>
      <c r="G22" s="190">
        <f t="shared" si="1"/>
        <v>0</v>
      </c>
      <c r="H22" s="206">
        <v>9999</v>
      </c>
      <c r="I22" s="206"/>
    </row>
    <row r="23" spans="1:9" s="3" customFormat="1" ht="18" customHeight="1" thickBot="1" x14ac:dyDescent="0.4">
      <c r="A23" s="320" t="s">
        <v>55</v>
      </c>
      <c r="B23" s="206" t="s">
        <v>227</v>
      </c>
      <c r="C23" s="206">
        <v>10000</v>
      </c>
      <c r="D23" s="206" t="e">
        <f>SUMIF(#REF!, A23,C:C )</f>
        <v>#REF!</v>
      </c>
      <c r="E23" s="206" t="e">
        <f>IF(ISBLANK(#REF!),,-C23)+IF(ISBLANK(D23),,D23)</f>
        <v>#REF!</v>
      </c>
      <c r="F23" s="196">
        <f t="shared" si="2"/>
        <v>10000</v>
      </c>
      <c r="G23" s="190">
        <f t="shared" si="1"/>
        <v>0</v>
      </c>
      <c r="H23" s="206">
        <v>10000</v>
      </c>
      <c r="I23" s="206"/>
    </row>
    <row r="24" spans="1:9" s="3" customFormat="1" ht="18" customHeight="1" thickBot="1" x14ac:dyDescent="0.4">
      <c r="A24" s="320" t="s">
        <v>59</v>
      </c>
      <c r="B24" s="206" t="s">
        <v>231</v>
      </c>
      <c r="C24" s="206">
        <v>3645</v>
      </c>
      <c r="D24" s="206" t="e">
        <f>SUMIF(#REF!, A24,C:C )</f>
        <v>#REF!</v>
      </c>
      <c r="E24" s="206" t="e">
        <f>IF(ISBLANK(#REF!),,-C24)+IF(ISBLANK(D24),,D24)</f>
        <v>#REF!</v>
      </c>
      <c r="F24" s="196">
        <f t="shared" si="2"/>
        <v>3645</v>
      </c>
      <c r="G24" s="190">
        <f t="shared" si="1"/>
        <v>0</v>
      </c>
      <c r="H24" s="206">
        <v>3645</v>
      </c>
      <c r="I24" s="206"/>
    </row>
    <row r="25" spans="1:9" s="3" customFormat="1" ht="18" customHeight="1" thickBot="1" x14ac:dyDescent="0.4">
      <c r="A25" s="320" t="s">
        <v>64</v>
      </c>
      <c r="B25" s="206" t="s">
        <v>236</v>
      </c>
      <c r="C25" s="206">
        <v>10600</v>
      </c>
      <c r="D25" s="206" t="e">
        <f>SUMIF(#REF!, A25,C:C )</f>
        <v>#REF!</v>
      </c>
      <c r="E25" s="206" t="e">
        <f>IF(ISBLANK(#REF!),,-C25)+IF(ISBLANK(D25),,D25)</f>
        <v>#REF!</v>
      </c>
      <c r="F25" s="196">
        <f t="shared" si="2"/>
        <v>10600</v>
      </c>
      <c r="G25" s="190">
        <f t="shared" si="1"/>
        <v>0</v>
      </c>
      <c r="H25" s="206">
        <v>10600</v>
      </c>
      <c r="I25" s="206"/>
    </row>
    <row r="26" spans="1:9" s="3" customFormat="1" ht="18" customHeight="1" thickBot="1" x14ac:dyDescent="0.4">
      <c r="A26" s="320" t="s">
        <v>68</v>
      </c>
      <c r="B26" s="206" t="s">
        <v>239</v>
      </c>
      <c r="C26" s="206">
        <v>9985</v>
      </c>
      <c r="D26" s="206" t="e">
        <f>SUMIF(#REF!, A26,C:C )</f>
        <v>#REF!</v>
      </c>
      <c r="E26" s="206" t="e">
        <f>IF(ISBLANK(#REF!),,-C26)+IF(ISBLANK(D26),,D26)</f>
        <v>#REF!</v>
      </c>
      <c r="F26" s="196">
        <f t="shared" si="2"/>
        <v>9985</v>
      </c>
      <c r="G26" s="190">
        <f t="shared" si="1"/>
        <v>0</v>
      </c>
      <c r="H26" s="206">
        <v>9985</v>
      </c>
      <c r="I26" s="206"/>
    </row>
    <row r="27" spans="1:9" s="3" customFormat="1" ht="18" customHeight="1" thickBot="1" x14ac:dyDescent="0.4">
      <c r="A27" s="320" t="s">
        <v>71</v>
      </c>
      <c r="B27" s="206" t="s">
        <v>241</v>
      </c>
      <c r="C27" s="206">
        <v>10000</v>
      </c>
      <c r="D27" s="206" t="e">
        <f>SUMIF(#REF!, A27,C:C )</f>
        <v>#REF!</v>
      </c>
      <c r="E27" s="206" t="e">
        <f>IF(ISBLANK(#REF!),,-C27)+IF(ISBLANK(D27),,D27)</f>
        <v>#REF!</v>
      </c>
      <c r="F27" s="196">
        <f t="shared" si="2"/>
        <v>10000</v>
      </c>
      <c r="G27" s="190">
        <f t="shared" si="1"/>
        <v>0</v>
      </c>
      <c r="H27" s="206">
        <v>10000</v>
      </c>
      <c r="I27" s="206"/>
    </row>
    <row r="28" spans="1:9" s="3" customFormat="1" ht="18" customHeight="1" thickBot="1" x14ac:dyDescent="0.4">
      <c r="A28" s="320" t="s">
        <v>82</v>
      </c>
      <c r="B28" s="206" t="s">
        <v>811</v>
      </c>
      <c r="C28" s="206">
        <v>14130</v>
      </c>
      <c r="D28" s="206" t="e">
        <f>SUMIF(#REF!, A28,C:C )</f>
        <v>#REF!</v>
      </c>
      <c r="E28" s="206" t="e">
        <f>IF(ISBLANK(#REF!),,-C28)+IF(ISBLANK(D28),,D28)</f>
        <v>#REF!</v>
      </c>
      <c r="F28" s="196">
        <f>H28+I28</f>
        <v>14130</v>
      </c>
      <c r="G28" s="190"/>
      <c r="H28" s="206"/>
      <c r="I28" s="206">
        <v>14130</v>
      </c>
    </row>
    <row r="29" spans="1:9" s="3" customFormat="1" ht="18" customHeight="1" thickBot="1" x14ac:dyDescent="0.4">
      <c r="A29" s="320" t="s">
        <v>91</v>
      </c>
      <c r="B29" s="206" t="s">
        <v>259</v>
      </c>
      <c r="C29" s="206">
        <v>3045</v>
      </c>
      <c r="D29" s="206" t="e">
        <f>SUMIF(#REF!, A29,C:C )</f>
        <v>#REF!</v>
      </c>
      <c r="E29" s="206" t="e">
        <f>IF(ISBLANK(#REF!),,-C29)+IF(ISBLANK(D29),,D29)</f>
        <v>#REF!</v>
      </c>
      <c r="F29" s="196">
        <f>H29+I29</f>
        <v>3045</v>
      </c>
      <c r="G29" s="190">
        <f t="shared" si="1"/>
        <v>0</v>
      </c>
      <c r="H29" s="206">
        <v>1625</v>
      </c>
      <c r="I29" s="206">
        <v>1420</v>
      </c>
    </row>
    <row r="30" spans="1:9" s="3" customFormat="1" ht="18" customHeight="1" thickBot="1" x14ac:dyDescent="0.4">
      <c r="A30" s="320" t="s">
        <v>93</v>
      </c>
      <c r="B30" s="206" t="s">
        <v>261</v>
      </c>
      <c r="C30" s="206">
        <v>10000</v>
      </c>
      <c r="D30" s="206" t="e">
        <f>SUMIF(#REF!, A30,C:C )</f>
        <v>#REF!</v>
      </c>
      <c r="E30" s="206" t="e">
        <f>IF(ISBLANK(#REF!),,-C30)+IF(ISBLANK(D30),,D30)</f>
        <v>#REF!</v>
      </c>
      <c r="F30" s="196">
        <f t="shared" ref="F30:F31" si="3">H30+I30</f>
        <v>10000</v>
      </c>
      <c r="G30" s="190">
        <f t="shared" si="1"/>
        <v>0</v>
      </c>
      <c r="H30" s="206">
        <v>10000</v>
      </c>
      <c r="I30" s="206"/>
    </row>
    <row r="31" spans="1:9" s="3" customFormat="1" ht="18" customHeight="1" thickBot="1" x14ac:dyDescent="0.4">
      <c r="A31" s="320" t="s">
        <v>94</v>
      </c>
      <c r="B31" s="206" t="s">
        <v>262</v>
      </c>
      <c r="C31" s="206">
        <v>20000</v>
      </c>
      <c r="D31" s="206" t="e">
        <f>SUMIF(#REF!, A31,C:C )</f>
        <v>#REF!</v>
      </c>
      <c r="E31" s="206" t="e">
        <f>IF(ISBLANK(#REF!),,-C31)+IF(ISBLANK(D31),,D31)</f>
        <v>#REF!</v>
      </c>
      <c r="F31" s="196">
        <f t="shared" si="3"/>
        <v>20000</v>
      </c>
      <c r="G31" s="190">
        <f t="shared" si="1"/>
        <v>0</v>
      </c>
      <c r="H31" s="206">
        <v>10000</v>
      </c>
      <c r="I31" s="206">
        <v>10000</v>
      </c>
    </row>
    <row r="32" spans="1:9" s="3" customFormat="1" ht="18" customHeight="1" thickBot="1" x14ac:dyDescent="0.4">
      <c r="A32" s="320" t="s">
        <v>95</v>
      </c>
      <c r="B32" s="206" t="s">
        <v>812</v>
      </c>
      <c r="C32" s="206">
        <v>14130</v>
      </c>
      <c r="D32" s="206" t="e">
        <f>SUMIF(#REF!, A32,C:C )</f>
        <v>#REF!</v>
      </c>
      <c r="E32" s="206" t="e">
        <f>IF(ISBLANK(#REF!),,-C32)+IF(ISBLANK(D32),,D32)</f>
        <v>#REF!</v>
      </c>
      <c r="F32" s="196">
        <f>H32+I32</f>
        <v>14130</v>
      </c>
      <c r="G32" s="190"/>
      <c r="H32" s="206"/>
      <c r="I32" s="206">
        <v>14130</v>
      </c>
    </row>
    <row r="33" spans="1:9" s="3" customFormat="1" ht="18" customHeight="1" thickBot="1" x14ac:dyDescent="0.4">
      <c r="A33" s="320" t="s">
        <v>100</v>
      </c>
      <c r="B33" s="206" t="s">
        <v>672</v>
      </c>
      <c r="C33" s="206">
        <v>10000</v>
      </c>
      <c r="D33" s="206" t="e">
        <f>SUMIF(#REF!, A33,C:C )</f>
        <v>#REF!</v>
      </c>
      <c r="E33" s="206" t="e">
        <f>IF(ISBLANK(#REF!),,-C33)+IF(ISBLANK(D33),,D33)</f>
        <v>#REF!</v>
      </c>
      <c r="F33" s="196">
        <f>H33+I33</f>
        <v>10000</v>
      </c>
      <c r="G33" s="190">
        <f t="shared" si="1"/>
        <v>0</v>
      </c>
      <c r="H33" s="206">
        <v>10000</v>
      </c>
      <c r="I33" s="206"/>
    </row>
    <row r="34" spans="1:9" ht="18" customHeight="1" thickBot="1" x14ac:dyDescent="0.35">
      <c r="A34" s="320" t="s">
        <v>101</v>
      </c>
      <c r="B34" s="206" t="s">
        <v>673</v>
      </c>
      <c r="C34" s="206">
        <v>14836</v>
      </c>
      <c r="D34" s="206" t="e">
        <f>SUMIF(#REF!, A34,C:C )</f>
        <v>#REF!</v>
      </c>
      <c r="E34" s="206" t="e">
        <f>IF(ISBLANK(#REF!),,-C34)+IF(ISBLANK(D34),,D34)</f>
        <v>#REF!</v>
      </c>
      <c r="F34" s="196">
        <f t="shared" ref="F34:F37" si="4">H34+I34</f>
        <v>14836</v>
      </c>
      <c r="G34" s="190">
        <f t="shared" si="1"/>
        <v>0</v>
      </c>
      <c r="H34" s="206">
        <v>10000</v>
      </c>
      <c r="I34" s="206">
        <v>4836</v>
      </c>
    </row>
    <row r="35" spans="1:9" ht="18" customHeight="1" thickBot="1" x14ac:dyDescent="0.35">
      <c r="A35" s="320" t="s">
        <v>112</v>
      </c>
      <c r="B35" s="206" t="s">
        <v>276</v>
      </c>
      <c r="C35" s="206">
        <v>14200</v>
      </c>
      <c r="D35" s="206" t="e">
        <f>SUMIF(#REF!, A35,C:C )</f>
        <v>#REF!</v>
      </c>
      <c r="E35" s="206" t="e">
        <f>IF(ISBLANK(#REF!),,-C35)+IF(ISBLANK(D35),,D35)</f>
        <v>#REF!</v>
      </c>
      <c r="F35" s="196">
        <f t="shared" si="4"/>
        <v>14200</v>
      </c>
      <c r="G35" s="190">
        <f t="shared" si="1"/>
        <v>0</v>
      </c>
      <c r="H35" s="206">
        <v>9700</v>
      </c>
      <c r="I35" s="206">
        <v>4500</v>
      </c>
    </row>
    <row r="36" spans="1:9" ht="16.2" thickBot="1" x14ac:dyDescent="0.35">
      <c r="A36" s="205" t="s">
        <v>115</v>
      </c>
      <c r="B36" s="206" t="s">
        <v>279</v>
      </c>
      <c r="C36" s="189">
        <v>10000</v>
      </c>
      <c r="D36" s="207" t="e">
        <f>SUMIF(#REF!, A36,C:C )</f>
        <v>#REF!</v>
      </c>
      <c r="E36" s="190" t="e">
        <f>IF(ISBLANK(#REF!),,-C36)+IF(ISBLANK(D36),,D36)</f>
        <v>#REF!</v>
      </c>
      <c r="F36" s="196">
        <f t="shared" si="4"/>
        <v>10000</v>
      </c>
      <c r="G36" s="190">
        <f t="shared" si="1"/>
        <v>0</v>
      </c>
      <c r="H36" s="191">
        <v>10000</v>
      </c>
      <c r="I36" s="191"/>
    </row>
    <row r="37" spans="1:9" ht="16.2" thickBot="1" x14ac:dyDescent="0.35">
      <c r="A37" s="205" t="s">
        <v>118</v>
      </c>
      <c r="B37" s="206" t="s">
        <v>282</v>
      </c>
      <c r="C37" s="189">
        <v>10000</v>
      </c>
      <c r="D37" s="207" t="e">
        <f>SUMIF(#REF!, A37,C:C )</f>
        <v>#REF!</v>
      </c>
      <c r="E37" s="190" t="e">
        <f>IF(ISBLANK(#REF!),,-C37)+IF(ISBLANK(D37),,D37)</f>
        <v>#REF!</v>
      </c>
      <c r="F37" s="196">
        <f t="shared" si="4"/>
        <v>10000</v>
      </c>
      <c r="G37" s="190">
        <f t="shared" si="1"/>
        <v>0</v>
      </c>
      <c r="H37" s="191">
        <v>10000</v>
      </c>
      <c r="I37" s="191"/>
    </row>
    <row r="38" spans="1:9" ht="16.2" thickBot="1" x14ac:dyDescent="0.35">
      <c r="A38" s="320">
        <v>2580</v>
      </c>
      <c r="B38" s="206" t="s">
        <v>813</v>
      </c>
      <c r="C38" s="189">
        <v>7600</v>
      </c>
      <c r="D38" s="207"/>
      <c r="E38" s="190"/>
      <c r="F38" s="196">
        <f>H38+I38</f>
        <v>7600</v>
      </c>
      <c r="G38" s="190"/>
      <c r="H38" s="191"/>
      <c r="I38" s="191">
        <v>7600</v>
      </c>
    </row>
    <row r="39" spans="1:9" ht="16.2" thickBot="1" x14ac:dyDescent="0.35">
      <c r="A39" s="205" t="s">
        <v>132</v>
      </c>
      <c r="B39" s="206" t="s">
        <v>295</v>
      </c>
      <c r="C39" s="189">
        <v>4025</v>
      </c>
      <c r="D39" s="207" t="e">
        <f>SUMIF(#REF!, A39,C:C )</f>
        <v>#REF!</v>
      </c>
      <c r="E39" s="190" t="e">
        <f>IF(ISBLANK(#REF!),,-C39)+IF(ISBLANK(D39),,D39)</f>
        <v>#REF!</v>
      </c>
      <c r="F39" s="196">
        <f>H39+I39</f>
        <v>4025</v>
      </c>
      <c r="G39" s="190">
        <f t="shared" si="1"/>
        <v>0</v>
      </c>
      <c r="H39" s="191">
        <v>1675</v>
      </c>
      <c r="I39" s="191">
        <v>2350</v>
      </c>
    </row>
    <row r="40" spans="1:9" ht="16.2" thickBot="1" x14ac:dyDescent="0.35">
      <c r="A40" s="205" t="s">
        <v>136</v>
      </c>
      <c r="B40" s="206" t="s">
        <v>299</v>
      </c>
      <c r="C40" s="189">
        <v>10000</v>
      </c>
      <c r="D40" s="207" t="e">
        <f>SUMIF(#REF!, A40,C:C )</f>
        <v>#REF!</v>
      </c>
      <c r="E40" s="190" t="e">
        <f>IF(ISBLANK(#REF!),,-C40)+IF(ISBLANK(D40),,D40)</f>
        <v>#REF!</v>
      </c>
      <c r="F40" s="196">
        <f t="shared" ref="F40:F46" si="5">H40+I40</f>
        <v>10000</v>
      </c>
      <c r="G40" s="190">
        <f t="shared" si="1"/>
        <v>0</v>
      </c>
      <c r="H40" s="191">
        <v>10000</v>
      </c>
      <c r="I40" s="191"/>
    </row>
    <row r="41" spans="1:9" ht="16.2" thickBot="1" x14ac:dyDescent="0.35">
      <c r="A41" s="205" t="s">
        <v>154</v>
      </c>
      <c r="B41" s="206" t="s">
        <v>317</v>
      </c>
      <c r="C41" s="189">
        <v>14275</v>
      </c>
      <c r="D41" s="207" t="e">
        <f>SUMIF(#REF!, A41,C:C )</f>
        <v>#REF!</v>
      </c>
      <c r="E41" s="190" t="e">
        <f>IF(ISBLANK(#REF!),,-C41)+IF(ISBLANK(D41),,D41)</f>
        <v>#REF!</v>
      </c>
      <c r="F41" s="196">
        <f t="shared" si="5"/>
        <v>14275</v>
      </c>
      <c r="G41" s="190">
        <f t="shared" si="1"/>
        <v>0</v>
      </c>
      <c r="H41" s="191">
        <v>10000</v>
      </c>
      <c r="I41" s="191">
        <v>4275</v>
      </c>
    </row>
    <row r="42" spans="1:9" ht="16.2" thickBot="1" x14ac:dyDescent="0.35">
      <c r="A42" s="205" t="s">
        <v>161</v>
      </c>
      <c r="B42" s="206" t="s">
        <v>323</v>
      </c>
      <c r="C42" s="189">
        <v>10000</v>
      </c>
      <c r="D42" s="207" t="e">
        <f>SUMIF(#REF!, A42,C:C )</f>
        <v>#REF!</v>
      </c>
      <c r="E42" s="190" t="e">
        <f>IF(ISBLANK(#REF!),,-C42)+IF(ISBLANK(D42),,D42)</f>
        <v>#REF!</v>
      </c>
      <c r="F42" s="196">
        <f t="shared" si="5"/>
        <v>10000</v>
      </c>
      <c r="G42" s="190">
        <f t="shared" si="1"/>
        <v>0</v>
      </c>
      <c r="H42" s="191">
        <v>10000</v>
      </c>
      <c r="I42" s="191"/>
    </row>
    <row r="43" spans="1:9" ht="16.2" thickBot="1" x14ac:dyDescent="0.35">
      <c r="A43" s="205" t="s">
        <v>168</v>
      </c>
      <c r="B43" s="206" t="s">
        <v>329</v>
      </c>
      <c r="C43" s="189">
        <v>10000</v>
      </c>
      <c r="D43" s="207" t="e">
        <f>SUMIF(#REF!, A43,C:C )</f>
        <v>#REF!</v>
      </c>
      <c r="E43" s="190" t="e">
        <f>IF(ISBLANK(#REF!),,-C43)+IF(ISBLANK(D43),,D43)</f>
        <v>#REF!</v>
      </c>
      <c r="F43" s="196">
        <f t="shared" si="5"/>
        <v>10000</v>
      </c>
      <c r="G43" s="190">
        <f t="shared" si="1"/>
        <v>0</v>
      </c>
      <c r="H43" s="191">
        <v>10000</v>
      </c>
      <c r="I43" s="191"/>
    </row>
    <row r="44" spans="1:9" ht="16.2" thickBot="1" x14ac:dyDescent="0.35">
      <c r="A44" s="208" t="s">
        <v>170</v>
      </c>
      <c r="B44" s="209" t="s">
        <v>330</v>
      </c>
      <c r="C44" s="194">
        <v>20000</v>
      </c>
      <c r="D44" s="210" t="e">
        <f>SUMIF(#REF!, A44,C:C )</f>
        <v>#REF!</v>
      </c>
      <c r="E44" s="195" t="e">
        <f>IF(ISBLANK(#REF!),,-C44)+IF(ISBLANK(D44),,D44)</f>
        <v>#REF!</v>
      </c>
      <c r="F44" s="196">
        <f t="shared" si="5"/>
        <v>20000</v>
      </c>
      <c r="G44" s="190">
        <f t="shared" si="1"/>
        <v>0</v>
      </c>
      <c r="H44" s="196">
        <v>10000</v>
      </c>
      <c r="I44" s="196">
        <v>10000</v>
      </c>
    </row>
    <row r="45" spans="1:9" ht="16.2" thickBot="1" x14ac:dyDescent="0.35">
      <c r="A45" s="205" t="s">
        <v>174</v>
      </c>
      <c r="B45" s="206" t="s">
        <v>334</v>
      </c>
      <c r="C45" s="189">
        <v>8000</v>
      </c>
      <c r="D45" s="207" t="e">
        <f>SUMIF(#REF!, A45,C:C )</f>
        <v>#REF!</v>
      </c>
      <c r="E45" s="190" t="e">
        <f>IF(ISBLANK(#REF!),,-C45)+IF(ISBLANK(D45),,D45)</f>
        <v>#REF!</v>
      </c>
      <c r="F45" s="196">
        <f t="shared" si="5"/>
        <v>8000</v>
      </c>
      <c r="G45" s="190">
        <f t="shared" si="1"/>
        <v>0</v>
      </c>
      <c r="H45" s="191">
        <v>8000</v>
      </c>
      <c r="I45" s="191"/>
    </row>
    <row r="46" spans="1:9" ht="16.2" thickBot="1" x14ac:dyDescent="0.35">
      <c r="A46" s="208" t="s">
        <v>363</v>
      </c>
      <c r="B46" s="209" t="s">
        <v>341</v>
      </c>
      <c r="C46" s="194">
        <v>7500</v>
      </c>
      <c r="D46" s="210" t="e">
        <f>SUMIF(#REF!, A46,C:C )</f>
        <v>#REF!</v>
      </c>
      <c r="E46" s="195" t="e">
        <f>IF(ISBLANK(#REF!),,-C46)+IF(ISBLANK(D46),,D46)</f>
        <v>#REF!</v>
      </c>
      <c r="F46" s="196">
        <f t="shared" si="5"/>
        <v>7500</v>
      </c>
      <c r="G46" s="190">
        <f t="shared" si="1"/>
        <v>0</v>
      </c>
      <c r="H46" s="196">
        <v>7500</v>
      </c>
      <c r="I46" s="196"/>
    </row>
    <row r="47" spans="1:9" ht="16.2" thickBot="1" x14ac:dyDescent="0.35">
      <c r="A47" s="163"/>
      <c r="B47" s="80"/>
      <c r="C47" s="163"/>
      <c r="D47" s="164"/>
      <c r="E47" s="75"/>
      <c r="F47" s="75"/>
      <c r="G47" s="75"/>
      <c r="H47" s="165"/>
      <c r="I47" s="165"/>
    </row>
    <row r="48" spans="1:9" ht="16.2" thickBot="1" x14ac:dyDescent="0.35">
      <c r="A48" s="178" t="s">
        <v>535</v>
      </c>
      <c r="B48" s="160"/>
      <c r="C48" s="161">
        <f>SUM(C11:C46)</f>
        <v>437310</v>
      </c>
      <c r="D48" s="115" t="e">
        <f t="shared" ref="C48:H48" si="6">SUM(D11:D21)</f>
        <v>#REF!</v>
      </c>
      <c r="E48" s="115" t="e">
        <f t="shared" si="6"/>
        <v>#REF!</v>
      </c>
      <c r="F48" s="115">
        <f>SUM(F11:F46)</f>
        <v>437310</v>
      </c>
      <c r="G48" s="115">
        <f>SUM(G11:G46)</f>
        <v>0</v>
      </c>
      <c r="H48" s="115">
        <f>SUM(H11:H46)</f>
        <v>287312</v>
      </c>
      <c r="I48" s="289">
        <f>SUM(I11:I46)</f>
        <v>149998</v>
      </c>
    </row>
    <row r="49" spans="1:9" ht="15.6" x14ac:dyDescent="0.3">
      <c r="A49" s="6"/>
      <c r="B49" s="57"/>
      <c r="C49" s="12"/>
      <c r="D49" s="63"/>
      <c r="E49" s="12"/>
      <c r="F49" s="12"/>
      <c r="G49" s="12"/>
      <c r="H49" s="6"/>
      <c r="I49" s="6"/>
    </row>
    <row r="50" spans="1:9" ht="15.6" x14ac:dyDescent="0.3">
      <c r="A50" s="6"/>
      <c r="B50" s="57"/>
      <c r="C50" s="65"/>
      <c r="D50" s="63"/>
      <c r="E50" s="12"/>
      <c r="F50" s="65"/>
      <c r="G50" s="12"/>
      <c r="H50" s="6"/>
      <c r="I50" s="6"/>
    </row>
    <row r="51" spans="1:9" ht="15.6" x14ac:dyDescent="0.3">
      <c r="A51" s="6"/>
      <c r="B51" s="57"/>
      <c r="C51" s="12"/>
      <c r="D51" s="63"/>
      <c r="E51" s="12"/>
      <c r="F51" s="12"/>
      <c r="G51" s="12"/>
      <c r="H51" s="6"/>
      <c r="I51" s="6"/>
    </row>
    <row r="52" spans="1:9" ht="15.6" x14ac:dyDescent="0.3">
      <c r="A52" s="6"/>
      <c r="B52" s="57"/>
      <c r="C52" s="12"/>
      <c r="D52" s="63"/>
      <c r="E52" s="12"/>
      <c r="F52" s="12"/>
      <c r="G52" s="12"/>
      <c r="H52" s="6"/>
      <c r="I52" s="6"/>
    </row>
    <row r="53" spans="1:9" ht="15.6" x14ac:dyDescent="0.3">
      <c r="A53" s="6"/>
      <c r="B53" s="57"/>
      <c r="C53" s="12"/>
      <c r="D53" s="63"/>
      <c r="E53" s="12"/>
      <c r="F53" s="12"/>
      <c r="G53" s="12"/>
      <c r="H53" s="6"/>
      <c r="I53" s="6"/>
    </row>
    <row r="54" spans="1:9" ht="15.6" x14ac:dyDescent="0.3">
      <c r="A54" s="6"/>
      <c r="B54" s="57"/>
      <c r="C54" s="12"/>
      <c r="D54" s="63"/>
      <c r="E54" s="12"/>
      <c r="F54" s="12"/>
      <c r="G54" s="12"/>
      <c r="H54" s="6"/>
      <c r="I54" s="6"/>
    </row>
    <row r="55" spans="1:9" ht="15.6" x14ac:dyDescent="0.3">
      <c r="A55" s="6"/>
      <c r="B55" s="57"/>
      <c r="C55" s="12"/>
      <c r="D55" s="63"/>
      <c r="E55" s="12"/>
      <c r="F55" s="12"/>
      <c r="G55" s="12"/>
      <c r="H55" s="6"/>
      <c r="I55" s="6"/>
    </row>
    <row r="56" spans="1:9" ht="15.6" x14ac:dyDescent="0.3">
      <c r="A56" s="6"/>
      <c r="B56" s="57"/>
      <c r="C56" s="12"/>
      <c r="D56" s="63"/>
      <c r="E56" s="12"/>
      <c r="F56" s="12"/>
      <c r="G56" s="12"/>
      <c r="H56" s="6"/>
      <c r="I56" s="6"/>
    </row>
    <row r="57" spans="1:9" ht="15.6" x14ac:dyDescent="0.3">
      <c r="A57" s="6"/>
      <c r="B57" s="57"/>
      <c r="C57" s="12"/>
      <c r="D57" s="63"/>
      <c r="E57" s="12"/>
      <c r="F57" s="12"/>
      <c r="G57" s="12"/>
      <c r="H57" s="6"/>
      <c r="I57" s="6"/>
    </row>
    <row r="58" spans="1:9" ht="15.6" x14ac:dyDescent="0.3">
      <c r="A58" s="6"/>
      <c r="B58" s="57"/>
      <c r="C58" s="12"/>
      <c r="D58" s="63"/>
      <c r="E58" s="12"/>
      <c r="F58" s="12"/>
      <c r="G58" s="12"/>
      <c r="H58" s="6"/>
      <c r="I58" s="6"/>
    </row>
    <row r="59" spans="1:9" ht="15.6" x14ac:dyDescent="0.3">
      <c r="A59" s="6"/>
      <c r="B59" s="57"/>
      <c r="C59" s="12"/>
      <c r="D59" s="63"/>
      <c r="E59" s="12"/>
      <c r="F59" s="12"/>
      <c r="G59" s="12" t="s">
        <v>669</v>
      </c>
      <c r="H59" s="6"/>
      <c r="I59" s="6"/>
    </row>
    <row r="60" spans="1:9" ht="15.6" x14ac:dyDescent="0.3">
      <c r="A60" s="6"/>
      <c r="B60" s="57"/>
      <c r="C60" s="12"/>
      <c r="D60" s="63"/>
      <c r="E60" s="12"/>
      <c r="F60" s="12"/>
      <c r="G60" s="12"/>
      <c r="H60" s="6"/>
      <c r="I60" s="6"/>
    </row>
    <row r="61" spans="1:9" ht="15.6" x14ac:dyDescent="0.3">
      <c r="A61" s="6"/>
      <c r="B61" s="57"/>
      <c r="C61" s="12"/>
      <c r="D61" s="63"/>
      <c r="E61" s="12"/>
      <c r="F61" s="12"/>
      <c r="G61" s="12"/>
      <c r="H61" s="6"/>
      <c r="I61" s="6"/>
    </row>
    <row r="62" spans="1:9" ht="15.6" x14ac:dyDescent="0.3">
      <c r="A62" s="6"/>
      <c r="B62" s="57"/>
      <c r="C62" s="12"/>
      <c r="D62" s="63"/>
      <c r="E62" s="12"/>
      <c r="F62" s="12"/>
      <c r="G62" s="12"/>
      <c r="H62" s="6"/>
      <c r="I62" s="6"/>
    </row>
    <row r="63" spans="1:9" ht="15.6" x14ac:dyDescent="0.3">
      <c r="A63" s="6"/>
      <c r="B63" s="57"/>
      <c r="C63" s="12"/>
      <c r="D63" s="63"/>
      <c r="E63" s="12"/>
      <c r="F63" s="12"/>
      <c r="G63" s="12"/>
      <c r="H63" s="6"/>
      <c r="I63" s="6"/>
    </row>
    <row r="64" spans="1:9" ht="15.6" x14ac:dyDescent="0.3">
      <c r="A64" s="6"/>
      <c r="B64" s="57"/>
      <c r="C64" s="12"/>
      <c r="D64" s="63"/>
      <c r="E64" s="12"/>
      <c r="F64" s="12"/>
      <c r="G64" s="12"/>
      <c r="H64" s="6"/>
      <c r="I64" s="6"/>
    </row>
    <row r="65" spans="1:9" ht="15.6" x14ac:dyDescent="0.3">
      <c r="A65" s="6"/>
      <c r="B65" s="57"/>
      <c r="C65" s="12"/>
      <c r="D65" s="63"/>
      <c r="E65" s="12"/>
      <c r="F65" s="12"/>
      <c r="G65" s="12"/>
      <c r="H65" s="6"/>
      <c r="I65" s="6"/>
    </row>
    <row r="66" spans="1:9" ht="15.6" x14ac:dyDescent="0.3">
      <c r="A66" s="6"/>
      <c r="B66" s="57"/>
      <c r="C66" s="12"/>
      <c r="D66" s="63"/>
      <c r="E66" s="12"/>
      <c r="F66" s="12"/>
      <c r="G66" s="12"/>
      <c r="H66" s="6"/>
      <c r="I66" s="6"/>
    </row>
    <row r="67" spans="1:9" ht="15.6" x14ac:dyDescent="0.3">
      <c r="A67" s="6"/>
      <c r="B67" s="57"/>
      <c r="C67" s="12"/>
      <c r="D67" s="63"/>
      <c r="E67" s="12"/>
      <c r="F67" s="12"/>
      <c r="G67" s="12"/>
      <c r="H67" s="6"/>
      <c r="I67" s="6"/>
    </row>
    <row r="68" spans="1:9" ht="15.6" x14ac:dyDescent="0.3">
      <c r="A68" s="6"/>
      <c r="B68" s="57"/>
      <c r="C68" s="12"/>
      <c r="D68" s="63"/>
      <c r="E68" s="12"/>
      <c r="F68" s="12"/>
      <c r="G68" s="12"/>
      <c r="H68" s="6"/>
      <c r="I68" s="6"/>
    </row>
    <row r="69" spans="1:9" ht="15.6" x14ac:dyDescent="0.3">
      <c r="A69" s="6"/>
      <c r="B69" s="57"/>
      <c r="C69" s="12"/>
      <c r="D69" s="63"/>
      <c r="E69" s="12"/>
      <c r="F69" s="12"/>
      <c r="G69" s="12"/>
      <c r="H69" s="6"/>
      <c r="I69" s="6"/>
    </row>
    <row r="70" spans="1:9" ht="15.6" x14ac:dyDescent="0.3">
      <c r="A70" s="6"/>
      <c r="B70" s="57"/>
      <c r="C70" s="12"/>
      <c r="D70" s="63"/>
      <c r="E70" s="12"/>
      <c r="F70" s="12"/>
      <c r="G70" s="12"/>
      <c r="H70" s="6"/>
      <c r="I70" s="6"/>
    </row>
    <row r="71" spans="1:9" ht="15.6" x14ac:dyDescent="0.3">
      <c r="A71" s="6"/>
      <c r="B71" s="57"/>
      <c r="C71" s="12"/>
      <c r="D71" s="63"/>
      <c r="E71" s="12"/>
      <c r="F71" s="12"/>
      <c r="G71" s="12"/>
      <c r="H71" s="6"/>
      <c r="I71" s="6"/>
    </row>
    <row r="72" spans="1:9" ht="15.6" x14ac:dyDescent="0.3">
      <c r="A72" s="6"/>
      <c r="B72" s="57"/>
      <c r="C72" s="12"/>
      <c r="D72" s="63"/>
      <c r="E72" s="12"/>
      <c r="F72" s="12"/>
      <c r="G72" s="12"/>
      <c r="H72" s="6"/>
      <c r="I72" s="6"/>
    </row>
    <row r="73" spans="1:9" ht="15.6" x14ac:dyDescent="0.3">
      <c r="A73" s="6"/>
      <c r="B73" s="57"/>
      <c r="C73" s="12"/>
      <c r="D73" s="63"/>
      <c r="E73" s="12"/>
      <c r="F73" s="12"/>
      <c r="G73" s="12"/>
      <c r="H73" s="6"/>
      <c r="I73" s="6"/>
    </row>
    <row r="74" spans="1:9" ht="15.6" x14ac:dyDescent="0.3">
      <c r="A74" s="6"/>
      <c r="B74" s="57"/>
      <c r="C74" s="12"/>
      <c r="D74" s="63"/>
      <c r="E74" s="12"/>
      <c r="F74" s="12"/>
      <c r="G74" s="12"/>
      <c r="H74" s="6"/>
      <c r="I74" s="6"/>
    </row>
    <row r="75" spans="1:9" ht="15.6" x14ac:dyDescent="0.3">
      <c r="A75" s="6"/>
      <c r="B75" s="57"/>
      <c r="C75" s="12"/>
      <c r="D75" s="63"/>
      <c r="E75" s="12"/>
      <c r="F75" s="12"/>
      <c r="G75" s="12"/>
      <c r="H75" s="6"/>
      <c r="I75" s="6"/>
    </row>
    <row r="76" spans="1:9" ht="15.6" x14ac:dyDescent="0.3">
      <c r="A76" s="6"/>
      <c r="B76" s="57"/>
      <c r="C76" s="12"/>
      <c r="D76" s="63"/>
      <c r="E76" s="12"/>
      <c r="F76" s="12"/>
      <c r="G76" s="12"/>
      <c r="H76" s="6"/>
      <c r="I76" s="6"/>
    </row>
    <row r="77" spans="1:9" ht="15.6" x14ac:dyDescent="0.3">
      <c r="A77" s="6"/>
      <c r="B77" s="57"/>
      <c r="C77" s="12"/>
      <c r="D77" s="63"/>
      <c r="E77" s="12"/>
      <c r="F77" s="12"/>
      <c r="G77" s="12"/>
      <c r="H77" s="6"/>
      <c r="I77" s="6"/>
    </row>
    <row r="78" spans="1:9" ht="15.6" x14ac:dyDescent="0.3">
      <c r="A78" s="6"/>
      <c r="B78" s="57"/>
      <c r="C78" s="12"/>
      <c r="D78" s="63"/>
      <c r="E78" s="12"/>
      <c r="F78" s="12"/>
      <c r="G78" s="12"/>
      <c r="H78" s="6"/>
      <c r="I78" s="6"/>
    </row>
    <row r="79" spans="1:9" ht="15.6" x14ac:dyDescent="0.3">
      <c r="A79" s="6"/>
      <c r="B79" s="57"/>
      <c r="C79" s="12"/>
      <c r="D79" s="63"/>
      <c r="E79" s="12"/>
      <c r="F79" s="12"/>
      <c r="G79" s="12"/>
      <c r="H79" s="6"/>
      <c r="I79" s="6"/>
    </row>
    <row r="80" spans="1:9" ht="15.6" x14ac:dyDescent="0.3">
      <c r="A80" s="6"/>
      <c r="B80" s="57"/>
      <c r="C80" s="12"/>
      <c r="D80" s="63"/>
      <c r="E80" s="12"/>
      <c r="F80" s="12"/>
      <c r="G80" s="12"/>
      <c r="H80" s="6"/>
      <c r="I80" s="6"/>
    </row>
    <row r="81" spans="1:9" ht="15.6" x14ac:dyDescent="0.3">
      <c r="A81" s="6"/>
      <c r="B81" s="57"/>
      <c r="C81" s="12"/>
      <c r="D81" s="63"/>
      <c r="E81" s="12"/>
      <c r="F81" s="12"/>
      <c r="G81" s="12"/>
      <c r="H81" s="6"/>
      <c r="I81" s="6"/>
    </row>
    <row r="82" spans="1:9" ht="15.6" x14ac:dyDescent="0.3">
      <c r="A82" s="6"/>
      <c r="B82" s="57"/>
      <c r="C82" s="12"/>
      <c r="D82" s="63"/>
      <c r="E82" s="12"/>
      <c r="F82" s="12"/>
      <c r="G82" s="12"/>
      <c r="H82" s="6"/>
      <c r="I82" s="6"/>
    </row>
    <row r="83" spans="1:9" ht="15.6" x14ac:dyDescent="0.3">
      <c r="A83" s="6"/>
      <c r="B83" s="57"/>
      <c r="C83" s="12"/>
      <c r="D83" s="63"/>
      <c r="E83" s="12"/>
      <c r="F83" s="12"/>
      <c r="G83" s="12"/>
      <c r="H83" s="6"/>
      <c r="I83" s="6"/>
    </row>
    <row r="84" spans="1:9" ht="15.6" x14ac:dyDescent="0.3">
      <c r="A84" s="6"/>
      <c r="B84" s="57"/>
      <c r="C84" s="12"/>
      <c r="D84" s="63"/>
      <c r="E84" s="12"/>
      <c r="F84" s="12"/>
      <c r="G84" s="12"/>
      <c r="H84" s="6"/>
      <c r="I84" s="6"/>
    </row>
    <row r="85" spans="1:9" ht="15.6" x14ac:dyDescent="0.3">
      <c r="A85" s="6"/>
      <c r="B85" s="57"/>
      <c r="C85" s="12"/>
      <c r="D85" s="63"/>
      <c r="E85" s="12"/>
      <c r="F85" s="12"/>
      <c r="G85" s="12"/>
      <c r="H85" s="6"/>
      <c r="I85" s="6"/>
    </row>
    <row r="86" spans="1:9" ht="15.6" x14ac:dyDescent="0.3">
      <c r="A86" s="6"/>
      <c r="B86" s="57"/>
      <c r="C86" s="12"/>
      <c r="D86" s="63"/>
      <c r="E86" s="12"/>
      <c r="F86" s="12"/>
      <c r="G86" s="12"/>
      <c r="H86" s="6"/>
      <c r="I86" s="6"/>
    </row>
    <row r="87" spans="1:9" ht="15.6" x14ac:dyDescent="0.3">
      <c r="A87" s="6"/>
      <c r="B87" s="57"/>
      <c r="C87" s="12"/>
      <c r="D87" s="63"/>
      <c r="E87" s="12"/>
      <c r="F87" s="12"/>
      <c r="G87" s="12"/>
      <c r="H87" s="6"/>
      <c r="I87" s="6"/>
    </row>
    <row r="88" spans="1:9" ht="15.6" x14ac:dyDescent="0.3">
      <c r="A88" s="6"/>
      <c r="B88" s="57"/>
      <c r="C88" s="12"/>
      <c r="D88" s="63"/>
      <c r="E88" s="12"/>
      <c r="F88" s="12"/>
      <c r="G88" s="12"/>
      <c r="H88" s="6"/>
      <c r="I88" s="6"/>
    </row>
    <row r="89" spans="1:9" ht="15.6" x14ac:dyDescent="0.3">
      <c r="D89" s="63"/>
      <c r="E89" s="12"/>
      <c r="F89" s="12"/>
      <c r="G89" s="12"/>
      <c r="H89" s="6"/>
      <c r="I89" s="6"/>
    </row>
    <row r="90" spans="1:9" ht="15.6" x14ac:dyDescent="0.3">
      <c r="D90" s="63"/>
      <c r="E90" s="12"/>
      <c r="F90" s="12"/>
      <c r="G90" s="12"/>
      <c r="H90" s="6"/>
      <c r="I90" s="6"/>
    </row>
    <row r="91" spans="1:9" ht="15.6" x14ac:dyDescent="0.3">
      <c r="D91" s="63"/>
      <c r="E91" s="12"/>
      <c r="F91" s="12"/>
      <c r="G91" s="12"/>
      <c r="H91" s="6"/>
      <c r="I91" s="6"/>
    </row>
    <row r="92" spans="1:9" ht="15.6" x14ac:dyDescent="0.3">
      <c r="D92" s="63"/>
      <c r="E92" s="12"/>
      <c r="F92" s="12"/>
      <c r="G92" s="12"/>
      <c r="H92" s="6"/>
      <c r="I92" s="6"/>
    </row>
    <row r="93" spans="1:9" ht="15.6" x14ac:dyDescent="0.3">
      <c r="D93" s="63"/>
      <c r="E93" s="12"/>
      <c r="F93" s="12"/>
      <c r="G93" s="12"/>
      <c r="H93" s="6"/>
      <c r="I93" s="6"/>
    </row>
    <row r="94" spans="1:9" ht="15.6" x14ac:dyDescent="0.3">
      <c r="D94" s="63"/>
      <c r="E94" s="12"/>
      <c r="F94" s="12"/>
      <c r="G94" s="12"/>
      <c r="H94" s="6"/>
      <c r="I94" s="6"/>
    </row>
    <row r="95" spans="1:9" ht="15.6" x14ac:dyDescent="0.3">
      <c r="D95" s="63"/>
      <c r="E95" s="12"/>
      <c r="F95" s="12"/>
      <c r="G95" s="12"/>
      <c r="H95" s="6"/>
      <c r="I95" s="6"/>
    </row>
    <row r="96" spans="1:9" ht="15.6" x14ac:dyDescent="0.3">
      <c r="D96" s="63"/>
      <c r="E96" s="12"/>
      <c r="F96" s="12"/>
      <c r="G96" s="12"/>
      <c r="H96" s="6"/>
      <c r="I96" s="6"/>
    </row>
    <row r="97" spans="4:9" ht="15.6" x14ac:dyDescent="0.3">
      <c r="D97" s="63"/>
      <c r="E97" s="12"/>
      <c r="F97" s="12"/>
      <c r="G97" s="12"/>
      <c r="H97" s="6"/>
      <c r="I97" s="6"/>
    </row>
    <row r="98" spans="4:9" ht="15.6" x14ac:dyDescent="0.3">
      <c r="D98" s="63"/>
      <c r="E98" s="12"/>
      <c r="F98" s="12"/>
      <c r="G98" s="12"/>
      <c r="H98" s="6"/>
      <c r="I98" s="6"/>
    </row>
    <row r="99" spans="4:9" ht="15.6" x14ac:dyDescent="0.3">
      <c r="D99" s="63"/>
      <c r="E99" s="12"/>
      <c r="F99" s="12"/>
      <c r="G99" s="12"/>
      <c r="H99" s="6"/>
      <c r="I99" s="6"/>
    </row>
    <row r="100" spans="4:9" ht="15.6" x14ac:dyDescent="0.3">
      <c r="D100" s="63"/>
      <c r="E100" s="12"/>
      <c r="F100" s="12"/>
      <c r="G100" s="12"/>
      <c r="H100" s="6"/>
      <c r="I100" s="6"/>
    </row>
    <row r="101" spans="4:9" ht="15.6" x14ac:dyDescent="0.3">
      <c r="D101" s="63"/>
      <c r="E101" s="12"/>
      <c r="F101" s="12"/>
      <c r="G101" s="12"/>
      <c r="H101" s="6"/>
      <c r="I101" s="6"/>
    </row>
    <row r="102" spans="4:9" ht="15.6" x14ac:dyDescent="0.3">
      <c r="D102" s="63"/>
      <c r="E102" s="12"/>
      <c r="F102" s="12"/>
      <c r="G102" s="12"/>
      <c r="H102" s="6"/>
      <c r="I102" s="6"/>
    </row>
    <row r="103" spans="4:9" ht="15.6" x14ac:dyDescent="0.3">
      <c r="D103" s="63"/>
      <c r="E103" s="12"/>
      <c r="F103" s="12"/>
      <c r="G103" s="12"/>
      <c r="H103" s="6"/>
      <c r="I103" s="6"/>
    </row>
    <row r="104" spans="4:9" ht="15.6" x14ac:dyDescent="0.3">
      <c r="D104" s="63"/>
      <c r="E104" s="12"/>
      <c r="F104" s="12"/>
      <c r="G104" s="12"/>
      <c r="H104" s="6"/>
      <c r="I104" s="6"/>
    </row>
    <row r="105" spans="4:9" ht="15.6" x14ac:dyDescent="0.3">
      <c r="D105" s="63"/>
      <c r="E105" s="12"/>
      <c r="F105" s="12"/>
      <c r="G105" s="12"/>
      <c r="H105" s="6"/>
      <c r="I105" s="6"/>
    </row>
    <row r="106" spans="4:9" ht="15.6" x14ac:dyDescent="0.3">
      <c r="D106" s="63"/>
      <c r="E106" s="12"/>
      <c r="F106" s="12"/>
      <c r="G106" s="12"/>
      <c r="H106" s="6"/>
      <c r="I106" s="6"/>
    </row>
    <row r="107" spans="4:9" ht="15.6" x14ac:dyDescent="0.3">
      <c r="D107" s="63"/>
      <c r="E107" s="12"/>
      <c r="F107" s="12"/>
      <c r="G107" s="12"/>
      <c r="H107" s="6"/>
      <c r="I107" s="6"/>
    </row>
    <row r="108" spans="4:9" ht="15.6" x14ac:dyDescent="0.3">
      <c r="D108" s="63"/>
      <c r="E108" s="12"/>
      <c r="F108" s="12"/>
      <c r="G108" s="12"/>
      <c r="H108" s="6"/>
      <c r="I108" s="6"/>
    </row>
    <row r="109" spans="4:9" ht="15.6" x14ac:dyDescent="0.3">
      <c r="D109" s="63"/>
      <c r="E109" s="12"/>
      <c r="F109" s="12"/>
      <c r="G109" s="12"/>
      <c r="H109" s="6"/>
      <c r="I109" s="6"/>
    </row>
    <row r="110" spans="4:9" ht="15.6" x14ac:dyDescent="0.3">
      <c r="D110" s="63"/>
      <c r="E110" s="12"/>
      <c r="F110" s="12"/>
      <c r="G110" s="12"/>
      <c r="H110" s="6"/>
      <c r="I110" s="6"/>
    </row>
    <row r="111" spans="4:9" ht="15.6" x14ac:dyDescent="0.3">
      <c r="D111" s="63"/>
      <c r="E111" s="12"/>
      <c r="F111" s="12"/>
      <c r="G111" s="12"/>
      <c r="H111" s="6"/>
      <c r="I111" s="6"/>
    </row>
    <row r="112" spans="4:9" ht="15.6" x14ac:dyDescent="0.3">
      <c r="D112" s="63"/>
      <c r="E112" s="12"/>
      <c r="F112" s="12"/>
      <c r="G112" s="12"/>
      <c r="H112" s="6"/>
      <c r="I112" s="6"/>
    </row>
    <row r="113" spans="4:9" ht="15.6" x14ac:dyDescent="0.3">
      <c r="D113" s="63"/>
      <c r="E113" s="12"/>
      <c r="F113" s="12"/>
      <c r="G113" s="12"/>
      <c r="H113" s="6"/>
      <c r="I113" s="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K73"/>
  <sheetViews>
    <sheetView zoomScaleNormal="100" workbookViewId="0">
      <pane ySplit="10" topLeftCell="A38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53"/>
    <col min="2" max="2" width="33" style="8" bestFit="1" customWidth="1"/>
    <col min="3" max="3" width="18.5546875" style="8" customWidth="1"/>
    <col min="4" max="4" width="15.6640625" style="8" customWidth="1"/>
    <col min="5" max="5" width="17.44140625" style="8" customWidth="1"/>
    <col min="6" max="10" width="15.6640625" style="8" customWidth="1"/>
    <col min="11" max="16384" width="9.109375" style="8"/>
  </cols>
  <sheetData>
    <row r="1" spans="1:11" s="36" customFormat="1" ht="21" x14ac:dyDescent="0.35">
      <c r="A1" s="90" t="s">
        <v>0</v>
      </c>
      <c r="B1" s="103"/>
      <c r="C1" s="90" t="s">
        <v>708</v>
      </c>
      <c r="D1" s="85"/>
      <c r="E1" s="85"/>
      <c r="F1" s="108"/>
      <c r="G1" s="108"/>
      <c r="H1" s="90"/>
      <c r="I1" s="90"/>
      <c r="J1" s="85"/>
    </row>
    <row r="2" spans="1:11" s="36" customFormat="1" ht="15.75" x14ac:dyDescent="0.25">
      <c r="A2" s="88"/>
      <c r="B2" s="103"/>
      <c r="C2" s="106"/>
      <c r="D2" s="107"/>
      <c r="E2" s="107"/>
      <c r="F2" s="108"/>
      <c r="G2" s="108"/>
      <c r="H2" s="107"/>
      <c r="I2" s="107"/>
      <c r="J2" s="107"/>
    </row>
    <row r="3" spans="1:11" s="36" customFormat="1" ht="15.75" x14ac:dyDescent="0.25">
      <c r="A3" s="88" t="s">
        <v>2</v>
      </c>
      <c r="B3" s="103"/>
      <c r="C3" s="88">
        <v>3183</v>
      </c>
      <c r="D3" s="107"/>
      <c r="E3" s="107"/>
      <c r="F3" s="108"/>
      <c r="G3" s="108"/>
      <c r="H3" s="108"/>
      <c r="I3" s="108"/>
      <c r="J3" s="108"/>
    </row>
    <row r="4" spans="1:11" s="36" customFormat="1" ht="15.75" x14ac:dyDescent="0.25">
      <c r="A4" s="88" t="s">
        <v>1</v>
      </c>
      <c r="B4" s="103"/>
      <c r="C4" s="123" t="s">
        <v>546</v>
      </c>
      <c r="D4" s="107"/>
      <c r="E4" s="107"/>
      <c r="F4" s="108"/>
      <c r="G4" s="108"/>
      <c r="H4" s="108"/>
      <c r="I4" s="108"/>
      <c r="J4" s="108"/>
    </row>
    <row r="5" spans="1:11" s="36" customFormat="1" ht="15.75" x14ac:dyDescent="0.25">
      <c r="A5" s="88" t="s">
        <v>356</v>
      </c>
      <c r="B5" s="103"/>
      <c r="C5" s="107" t="s">
        <v>545</v>
      </c>
      <c r="D5" s="107"/>
      <c r="E5" s="109"/>
      <c r="F5" s="109"/>
      <c r="G5" s="109"/>
      <c r="H5" s="109"/>
      <c r="I5" s="109"/>
      <c r="J5" s="109"/>
    </row>
    <row r="6" spans="1:11" s="36" customFormat="1" ht="15.75" x14ac:dyDescent="0.25">
      <c r="A6" s="88" t="s">
        <v>3</v>
      </c>
      <c r="B6" s="103"/>
      <c r="C6" s="107" t="s">
        <v>606</v>
      </c>
      <c r="D6" s="107"/>
      <c r="E6" s="109"/>
      <c r="F6" s="109"/>
      <c r="G6" s="109"/>
      <c r="H6" s="109"/>
      <c r="I6" s="109"/>
      <c r="J6" s="109"/>
    </row>
    <row r="7" spans="1:11" s="36" customFormat="1" ht="15.75" x14ac:dyDescent="0.25">
      <c r="A7" s="88"/>
      <c r="B7" s="103"/>
      <c r="C7" s="107"/>
      <c r="D7" s="107"/>
      <c r="E7" s="109"/>
      <c r="F7" s="109"/>
      <c r="G7" s="109"/>
      <c r="H7" s="109"/>
      <c r="I7" s="109"/>
      <c r="J7" s="109"/>
    </row>
    <row r="8" spans="1:11" s="36" customFormat="1" ht="15.75" x14ac:dyDescent="0.25">
      <c r="A8" s="183" t="s">
        <v>623</v>
      </c>
      <c r="B8" s="103"/>
      <c r="C8" s="107" t="s">
        <v>630</v>
      </c>
      <c r="D8" s="107"/>
      <c r="E8" s="109"/>
      <c r="F8" s="109"/>
      <c r="G8" s="109"/>
      <c r="H8" s="109"/>
      <c r="I8" s="109"/>
      <c r="J8" s="109"/>
    </row>
    <row r="9" spans="1:11" s="36" customFormat="1" ht="16.5" thickBot="1" x14ac:dyDescent="0.3">
      <c r="A9" s="88"/>
      <c r="B9" s="103"/>
      <c r="C9" s="107"/>
      <c r="D9" s="107"/>
      <c r="E9" s="109"/>
      <c r="F9" s="109"/>
      <c r="G9" s="109"/>
      <c r="H9" s="109"/>
      <c r="I9" s="109"/>
      <c r="J9" s="109"/>
    </row>
    <row r="10" spans="1:11" s="22" customFormat="1" ht="48.75" customHeight="1" thickBot="1" x14ac:dyDescent="0.3">
      <c r="A10" s="24" t="s">
        <v>343</v>
      </c>
      <c r="B10" s="40" t="s">
        <v>344</v>
      </c>
      <c r="C10" s="40" t="s">
        <v>345</v>
      </c>
      <c r="D10" s="28" t="s">
        <v>346</v>
      </c>
      <c r="E10" s="215" t="s">
        <v>347</v>
      </c>
      <c r="F10" s="48" t="s">
        <v>537</v>
      </c>
      <c r="G10" s="48" t="s">
        <v>538</v>
      </c>
      <c r="H10" s="48" t="s">
        <v>539</v>
      </c>
      <c r="I10" s="48" t="s">
        <v>540</v>
      </c>
      <c r="J10" s="48" t="s">
        <v>544</v>
      </c>
    </row>
    <row r="11" spans="1:11" s="5" customFormat="1" ht="18" customHeight="1" thickBot="1" x14ac:dyDescent="0.35">
      <c r="A11" s="198" t="s">
        <v>7</v>
      </c>
      <c r="B11" s="198" t="s">
        <v>185</v>
      </c>
      <c r="C11" s="199">
        <v>187800</v>
      </c>
      <c r="D11" s="200">
        <f>SUM(F11:X11)</f>
        <v>187800</v>
      </c>
      <c r="E11" s="200">
        <f>C11-D11</f>
        <v>0</v>
      </c>
      <c r="F11" s="201"/>
      <c r="G11" s="201">
        <v>187200</v>
      </c>
      <c r="H11" s="201"/>
      <c r="I11" s="201">
        <v>600</v>
      </c>
      <c r="J11" s="201"/>
      <c r="K11" s="20"/>
    </row>
    <row r="12" spans="1:11" s="5" customFormat="1" ht="18" customHeight="1" thickBot="1" x14ac:dyDescent="0.35">
      <c r="A12" s="188" t="s">
        <v>8</v>
      </c>
      <c r="B12" s="188" t="s">
        <v>358</v>
      </c>
      <c r="C12" s="189">
        <v>170415</v>
      </c>
      <c r="D12" s="190">
        <f t="shared" ref="D12:D51" si="0">SUM(F12:J12)</f>
        <v>170415</v>
      </c>
      <c r="E12" s="190">
        <f t="shared" ref="E12:E51" si="1">C12-D12</f>
        <v>0</v>
      </c>
      <c r="F12" s="191"/>
      <c r="G12" s="191"/>
      <c r="H12" s="191">
        <v>169815</v>
      </c>
      <c r="I12" s="191">
        <v>600</v>
      </c>
      <c r="J12" s="191"/>
      <c r="K12" s="20"/>
    </row>
    <row r="13" spans="1:11" s="5" customFormat="1" ht="18" customHeight="1" thickBot="1" x14ac:dyDescent="0.35">
      <c r="A13" s="188" t="s">
        <v>11</v>
      </c>
      <c r="B13" s="188" t="s">
        <v>189</v>
      </c>
      <c r="C13" s="189">
        <v>219927</v>
      </c>
      <c r="D13" s="190">
        <f t="shared" si="0"/>
        <v>219927</v>
      </c>
      <c r="E13" s="190">
        <f t="shared" si="1"/>
        <v>0</v>
      </c>
      <c r="F13" s="191"/>
      <c r="G13" s="191">
        <v>219327</v>
      </c>
      <c r="H13" s="191"/>
      <c r="I13" s="191">
        <v>600</v>
      </c>
      <c r="J13" s="191"/>
      <c r="K13" s="20"/>
    </row>
    <row r="14" spans="1:11" s="5" customFormat="1" ht="18" customHeight="1" thickBot="1" x14ac:dyDescent="0.35">
      <c r="A14" s="188" t="s">
        <v>14</v>
      </c>
      <c r="B14" s="188" t="s">
        <v>192</v>
      </c>
      <c r="C14" s="189">
        <v>163589</v>
      </c>
      <c r="D14" s="190">
        <f t="shared" si="0"/>
        <v>163589</v>
      </c>
      <c r="E14" s="190">
        <f t="shared" si="1"/>
        <v>0</v>
      </c>
      <c r="F14" s="191">
        <v>163589</v>
      </c>
      <c r="G14" s="191"/>
      <c r="H14" s="191"/>
      <c r="I14" s="191"/>
      <c r="J14" s="191"/>
      <c r="K14" s="20"/>
    </row>
    <row r="15" spans="1:11" s="5" customFormat="1" ht="18" customHeight="1" thickBot="1" x14ac:dyDescent="0.35">
      <c r="A15" s="188" t="s">
        <v>16</v>
      </c>
      <c r="B15" s="188" t="s">
        <v>194</v>
      </c>
      <c r="C15" s="189">
        <v>280842</v>
      </c>
      <c r="D15" s="190">
        <f t="shared" si="0"/>
        <v>280842</v>
      </c>
      <c r="E15" s="190">
        <f t="shared" si="1"/>
        <v>0</v>
      </c>
      <c r="F15" s="191"/>
      <c r="G15" s="191">
        <v>280842</v>
      </c>
      <c r="H15" s="191"/>
      <c r="I15" s="191"/>
      <c r="J15" s="191"/>
      <c r="K15" s="20"/>
    </row>
    <row r="16" spans="1:11" s="5" customFormat="1" ht="18" customHeight="1" thickBot="1" x14ac:dyDescent="0.35">
      <c r="A16" s="188" t="s">
        <v>21</v>
      </c>
      <c r="B16" s="188" t="s">
        <v>378</v>
      </c>
      <c r="C16" s="189">
        <v>98136</v>
      </c>
      <c r="D16" s="190">
        <f t="shared" si="0"/>
        <v>98136</v>
      </c>
      <c r="E16" s="190">
        <f t="shared" si="1"/>
        <v>0</v>
      </c>
      <c r="F16" s="191">
        <v>98136</v>
      </c>
      <c r="G16" s="191"/>
      <c r="H16" s="191"/>
      <c r="I16" s="191"/>
      <c r="J16" s="191"/>
      <c r="K16" s="20"/>
    </row>
    <row r="17" spans="1:11" s="5" customFormat="1" ht="18" customHeight="1" thickBot="1" x14ac:dyDescent="0.35">
      <c r="A17" s="188" t="s">
        <v>30</v>
      </c>
      <c r="B17" s="188" t="s">
        <v>391</v>
      </c>
      <c r="C17" s="189">
        <v>148501</v>
      </c>
      <c r="D17" s="190">
        <f t="shared" si="0"/>
        <v>148501</v>
      </c>
      <c r="E17" s="190">
        <f t="shared" si="1"/>
        <v>0</v>
      </c>
      <c r="F17" s="191"/>
      <c r="G17" s="191"/>
      <c r="H17" s="191">
        <v>147901</v>
      </c>
      <c r="I17" s="191">
        <v>600</v>
      </c>
      <c r="J17" s="191"/>
      <c r="K17" s="20"/>
    </row>
    <row r="18" spans="1:11" s="5" customFormat="1" ht="18" customHeight="1" thickBot="1" x14ac:dyDescent="0.35">
      <c r="A18" s="188" t="s">
        <v>31</v>
      </c>
      <c r="B18" s="188" t="s">
        <v>205</v>
      </c>
      <c r="C18" s="189">
        <v>25000</v>
      </c>
      <c r="D18" s="190">
        <f t="shared" si="0"/>
        <v>25000</v>
      </c>
      <c r="E18" s="190">
        <f t="shared" si="1"/>
        <v>0</v>
      </c>
      <c r="F18" s="191"/>
      <c r="G18" s="191">
        <v>25000</v>
      </c>
      <c r="H18" s="191"/>
      <c r="I18" s="191"/>
      <c r="J18" s="191"/>
      <c r="K18" s="20"/>
    </row>
    <row r="19" spans="1:11" s="5" customFormat="1" ht="18" customHeight="1" thickBot="1" x14ac:dyDescent="0.35">
      <c r="A19" s="188" t="s">
        <v>39</v>
      </c>
      <c r="B19" s="188" t="s">
        <v>213</v>
      </c>
      <c r="C19" s="189">
        <v>178065</v>
      </c>
      <c r="D19" s="190">
        <f t="shared" si="0"/>
        <v>178065</v>
      </c>
      <c r="E19" s="190">
        <f t="shared" si="1"/>
        <v>0</v>
      </c>
      <c r="F19" s="191"/>
      <c r="G19" s="191">
        <v>176505</v>
      </c>
      <c r="H19" s="191"/>
      <c r="I19" s="191">
        <v>1560</v>
      </c>
      <c r="J19" s="191"/>
      <c r="K19" s="20"/>
    </row>
    <row r="20" spans="1:11" s="5" customFormat="1" ht="18" customHeight="1" thickBot="1" x14ac:dyDescent="0.35">
      <c r="A20" s="188" t="s">
        <v>44</v>
      </c>
      <c r="B20" s="188" t="s">
        <v>217</v>
      </c>
      <c r="C20" s="189">
        <v>200000</v>
      </c>
      <c r="D20" s="190">
        <f t="shared" si="0"/>
        <v>200000</v>
      </c>
      <c r="E20" s="190">
        <f t="shared" si="1"/>
        <v>0</v>
      </c>
      <c r="F20" s="191">
        <v>200000</v>
      </c>
      <c r="G20" s="191"/>
      <c r="H20" s="191"/>
      <c r="I20" s="191"/>
      <c r="J20" s="191"/>
      <c r="K20" s="20"/>
    </row>
    <row r="21" spans="1:11" s="5" customFormat="1" ht="18" customHeight="1" thickBot="1" x14ac:dyDescent="0.35">
      <c r="A21" s="188" t="s">
        <v>46</v>
      </c>
      <c r="B21" s="188" t="s">
        <v>409</v>
      </c>
      <c r="C21" s="189">
        <v>62100</v>
      </c>
      <c r="D21" s="190">
        <f t="shared" si="0"/>
        <v>62100</v>
      </c>
      <c r="E21" s="190">
        <f t="shared" si="1"/>
        <v>0</v>
      </c>
      <c r="F21" s="191"/>
      <c r="G21" s="191">
        <v>61500</v>
      </c>
      <c r="H21" s="191"/>
      <c r="I21" s="191">
        <v>600</v>
      </c>
      <c r="J21" s="191"/>
      <c r="K21" s="20"/>
    </row>
    <row r="22" spans="1:11" s="5" customFormat="1" ht="18" customHeight="1" thickBot="1" x14ac:dyDescent="0.35">
      <c r="A22" s="188" t="s">
        <v>53</v>
      </c>
      <c r="B22" s="188" t="s">
        <v>414</v>
      </c>
      <c r="C22" s="189">
        <v>111000</v>
      </c>
      <c r="D22" s="190">
        <f t="shared" si="0"/>
        <v>111000</v>
      </c>
      <c r="E22" s="190">
        <f t="shared" si="1"/>
        <v>0</v>
      </c>
      <c r="F22" s="191">
        <v>111000</v>
      </c>
      <c r="G22" s="191"/>
      <c r="H22" s="191"/>
      <c r="I22" s="191"/>
      <c r="J22" s="191"/>
      <c r="K22" s="20"/>
    </row>
    <row r="23" spans="1:11" s="5" customFormat="1" ht="18" customHeight="1" thickBot="1" x14ac:dyDescent="0.35">
      <c r="A23" s="188" t="s">
        <v>56</v>
      </c>
      <c r="B23" s="188" t="s">
        <v>228</v>
      </c>
      <c r="C23" s="189">
        <v>98400</v>
      </c>
      <c r="D23" s="190">
        <f t="shared" si="0"/>
        <v>98400</v>
      </c>
      <c r="E23" s="190">
        <f t="shared" si="1"/>
        <v>0</v>
      </c>
      <c r="F23" s="191">
        <v>98400</v>
      </c>
      <c r="G23" s="191"/>
      <c r="H23" s="191"/>
      <c r="I23" s="191"/>
      <c r="J23" s="191"/>
      <c r="K23" s="20"/>
    </row>
    <row r="24" spans="1:11" s="5" customFormat="1" ht="18" customHeight="1" thickBot="1" x14ac:dyDescent="0.35">
      <c r="A24" s="188" t="s">
        <v>60</v>
      </c>
      <c r="B24" s="188" t="s">
        <v>232</v>
      </c>
      <c r="C24" s="189">
        <v>220500</v>
      </c>
      <c r="D24" s="190">
        <f t="shared" si="0"/>
        <v>220500</v>
      </c>
      <c r="E24" s="190">
        <f t="shared" si="1"/>
        <v>0</v>
      </c>
      <c r="F24" s="191"/>
      <c r="G24" s="191">
        <v>220500</v>
      </c>
      <c r="H24" s="191"/>
      <c r="I24" s="191"/>
      <c r="J24" s="191"/>
      <c r="K24" s="20"/>
    </row>
    <row r="25" spans="1:11" s="5" customFormat="1" ht="18" customHeight="1" thickBot="1" x14ac:dyDescent="0.35">
      <c r="A25" s="188" t="s">
        <v>65</v>
      </c>
      <c r="B25" s="188" t="s">
        <v>237</v>
      </c>
      <c r="C25" s="189">
        <v>70996</v>
      </c>
      <c r="D25" s="190">
        <f t="shared" si="0"/>
        <v>70996</v>
      </c>
      <c r="E25" s="190">
        <f t="shared" si="1"/>
        <v>0</v>
      </c>
      <c r="F25" s="191">
        <v>70996</v>
      </c>
      <c r="G25" s="191"/>
      <c r="H25" s="191"/>
      <c r="I25" s="191"/>
      <c r="J25" s="191"/>
      <c r="K25" s="20"/>
    </row>
    <row r="26" spans="1:11" s="5" customFormat="1" ht="18" customHeight="1" thickBot="1" x14ac:dyDescent="0.35">
      <c r="A26" s="188" t="s">
        <v>68</v>
      </c>
      <c r="B26" s="188" t="s">
        <v>419</v>
      </c>
      <c r="C26" s="189">
        <v>106718</v>
      </c>
      <c r="D26" s="190">
        <f t="shared" si="0"/>
        <v>106718</v>
      </c>
      <c r="E26" s="190">
        <f t="shared" si="1"/>
        <v>0</v>
      </c>
      <c r="F26" s="191"/>
      <c r="G26" s="191"/>
      <c r="H26" s="191">
        <v>105466</v>
      </c>
      <c r="I26" s="191">
        <v>1252</v>
      </c>
      <c r="J26" s="191"/>
      <c r="K26" s="20"/>
    </row>
    <row r="27" spans="1:11" s="5" customFormat="1" ht="18" customHeight="1" thickBot="1" x14ac:dyDescent="0.35">
      <c r="A27" s="188" t="s">
        <v>77</v>
      </c>
      <c r="B27" s="188" t="s">
        <v>430</v>
      </c>
      <c r="C27" s="189">
        <v>50000</v>
      </c>
      <c r="D27" s="190">
        <f t="shared" si="0"/>
        <v>50000</v>
      </c>
      <c r="E27" s="190">
        <f t="shared" si="1"/>
        <v>0</v>
      </c>
      <c r="F27" s="191"/>
      <c r="G27" s="191">
        <v>50000</v>
      </c>
      <c r="H27" s="191"/>
      <c r="I27" s="191"/>
      <c r="J27" s="191"/>
      <c r="K27" s="20"/>
    </row>
    <row r="28" spans="1:11" s="5" customFormat="1" ht="18" customHeight="1" thickBot="1" x14ac:dyDescent="0.35">
      <c r="A28" s="188" t="s">
        <v>82</v>
      </c>
      <c r="B28" s="188" t="s">
        <v>252</v>
      </c>
      <c r="C28" s="189">
        <v>154331</v>
      </c>
      <c r="D28" s="190">
        <f t="shared" si="0"/>
        <v>154331</v>
      </c>
      <c r="E28" s="190">
        <f t="shared" si="1"/>
        <v>0</v>
      </c>
      <c r="F28" s="191"/>
      <c r="G28" s="191">
        <v>153746</v>
      </c>
      <c r="H28" s="191"/>
      <c r="I28" s="191">
        <v>585</v>
      </c>
      <c r="J28" s="191"/>
      <c r="K28" s="20"/>
    </row>
    <row r="29" spans="1:11" s="5" customFormat="1" ht="18" customHeight="1" thickBot="1" x14ac:dyDescent="0.35">
      <c r="A29" s="188" t="s">
        <v>569</v>
      </c>
      <c r="B29" s="188" t="s">
        <v>570</v>
      </c>
      <c r="C29" s="189">
        <v>22500</v>
      </c>
      <c r="D29" s="190">
        <f t="shared" si="0"/>
        <v>22500</v>
      </c>
      <c r="E29" s="190">
        <f t="shared" si="1"/>
        <v>0</v>
      </c>
      <c r="F29" s="191"/>
      <c r="G29" s="191">
        <v>22500</v>
      </c>
      <c r="H29" s="191"/>
      <c r="I29" s="191"/>
      <c r="J29" s="191"/>
      <c r="K29" s="20"/>
    </row>
    <row r="30" spans="1:11" s="5" customFormat="1" ht="18" customHeight="1" thickBot="1" x14ac:dyDescent="0.35">
      <c r="A30" s="188" t="s">
        <v>112</v>
      </c>
      <c r="B30" s="188" t="s">
        <v>276</v>
      </c>
      <c r="C30" s="189">
        <v>306000</v>
      </c>
      <c r="D30" s="190">
        <f t="shared" si="0"/>
        <v>306000</v>
      </c>
      <c r="E30" s="190">
        <f t="shared" si="1"/>
        <v>0</v>
      </c>
      <c r="F30" s="191">
        <v>306000</v>
      </c>
      <c r="G30" s="191"/>
      <c r="H30" s="191"/>
      <c r="I30" s="191"/>
      <c r="J30" s="191"/>
      <c r="K30" s="20"/>
    </row>
    <row r="31" spans="1:11" s="5" customFormat="1" ht="18" customHeight="1" thickBot="1" x14ac:dyDescent="0.35">
      <c r="A31" s="188" t="s">
        <v>115</v>
      </c>
      <c r="B31" s="188" t="s">
        <v>467</v>
      </c>
      <c r="C31" s="189">
        <v>266730</v>
      </c>
      <c r="D31" s="190">
        <f t="shared" si="0"/>
        <v>266730</v>
      </c>
      <c r="E31" s="190">
        <f t="shared" si="1"/>
        <v>0</v>
      </c>
      <c r="F31" s="191"/>
      <c r="G31" s="191">
        <v>265530</v>
      </c>
      <c r="H31" s="191"/>
      <c r="I31" s="191">
        <v>1200</v>
      </c>
      <c r="J31" s="191"/>
      <c r="K31" s="20"/>
    </row>
    <row r="32" spans="1:11" s="5" customFormat="1" ht="18" customHeight="1" thickBot="1" x14ac:dyDescent="0.35">
      <c r="A32" s="188" t="s">
        <v>118</v>
      </c>
      <c r="B32" s="188" t="s">
        <v>471</v>
      </c>
      <c r="C32" s="189">
        <v>207610</v>
      </c>
      <c r="D32" s="190">
        <f t="shared" si="0"/>
        <v>207610</v>
      </c>
      <c r="E32" s="190">
        <f t="shared" si="1"/>
        <v>0</v>
      </c>
      <c r="F32" s="191"/>
      <c r="G32" s="191">
        <v>206060</v>
      </c>
      <c r="H32" s="191"/>
      <c r="I32" s="191">
        <v>1550</v>
      </c>
      <c r="J32" s="191"/>
      <c r="K32" s="20"/>
    </row>
    <row r="33" spans="1:11" s="5" customFormat="1" ht="18" customHeight="1" thickBot="1" x14ac:dyDescent="0.35">
      <c r="A33" s="188" t="s">
        <v>138</v>
      </c>
      <c r="B33" s="188" t="s">
        <v>489</v>
      </c>
      <c r="C33" s="189">
        <v>370372</v>
      </c>
      <c r="D33" s="190">
        <f t="shared" si="0"/>
        <v>370372</v>
      </c>
      <c r="E33" s="190">
        <f t="shared" si="1"/>
        <v>0</v>
      </c>
      <c r="F33" s="191">
        <v>370372</v>
      </c>
      <c r="G33" s="191"/>
      <c r="H33" s="191"/>
      <c r="I33" s="191"/>
      <c r="J33" s="191"/>
      <c r="K33" s="20"/>
    </row>
    <row r="34" spans="1:11" s="5" customFormat="1" ht="18" customHeight="1" thickBot="1" x14ac:dyDescent="0.35">
      <c r="A34" s="188" t="s">
        <v>146</v>
      </c>
      <c r="B34" s="188" t="s">
        <v>309</v>
      </c>
      <c r="C34" s="189">
        <v>85685</v>
      </c>
      <c r="D34" s="190">
        <f t="shared" si="0"/>
        <v>85685</v>
      </c>
      <c r="E34" s="190">
        <f t="shared" si="1"/>
        <v>0</v>
      </c>
      <c r="F34" s="191"/>
      <c r="G34" s="191">
        <v>84085</v>
      </c>
      <c r="H34" s="191"/>
      <c r="I34" s="191">
        <v>1600</v>
      </c>
      <c r="J34" s="191"/>
      <c r="K34" s="20"/>
    </row>
    <row r="35" spans="1:11" s="5" customFormat="1" ht="18" customHeight="1" thickBot="1" x14ac:dyDescent="0.35">
      <c r="A35" s="188" t="s">
        <v>151</v>
      </c>
      <c r="B35" s="188" t="s">
        <v>503</v>
      </c>
      <c r="C35" s="189">
        <v>92700</v>
      </c>
      <c r="D35" s="190">
        <f t="shared" si="0"/>
        <v>92700</v>
      </c>
      <c r="E35" s="190">
        <f t="shared" si="1"/>
        <v>0</v>
      </c>
      <c r="F35" s="191"/>
      <c r="G35" s="191">
        <v>92700</v>
      </c>
      <c r="H35" s="191"/>
      <c r="I35" s="191"/>
      <c r="J35" s="191"/>
      <c r="K35" s="20"/>
    </row>
    <row r="36" spans="1:11" s="5" customFormat="1" ht="18" customHeight="1" thickBot="1" x14ac:dyDescent="0.35">
      <c r="A36" s="188" t="s">
        <v>160</v>
      </c>
      <c r="B36" s="188" t="s">
        <v>513</v>
      </c>
      <c r="C36" s="189">
        <v>152828</v>
      </c>
      <c r="D36" s="190">
        <f t="shared" si="0"/>
        <v>152828</v>
      </c>
      <c r="E36" s="190">
        <f t="shared" si="1"/>
        <v>0</v>
      </c>
      <c r="F36" s="191"/>
      <c r="G36" s="191"/>
      <c r="H36" s="191">
        <v>151200</v>
      </c>
      <c r="I36" s="191">
        <v>1628</v>
      </c>
      <c r="J36" s="191"/>
      <c r="K36" s="20"/>
    </row>
    <row r="37" spans="1:11" s="5" customFormat="1" ht="18" customHeight="1" thickBot="1" x14ac:dyDescent="0.35">
      <c r="A37" s="188" t="s">
        <v>571</v>
      </c>
      <c r="B37" s="188" t="s">
        <v>631</v>
      </c>
      <c r="C37" s="189">
        <v>21560</v>
      </c>
      <c r="D37" s="190">
        <f t="shared" si="0"/>
        <v>21560</v>
      </c>
      <c r="E37" s="190">
        <f t="shared" si="1"/>
        <v>0</v>
      </c>
      <c r="F37" s="191"/>
      <c r="G37" s="191">
        <v>21560</v>
      </c>
      <c r="H37" s="191"/>
      <c r="I37" s="191"/>
      <c r="J37" s="191"/>
      <c r="K37" s="20"/>
    </row>
    <row r="38" spans="1:11" s="5" customFormat="1" ht="18" customHeight="1" thickBot="1" x14ac:dyDescent="0.35">
      <c r="A38" s="188" t="s">
        <v>572</v>
      </c>
      <c r="B38" s="188" t="s">
        <v>593</v>
      </c>
      <c r="C38" s="189">
        <v>48315</v>
      </c>
      <c r="D38" s="190">
        <f t="shared" si="0"/>
        <v>48315</v>
      </c>
      <c r="E38" s="190">
        <f t="shared" si="1"/>
        <v>0</v>
      </c>
      <c r="F38" s="191">
        <v>158122</v>
      </c>
      <c r="G38" s="191"/>
      <c r="H38" s="191"/>
      <c r="I38" s="191"/>
      <c r="J38" s="191">
        <v>-109807</v>
      </c>
      <c r="K38" s="20"/>
    </row>
    <row r="39" spans="1:11" s="5" customFormat="1" ht="18" customHeight="1" thickBot="1" x14ac:dyDescent="0.35">
      <c r="A39" s="188" t="s">
        <v>573</v>
      </c>
      <c r="B39" s="188" t="s">
        <v>594</v>
      </c>
      <c r="C39" s="189">
        <v>195500</v>
      </c>
      <c r="D39" s="190">
        <f t="shared" si="0"/>
        <v>195500</v>
      </c>
      <c r="E39" s="190">
        <f t="shared" si="1"/>
        <v>0</v>
      </c>
      <c r="F39" s="191"/>
      <c r="G39" s="191">
        <v>194900</v>
      </c>
      <c r="H39" s="191"/>
      <c r="I39" s="191">
        <v>600</v>
      </c>
      <c r="J39" s="191"/>
      <c r="K39" s="20"/>
    </row>
    <row r="40" spans="1:11" s="5" customFormat="1" ht="18" customHeight="1" thickBot="1" x14ac:dyDescent="0.35">
      <c r="A40" s="188" t="s">
        <v>574</v>
      </c>
      <c r="B40" s="188" t="s">
        <v>603</v>
      </c>
      <c r="C40" s="189">
        <v>130950</v>
      </c>
      <c r="D40" s="190">
        <f t="shared" si="0"/>
        <v>130950</v>
      </c>
      <c r="E40" s="190">
        <f t="shared" si="1"/>
        <v>0</v>
      </c>
      <c r="F40" s="191">
        <v>130950</v>
      </c>
      <c r="G40" s="191"/>
      <c r="H40" s="191"/>
      <c r="I40" s="191"/>
      <c r="J40" s="191"/>
      <c r="K40" s="20"/>
    </row>
    <row r="41" spans="1:11" s="5" customFormat="1" ht="18" customHeight="1" thickBot="1" x14ac:dyDescent="0.35">
      <c r="A41" s="188" t="s">
        <v>575</v>
      </c>
      <c r="B41" s="188" t="s">
        <v>595</v>
      </c>
      <c r="C41" s="189">
        <v>253441</v>
      </c>
      <c r="D41" s="190">
        <f t="shared" si="0"/>
        <v>253441</v>
      </c>
      <c r="E41" s="190">
        <f t="shared" si="1"/>
        <v>0</v>
      </c>
      <c r="F41" s="191">
        <v>253441</v>
      </c>
      <c r="G41" s="191"/>
      <c r="H41" s="191"/>
      <c r="I41" s="191"/>
      <c r="J41" s="191"/>
      <c r="K41" s="20"/>
    </row>
    <row r="42" spans="1:11" s="5" customFormat="1" ht="18" customHeight="1" thickBot="1" x14ac:dyDescent="0.35">
      <c r="A42" s="187" t="s">
        <v>576</v>
      </c>
      <c r="B42" s="188" t="s">
        <v>596</v>
      </c>
      <c r="C42" s="189">
        <v>146850</v>
      </c>
      <c r="D42" s="190">
        <f t="shared" si="0"/>
        <v>146850</v>
      </c>
      <c r="E42" s="190">
        <f t="shared" si="1"/>
        <v>0</v>
      </c>
      <c r="F42" s="191">
        <v>146850</v>
      </c>
      <c r="G42" s="191"/>
      <c r="H42" s="191"/>
      <c r="I42" s="191"/>
      <c r="J42" s="191"/>
      <c r="K42" s="20"/>
    </row>
    <row r="43" spans="1:11" s="5" customFormat="1" ht="18" customHeight="1" thickBot="1" x14ac:dyDescent="0.35">
      <c r="A43" s="187" t="s">
        <v>577</v>
      </c>
      <c r="B43" s="188" t="s">
        <v>597</v>
      </c>
      <c r="C43" s="189">
        <v>197100</v>
      </c>
      <c r="D43" s="190">
        <f t="shared" si="0"/>
        <v>197100</v>
      </c>
      <c r="E43" s="190">
        <f t="shared" si="1"/>
        <v>0</v>
      </c>
      <c r="F43" s="191">
        <v>197100</v>
      </c>
      <c r="G43" s="191"/>
      <c r="H43" s="191"/>
      <c r="I43" s="191"/>
      <c r="J43" s="191"/>
      <c r="K43" s="20"/>
    </row>
    <row r="44" spans="1:11" s="5" customFormat="1" ht="18" customHeight="1" thickBot="1" x14ac:dyDescent="0.35">
      <c r="A44" s="187" t="s">
        <v>578</v>
      </c>
      <c r="B44" s="188" t="s">
        <v>632</v>
      </c>
      <c r="C44" s="189">
        <v>269255</v>
      </c>
      <c r="D44" s="190">
        <f t="shared" si="0"/>
        <v>269255</v>
      </c>
      <c r="E44" s="190">
        <f t="shared" si="1"/>
        <v>0</v>
      </c>
      <c r="F44" s="191"/>
      <c r="G44" s="191"/>
      <c r="H44" s="191">
        <v>268055</v>
      </c>
      <c r="I44" s="191">
        <v>1200</v>
      </c>
      <c r="J44" s="191"/>
      <c r="K44" s="20"/>
    </row>
    <row r="45" spans="1:11" s="5" customFormat="1" ht="18" customHeight="1" thickBot="1" x14ac:dyDescent="0.35">
      <c r="A45" s="187" t="s">
        <v>579</v>
      </c>
      <c r="B45" s="188" t="s">
        <v>633</v>
      </c>
      <c r="C45" s="189">
        <v>74099</v>
      </c>
      <c r="D45" s="190">
        <f t="shared" si="0"/>
        <v>74099</v>
      </c>
      <c r="E45" s="190">
        <f t="shared" si="1"/>
        <v>0</v>
      </c>
      <c r="F45" s="191"/>
      <c r="G45" s="191">
        <v>72963</v>
      </c>
      <c r="H45" s="191"/>
      <c r="I45" s="191">
        <v>1136</v>
      </c>
      <c r="J45" s="191"/>
      <c r="K45" s="20"/>
    </row>
    <row r="46" spans="1:11" s="5" customFormat="1" ht="18" customHeight="1" thickBot="1" x14ac:dyDescent="0.35">
      <c r="A46" s="187" t="s">
        <v>580</v>
      </c>
      <c r="B46" s="188" t="s">
        <v>602</v>
      </c>
      <c r="C46" s="189">
        <v>98100</v>
      </c>
      <c r="D46" s="190">
        <f t="shared" si="0"/>
        <v>98100</v>
      </c>
      <c r="E46" s="190">
        <f t="shared" si="1"/>
        <v>0</v>
      </c>
      <c r="F46" s="191">
        <v>98100</v>
      </c>
      <c r="G46" s="191"/>
      <c r="H46" s="191"/>
      <c r="I46" s="191"/>
      <c r="J46" s="191"/>
      <c r="K46" s="20"/>
    </row>
    <row r="47" spans="1:11" s="5" customFormat="1" ht="18" customHeight="1" thickBot="1" x14ac:dyDescent="0.35">
      <c r="A47" s="187" t="s">
        <v>581</v>
      </c>
      <c r="B47" s="188" t="s">
        <v>598</v>
      </c>
      <c r="C47" s="189">
        <v>232108</v>
      </c>
      <c r="D47" s="190">
        <f t="shared" si="0"/>
        <v>232108</v>
      </c>
      <c r="E47" s="190">
        <f t="shared" si="1"/>
        <v>0</v>
      </c>
      <c r="F47" s="191"/>
      <c r="G47" s="191">
        <v>232108</v>
      </c>
      <c r="H47" s="191"/>
      <c r="I47" s="191"/>
      <c r="J47" s="191"/>
      <c r="K47" s="20"/>
    </row>
    <row r="48" spans="1:11" s="5" customFormat="1" ht="18" customHeight="1" thickBot="1" x14ac:dyDescent="0.35">
      <c r="A48" s="187" t="s">
        <v>363</v>
      </c>
      <c r="B48" s="188" t="s">
        <v>531</v>
      </c>
      <c r="C48" s="189">
        <v>192032</v>
      </c>
      <c r="D48" s="190">
        <f t="shared" si="0"/>
        <v>192032</v>
      </c>
      <c r="E48" s="190">
        <f t="shared" si="1"/>
        <v>0</v>
      </c>
      <c r="F48" s="191">
        <v>192032</v>
      </c>
      <c r="G48" s="191"/>
      <c r="H48" s="191"/>
      <c r="I48" s="191"/>
      <c r="J48" s="191"/>
      <c r="K48" s="20"/>
    </row>
    <row r="49" spans="1:11" s="5" customFormat="1" ht="18" customHeight="1" thickBot="1" x14ac:dyDescent="0.35">
      <c r="A49" s="187" t="s">
        <v>361</v>
      </c>
      <c r="B49" s="188" t="s">
        <v>352</v>
      </c>
      <c r="C49" s="189">
        <v>242682</v>
      </c>
      <c r="D49" s="190">
        <f t="shared" si="0"/>
        <v>242682</v>
      </c>
      <c r="E49" s="190">
        <f t="shared" si="1"/>
        <v>0</v>
      </c>
      <c r="F49" s="191"/>
      <c r="G49" s="191">
        <v>242682</v>
      </c>
      <c r="H49" s="191"/>
      <c r="I49" s="191"/>
      <c r="J49" s="191"/>
      <c r="K49" s="20"/>
    </row>
    <row r="50" spans="1:11" s="5" customFormat="1" ht="18" customHeight="1" thickBot="1" x14ac:dyDescent="0.35">
      <c r="A50" s="187" t="s">
        <v>360</v>
      </c>
      <c r="B50" s="188" t="s">
        <v>353</v>
      </c>
      <c r="C50" s="189">
        <v>229938</v>
      </c>
      <c r="D50" s="190">
        <f t="shared" si="0"/>
        <v>229938</v>
      </c>
      <c r="E50" s="190">
        <f t="shared" si="1"/>
        <v>0</v>
      </c>
      <c r="F50" s="191"/>
      <c r="G50" s="191">
        <v>228310</v>
      </c>
      <c r="H50" s="191"/>
      <c r="I50" s="191">
        <v>1628</v>
      </c>
      <c r="J50" s="191"/>
      <c r="K50" s="20"/>
    </row>
    <row r="51" spans="1:11" s="5" customFormat="1" ht="18" customHeight="1" thickBot="1" x14ac:dyDescent="0.35">
      <c r="A51" s="192" t="s">
        <v>634</v>
      </c>
      <c r="B51" s="193" t="s">
        <v>583</v>
      </c>
      <c r="C51" s="194">
        <v>93750</v>
      </c>
      <c r="D51" s="195">
        <f t="shared" si="0"/>
        <v>93750</v>
      </c>
      <c r="E51" s="195">
        <f t="shared" si="1"/>
        <v>0</v>
      </c>
      <c r="F51" s="196"/>
      <c r="G51" s="196">
        <v>93750</v>
      </c>
      <c r="H51" s="196"/>
      <c r="I51" s="196"/>
      <c r="J51" s="196"/>
      <c r="K51" s="20"/>
    </row>
    <row r="52" spans="1:11" ht="18" customHeight="1" thickBot="1" x14ac:dyDescent="0.3">
      <c r="A52" s="82"/>
      <c r="B52" s="93"/>
      <c r="C52" s="186"/>
      <c r="D52" s="75"/>
      <c r="E52" s="75"/>
      <c r="F52" s="47"/>
      <c r="G52" s="47"/>
      <c r="H52" s="47"/>
      <c r="I52" s="47"/>
      <c r="J52" s="47"/>
      <c r="K52" s="20"/>
    </row>
    <row r="53" spans="1:11" s="30" customFormat="1" ht="18" customHeight="1" thickBot="1" x14ac:dyDescent="0.3">
      <c r="A53" s="113" t="s">
        <v>535</v>
      </c>
      <c r="B53" s="114"/>
      <c r="C53" s="115">
        <f t="shared" ref="C53:J53" si="2">SUM(C11:C51)</f>
        <v>6476425</v>
      </c>
      <c r="D53" s="115">
        <f t="shared" si="2"/>
        <v>6476425</v>
      </c>
      <c r="E53" s="115">
        <f t="shared" si="2"/>
        <v>0</v>
      </c>
      <c r="F53" s="115">
        <f t="shared" si="2"/>
        <v>2595088</v>
      </c>
      <c r="G53" s="115">
        <f t="shared" si="2"/>
        <v>3131768</v>
      </c>
      <c r="H53" s="115">
        <f t="shared" si="2"/>
        <v>842437</v>
      </c>
      <c r="I53" s="115">
        <f t="shared" si="2"/>
        <v>16939</v>
      </c>
      <c r="J53" s="115">
        <f t="shared" si="2"/>
        <v>-109807</v>
      </c>
      <c r="K53" s="29"/>
    </row>
    <row r="54" spans="1:11" ht="18.75" x14ac:dyDescent="0.3">
      <c r="A54" s="49"/>
      <c r="B54" s="19"/>
      <c r="C54" s="37"/>
      <c r="D54" s="19"/>
      <c r="E54" s="19"/>
      <c r="J54" s="46"/>
    </row>
    <row r="55" spans="1:11" ht="18.75" x14ac:dyDescent="0.3">
      <c r="C55" s="37"/>
      <c r="D55" s="61"/>
      <c r="E55" s="33"/>
      <c r="H55" s="39"/>
      <c r="I55" s="39"/>
      <c r="J55" s="39"/>
    </row>
    <row r="56" spans="1:11" ht="15" x14ac:dyDescent="0.25">
      <c r="C56" s="38"/>
    </row>
    <row r="57" spans="1:11" ht="15" x14ac:dyDescent="0.25">
      <c r="C57" s="38"/>
    </row>
    <row r="58" spans="1:11" ht="15" x14ac:dyDescent="0.25">
      <c r="C58" s="38"/>
    </row>
    <row r="59" spans="1:11" ht="15" x14ac:dyDescent="0.25">
      <c r="C59" s="38"/>
    </row>
    <row r="60" spans="1:11" ht="15" x14ac:dyDescent="0.25">
      <c r="C60" s="38"/>
    </row>
    <row r="61" spans="1:11" x14ac:dyDescent="0.3">
      <c r="C61" s="38"/>
    </row>
    <row r="62" spans="1:11" x14ac:dyDescent="0.3">
      <c r="C62" s="38"/>
    </row>
    <row r="63" spans="1:11" x14ac:dyDescent="0.3">
      <c r="C63" s="38"/>
    </row>
    <row r="64" spans="1:11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  <row r="71" spans="3:3" x14ac:dyDescent="0.3">
      <c r="C71" s="38"/>
    </row>
    <row r="72" spans="3:3" x14ac:dyDescent="0.3">
      <c r="C72" s="38"/>
    </row>
    <row r="73" spans="3:3" x14ac:dyDescent="0.3">
      <c r="C73" s="38"/>
    </row>
  </sheetData>
  <sheetProtection password="EF32" sheet="1" objects="1" scenarios="1"/>
  <pageMargins left="0.1" right="0.1" top="0.1" bottom="0.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 OF COMP STATE GRANTS</vt:lpstr>
      <vt:lpstr>AP Incentives</vt:lpstr>
      <vt:lpstr>Bullying</vt:lpstr>
      <vt:lpstr>Career Success</vt:lpstr>
      <vt:lpstr>CO Adult Ed</vt:lpstr>
      <vt:lpstr>CO Re-engagement</vt:lpstr>
      <vt:lpstr>Comp Health Ed</vt:lpstr>
      <vt:lpstr>Comp Science Ed</vt:lpstr>
      <vt:lpstr>EARSS</vt:lpstr>
      <vt:lpstr>EARSS Restorative</vt:lpstr>
      <vt:lpstr>ELG</vt:lpstr>
      <vt:lpstr>ELPA Excellence</vt:lpstr>
      <vt:lpstr>High Cost</vt:lpstr>
      <vt:lpstr>Quality Teach Recruit</vt:lpstr>
      <vt:lpstr>Rural Low Income</vt:lpstr>
      <vt:lpstr>School Counselor</vt:lpstr>
      <vt:lpstr>School Health</vt:lpstr>
      <vt:lpstr>Turnaround Leaders</vt:lpstr>
      <vt:lpstr>Wellness</vt:lpstr>
      <vt:lpstr>Supplemental Online</vt:lpstr>
      <vt:lpstr>NCLB Allocations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Shields, Joseph</cp:lastModifiedBy>
  <cp:lastPrinted>2015-04-03T16:53:01Z</cp:lastPrinted>
  <dcterms:created xsi:type="dcterms:W3CDTF">2011-11-14T17:06:02Z</dcterms:created>
  <dcterms:modified xsi:type="dcterms:W3CDTF">2018-06-20T22:05:17Z</dcterms:modified>
</cp:coreProperties>
</file>