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41EED260-779E-4DC6-BCD5-E1E17C2985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25" sheetId="74" r:id="rId1"/>
    <sheet name="Feb25" sheetId="73" r:id="rId2"/>
    <sheet name="Jan25" sheetId="72" r:id="rId3"/>
    <sheet name="Dec24" sheetId="71" r:id="rId4"/>
    <sheet name="Nov24" sheetId="70" r:id="rId5"/>
    <sheet name="Oct24" sheetId="69" r:id="rId6"/>
    <sheet name="Sep24" sheetId="68" r:id="rId7"/>
    <sheet name="Aug24" sheetId="67" r:id="rId8"/>
    <sheet name="Jul24" sheetId="66" r:id="rId9"/>
  </sheets>
  <externalReferences>
    <externalReference r:id="rId10"/>
  </externalReferences>
  <definedNames>
    <definedName name="_xlnm.Print_Titles" localSheetId="7">'Aug24'!$A:$A</definedName>
    <definedName name="_xlnm.Print_Titles" localSheetId="3">'Dec24'!$A:$A</definedName>
    <definedName name="_xlnm.Print_Titles" localSheetId="1">'Feb25'!$A:$A</definedName>
    <definedName name="_xlnm.Print_Titles" localSheetId="2">'Jan25'!$A:$A</definedName>
    <definedName name="_xlnm.Print_Titles" localSheetId="8">'Jul24'!$A:$A</definedName>
    <definedName name="_xlnm.Print_Titles" localSheetId="0">'Mar25'!$A:$A</definedName>
    <definedName name="_xlnm.Print_Titles" localSheetId="4">'Nov24'!$A:$A</definedName>
    <definedName name="_xlnm.Print_Titles" localSheetId="5">'Oct24'!$A:$A</definedName>
    <definedName name="_xlnm.Print_Titles" localSheetId="6">'Sep24'!$A:$A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27" i="74" l="1"/>
  <c r="FW27" i="74"/>
  <c r="FV27" i="74"/>
  <c r="FU27" i="74"/>
  <c r="FT27" i="74"/>
  <c r="FS27" i="74"/>
  <c r="FR27" i="74"/>
  <c r="FQ27" i="74"/>
  <c r="FP27" i="74"/>
  <c r="FO27" i="74"/>
  <c r="FN27" i="74"/>
  <c r="FM27" i="74"/>
  <c r="FL27" i="74"/>
  <c r="FK27" i="74"/>
  <c r="FJ27" i="74"/>
  <c r="FI27" i="74"/>
  <c r="FH27" i="74"/>
  <c r="FG27" i="74"/>
  <c r="FF27" i="74"/>
  <c r="FE27" i="74"/>
  <c r="FD27" i="74"/>
  <c r="FC27" i="74"/>
  <c r="FB27" i="74"/>
  <c r="FA27" i="74"/>
  <c r="EZ27" i="74"/>
  <c r="EY27" i="74"/>
  <c r="EX27" i="74"/>
  <c r="EW27" i="74"/>
  <c r="EV27" i="74"/>
  <c r="EU27" i="74"/>
  <c r="ET27" i="74"/>
  <c r="ES27" i="74"/>
  <c r="ER27" i="74"/>
  <c r="EP27" i="74"/>
  <c r="EO27" i="74"/>
  <c r="EN27" i="74"/>
  <c r="EM27" i="74"/>
  <c r="EL27" i="74"/>
  <c r="EK27" i="74"/>
  <c r="EJ27" i="74"/>
  <c r="EI27" i="74"/>
  <c r="EH27" i="74"/>
  <c r="EG27" i="74"/>
  <c r="EF27" i="74"/>
  <c r="EE27" i="74"/>
  <c r="ED27" i="74"/>
  <c r="EC27" i="74"/>
  <c r="EB27" i="74"/>
  <c r="EA27" i="74"/>
  <c r="DZ27" i="74"/>
  <c r="DY27" i="74"/>
  <c r="DX27" i="74"/>
  <c r="DW27" i="74"/>
  <c r="DV27" i="74"/>
  <c r="DU27" i="74"/>
  <c r="DT27" i="74"/>
  <c r="DS27" i="74"/>
  <c r="DR27" i="74"/>
  <c r="DQ27" i="74"/>
  <c r="DP27" i="74"/>
  <c r="DO27" i="74"/>
  <c r="DN27" i="74"/>
  <c r="DM27" i="74"/>
  <c r="DL27" i="74"/>
  <c r="DK27" i="74"/>
  <c r="DJ27" i="74"/>
  <c r="DI27" i="74"/>
  <c r="DH27" i="74"/>
  <c r="DG27" i="74"/>
  <c r="DF27" i="74"/>
  <c r="DE27" i="74"/>
  <c r="DD27" i="74"/>
  <c r="DC27" i="74"/>
  <c r="DB27" i="74"/>
  <c r="DA27" i="74"/>
  <c r="CZ27" i="74"/>
  <c r="CY27" i="74"/>
  <c r="CX27" i="74"/>
  <c r="CW27" i="74"/>
  <c r="CV27" i="74"/>
  <c r="CU27" i="74"/>
  <c r="CT27" i="74"/>
  <c r="CS27" i="74"/>
  <c r="CR27" i="74"/>
  <c r="CQ27" i="74"/>
  <c r="CP27" i="74"/>
  <c r="CO27" i="74"/>
  <c r="CN27" i="74"/>
  <c r="CM27" i="74"/>
  <c r="CL27" i="74"/>
  <c r="CK27" i="74"/>
  <c r="CJ27" i="74"/>
  <c r="CI27" i="74"/>
  <c r="CH27" i="74"/>
  <c r="CG27" i="74"/>
  <c r="CF27" i="74"/>
  <c r="CE27" i="74"/>
  <c r="CD27" i="74"/>
  <c r="CC27" i="74"/>
  <c r="CB27" i="74"/>
  <c r="CA27" i="74"/>
  <c r="BZ27" i="74"/>
  <c r="BY27" i="74"/>
  <c r="BX27" i="74"/>
  <c r="BW27" i="74"/>
  <c r="BV27" i="74"/>
  <c r="BU27" i="74"/>
  <c r="BT27" i="74"/>
  <c r="BS27" i="74"/>
  <c r="BR27" i="74"/>
  <c r="BQ27" i="74"/>
  <c r="BP27" i="74"/>
  <c r="BO27" i="74"/>
  <c r="BN27" i="74"/>
  <c r="BM27" i="74"/>
  <c r="BK27" i="74"/>
  <c r="BJ27" i="74"/>
  <c r="BI27" i="74"/>
  <c r="BH27" i="74"/>
  <c r="BG27" i="74"/>
  <c r="BF27" i="74"/>
  <c r="BE27" i="74"/>
  <c r="BD27" i="74"/>
  <c r="BC27" i="74"/>
  <c r="BB27" i="74"/>
  <c r="BA27" i="74"/>
  <c r="AZ27" i="74"/>
  <c r="AY27" i="74"/>
  <c r="AX27" i="74"/>
  <c r="AW27" i="74"/>
  <c r="AV27" i="74"/>
  <c r="AU27" i="74"/>
  <c r="AT27" i="74"/>
  <c r="AS27" i="74"/>
  <c r="AR27" i="74"/>
  <c r="AQ27" i="74"/>
  <c r="AP27" i="74"/>
  <c r="AO27" i="74"/>
  <c r="AN27" i="74"/>
  <c r="AM27" i="74"/>
  <c r="AL27" i="74"/>
  <c r="AK27" i="74"/>
  <c r="AJ27" i="74"/>
  <c r="AI27" i="74"/>
  <c r="AH27" i="74"/>
  <c r="AG27" i="74"/>
  <c r="AF27" i="74"/>
  <c r="AE27" i="74"/>
  <c r="AD27" i="74"/>
  <c r="AC27" i="74"/>
  <c r="AB27" i="74"/>
  <c r="AA27" i="74"/>
  <c r="Z27" i="74"/>
  <c r="Y27" i="74"/>
  <c r="X27" i="74"/>
  <c r="W27" i="74"/>
  <c r="V27" i="74"/>
  <c r="U27" i="74"/>
  <c r="T27" i="74"/>
  <c r="S27" i="74"/>
  <c r="R27" i="74"/>
  <c r="Q27" i="74"/>
  <c r="P27" i="74"/>
  <c r="O27" i="74"/>
  <c r="N27" i="74"/>
  <c r="M27" i="74"/>
  <c r="L27" i="74"/>
  <c r="K27" i="74"/>
  <c r="J27" i="74"/>
  <c r="I27" i="74"/>
  <c r="H27" i="74"/>
  <c r="G27" i="74"/>
  <c r="F27" i="74"/>
  <c r="E27" i="74"/>
  <c r="D27" i="74"/>
  <c r="C27" i="74"/>
  <c r="FY25" i="74"/>
  <c r="FY24" i="74"/>
  <c r="FY22" i="74"/>
  <c r="FY21" i="74"/>
  <c r="FL17" i="74"/>
  <c r="FL29" i="74" s="1"/>
  <c r="EZ17" i="74"/>
  <c r="EZ29" i="74" s="1"/>
  <c r="EN17" i="74"/>
  <c r="EN29" i="74" s="1"/>
  <c r="EB17" i="74"/>
  <c r="EB29" i="74" s="1"/>
  <c r="DP17" i="74"/>
  <c r="DP29" i="74" s="1"/>
  <c r="DD17" i="74"/>
  <c r="DD29" i="74" s="1"/>
  <c r="CR17" i="74"/>
  <c r="CR29" i="74" s="1"/>
  <c r="CF17" i="74"/>
  <c r="CF29" i="74" s="1"/>
  <c r="BT17" i="74"/>
  <c r="BT29" i="74" s="1"/>
  <c r="BH17" i="74"/>
  <c r="BH29" i="74" s="1"/>
  <c r="AV17" i="74"/>
  <c r="AV29" i="74" s="1"/>
  <c r="AJ17" i="74"/>
  <c r="AJ29" i="74" s="1"/>
  <c r="X17" i="74"/>
  <c r="X29" i="74" s="1"/>
  <c r="L17" i="74"/>
  <c r="L29" i="74" s="1"/>
  <c r="FY16" i="74"/>
  <c r="FW15" i="74"/>
  <c r="FW17" i="74" s="1"/>
  <c r="FW29" i="74" s="1"/>
  <c r="FV15" i="74"/>
  <c r="FV17" i="74" s="1"/>
  <c r="FV29" i="74" s="1"/>
  <c r="FU15" i="74"/>
  <c r="FU17" i="74" s="1"/>
  <c r="FU29" i="74" s="1"/>
  <c r="FT15" i="74"/>
  <c r="FT17" i="74" s="1"/>
  <c r="FT29" i="74" s="1"/>
  <c r="FS15" i="74"/>
  <c r="FS17" i="74" s="1"/>
  <c r="FS29" i="74" s="1"/>
  <c r="FR15" i="74"/>
  <c r="FR17" i="74" s="1"/>
  <c r="FR29" i="74" s="1"/>
  <c r="FQ15" i="74"/>
  <c r="FQ17" i="74" s="1"/>
  <c r="FQ29" i="74" s="1"/>
  <c r="FP15" i="74"/>
  <c r="FP17" i="74" s="1"/>
  <c r="FP29" i="74" s="1"/>
  <c r="FO15" i="74"/>
  <c r="FO17" i="74" s="1"/>
  <c r="FO29" i="74" s="1"/>
  <c r="FN15" i="74"/>
  <c r="FN17" i="74" s="1"/>
  <c r="FN29" i="74" s="1"/>
  <c r="FM15" i="74"/>
  <c r="FM17" i="74" s="1"/>
  <c r="FM29" i="74" s="1"/>
  <c r="FL15" i="74"/>
  <c r="FK15" i="74"/>
  <c r="FK17" i="74" s="1"/>
  <c r="FK29" i="74" s="1"/>
  <c r="FJ15" i="74"/>
  <c r="FJ17" i="74" s="1"/>
  <c r="FJ29" i="74" s="1"/>
  <c r="FI15" i="74"/>
  <c r="FI17" i="74" s="1"/>
  <c r="FI29" i="74" s="1"/>
  <c r="FH15" i="74"/>
  <c r="FH17" i="74" s="1"/>
  <c r="FH29" i="74" s="1"/>
  <c r="FG15" i="74"/>
  <c r="FG17" i="74" s="1"/>
  <c r="FG29" i="74" s="1"/>
  <c r="FF15" i="74"/>
  <c r="FF17" i="74" s="1"/>
  <c r="FF29" i="74" s="1"/>
  <c r="FE15" i="74"/>
  <c r="FE17" i="74" s="1"/>
  <c r="FE29" i="74" s="1"/>
  <c r="FD15" i="74"/>
  <c r="FD17" i="74" s="1"/>
  <c r="FD29" i="74" s="1"/>
  <c r="FC15" i="74"/>
  <c r="FC17" i="74" s="1"/>
  <c r="FC29" i="74" s="1"/>
  <c r="FB15" i="74"/>
  <c r="FB17" i="74" s="1"/>
  <c r="FB29" i="74" s="1"/>
  <c r="FA15" i="74"/>
  <c r="FA17" i="74" s="1"/>
  <c r="FA29" i="74" s="1"/>
  <c r="EZ15" i="74"/>
  <c r="EY15" i="74"/>
  <c r="EY17" i="74" s="1"/>
  <c r="EY29" i="74" s="1"/>
  <c r="EX15" i="74"/>
  <c r="EX17" i="74" s="1"/>
  <c r="EX29" i="74" s="1"/>
  <c r="EW15" i="74"/>
  <c r="EW17" i="74" s="1"/>
  <c r="EW29" i="74" s="1"/>
  <c r="EV15" i="74"/>
  <c r="EV17" i="74" s="1"/>
  <c r="EV29" i="74" s="1"/>
  <c r="EU15" i="74"/>
  <c r="EU17" i="74" s="1"/>
  <c r="EU29" i="74" s="1"/>
  <c r="ET15" i="74"/>
  <c r="ET17" i="74" s="1"/>
  <c r="ET29" i="74" s="1"/>
  <c r="ES15" i="74"/>
  <c r="ES17" i="74" s="1"/>
  <c r="ES29" i="74" s="1"/>
  <c r="ER15" i="74"/>
  <c r="ER17" i="74" s="1"/>
  <c r="ER29" i="74" s="1"/>
  <c r="EQ15" i="74"/>
  <c r="EQ17" i="74" s="1"/>
  <c r="EQ29" i="74" s="1"/>
  <c r="EP15" i="74"/>
  <c r="EP17" i="74" s="1"/>
  <c r="EP29" i="74" s="1"/>
  <c r="EO15" i="74"/>
  <c r="EO17" i="74" s="1"/>
  <c r="EO29" i="74" s="1"/>
  <c r="EN15" i="74"/>
  <c r="EM15" i="74"/>
  <c r="EM17" i="74" s="1"/>
  <c r="EM29" i="74" s="1"/>
  <c r="EL15" i="74"/>
  <c r="EL17" i="74" s="1"/>
  <c r="EL29" i="74" s="1"/>
  <c r="EK15" i="74"/>
  <c r="EK17" i="74" s="1"/>
  <c r="EK29" i="74" s="1"/>
  <c r="EJ15" i="74"/>
  <c r="EJ17" i="74" s="1"/>
  <c r="EJ29" i="74" s="1"/>
  <c r="EI15" i="74"/>
  <c r="EI17" i="74" s="1"/>
  <c r="EI29" i="74" s="1"/>
  <c r="EH15" i="74"/>
  <c r="EH17" i="74" s="1"/>
  <c r="EH29" i="74" s="1"/>
  <c r="EG15" i="74"/>
  <c r="EG17" i="74" s="1"/>
  <c r="EG29" i="74" s="1"/>
  <c r="EF15" i="74"/>
  <c r="EF17" i="74" s="1"/>
  <c r="EF29" i="74" s="1"/>
  <c r="EE15" i="74"/>
  <c r="EE17" i="74" s="1"/>
  <c r="EE29" i="74" s="1"/>
  <c r="ED15" i="74"/>
  <c r="ED17" i="74" s="1"/>
  <c r="ED29" i="74" s="1"/>
  <c r="EC15" i="74"/>
  <c r="EC17" i="74" s="1"/>
  <c r="EC29" i="74" s="1"/>
  <c r="EB15" i="74"/>
  <c r="EA15" i="74"/>
  <c r="EA17" i="74" s="1"/>
  <c r="EA29" i="74" s="1"/>
  <c r="DZ15" i="74"/>
  <c r="DZ17" i="74" s="1"/>
  <c r="DZ29" i="74" s="1"/>
  <c r="DY15" i="74"/>
  <c r="DY17" i="74" s="1"/>
  <c r="DY29" i="74" s="1"/>
  <c r="DX15" i="74"/>
  <c r="DX17" i="74" s="1"/>
  <c r="DX29" i="74" s="1"/>
  <c r="DW15" i="74"/>
  <c r="DW17" i="74" s="1"/>
  <c r="DW29" i="74" s="1"/>
  <c r="DV15" i="74"/>
  <c r="DV17" i="74" s="1"/>
  <c r="DV29" i="74" s="1"/>
  <c r="DU15" i="74"/>
  <c r="DU17" i="74" s="1"/>
  <c r="DU29" i="74" s="1"/>
  <c r="DT15" i="74"/>
  <c r="DT17" i="74" s="1"/>
  <c r="DT29" i="74" s="1"/>
  <c r="DS15" i="74"/>
  <c r="DS17" i="74" s="1"/>
  <c r="DS29" i="74" s="1"/>
  <c r="DR15" i="74"/>
  <c r="DR17" i="74" s="1"/>
  <c r="DR29" i="74" s="1"/>
  <c r="DQ15" i="74"/>
  <c r="DQ17" i="74" s="1"/>
  <c r="DQ29" i="74" s="1"/>
  <c r="DP15" i="74"/>
  <c r="DO15" i="74"/>
  <c r="DO17" i="74" s="1"/>
  <c r="DO29" i="74" s="1"/>
  <c r="DN15" i="74"/>
  <c r="DN17" i="74" s="1"/>
  <c r="DN29" i="74" s="1"/>
  <c r="DM15" i="74"/>
  <c r="DM17" i="74" s="1"/>
  <c r="DM29" i="74" s="1"/>
  <c r="DL15" i="74"/>
  <c r="DL17" i="74" s="1"/>
  <c r="DL29" i="74" s="1"/>
  <c r="DK15" i="74"/>
  <c r="DK17" i="74" s="1"/>
  <c r="DK29" i="74" s="1"/>
  <c r="DJ15" i="74"/>
  <c r="DJ17" i="74" s="1"/>
  <c r="DJ29" i="74" s="1"/>
  <c r="DI15" i="74"/>
  <c r="DI17" i="74" s="1"/>
  <c r="DI29" i="74" s="1"/>
  <c r="DH15" i="74"/>
  <c r="DH17" i="74" s="1"/>
  <c r="DH29" i="74" s="1"/>
  <c r="DG15" i="74"/>
  <c r="DG17" i="74" s="1"/>
  <c r="DG29" i="74" s="1"/>
  <c r="DF15" i="74"/>
  <c r="DF17" i="74" s="1"/>
  <c r="DF29" i="74" s="1"/>
  <c r="DE15" i="74"/>
  <c r="DE17" i="74" s="1"/>
  <c r="DE29" i="74" s="1"/>
  <c r="DD15" i="74"/>
  <c r="DC15" i="74"/>
  <c r="DC17" i="74" s="1"/>
  <c r="DC29" i="74" s="1"/>
  <c r="DB15" i="74"/>
  <c r="DB17" i="74" s="1"/>
  <c r="DB29" i="74" s="1"/>
  <c r="DA15" i="74"/>
  <c r="DA17" i="74" s="1"/>
  <c r="DA29" i="74" s="1"/>
  <c r="CZ15" i="74"/>
  <c r="CZ17" i="74" s="1"/>
  <c r="CZ29" i="74" s="1"/>
  <c r="CY15" i="74"/>
  <c r="CY17" i="74" s="1"/>
  <c r="CY29" i="74" s="1"/>
  <c r="CX15" i="74"/>
  <c r="CX17" i="74" s="1"/>
  <c r="CX29" i="74" s="1"/>
  <c r="CW15" i="74"/>
  <c r="CW17" i="74" s="1"/>
  <c r="CW29" i="74" s="1"/>
  <c r="CV15" i="74"/>
  <c r="CV17" i="74" s="1"/>
  <c r="CV29" i="74" s="1"/>
  <c r="CU15" i="74"/>
  <c r="CU17" i="74" s="1"/>
  <c r="CU29" i="74" s="1"/>
  <c r="CT15" i="74"/>
  <c r="CT17" i="74" s="1"/>
  <c r="CT29" i="74" s="1"/>
  <c r="CS15" i="74"/>
  <c r="CS17" i="74" s="1"/>
  <c r="CS29" i="74" s="1"/>
  <c r="CR15" i="74"/>
  <c r="CQ15" i="74"/>
  <c r="CQ17" i="74" s="1"/>
  <c r="CQ29" i="74" s="1"/>
  <c r="CP15" i="74"/>
  <c r="CP17" i="74" s="1"/>
  <c r="CP29" i="74" s="1"/>
  <c r="CO15" i="74"/>
  <c r="CO17" i="74" s="1"/>
  <c r="CO29" i="74" s="1"/>
  <c r="CN15" i="74"/>
  <c r="CN17" i="74" s="1"/>
  <c r="CN29" i="74" s="1"/>
  <c r="CM15" i="74"/>
  <c r="CM17" i="74" s="1"/>
  <c r="CM29" i="74" s="1"/>
  <c r="CL15" i="74"/>
  <c r="CL17" i="74" s="1"/>
  <c r="CL29" i="74" s="1"/>
  <c r="CK15" i="74"/>
  <c r="CK17" i="74" s="1"/>
  <c r="CK29" i="74" s="1"/>
  <c r="CJ15" i="74"/>
  <c r="CJ17" i="74" s="1"/>
  <c r="CJ29" i="74" s="1"/>
  <c r="CI15" i="74"/>
  <c r="CI17" i="74" s="1"/>
  <c r="CI29" i="74" s="1"/>
  <c r="CH15" i="74"/>
  <c r="CH17" i="74" s="1"/>
  <c r="CH29" i="74" s="1"/>
  <c r="CG15" i="74"/>
  <c r="CG17" i="74" s="1"/>
  <c r="CG29" i="74" s="1"/>
  <c r="CF15" i="74"/>
  <c r="CE15" i="74"/>
  <c r="CE17" i="74" s="1"/>
  <c r="CE29" i="74" s="1"/>
  <c r="CD15" i="74"/>
  <c r="CD17" i="74" s="1"/>
  <c r="CD29" i="74" s="1"/>
  <c r="CC15" i="74"/>
  <c r="CC17" i="74" s="1"/>
  <c r="CC29" i="74" s="1"/>
  <c r="CB15" i="74"/>
  <c r="CB17" i="74" s="1"/>
  <c r="CB29" i="74" s="1"/>
  <c r="CA15" i="74"/>
  <c r="CA17" i="74" s="1"/>
  <c r="CA29" i="74" s="1"/>
  <c r="BZ15" i="74"/>
  <c r="BZ17" i="74" s="1"/>
  <c r="BZ29" i="74" s="1"/>
  <c r="BY15" i="74"/>
  <c r="BY17" i="74" s="1"/>
  <c r="BY29" i="74" s="1"/>
  <c r="BX15" i="74"/>
  <c r="BX17" i="74" s="1"/>
  <c r="BX29" i="74" s="1"/>
  <c r="BW15" i="74"/>
  <c r="BW17" i="74" s="1"/>
  <c r="BW29" i="74" s="1"/>
  <c r="BV15" i="74"/>
  <c r="BV17" i="74" s="1"/>
  <c r="BV29" i="74" s="1"/>
  <c r="BU15" i="74"/>
  <c r="BU17" i="74" s="1"/>
  <c r="BU29" i="74" s="1"/>
  <c r="BT15" i="74"/>
  <c r="BS15" i="74"/>
  <c r="BS17" i="74" s="1"/>
  <c r="BS29" i="74" s="1"/>
  <c r="BR15" i="74"/>
  <c r="BR17" i="74" s="1"/>
  <c r="BR29" i="74" s="1"/>
  <c r="BQ15" i="74"/>
  <c r="BQ17" i="74" s="1"/>
  <c r="BQ29" i="74" s="1"/>
  <c r="BP15" i="74"/>
  <c r="BP17" i="74" s="1"/>
  <c r="BP29" i="74" s="1"/>
  <c r="BO15" i="74"/>
  <c r="BO17" i="74" s="1"/>
  <c r="BO29" i="74" s="1"/>
  <c r="BN15" i="74"/>
  <c r="BN17" i="74" s="1"/>
  <c r="BN29" i="74" s="1"/>
  <c r="BM15" i="74"/>
  <c r="BM17" i="74" s="1"/>
  <c r="BM29" i="74" s="1"/>
  <c r="BL15" i="74"/>
  <c r="BL17" i="74" s="1"/>
  <c r="BL29" i="74" s="1"/>
  <c r="BK15" i="74"/>
  <c r="BK17" i="74" s="1"/>
  <c r="BK29" i="74" s="1"/>
  <c r="BJ15" i="74"/>
  <c r="BJ17" i="74" s="1"/>
  <c r="BJ29" i="74" s="1"/>
  <c r="BI15" i="74"/>
  <c r="BI17" i="74" s="1"/>
  <c r="BI29" i="74" s="1"/>
  <c r="BH15" i="74"/>
  <c r="BG15" i="74"/>
  <c r="BG17" i="74" s="1"/>
  <c r="BG29" i="74" s="1"/>
  <c r="BF15" i="74"/>
  <c r="BF17" i="74" s="1"/>
  <c r="BF29" i="74" s="1"/>
  <c r="BE15" i="74"/>
  <c r="BE17" i="74" s="1"/>
  <c r="BE29" i="74" s="1"/>
  <c r="BD15" i="74"/>
  <c r="BD17" i="74" s="1"/>
  <c r="BD29" i="74" s="1"/>
  <c r="BC15" i="74"/>
  <c r="BC17" i="74" s="1"/>
  <c r="BC29" i="74" s="1"/>
  <c r="BB15" i="74"/>
  <c r="BB17" i="74" s="1"/>
  <c r="BB29" i="74" s="1"/>
  <c r="BA15" i="74"/>
  <c r="BA17" i="74" s="1"/>
  <c r="BA29" i="74" s="1"/>
  <c r="AZ15" i="74"/>
  <c r="AZ17" i="74" s="1"/>
  <c r="AZ29" i="74" s="1"/>
  <c r="AY15" i="74"/>
  <c r="AY17" i="74" s="1"/>
  <c r="AY29" i="74" s="1"/>
  <c r="AX15" i="74"/>
  <c r="AX17" i="74" s="1"/>
  <c r="AX29" i="74" s="1"/>
  <c r="AW15" i="74"/>
  <c r="AW17" i="74" s="1"/>
  <c r="AW29" i="74" s="1"/>
  <c r="AV15" i="74"/>
  <c r="AU15" i="74"/>
  <c r="AU17" i="74" s="1"/>
  <c r="AU29" i="74" s="1"/>
  <c r="AT15" i="74"/>
  <c r="AT17" i="74" s="1"/>
  <c r="AT29" i="74" s="1"/>
  <c r="AS15" i="74"/>
  <c r="AS17" i="74" s="1"/>
  <c r="AS29" i="74" s="1"/>
  <c r="AR15" i="74"/>
  <c r="AR17" i="74" s="1"/>
  <c r="AR29" i="74" s="1"/>
  <c r="AQ15" i="74"/>
  <c r="AQ17" i="74" s="1"/>
  <c r="AQ29" i="74" s="1"/>
  <c r="AP15" i="74"/>
  <c r="AP17" i="74" s="1"/>
  <c r="AP29" i="74" s="1"/>
  <c r="AO15" i="74"/>
  <c r="AO17" i="74" s="1"/>
  <c r="AO29" i="74" s="1"/>
  <c r="AN15" i="74"/>
  <c r="AN17" i="74" s="1"/>
  <c r="AN29" i="74" s="1"/>
  <c r="AM15" i="74"/>
  <c r="AM17" i="74" s="1"/>
  <c r="AM29" i="74" s="1"/>
  <c r="AL15" i="74"/>
  <c r="AL17" i="74" s="1"/>
  <c r="AL29" i="74" s="1"/>
  <c r="AK15" i="74"/>
  <c r="AK17" i="74" s="1"/>
  <c r="AK29" i="74" s="1"/>
  <c r="AJ15" i="74"/>
  <c r="AI15" i="74"/>
  <c r="AI17" i="74" s="1"/>
  <c r="AI29" i="74" s="1"/>
  <c r="AH15" i="74"/>
  <c r="AH17" i="74" s="1"/>
  <c r="AH29" i="74" s="1"/>
  <c r="AG15" i="74"/>
  <c r="AG17" i="74" s="1"/>
  <c r="AG29" i="74" s="1"/>
  <c r="AF15" i="74"/>
  <c r="AF17" i="74" s="1"/>
  <c r="AF29" i="74" s="1"/>
  <c r="AE15" i="74"/>
  <c r="AE17" i="74" s="1"/>
  <c r="AE29" i="74" s="1"/>
  <c r="AD15" i="74"/>
  <c r="AD17" i="74" s="1"/>
  <c r="AD29" i="74" s="1"/>
  <c r="AC15" i="74"/>
  <c r="AC17" i="74" s="1"/>
  <c r="AC29" i="74" s="1"/>
  <c r="AB15" i="74"/>
  <c r="AB17" i="74" s="1"/>
  <c r="AB29" i="74" s="1"/>
  <c r="AA15" i="74"/>
  <c r="AA17" i="74" s="1"/>
  <c r="AA29" i="74" s="1"/>
  <c r="Z15" i="74"/>
  <c r="Z17" i="74" s="1"/>
  <c r="Z29" i="74" s="1"/>
  <c r="Y15" i="74"/>
  <c r="Y17" i="74" s="1"/>
  <c r="Y29" i="74" s="1"/>
  <c r="X15" i="74"/>
  <c r="W15" i="74"/>
  <c r="W17" i="74" s="1"/>
  <c r="W29" i="74" s="1"/>
  <c r="V15" i="74"/>
  <c r="V17" i="74" s="1"/>
  <c r="V29" i="74" s="1"/>
  <c r="U15" i="74"/>
  <c r="U17" i="74" s="1"/>
  <c r="U29" i="74" s="1"/>
  <c r="T15" i="74"/>
  <c r="T17" i="74" s="1"/>
  <c r="T29" i="74" s="1"/>
  <c r="S15" i="74"/>
  <c r="S17" i="74" s="1"/>
  <c r="S29" i="74" s="1"/>
  <c r="R15" i="74"/>
  <c r="R17" i="74" s="1"/>
  <c r="R29" i="74" s="1"/>
  <c r="Q15" i="74"/>
  <c r="Q17" i="74" s="1"/>
  <c r="Q29" i="74" s="1"/>
  <c r="P15" i="74"/>
  <c r="P17" i="74" s="1"/>
  <c r="P29" i="74" s="1"/>
  <c r="O15" i="74"/>
  <c r="O17" i="74" s="1"/>
  <c r="O29" i="74" s="1"/>
  <c r="N15" i="74"/>
  <c r="N17" i="74" s="1"/>
  <c r="N29" i="74" s="1"/>
  <c r="M15" i="74"/>
  <c r="FY15" i="74" s="1"/>
  <c r="L15" i="74"/>
  <c r="K15" i="74"/>
  <c r="K17" i="74" s="1"/>
  <c r="K29" i="74" s="1"/>
  <c r="J15" i="74"/>
  <c r="J17" i="74" s="1"/>
  <c r="J29" i="74" s="1"/>
  <c r="I15" i="74"/>
  <c r="I17" i="74" s="1"/>
  <c r="I29" i="74" s="1"/>
  <c r="H15" i="74"/>
  <c r="H17" i="74" s="1"/>
  <c r="H29" i="74" s="1"/>
  <c r="G15" i="74"/>
  <c r="G17" i="74" s="1"/>
  <c r="G29" i="74" s="1"/>
  <c r="F15" i="74"/>
  <c r="F17" i="74" s="1"/>
  <c r="F29" i="74" s="1"/>
  <c r="E15" i="74"/>
  <c r="E17" i="74" s="1"/>
  <c r="E29" i="74" s="1"/>
  <c r="D15" i="74"/>
  <c r="D17" i="74" s="1"/>
  <c r="D29" i="74" s="1"/>
  <c r="C15" i="74"/>
  <c r="C17" i="74" s="1"/>
  <c r="C29" i="74" s="1"/>
  <c r="B15" i="74"/>
  <c r="B17" i="74" s="1"/>
  <c r="FZ14" i="74"/>
  <c r="FY13" i="74"/>
  <c r="FX13" i="74"/>
  <c r="FX15" i="74" s="1"/>
  <c r="FX17" i="74" s="1"/>
  <c r="FX29" i="74" s="1"/>
  <c r="FY11" i="74"/>
  <c r="FY10" i="74"/>
  <c r="FY8" i="74"/>
  <c r="FY6" i="74"/>
  <c r="FY5" i="74"/>
  <c r="B23" i="74" l="1"/>
  <c r="M17" i="74"/>
  <c r="M29" i="74" s="1"/>
  <c r="B27" i="74" l="1"/>
  <c r="FY23" i="74"/>
  <c r="B33" i="74"/>
  <c r="FY17" i="74"/>
  <c r="B32" i="74" s="1"/>
  <c r="B34" i="74" s="1"/>
  <c r="FY27" i="74" l="1"/>
  <c r="B29" i="74"/>
  <c r="C33" i="74" l="1"/>
  <c r="FY29" i="74"/>
  <c r="C32" i="74" s="1"/>
  <c r="C34" i="74" l="1"/>
  <c r="FX27" i="73" l="1"/>
  <c r="FW27" i="73"/>
  <c r="FV27" i="73"/>
  <c r="FU27" i="73"/>
  <c r="FT27" i="73"/>
  <c r="FS27" i="73"/>
  <c r="FR27" i="73"/>
  <c r="FQ27" i="73"/>
  <c r="FP27" i="73"/>
  <c r="FO27" i="73"/>
  <c r="FN27" i="73"/>
  <c r="FM27" i="73"/>
  <c r="FL27" i="73"/>
  <c r="FK27" i="73"/>
  <c r="FJ27" i="73"/>
  <c r="FI27" i="73"/>
  <c r="FH27" i="73"/>
  <c r="FG27" i="73"/>
  <c r="FF27" i="73"/>
  <c r="FE27" i="73"/>
  <c r="FD27" i="73"/>
  <c r="FC27" i="73"/>
  <c r="FB27" i="73"/>
  <c r="FA27" i="73"/>
  <c r="EZ27" i="73"/>
  <c r="EY27" i="73"/>
  <c r="EX27" i="73"/>
  <c r="EW27" i="73"/>
  <c r="EV27" i="73"/>
  <c r="EU27" i="73"/>
  <c r="ET27" i="73"/>
  <c r="ES27" i="73"/>
  <c r="ER27" i="73"/>
  <c r="EP27" i="73"/>
  <c r="EO27" i="73"/>
  <c r="EN27" i="73"/>
  <c r="EM27" i="73"/>
  <c r="EL27" i="73"/>
  <c r="EJ27" i="73"/>
  <c r="EI27" i="73"/>
  <c r="EH27" i="73"/>
  <c r="EG27" i="73"/>
  <c r="EF27" i="73"/>
  <c r="EE27" i="73"/>
  <c r="ED27" i="73"/>
  <c r="EC27" i="73"/>
  <c r="EB27" i="73"/>
  <c r="EA27" i="73"/>
  <c r="DZ27" i="73"/>
  <c r="DY27" i="73"/>
  <c r="DX27" i="73"/>
  <c r="DW27" i="73"/>
  <c r="DV27" i="73"/>
  <c r="DU27" i="73"/>
  <c r="DT27" i="73"/>
  <c r="DS27" i="73"/>
  <c r="DR27" i="73"/>
  <c r="DQ27" i="73"/>
  <c r="DP27" i="73"/>
  <c r="DO27" i="73"/>
  <c r="DN27" i="73"/>
  <c r="DM27" i="73"/>
  <c r="DL27" i="73"/>
  <c r="DK27" i="73"/>
  <c r="DJ27" i="73"/>
  <c r="DI27" i="73"/>
  <c r="DH27" i="73"/>
  <c r="DG27" i="73"/>
  <c r="DF27" i="73"/>
  <c r="DE27" i="73"/>
  <c r="DD27" i="73"/>
  <c r="DC27" i="73"/>
  <c r="DB27" i="73"/>
  <c r="DA27" i="73"/>
  <c r="CZ27" i="73"/>
  <c r="CY27" i="73"/>
  <c r="CX27" i="73"/>
  <c r="CW27" i="73"/>
  <c r="CV27" i="73"/>
  <c r="CU27" i="73"/>
  <c r="CT27" i="73"/>
  <c r="CS27" i="73"/>
  <c r="CR27" i="73"/>
  <c r="CQ27" i="73"/>
  <c r="CP27" i="73"/>
  <c r="CO27" i="73"/>
  <c r="CN27" i="73"/>
  <c r="CM27" i="73"/>
  <c r="CL27" i="73"/>
  <c r="CK27" i="73"/>
  <c r="CJ27" i="73"/>
  <c r="CI27" i="73"/>
  <c r="CH27" i="73"/>
  <c r="CG27" i="73"/>
  <c r="CF27" i="73"/>
  <c r="CE27" i="73"/>
  <c r="CD27" i="73"/>
  <c r="CC27" i="73"/>
  <c r="CB27" i="73"/>
  <c r="CA27" i="73"/>
  <c r="BZ27" i="73"/>
  <c r="BY27" i="73"/>
  <c r="BX27" i="73"/>
  <c r="BW27" i="73"/>
  <c r="BV27" i="73"/>
  <c r="BU27" i="73"/>
  <c r="BT27" i="73"/>
  <c r="BS27" i="73"/>
  <c r="BR27" i="73"/>
  <c r="BQ27" i="73"/>
  <c r="BP27" i="73"/>
  <c r="BO27" i="73"/>
  <c r="BN27" i="73"/>
  <c r="BM27" i="73"/>
  <c r="BK27" i="73"/>
  <c r="BJ27" i="73"/>
  <c r="BI27" i="73"/>
  <c r="BH27" i="73"/>
  <c r="BG27" i="73"/>
  <c r="BF27" i="73"/>
  <c r="BE27" i="73"/>
  <c r="BD27" i="73"/>
  <c r="BC27" i="73"/>
  <c r="BB27" i="73"/>
  <c r="BA27" i="73"/>
  <c r="AZ27" i="73"/>
  <c r="AY27" i="73"/>
  <c r="AX27" i="73"/>
  <c r="AW27" i="73"/>
  <c r="AV27" i="73"/>
  <c r="AU27" i="73"/>
  <c r="AT27" i="73"/>
  <c r="AS27" i="73"/>
  <c r="AR27" i="73"/>
  <c r="AQ27" i="73"/>
  <c r="AP27" i="73"/>
  <c r="AO27" i="73"/>
  <c r="AN27" i="73"/>
  <c r="AM27" i="73"/>
  <c r="AL27" i="73"/>
  <c r="AK27" i="73"/>
  <c r="AJ27" i="73"/>
  <c r="AI27" i="73"/>
  <c r="AH27" i="73"/>
  <c r="AG27" i="73"/>
  <c r="AF27" i="73"/>
  <c r="AE27" i="73"/>
  <c r="AD27" i="73"/>
  <c r="AC27" i="73"/>
  <c r="AB27" i="73"/>
  <c r="AA27" i="73"/>
  <c r="Z27" i="73"/>
  <c r="Y27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C27" i="73"/>
  <c r="B27" i="73"/>
  <c r="FY27" i="73" s="1"/>
  <c r="FY25" i="73"/>
  <c r="FY24" i="73"/>
  <c r="FY23" i="73"/>
  <c r="FY22" i="73"/>
  <c r="FY21" i="73"/>
  <c r="EK21" i="73"/>
  <c r="EK27" i="73" s="1"/>
  <c r="I21" i="73"/>
  <c r="FP17" i="73"/>
  <c r="FP29" i="73" s="1"/>
  <c r="FM17" i="73"/>
  <c r="FM29" i="73" s="1"/>
  <c r="FD17" i="73"/>
  <c r="FD29" i="73" s="1"/>
  <c r="FA17" i="73"/>
  <c r="FA29" i="73" s="1"/>
  <c r="ER17" i="73"/>
  <c r="ER29" i="73" s="1"/>
  <c r="EO17" i="73"/>
  <c r="EO29" i="73" s="1"/>
  <c r="EF17" i="73"/>
  <c r="EF29" i="73" s="1"/>
  <c r="EC17" i="73"/>
  <c r="EC29" i="73" s="1"/>
  <c r="DT17" i="73"/>
  <c r="DT29" i="73" s="1"/>
  <c r="DQ17" i="73"/>
  <c r="DQ29" i="73" s="1"/>
  <c r="DH17" i="73"/>
  <c r="DH29" i="73" s="1"/>
  <c r="DE17" i="73"/>
  <c r="DE29" i="73" s="1"/>
  <c r="CV17" i="73"/>
  <c r="CV29" i="73" s="1"/>
  <c r="CS17" i="73"/>
  <c r="CS29" i="73" s="1"/>
  <c r="CJ17" i="73"/>
  <c r="CJ29" i="73" s="1"/>
  <c r="CG17" i="73"/>
  <c r="CG29" i="73" s="1"/>
  <c r="BX17" i="73"/>
  <c r="BX29" i="73" s="1"/>
  <c r="BU17" i="73"/>
  <c r="BU29" i="73" s="1"/>
  <c r="BL17" i="73"/>
  <c r="BL29" i="73" s="1"/>
  <c r="BI17" i="73"/>
  <c r="BI29" i="73" s="1"/>
  <c r="AZ17" i="73"/>
  <c r="AZ29" i="73" s="1"/>
  <c r="AW17" i="73"/>
  <c r="AW29" i="73" s="1"/>
  <c r="AN17" i="73"/>
  <c r="AN29" i="73" s="1"/>
  <c r="AK17" i="73"/>
  <c r="AK29" i="73" s="1"/>
  <c r="AB17" i="73"/>
  <c r="AB29" i="73" s="1"/>
  <c r="Y17" i="73"/>
  <c r="Y29" i="73" s="1"/>
  <c r="P17" i="73"/>
  <c r="P29" i="73" s="1"/>
  <c r="M17" i="73"/>
  <c r="M29" i="73" s="1"/>
  <c r="D17" i="73"/>
  <c r="D29" i="73" s="1"/>
  <c r="FY16" i="73"/>
  <c r="FW15" i="73"/>
  <c r="FW17" i="73" s="1"/>
  <c r="FW29" i="73" s="1"/>
  <c r="FV15" i="73"/>
  <c r="FV17" i="73" s="1"/>
  <c r="FV29" i="73" s="1"/>
  <c r="FU15" i="73"/>
  <c r="FU17" i="73" s="1"/>
  <c r="FU29" i="73" s="1"/>
  <c r="FT15" i="73"/>
  <c r="FT17" i="73" s="1"/>
  <c r="FT29" i="73" s="1"/>
  <c r="FS15" i="73"/>
  <c r="FS17" i="73" s="1"/>
  <c r="FS29" i="73" s="1"/>
  <c r="FR15" i="73"/>
  <c r="FR17" i="73" s="1"/>
  <c r="FR29" i="73" s="1"/>
  <c r="FQ15" i="73"/>
  <c r="FQ17" i="73" s="1"/>
  <c r="FQ29" i="73" s="1"/>
  <c r="FP15" i="73"/>
  <c r="FO15" i="73"/>
  <c r="FO17" i="73" s="1"/>
  <c r="FO29" i="73" s="1"/>
  <c r="FN15" i="73"/>
  <c r="FN17" i="73" s="1"/>
  <c r="FN29" i="73" s="1"/>
  <c r="FM15" i="73"/>
  <c r="FL15" i="73"/>
  <c r="FL17" i="73" s="1"/>
  <c r="FL29" i="73" s="1"/>
  <c r="FK15" i="73"/>
  <c r="FK17" i="73" s="1"/>
  <c r="FK29" i="73" s="1"/>
  <c r="FJ15" i="73"/>
  <c r="FJ17" i="73" s="1"/>
  <c r="FJ29" i="73" s="1"/>
  <c r="FI15" i="73"/>
  <c r="FI17" i="73" s="1"/>
  <c r="FI29" i="73" s="1"/>
  <c r="FH15" i="73"/>
  <c r="FH17" i="73" s="1"/>
  <c r="FH29" i="73" s="1"/>
  <c r="FG15" i="73"/>
  <c r="FG17" i="73" s="1"/>
  <c r="FG29" i="73" s="1"/>
  <c r="FF15" i="73"/>
  <c r="FF17" i="73" s="1"/>
  <c r="FF29" i="73" s="1"/>
  <c r="FE15" i="73"/>
  <c r="FE17" i="73" s="1"/>
  <c r="FE29" i="73" s="1"/>
  <c r="FD15" i="73"/>
  <c r="FC15" i="73"/>
  <c r="FC17" i="73" s="1"/>
  <c r="FC29" i="73" s="1"/>
  <c r="FB15" i="73"/>
  <c r="FB17" i="73" s="1"/>
  <c r="FB29" i="73" s="1"/>
  <c r="FA15" i="73"/>
  <c r="EZ15" i="73"/>
  <c r="EZ17" i="73" s="1"/>
  <c r="EZ29" i="73" s="1"/>
  <c r="EY15" i="73"/>
  <c r="EY17" i="73" s="1"/>
  <c r="EY29" i="73" s="1"/>
  <c r="EX15" i="73"/>
  <c r="EX17" i="73" s="1"/>
  <c r="EX29" i="73" s="1"/>
  <c r="EW15" i="73"/>
  <c r="EW17" i="73" s="1"/>
  <c r="EW29" i="73" s="1"/>
  <c r="EV15" i="73"/>
  <c r="EV17" i="73" s="1"/>
  <c r="EV29" i="73" s="1"/>
  <c r="EU15" i="73"/>
  <c r="EU17" i="73" s="1"/>
  <c r="EU29" i="73" s="1"/>
  <c r="ET15" i="73"/>
  <c r="ET17" i="73" s="1"/>
  <c r="ET29" i="73" s="1"/>
  <c r="ES15" i="73"/>
  <c r="ES17" i="73" s="1"/>
  <c r="ES29" i="73" s="1"/>
  <c r="ER15" i="73"/>
  <c r="EQ15" i="73"/>
  <c r="EQ17" i="73" s="1"/>
  <c r="EQ29" i="73" s="1"/>
  <c r="EP15" i="73"/>
  <c r="EP17" i="73" s="1"/>
  <c r="EP29" i="73" s="1"/>
  <c r="EO15" i="73"/>
  <c r="EN15" i="73"/>
  <c r="EN17" i="73" s="1"/>
  <c r="EN29" i="73" s="1"/>
  <c r="EM15" i="73"/>
  <c r="EM17" i="73" s="1"/>
  <c r="EM29" i="73" s="1"/>
  <c r="EL15" i="73"/>
  <c r="EL17" i="73" s="1"/>
  <c r="EL29" i="73" s="1"/>
  <c r="EK15" i="73"/>
  <c r="EK17" i="73" s="1"/>
  <c r="EK29" i="73" s="1"/>
  <c r="EJ15" i="73"/>
  <c r="EJ17" i="73" s="1"/>
  <c r="EJ29" i="73" s="1"/>
  <c r="EI15" i="73"/>
  <c r="EI17" i="73" s="1"/>
  <c r="EI29" i="73" s="1"/>
  <c r="EH15" i="73"/>
  <c r="EH17" i="73" s="1"/>
  <c r="EH29" i="73" s="1"/>
  <c r="EG15" i="73"/>
  <c r="EG17" i="73" s="1"/>
  <c r="EG29" i="73" s="1"/>
  <c r="EF15" i="73"/>
  <c r="EE15" i="73"/>
  <c r="EE17" i="73" s="1"/>
  <c r="EE29" i="73" s="1"/>
  <c r="ED15" i="73"/>
  <c r="ED17" i="73" s="1"/>
  <c r="ED29" i="73" s="1"/>
  <c r="EC15" i="73"/>
  <c r="EB15" i="73"/>
  <c r="EB17" i="73" s="1"/>
  <c r="EB29" i="73" s="1"/>
  <c r="EA15" i="73"/>
  <c r="EA17" i="73" s="1"/>
  <c r="EA29" i="73" s="1"/>
  <c r="DZ15" i="73"/>
  <c r="DZ17" i="73" s="1"/>
  <c r="DZ29" i="73" s="1"/>
  <c r="DY15" i="73"/>
  <c r="DY17" i="73" s="1"/>
  <c r="DY29" i="73" s="1"/>
  <c r="DX15" i="73"/>
  <c r="DX17" i="73" s="1"/>
  <c r="DX29" i="73" s="1"/>
  <c r="DW15" i="73"/>
  <c r="DW17" i="73" s="1"/>
  <c r="DW29" i="73" s="1"/>
  <c r="DV15" i="73"/>
  <c r="DV17" i="73" s="1"/>
  <c r="DV29" i="73" s="1"/>
  <c r="DU15" i="73"/>
  <c r="DU17" i="73" s="1"/>
  <c r="DU29" i="73" s="1"/>
  <c r="DT15" i="73"/>
  <c r="DS15" i="73"/>
  <c r="DS17" i="73" s="1"/>
  <c r="DS29" i="73" s="1"/>
  <c r="DR15" i="73"/>
  <c r="DR17" i="73" s="1"/>
  <c r="DR29" i="73" s="1"/>
  <c r="DQ15" i="73"/>
  <c r="DP15" i="73"/>
  <c r="DP17" i="73" s="1"/>
  <c r="DP29" i="73" s="1"/>
  <c r="DO15" i="73"/>
  <c r="DO17" i="73" s="1"/>
  <c r="DO29" i="73" s="1"/>
  <c r="DN15" i="73"/>
  <c r="DN17" i="73" s="1"/>
  <c r="DN29" i="73" s="1"/>
  <c r="DM15" i="73"/>
  <c r="DM17" i="73" s="1"/>
  <c r="DM29" i="73" s="1"/>
  <c r="DL15" i="73"/>
  <c r="DL17" i="73" s="1"/>
  <c r="DL29" i="73" s="1"/>
  <c r="DK15" i="73"/>
  <c r="DK17" i="73" s="1"/>
  <c r="DK29" i="73" s="1"/>
  <c r="DJ15" i="73"/>
  <c r="DJ17" i="73" s="1"/>
  <c r="DJ29" i="73" s="1"/>
  <c r="DI15" i="73"/>
  <c r="DI17" i="73" s="1"/>
  <c r="DI29" i="73" s="1"/>
  <c r="DH15" i="73"/>
  <c r="DG15" i="73"/>
  <c r="DG17" i="73" s="1"/>
  <c r="DG29" i="73" s="1"/>
  <c r="DF15" i="73"/>
  <c r="DF17" i="73" s="1"/>
  <c r="DF29" i="73" s="1"/>
  <c r="DE15" i="73"/>
  <c r="DD15" i="73"/>
  <c r="DD17" i="73" s="1"/>
  <c r="DD29" i="73" s="1"/>
  <c r="DC15" i="73"/>
  <c r="DC17" i="73" s="1"/>
  <c r="DC29" i="73" s="1"/>
  <c r="DB15" i="73"/>
  <c r="DB17" i="73" s="1"/>
  <c r="DB29" i="73" s="1"/>
  <c r="DA15" i="73"/>
  <c r="DA17" i="73" s="1"/>
  <c r="DA29" i="73" s="1"/>
  <c r="CZ15" i="73"/>
  <c r="CZ17" i="73" s="1"/>
  <c r="CZ29" i="73" s="1"/>
  <c r="CY15" i="73"/>
  <c r="CY17" i="73" s="1"/>
  <c r="CY29" i="73" s="1"/>
  <c r="CX15" i="73"/>
  <c r="CX17" i="73" s="1"/>
  <c r="CX29" i="73" s="1"/>
  <c r="CW15" i="73"/>
  <c r="CW17" i="73" s="1"/>
  <c r="CW29" i="73" s="1"/>
  <c r="CV15" i="73"/>
  <c r="CU15" i="73"/>
  <c r="CU17" i="73" s="1"/>
  <c r="CU29" i="73" s="1"/>
  <c r="CT15" i="73"/>
  <c r="CT17" i="73" s="1"/>
  <c r="CT29" i="73" s="1"/>
  <c r="CS15" i="73"/>
  <c r="CR15" i="73"/>
  <c r="CR17" i="73" s="1"/>
  <c r="CR29" i="73" s="1"/>
  <c r="CQ15" i="73"/>
  <c r="CQ17" i="73" s="1"/>
  <c r="CQ29" i="73" s="1"/>
  <c r="CP15" i="73"/>
  <c r="CP17" i="73" s="1"/>
  <c r="CP29" i="73" s="1"/>
  <c r="CO15" i="73"/>
  <c r="CO17" i="73" s="1"/>
  <c r="CO29" i="73" s="1"/>
  <c r="CN15" i="73"/>
  <c r="CN17" i="73" s="1"/>
  <c r="CN29" i="73" s="1"/>
  <c r="CM15" i="73"/>
  <c r="CM17" i="73" s="1"/>
  <c r="CM29" i="73" s="1"/>
  <c r="CL15" i="73"/>
  <c r="CL17" i="73" s="1"/>
  <c r="CL29" i="73" s="1"/>
  <c r="CK15" i="73"/>
  <c r="CK17" i="73" s="1"/>
  <c r="CK29" i="73" s="1"/>
  <c r="CJ15" i="73"/>
  <c r="CI15" i="73"/>
  <c r="CI17" i="73" s="1"/>
  <c r="CI29" i="73" s="1"/>
  <c r="CH15" i="73"/>
  <c r="CH17" i="73" s="1"/>
  <c r="CH29" i="73" s="1"/>
  <c r="CG15" i="73"/>
  <c r="CF15" i="73"/>
  <c r="CF17" i="73" s="1"/>
  <c r="CF29" i="73" s="1"/>
  <c r="CE15" i="73"/>
  <c r="CE17" i="73" s="1"/>
  <c r="CE29" i="73" s="1"/>
  <c r="CD15" i="73"/>
  <c r="CD17" i="73" s="1"/>
  <c r="CD29" i="73" s="1"/>
  <c r="CC15" i="73"/>
  <c r="CC17" i="73" s="1"/>
  <c r="CC29" i="73" s="1"/>
  <c r="CB15" i="73"/>
  <c r="CB17" i="73" s="1"/>
  <c r="CB29" i="73" s="1"/>
  <c r="CA15" i="73"/>
  <c r="CA17" i="73" s="1"/>
  <c r="CA29" i="73" s="1"/>
  <c r="BZ15" i="73"/>
  <c r="BZ17" i="73" s="1"/>
  <c r="BZ29" i="73" s="1"/>
  <c r="BY15" i="73"/>
  <c r="BY17" i="73" s="1"/>
  <c r="BY29" i="73" s="1"/>
  <c r="BX15" i="73"/>
  <c r="BW15" i="73"/>
  <c r="BW17" i="73" s="1"/>
  <c r="BW29" i="73" s="1"/>
  <c r="BV15" i="73"/>
  <c r="BV17" i="73" s="1"/>
  <c r="BV29" i="73" s="1"/>
  <c r="BU15" i="73"/>
  <c r="BT15" i="73"/>
  <c r="BT17" i="73" s="1"/>
  <c r="BT29" i="73" s="1"/>
  <c r="BS15" i="73"/>
  <c r="BS17" i="73" s="1"/>
  <c r="BS29" i="73" s="1"/>
  <c r="BR15" i="73"/>
  <c r="BR17" i="73" s="1"/>
  <c r="BR29" i="73" s="1"/>
  <c r="BQ15" i="73"/>
  <c r="BQ17" i="73" s="1"/>
  <c r="BQ29" i="73" s="1"/>
  <c r="BP15" i="73"/>
  <c r="BP17" i="73" s="1"/>
  <c r="BP29" i="73" s="1"/>
  <c r="BO15" i="73"/>
  <c r="BO17" i="73" s="1"/>
  <c r="BO29" i="73" s="1"/>
  <c r="BN15" i="73"/>
  <c r="BN17" i="73" s="1"/>
  <c r="BN29" i="73" s="1"/>
  <c r="BM15" i="73"/>
  <c r="BM17" i="73" s="1"/>
  <c r="BM29" i="73" s="1"/>
  <c r="BL15" i="73"/>
  <c r="BK15" i="73"/>
  <c r="BK17" i="73" s="1"/>
  <c r="BK29" i="73" s="1"/>
  <c r="BJ15" i="73"/>
  <c r="BJ17" i="73" s="1"/>
  <c r="BJ29" i="73" s="1"/>
  <c r="BI15" i="73"/>
  <c r="BH15" i="73"/>
  <c r="BH17" i="73" s="1"/>
  <c r="BH29" i="73" s="1"/>
  <c r="BG15" i="73"/>
  <c r="BG17" i="73" s="1"/>
  <c r="BG29" i="73" s="1"/>
  <c r="BF15" i="73"/>
  <c r="BF17" i="73" s="1"/>
  <c r="BF29" i="73" s="1"/>
  <c r="BE15" i="73"/>
  <c r="BE17" i="73" s="1"/>
  <c r="BE29" i="73" s="1"/>
  <c r="BD15" i="73"/>
  <c r="BD17" i="73" s="1"/>
  <c r="BD29" i="73" s="1"/>
  <c r="BC15" i="73"/>
  <c r="BC17" i="73" s="1"/>
  <c r="BC29" i="73" s="1"/>
  <c r="BB15" i="73"/>
  <c r="BB17" i="73" s="1"/>
  <c r="BB29" i="73" s="1"/>
  <c r="BA15" i="73"/>
  <c r="BA17" i="73" s="1"/>
  <c r="BA29" i="73" s="1"/>
  <c r="AZ15" i="73"/>
  <c r="AY15" i="73"/>
  <c r="AY17" i="73" s="1"/>
  <c r="AY29" i="73" s="1"/>
  <c r="AX15" i="73"/>
  <c r="AX17" i="73" s="1"/>
  <c r="AX29" i="73" s="1"/>
  <c r="AW15" i="73"/>
  <c r="AV15" i="73"/>
  <c r="AV17" i="73" s="1"/>
  <c r="AV29" i="73" s="1"/>
  <c r="AU15" i="73"/>
  <c r="AU17" i="73" s="1"/>
  <c r="AU29" i="73" s="1"/>
  <c r="AT15" i="73"/>
  <c r="AT17" i="73" s="1"/>
  <c r="AT29" i="73" s="1"/>
  <c r="AS15" i="73"/>
  <c r="AS17" i="73" s="1"/>
  <c r="AS29" i="73" s="1"/>
  <c r="AR15" i="73"/>
  <c r="AR17" i="73" s="1"/>
  <c r="AR29" i="73" s="1"/>
  <c r="AQ15" i="73"/>
  <c r="AQ17" i="73" s="1"/>
  <c r="AQ29" i="73" s="1"/>
  <c r="AP15" i="73"/>
  <c r="AP17" i="73" s="1"/>
  <c r="AP29" i="73" s="1"/>
  <c r="AO15" i="73"/>
  <c r="AO17" i="73" s="1"/>
  <c r="AO29" i="73" s="1"/>
  <c r="AN15" i="73"/>
  <c r="AM15" i="73"/>
  <c r="AM17" i="73" s="1"/>
  <c r="AM29" i="73" s="1"/>
  <c r="AL15" i="73"/>
  <c r="AL17" i="73" s="1"/>
  <c r="AL29" i="73" s="1"/>
  <c r="AK15" i="73"/>
  <c r="AJ15" i="73"/>
  <c r="AJ17" i="73" s="1"/>
  <c r="AJ29" i="73" s="1"/>
  <c r="AI15" i="73"/>
  <c r="AI17" i="73" s="1"/>
  <c r="AI29" i="73" s="1"/>
  <c r="AH15" i="73"/>
  <c r="AH17" i="73" s="1"/>
  <c r="AH29" i="73" s="1"/>
  <c r="AG15" i="73"/>
  <c r="AG17" i="73" s="1"/>
  <c r="AG29" i="73" s="1"/>
  <c r="AF15" i="73"/>
  <c r="AF17" i="73" s="1"/>
  <c r="AF29" i="73" s="1"/>
  <c r="AE15" i="73"/>
  <c r="AE17" i="73" s="1"/>
  <c r="AE29" i="73" s="1"/>
  <c r="AD15" i="73"/>
  <c r="AD17" i="73" s="1"/>
  <c r="AD29" i="73" s="1"/>
  <c r="AC15" i="73"/>
  <c r="AC17" i="73" s="1"/>
  <c r="AC29" i="73" s="1"/>
  <c r="AB15" i="73"/>
  <c r="AA15" i="73"/>
  <c r="AA17" i="73" s="1"/>
  <c r="AA29" i="73" s="1"/>
  <c r="Z15" i="73"/>
  <c r="Z17" i="73" s="1"/>
  <c r="Z29" i="73" s="1"/>
  <c r="Y15" i="73"/>
  <c r="X15" i="73"/>
  <c r="X17" i="73" s="1"/>
  <c r="X29" i="73" s="1"/>
  <c r="W15" i="73"/>
  <c r="W17" i="73" s="1"/>
  <c r="W29" i="73" s="1"/>
  <c r="V15" i="73"/>
  <c r="V17" i="73" s="1"/>
  <c r="V29" i="73" s="1"/>
  <c r="U15" i="73"/>
  <c r="U17" i="73" s="1"/>
  <c r="U29" i="73" s="1"/>
  <c r="T15" i="73"/>
  <c r="T17" i="73" s="1"/>
  <c r="T29" i="73" s="1"/>
  <c r="S15" i="73"/>
  <c r="S17" i="73" s="1"/>
  <c r="S29" i="73" s="1"/>
  <c r="R15" i="73"/>
  <c r="R17" i="73" s="1"/>
  <c r="R29" i="73" s="1"/>
  <c r="Q15" i="73"/>
  <c r="Q17" i="73" s="1"/>
  <c r="Q29" i="73" s="1"/>
  <c r="P15" i="73"/>
  <c r="O15" i="73"/>
  <c r="O17" i="73" s="1"/>
  <c r="O29" i="73" s="1"/>
  <c r="N15" i="73"/>
  <c r="N17" i="73" s="1"/>
  <c r="N29" i="73" s="1"/>
  <c r="M15" i="73"/>
  <c r="L15" i="73"/>
  <c r="L17" i="73" s="1"/>
  <c r="L29" i="73" s="1"/>
  <c r="K15" i="73"/>
  <c r="K17" i="73" s="1"/>
  <c r="K29" i="73" s="1"/>
  <c r="J15" i="73"/>
  <c r="J17" i="73" s="1"/>
  <c r="J29" i="73" s="1"/>
  <c r="I15" i="73"/>
  <c r="I17" i="73" s="1"/>
  <c r="I29" i="73" s="1"/>
  <c r="H15" i="73"/>
  <c r="H17" i="73" s="1"/>
  <c r="H29" i="73" s="1"/>
  <c r="G15" i="73"/>
  <c r="G17" i="73" s="1"/>
  <c r="G29" i="73" s="1"/>
  <c r="F15" i="73"/>
  <c r="F17" i="73" s="1"/>
  <c r="F29" i="73" s="1"/>
  <c r="E15" i="73"/>
  <c r="E17" i="73" s="1"/>
  <c r="E29" i="73" s="1"/>
  <c r="D15" i="73"/>
  <c r="C15" i="73"/>
  <c r="C17" i="73" s="1"/>
  <c r="C29" i="73" s="1"/>
  <c r="B15" i="73"/>
  <c r="FZ14" i="73"/>
  <c r="FY13" i="73"/>
  <c r="FX13" i="73"/>
  <c r="FX15" i="73" s="1"/>
  <c r="FX17" i="73" s="1"/>
  <c r="FX29" i="73" s="1"/>
  <c r="FY11" i="73"/>
  <c r="FY10" i="73"/>
  <c r="FY8" i="73"/>
  <c r="FY6" i="73"/>
  <c r="FY5" i="73"/>
  <c r="FY15" i="73" l="1"/>
  <c r="B17" i="73"/>
  <c r="B33" i="73" l="1"/>
  <c r="B29" i="73"/>
  <c r="FY17" i="73"/>
  <c r="B32" i="73" s="1"/>
  <c r="B34" i="73" s="1"/>
  <c r="C33" i="73" l="1"/>
  <c r="FY29" i="73"/>
  <c r="C32" i="73" s="1"/>
  <c r="C34" i="73" l="1"/>
  <c r="FX27" i="72" l="1"/>
  <c r="FW27" i="72"/>
  <c r="FV27" i="72"/>
  <c r="FU27" i="72"/>
  <c r="FT27" i="72"/>
  <c r="FS27" i="72"/>
  <c r="FR27" i="72"/>
  <c r="FQ27" i="72"/>
  <c r="FP27" i="72"/>
  <c r="FO27" i="72"/>
  <c r="FN27" i="72"/>
  <c r="FM27" i="72"/>
  <c r="FL27" i="72"/>
  <c r="FK27" i="72"/>
  <c r="FJ27" i="72"/>
  <c r="FI27" i="72"/>
  <c r="FH27" i="72"/>
  <c r="FG27" i="72"/>
  <c r="FF27" i="72"/>
  <c r="FE27" i="72"/>
  <c r="FD27" i="72"/>
  <c r="FC27" i="72"/>
  <c r="FB27" i="72"/>
  <c r="FA27" i="72"/>
  <c r="EZ27" i="72"/>
  <c r="EY27" i="72"/>
  <c r="EX27" i="72"/>
  <c r="EW27" i="72"/>
  <c r="EV27" i="72"/>
  <c r="EU27" i="72"/>
  <c r="ET27" i="72"/>
  <c r="ES27" i="72"/>
  <c r="ER27" i="72"/>
  <c r="EP27" i="72"/>
  <c r="EO27" i="72"/>
  <c r="EN27" i="72"/>
  <c r="EM27" i="72"/>
  <c r="EL27" i="72"/>
  <c r="EK27" i="72"/>
  <c r="EJ27" i="72"/>
  <c r="EI27" i="72"/>
  <c r="EH27" i="72"/>
  <c r="EG27" i="72"/>
  <c r="EF27" i="72"/>
  <c r="EE27" i="72"/>
  <c r="ED27" i="72"/>
  <c r="EC27" i="72"/>
  <c r="EB27" i="72"/>
  <c r="EA27" i="72"/>
  <c r="DZ27" i="72"/>
  <c r="DY27" i="72"/>
  <c r="DX27" i="72"/>
  <c r="DW27" i="72"/>
  <c r="DV27" i="72"/>
  <c r="DU27" i="72"/>
  <c r="DT27" i="72"/>
  <c r="DS27" i="72"/>
  <c r="DR27" i="72"/>
  <c r="DQ27" i="72"/>
  <c r="DP27" i="72"/>
  <c r="DO27" i="72"/>
  <c r="DN27" i="72"/>
  <c r="DM27" i="72"/>
  <c r="DL27" i="72"/>
  <c r="DK27" i="72"/>
  <c r="DJ27" i="72"/>
  <c r="DI27" i="72"/>
  <c r="DH27" i="72"/>
  <c r="DG27" i="72"/>
  <c r="DF27" i="72"/>
  <c r="DE27" i="72"/>
  <c r="DD27" i="72"/>
  <c r="DC27" i="72"/>
  <c r="DB27" i="72"/>
  <c r="DA27" i="72"/>
  <c r="CZ27" i="72"/>
  <c r="CY27" i="72"/>
  <c r="CX27" i="72"/>
  <c r="CW27" i="72"/>
  <c r="CV27" i="72"/>
  <c r="CU27" i="72"/>
  <c r="CT27" i="72"/>
  <c r="CS27" i="72"/>
  <c r="CR27" i="72"/>
  <c r="CQ27" i="72"/>
  <c r="CP27" i="72"/>
  <c r="CO27" i="72"/>
  <c r="CN27" i="72"/>
  <c r="CM27" i="72"/>
  <c r="CL27" i="72"/>
  <c r="CK27" i="72"/>
  <c r="CJ27" i="72"/>
  <c r="CI27" i="72"/>
  <c r="CH27" i="72"/>
  <c r="CG27" i="72"/>
  <c r="CF27" i="72"/>
  <c r="CE27" i="72"/>
  <c r="CD27" i="72"/>
  <c r="CC27" i="72"/>
  <c r="CB27" i="72"/>
  <c r="CA27" i="72"/>
  <c r="BZ27" i="72"/>
  <c r="BY27" i="72"/>
  <c r="BX27" i="72"/>
  <c r="BW27" i="72"/>
  <c r="BV27" i="72"/>
  <c r="BU27" i="72"/>
  <c r="BT27" i="72"/>
  <c r="BS27" i="72"/>
  <c r="BR27" i="72"/>
  <c r="BQ27" i="72"/>
  <c r="BP27" i="72"/>
  <c r="BO27" i="72"/>
  <c r="BN27" i="72"/>
  <c r="BM27" i="72"/>
  <c r="BK27" i="72"/>
  <c r="BJ27" i="72"/>
  <c r="BI27" i="72"/>
  <c r="BH27" i="72"/>
  <c r="BG27" i="72"/>
  <c r="BF27" i="72"/>
  <c r="BE27" i="72"/>
  <c r="BD27" i="72"/>
  <c r="BC27" i="72"/>
  <c r="BB27" i="72"/>
  <c r="BA27" i="72"/>
  <c r="AZ27" i="72"/>
  <c r="AY27" i="72"/>
  <c r="AX27" i="72"/>
  <c r="AW27" i="72"/>
  <c r="AV27" i="72"/>
  <c r="AU27" i="72"/>
  <c r="AT27" i="72"/>
  <c r="AS27" i="72"/>
  <c r="AR27" i="72"/>
  <c r="AQ27" i="72"/>
  <c r="AP27" i="72"/>
  <c r="AO27" i="72"/>
  <c r="AN27" i="72"/>
  <c r="AM27" i="72"/>
  <c r="AL27" i="72"/>
  <c r="AK27" i="72"/>
  <c r="AJ27" i="72"/>
  <c r="AI27" i="72"/>
  <c r="AH27" i="72"/>
  <c r="AG27" i="72"/>
  <c r="AF27" i="72"/>
  <c r="AE27" i="72"/>
  <c r="AD27" i="72"/>
  <c r="AC27" i="72"/>
  <c r="AB27" i="72"/>
  <c r="AA27" i="72"/>
  <c r="Z27" i="72"/>
  <c r="Y27" i="72"/>
  <c r="X27" i="72"/>
  <c r="W27" i="72"/>
  <c r="V27" i="72"/>
  <c r="U27" i="72"/>
  <c r="T27" i="72"/>
  <c r="S27" i="72"/>
  <c r="R27" i="72"/>
  <c r="Q27" i="72"/>
  <c r="P27" i="72"/>
  <c r="O27" i="72"/>
  <c r="N27" i="72"/>
  <c r="M27" i="72"/>
  <c r="L27" i="72"/>
  <c r="K27" i="72"/>
  <c r="J27" i="72"/>
  <c r="I27" i="72"/>
  <c r="H27" i="72"/>
  <c r="G27" i="72"/>
  <c r="F27" i="72"/>
  <c r="E27" i="72"/>
  <c r="D27" i="72"/>
  <c r="C27" i="72"/>
  <c r="B27" i="72"/>
  <c r="FY27" i="72" s="1"/>
  <c r="FY25" i="72"/>
  <c r="FY24" i="72"/>
  <c r="FY23" i="72"/>
  <c r="FY22" i="72"/>
  <c r="FY21" i="72"/>
  <c r="FV17" i="72"/>
  <c r="FV29" i="72" s="1"/>
  <c r="FJ17" i="72"/>
  <c r="FJ29" i="72" s="1"/>
  <c r="EX17" i="72"/>
  <c r="EX29" i="72" s="1"/>
  <c r="EL17" i="72"/>
  <c r="EL29" i="72" s="1"/>
  <c r="DZ17" i="72"/>
  <c r="DZ29" i="72" s="1"/>
  <c r="DN17" i="72"/>
  <c r="DN29" i="72" s="1"/>
  <c r="DB17" i="72"/>
  <c r="DB29" i="72" s="1"/>
  <c r="CP17" i="72"/>
  <c r="CP29" i="72" s="1"/>
  <c r="CD17" i="72"/>
  <c r="CD29" i="72" s="1"/>
  <c r="BR17" i="72"/>
  <c r="BR29" i="72" s="1"/>
  <c r="BF17" i="72"/>
  <c r="BF29" i="72" s="1"/>
  <c r="AT17" i="72"/>
  <c r="AT29" i="72" s="1"/>
  <c r="AH17" i="72"/>
  <c r="AH29" i="72" s="1"/>
  <c r="V17" i="72"/>
  <c r="V29" i="72" s="1"/>
  <c r="J17" i="72"/>
  <c r="J29" i="72" s="1"/>
  <c r="FY16" i="72"/>
  <c r="FW15" i="72"/>
  <c r="FW17" i="72" s="1"/>
  <c r="FW29" i="72" s="1"/>
  <c r="FV15" i="72"/>
  <c r="FU15" i="72"/>
  <c r="FU17" i="72" s="1"/>
  <c r="FU29" i="72" s="1"/>
  <c r="FT15" i="72"/>
  <c r="FT17" i="72" s="1"/>
  <c r="FT29" i="72" s="1"/>
  <c r="FS15" i="72"/>
  <c r="FS17" i="72" s="1"/>
  <c r="FS29" i="72" s="1"/>
  <c r="FR15" i="72"/>
  <c r="FR17" i="72" s="1"/>
  <c r="FR29" i="72" s="1"/>
  <c r="FQ15" i="72"/>
  <c r="FQ17" i="72" s="1"/>
  <c r="FQ29" i="72" s="1"/>
  <c r="FP15" i="72"/>
  <c r="FP17" i="72" s="1"/>
  <c r="FP29" i="72" s="1"/>
  <c r="FO15" i="72"/>
  <c r="FO17" i="72" s="1"/>
  <c r="FO29" i="72" s="1"/>
  <c r="FN15" i="72"/>
  <c r="FN17" i="72" s="1"/>
  <c r="FN29" i="72" s="1"/>
  <c r="FM15" i="72"/>
  <c r="FM17" i="72" s="1"/>
  <c r="FM29" i="72" s="1"/>
  <c r="FL15" i="72"/>
  <c r="FL17" i="72" s="1"/>
  <c r="FL29" i="72" s="1"/>
  <c r="FK15" i="72"/>
  <c r="FK17" i="72" s="1"/>
  <c r="FK29" i="72" s="1"/>
  <c r="FJ15" i="72"/>
  <c r="FI15" i="72"/>
  <c r="FI17" i="72" s="1"/>
  <c r="FI29" i="72" s="1"/>
  <c r="FH15" i="72"/>
  <c r="FH17" i="72" s="1"/>
  <c r="FH29" i="72" s="1"/>
  <c r="FG15" i="72"/>
  <c r="FG17" i="72" s="1"/>
  <c r="FG29" i="72" s="1"/>
  <c r="FF15" i="72"/>
  <c r="FF17" i="72" s="1"/>
  <c r="FF29" i="72" s="1"/>
  <c r="FE15" i="72"/>
  <c r="FE17" i="72" s="1"/>
  <c r="FE29" i="72" s="1"/>
  <c r="FD15" i="72"/>
  <c r="FD17" i="72" s="1"/>
  <c r="FD29" i="72" s="1"/>
  <c r="FC15" i="72"/>
  <c r="FC17" i="72" s="1"/>
  <c r="FC29" i="72" s="1"/>
  <c r="FB15" i="72"/>
  <c r="FB17" i="72" s="1"/>
  <c r="FB29" i="72" s="1"/>
  <c r="FA15" i="72"/>
  <c r="FA17" i="72" s="1"/>
  <c r="FA29" i="72" s="1"/>
  <c r="EZ15" i="72"/>
  <c r="EZ17" i="72" s="1"/>
  <c r="EZ29" i="72" s="1"/>
  <c r="EY15" i="72"/>
  <c r="EY17" i="72" s="1"/>
  <c r="EY29" i="72" s="1"/>
  <c r="EX15" i="72"/>
  <c r="EW15" i="72"/>
  <c r="EW17" i="72" s="1"/>
  <c r="EW29" i="72" s="1"/>
  <c r="EV15" i="72"/>
  <c r="EV17" i="72" s="1"/>
  <c r="EV29" i="72" s="1"/>
  <c r="EU15" i="72"/>
  <c r="EU17" i="72" s="1"/>
  <c r="EU29" i="72" s="1"/>
  <c r="ET15" i="72"/>
  <c r="ET17" i="72" s="1"/>
  <c r="ET29" i="72" s="1"/>
  <c r="ES15" i="72"/>
  <c r="ES17" i="72" s="1"/>
  <c r="ES29" i="72" s="1"/>
  <c r="ER15" i="72"/>
  <c r="ER17" i="72" s="1"/>
  <c r="ER29" i="72" s="1"/>
  <c r="EQ15" i="72"/>
  <c r="EQ17" i="72" s="1"/>
  <c r="EQ29" i="72" s="1"/>
  <c r="EP15" i="72"/>
  <c r="EP17" i="72" s="1"/>
  <c r="EP29" i="72" s="1"/>
  <c r="EO15" i="72"/>
  <c r="EO17" i="72" s="1"/>
  <c r="EO29" i="72" s="1"/>
  <c r="EN15" i="72"/>
  <c r="EN17" i="72" s="1"/>
  <c r="EN29" i="72" s="1"/>
  <c r="EM15" i="72"/>
  <c r="EM17" i="72" s="1"/>
  <c r="EM29" i="72" s="1"/>
  <c r="EL15" i="72"/>
  <c r="EK15" i="72"/>
  <c r="EK17" i="72" s="1"/>
  <c r="EK29" i="72" s="1"/>
  <c r="EJ15" i="72"/>
  <c r="EJ17" i="72" s="1"/>
  <c r="EJ29" i="72" s="1"/>
  <c r="EI15" i="72"/>
  <c r="EI17" i="72" s="1"/>
  <c r="EI29" i="72" s="1"/>
  <c r="EH15" i="72"/>
  <c r="EH17" i="72" s="1"/>
  <c r="EH29" i="72" s="1"/>
  <c r="EG15" i="72"/>
  <c r="EG17" i="72" s="1"/>
  <c r="EG29" i="72" s="1"/>
  <c r="EF15" i="72"/>
  <c r="EF17" i="72" s="1"/>
  <c r="EF29" i="72" s="1"/>
  <c r="EE15" i="72"/>
  <c r="EE17" i="72" s="1"/>
  <c r="EE29" i="72" s="1"/>
  <c r="ED15" i="72"/>
  <c r="ED17" i="72" s="1"/>
  <c r="ED29" i="72" s="1"/>
  <c r="EC15" i="72"/>
  <c r="EC17" i="72" s="1"/>
  <c r="EC29" i="72" s="1"/>
  <c r="EB15" i="72"/>
  <c r="EB17" i="72" s="1"/>
  <c r="EB29" i="72" s="1"/>
  <c r="EA15" i="72"/>
  <c r="EA17" i="72" s="1"/>
  <c r="EA29" i="72" s="1"/>
  <c r="DZ15" i="72"/>
  <c r="DY15" i="72"/>
  <c r="DY17" i="72" s="1"/>
  <c r="DY29" i="72" s="1"/>
  <c r="DX15" i="72"/>
  <c r="DX17" i="72" s="1"/>
  <c r="DX29" i="72" s="1"/>
  <c r="DW15" i="72"/>
  <c r="DW17" i="72" s="1"/>
  <c r="DW29" i="72" s="1"/>
  <c r="DV15" i="72"/>
  <c r="DV17" i="72" s="1"/>
  <c r="DV29" i="72" s="1"/>
  <c r="DU15" i="72"/>
  <c r="DU17" i="72" s="1"/>
  <c r="DU29" i="72" s="1"/>
  <c r="DT15" i="72"/>
  <c r="DT17" i="72" s="1"/>
  <c r="DT29" i="72" s="1"/>
  <c r="DS15" i="72"/>
  <c r="DS17" i="72" s="1"/>
  <c r="DS29" i="72" s="1"/>
  <c r="DR15" i="72"/>
  <c r="DR17" i="72" s="1"/>
  <c r="DR29" i="72" s="1"/>
  <c r="DQ15" i="72"/>
  <c r="DQ17" i="72" s="1"/>
  <c r="DQ29" i="72" s="1"/>
  <c r="DP15" i="72"/>
  <c r="DP17" i="72" s="1"/>
  <c r="DP29" i="72" s="1"/>
  <c r="DO15" i="72"/>
  <c r="DO17" i="72" s="1"/>
  <c r="DO29" i="72" s="1"/>
  <c r="DN15" i="72"/>
  <c r="DM15" i="72"/>
  <c r="DM17" i="72" s="1"/>
  <c r="DM29" i="72" s="1"/>
  <c r="DL15" i="72"/>
  <c r="DL17" i="72" s="1"/>
  <c r="DL29" i="72" s="1"/>
  <c r="DK15" i="72"/>
  <c r="DK17" i="72" s="1"/>
  <c r="DK29" i="72" s="1"/>
  <c r="DJ15" i="72"/>
  <c r="DJ17" i="72" s="1"/>
  <c r="DJ29" i="72" s="1"/>
  <c r="DI15" i="72"/>
  <c r="DI17" i="72" s="1"/>
  <c r="DI29" i="72" s="1"/>
  <c r="DH15" i="72"/>
  <c r="DH17" i="72" s="1"/>
  <c r="DH29" i="72" s="1"/>
  <c r="DG15" i="72"/>
  <c r="DG17" i="72" s="1"/>
  <c r="DG29" i="72" s="1"/>
  <c r="DF15" i="72"/>
  <c r="DF17" i="72" s="1"/>
  <c r="DF29" i="72" s="1"/>
  <c r="DE15" i="72"/>
  <c r="DE17" i="72" s="1"/>
  <c r="DE29" i="72" s="1"/>
  <c r="DD15" i="72"/>
  <c r="DD17" i="72" s="1"/>
  <c r="DD29" i="72" s="1"/>
  <c r="DC15" i="72"/>
  <c r="DC17" i="72" s="1"/>
  <c r="DC29" i="72" s="1"/>
  <c r="DB15" i="72"/>
  <c r="DA15" i="72"/>
  <c r="DA17" i="72" s="1"/>
  <c r="DA29" i="72" s="1"/>
  <c r="CZ15" i="72"/>
  <c r="CZ17" i="72" s="1"/>
  <c r="CZ29" i="72" s="1"/>
  <c r="CY15" i="72"/>
  <c r="CY17" i="72" s="1"/>
  <c r="CY29" i="72" s="1"/>
  <c r="CX15" i="72"/>
  <c r="CX17" i="72" s="1"/>
  <c r="CX29" i="72" s="1"/>
  <c r="CW15" i="72"/>
  <c r="CW17" i="72" s="1"/>
  <c r="CW29" i="72" s="1"/>
  <c r="CV15" i="72"/>
  <c r="CV17" i="72" s="1"/>
  <c r="CV29" i="72" s="1"/>
  <c r="CU15" i="72"/>
  <c r="CU17" i="72" s="1"/>
  <c r="CU29" i="72" s="1"/>
  <c r="CT15" i="72"/>
  <c r="CT17" i="72" s="1"/>
  <c r="CT29" i="72" s="1"/>
  <c r="CS15" i="72"/>
  <c r="CS17" i="72" s="1"/>
  <c r="CS29" i="72" s="1"/>
  <c r="CR15" i="72"/>
  <c r="CR17" i="72" s="1"/>
  <c r="CR29" i="72" s="1"/>
  <c r="CQ15" i="72"/>
  <c r="CQ17" i="72" s="1"/>
  <c r="CQ29" i="72" s="1"/>
  <c r="CP15" i="72"/>
  <c r="CO15" i="72"/>
  <c r="CO17" i="72" s="1"/>
  <c r="CO29" i="72" s="1"/>
  <c r="CN15" i="72"/>
  <c r="CN17" i="72" s="1"/>
  <c r="CN29" i="72" s="1"/>
  <c r="CM15" i="72"/>
  <c r="CM17" i="72" s="1"/>
  <c r="CM29" i="72" s="1"/>
  <c r="CL15" i="72"/>
  <c r="CL17" i="72" s="1"/>
  <c r="CL29" i="72" s="1"/>
  <c r="CK15" i="72"/>
  <c r="CK17" i="72" s="1"/>
  <c r="CK29" i="72" s="1"/>
  <c r="CJ15" i="72"/>
  <c r="CJ17" i="72" s="1"/>
  <c r="CJ29" i="72" s="1"/>
  <c r="CI15" i="72"/>
  <c r="CI17" i="72" s="1"/>
  <c r="CI29" i="72" s="1"/>
  <c r="CH15" i="72"/>
  <c r="CH17" i="72" s="1"/>
  <c r="CH29" i="72" s="1"/>
  <c r="CG15" i="72"/>
  <c r="CG17" i="72" s="1"/>
  <c r="CG29" i="72" s="1"/>
  <c r="CF15" i="72"/>
  <c r="CF17" i="72" s="1"/>
  <c r="CF29" i="72" s="1"/>
  <c r="CE15" i="72"/>
  <c r="CE17" i="72" s="1"/>
  <c r="CE29" i="72" s="1"/>
  <c r="CD15" i="72"/>
  <c r="CC15" i="72"/>
  <c r="CC17" i="72" s="1"/>
  <c r="CC29" i="72" s="1"/>
  <c r="CB15" i="72"/>
  <c r="CB17" i="72" s="1"/>
  <c r="CB29" i="72" s="1"/>
  <c r="CA15" i="72"/>
  <c r="CA17" i="72" s="1"/>
  <c r="CA29" i="72" s="1"/>
  <c r="BZ15" i="72"/>
  <c r="BZ17" i="72" s="1"/>
  <c r="BZ29" i="72" s="1"/>
  <c r="BY15" i="72"/>
  <c r="BY17" i="72" s="1"/>
  <c r="BY29" i="72" s="1"/>
  <c r="BX15" i="72"/>
  <c r="BX17" i="72" s="1"/>
  <c r="BX29" i="72" s="1"/>
  <c r="BW15" i="72"/>
  <c r="BW17" i="72" s="1"/>
  <c r="BW29" i="72" s="1"/>
  <c r="BV15" i="72"/>
  <c r="BV17" i="72" s="1"/>
  <c r="BV29" i="72" s="1"/>
  <c r="BU15" i="72"/>
  <c r="BU17" i="72" s="1"/>
  <c r="BU29" i="72" s="1"/>
  <c r="BT15" i="72"/>
  <c r="BT17" i="72" s="1"/>
  <c r="BT29" i="72" s="1"/>
  <c r="BS15" i="72"/>
  <c r="BS17" i="72" s="1"/>
  <c r="BS29" i="72" s="1"/>
  <c r="BR15" i="72"/>
  <c r="BQ15" i="72"/>
  <c r="BQ17" i="72" s="1"/>
  <c r="BQ29" i="72" s="1"/>
  <c r="BP15" i="72"/>
  <c r="BP17" i="72" s="1"/>
  <c r="BP29" i="72" s="1"/>
  <c r="BO15" i="72"/>
  <c r="BO17" i="72" s="1"/>
  <c r="BO29" i="72" s="1"/>
  <c r="BN15" i="72"/>
  <c r="BN17" i="72" s="1"/>
  <c r="BN29" i="72" s="1"/>
  <c r="BM15" i="72"/>
  <c r="BM17" i="72" s="1"/>
  <c r="BM29" i="72" s="1"/>
  <c r="BL15" i="72"/>
  <c r="BL17" i="72" s="1"/>
  <c r="BL29" i="72" s="1"/>
  <c r="BK15" i="72"/>
  <c r="BK17" i="72" s="1"/>
  <c r="BK29" i="72" s="1"/>
  <c r="BJ15" i="72"/>
  <c r="BJ17" i="72" s="1"/>
  <c r="BJ29" i="72" s="1"/>
  <c r="BI15" i="72"/>
  <c r="BI17" i="72" s="1"/>
  <c r="BI29" i="72" s="1"/>
  <c r="BH15" i="72"/>
  <c r="BH17" i="72" s="1"/>
  <c r="BH29" i="72" s="1"/>
  <c r="BG15" i="72"/>
  <c r="BG17" i="72" s="1"/>
  <c r="BG29" i="72" s="1"/>
  <c r="BF15" i="72"/>
  <c r="BE15" i="72"/>
  <c r="BE17" i="72" s="1"/>
  <c r="BE29" i="72" s="1"/>
  <c r="BD15" i="72"/>
  <c r="BD17" i="72" s="1"/>
  <c r="BD29" i="72" s="1"/>
  <c r="BC15" i="72"/>
  <c r="BC17" i="72" s="1"/>
  <c r="BC29" i="72" s="1"/>
  <c r="BB15" i="72"/>
  <c r="BB17" i="72" s="1"/>
  <c r="BB29" i="72" s="1"/>
  <c r="BA15" i="72"/>
  <c r="BA17" i="72" s="1"/>
  <c r="BA29" i="72" s="1"/>
  <c r="AZ15" i="72"/>
  <c r="AZ17" i="72" s="1"/>
  <c r="AZ29" i="72" s="1"/>
  <c r="AY15" i="72"/>
  <c r="AY17" i="72" s="1"/>
  <c r="AY29" i="72" s="1"/>
  <c r="AX15" i="72"/>
  <c r="AX17" i="72" s="1"/>
  <c r="AX29" i="72" s="1"/>
  <c r="AW15" i="72"/>
  <c r="AW17" i="72" s="1"/>
  <c r="AW29" i="72" s="1"/>
  <c r="AV15" i="72"/>
  <c r="AV17" i="72" s="1"/>
  <c r="AV29" i="72" s="1"/>
  <c r="AU15" i="72"/>
  <c r="AU17" i="72" s="1"/>
  <c r="AU29" i="72" s="1"/>
  <c r="AT15" i="72"/>
  <c r="AS15" i="72"/>
  <c r="AS17" i="72" s="1"/>
  <c r="AS29" i="72" s="1"/>
  <c r="AR15" i="72"/>
  <c r="AR17" i="72" s="1"/>
  <c r="AR29" i="72" s="1"/>
  <c r="AQ15" i="72"/>
  <c r="AQ17" i="72" s="1"/>
  <c r="AQ29" i="72" s="1"/>
  <c r="AP15" i="72"/>
  <c r="AP17" i="72" s="1"/>
  <c r="AP29" i="72" s="1"/>
  <c r="AO15" i="72"/>
  <c r="AO17" i="72" s="1"/>
  <c r="AO29" i="72" s="1"/>
  <c r="AN15" i="72"/>
  <c r="AN17" i="72" s="1"/>
  <c r="AN29" i="72" s="1"/>
  <c r="AM15" i="72"/>
  <c r="AM17" i="72" s="1"/>
  <c r="AM29" i="72" s="1"/>
  <c r="AL15" i="72"/>
  <c r="AL17" i="72" s="1"/>
  <c r="AL29" i="72" s="1"/>
  <c r="AK15" i="72"/>
  <c r="AK17" i="72" s="1"/>
  <c r="AK29" i="72" s="1"/>
  <c r="AJ15" i="72"/>
  <c r="AJ17" i="72" s="1"/>
  <c r="AJ29" i="72" s="1"/>
  <c r="AI15" i="72"/>
  <c r="AI17" i="72" s="1"/>
  <c r="AI29" i="72" s="1"/>
  <c r="AH15" i="72"/>
  <c r="AG15" i="72"/>
  <c r="AG17" i="72" s="1"/>
  <c r="AG29" i="72" s="1"/>
  <c r="AF15" i="72"/>
  <c r="AF17" i="72" s="1"/>
  <c r="AF29" i="72" s="1"/>
  <c r="AE15" i="72"/>
  <c r="AE17" i="72" s="1"/>
  <c r="AE29" i="72" s="1"/>
  <c r="AD15" i="72"/>
  <c r="AD17" i="72" s="1"/>
  <c r="AD29" i="72" s="1"/>
  <c r="AC15" i="72"/>
  <c r="AC17" i="72" s="1"/>
  <c r="AC29" i="72" s="1"/>
  <c r="AB15" i="72"/>
  <c r="AB17" i="72" s="1"/>
  <c r="AB29" i="72" s="1"/>
  <c r="AA15" i="72"/>
  <c r="AA17" i="72" s="1"/>
  <c r="AA29" i="72" s="1"/>
  <c r="Z15" i="72"/>
  <c r="Z17" i="72" s="1"/>
  <c r="Z29" i="72" s="1"/>
  <c r="Y15" i="72"/>
  <c r="Y17" i="72" s="1"/>
  <c r="Y29" i="72" s="1"/>
  <c r="X15" i="72"/>
  <c r="X17" i="72" s="1"/>
  <c r="X29" i="72" s="1"/>
  <c r="W15" i="72"/>
  <c r="W17" i="72" s="1"/>
  <c r="W29" i="72" s="1"/>
  <c r="V15" i="72"/>
  <c r="U15" i="72"/>
  <c r="U17" i="72" s="1"/>
  <c r="U29" i="72" s="1"/>
  <c r="T15" i="72"/>
  <c r="T17" i="72" s="1"/>
  <c r="T29" i="72" s="1"/>
  <c r="S15" i="72"/>
  <c r="S17" i="72" s="1"/>
  <c r="S29" i="72" s="1"/>
  <c r="R15" i="72"/>
  <c r="R17" i="72" s="1"/>
  <c r="R29" i="72" s="1"/>
  <c r="Q15" i="72"/>
  <c r="Q17" i="72" s="1"/>
  <c r="Q29" i="72" s="1"/>
  <c r="P15" i="72"/>
  <c r="P17" i="72" s="1"/>
  <c r="P29" i="72" s="1"/>
  <c r="O15" i="72"/>
  <c r="O17" i="72" s="1"/>
  <c r="O29" i="72" s="1"/>
  <c r="N15" i="72"/>
  <c r="N17" i="72" s="1"/>
  <c r="N29" i="72" s="1"/>
  <c r="M15" i="72"/>
  <c r="M17" i="72" s="1"/>
  <c r="M29" i="72" s="1"/>
  <c r="L15" i="72"/>
  <c r="L17" i="72" s="1"/>
  <c r="L29" i="72" s="1"/>
  <c r="K15" i="72"/>
  <c r="K17" i="72" s="1"/>
  <c r="K29" i="72" s="1"/>
  <c r="J15" i="72"/>
  <c r="I15" i="72"/>
  <c r="I17" i="72" s="1"/>
  <c r="I29" i="72" s="1"/>
  <c r="H15" i="72"/>
  <c r="H17" i="72" s="1"/>
  <c r="H29" i="72" s="1"/>
  <c r="G15" i="72"/>
  <c r="G17" i="72" s="1"/>
  <c r="G29" i="72" s="1"/>
  <c r="F15" i="72"/>
  <c r="F17" i="72" s="1"/>
  <c r="F29" i="72" s="1"/>
  <c r="E15" i="72"/>
  <c r="E17" i="72" s="1"/>
  <c r="E29" i="72" s="1"/>
  <c r="D15" i="72"/>
  <c r="D17" i="72" s="1"/>
  <c r="D29" i="72" s="1"/>
  <c r="C15" i="72"/>
  <c r="C17" i="72" s="1"/>
  <c r="C29" i="72" s="1"/>
  <c r="B15" i="72"/>
  <c r="B17" i="72" s="1"/>
  <c r="FX13" i="72"/>
  <c r="FX15" i="72" s="1"/>
  <c r="FX17" i="72" s="1"/>
  <c r="FX29" i="72" s="1"/>
  <c r="FY11" i="72"/>
  <c r="FY10" i="72"/>
  <c r="FY8" i="72"/>
  <c r="FY6" i="72"/>
  <c r="FY5" i="72"/>
  <c r="FX27" i="71"/>
  <c r="FW27" i="71"/>
  <c r="FV27" i="71"/>
  <c r="FU27" i="71"/>
  <c r="FT27" i="71"/>
  <c r="FS27" i="71"/>
  <c r="FR27" i="71"/>
  <c r="FQ27" i="71"/>
  <c r="FP27" i="71"/>
  <c r="FO27" i="71"/>
  <c r="FN27" i="71"/>
  <c r="FM27" i="71"/>
  <c r="FL27" i="71"/>
  <c r="FK27" i="71"/>
  <c r="FJ27" i="71"/>
  <c r="FI27" i="71"/>
  <c r="FH27" i="71"/>
  <c r="FG27" i="71"/>
  <c r="FF27" i="71"/>
  <c r="FE27" i="71"/>
  <c r="FD27" i="71"/>
  <c r="FC27" i="71"/>
  <c r="FB27" i="71"/>
  <c r="FA27" i="71"/>
  <c r="EZ27" i="71"/>
  <c r="EY27" i="71"/>
  <c r="EX27" i="71"/>
  <c r="EW27" i="71"/>
  <c r="EV27" i="71"/>
  <c r="EU27" i="71"/>
  <c r="ET27" i="71"/>
  <c r="ES27" i="71"/>
  <c r="ER27" i="71"/>
  <c r="EP27" i="71"/>
  <c r="EO27" i="71"/>
  <c r="EN27" i="71"/>
  <c r="EM27" i="71"/>
  <c r="EL27" i="71"/>
  <c r="EK27" i="71"/>
  <c r="EJ27" i="71"/>
  <c r="EI27" i="71"/>
  <c r="EH27" i="71"/>
  <c r="EG27" i="71"/>
  <c r="EF27" i="71"/>
  <c r="EE27" i="71"/>
  <c r="ED27" i="71"/>
  <c r="EC27" i="71"/>
  <c r="EB27" i="71"/>
  <c r="EA27" i="71"/>
  <c r="DZ27" i="71"/>
  <c r="DY27" i="71"/>
  <c r="DX27" i="71"/>
  <c r="DW27" i="71"/>
  <c r="DV27" i="71"/>
  <c r="DU27" i="71"/>
  <c r="DT27" i="71"/>
  <c r="DS27" i="71"/>
  <c r="DR27" i="71"/>
  <c r="DQ27" i="71"/>
  <c r="DP27" i="71"/>
  <c r="DO27" i="71"/>
  <c r="DN27" i="71"/>
  <c r="DM27" i="71"/>
  <c r="DL27" i="71"/>
  <c r="DK27" i="71"/>
  <c r="DJ27" i="71"/>
  <c r="DI27" i="71"/>
  <c r="DH27" i="71"/>
  <c r="DG27" i="71"/>
  <c r="DF27" i="71"/>
  <c r="DE27" i="71"/>
  <c r="DD27" i="71"/>
  <c r="DC27" i="71"/>
  <c r="DB27" i="71"/>
  <c r="DA27" i="71"/>
  <c r="CZ27" i="71"/>
  <c r="CY27" i="71"/>
  <c r="CX27" i="71"/>
  <c r="CW27" i="71"/>
  <c r="CV27" i="71"/>
  <c r="CU27" i="71"/>
  <c r="CT27" i="71"/>
  <c r="CS27" i="71"/>
  <c r="CR27" i="71"/>
  <c r="CQ27" i="71"/>
  <c r="CP27" i="71"/>
  <c r="CO27" i="71"/>
  <c r="CN27" i="71"/>
  <c r="CM27" i="71"/>
  <c r="CL27" i="71"/>
  <c r="CK27" i="71"/>
  <c r="CJ27" i="71"/>
  <c r="CI27" i="71"/>
  <c r="CH27" i="71"/>
  <c r="CG27" i="71"/>
  <c r="CF27" i="71"/>
  <c r="CE27" i="71"/>
  <c r="CD27" i="71"/>
  <c r="CC27" i="71"/>
  <c r="CB27" i="71"/>
  <c r="CA27" i="71"/>
  <c r="BZ27" i="71"/>
  <c r="BY27" i="71"/>
  <c r="BX27" i="71"/>
  <c r="BW27" i="71"/>
  <c r="BV27" i="71"/>
  <c r="BU27" i="71"/>
  <c r="BT27" i="71"/>
  <c r="BS27" i="71"/>
  <c r="BR27" i="71"/>
  <c r="BQ27" i="71"/>
  <c r="BP27" i="71"/>
  <c r="BO27" i="71"/>
  <c r="BN27" i="71"/>
  <c r="BM27" i="71"/>
  <c r="BK27" i="71"/>
  <c r="BJ27" i="71"/>
  <c r="BI27" i="71"/>
  <c r="BH27" i="71"/>
  <c r="BG27" i="71"/>
  <c r="BF27" i="71"/>
  <c r="BE27" i="71"/>
  <c r="BD27" i="71"/>
  <c r="BC27" i="71"/>
  <c r="BB27" i="71"/>
  <c r="BA27" i="71"/>
  <c r="AZ27" i="71"/>
  <c r="AY27" i="71"/>
  <c r="AX27" i="71"/>
  <c r="AW27" i="71"/>
  <c r="AV27" i="71"/>
  <c r="AU27" i="71"/>
  <c r="AT27" i="71"/>
  <c r="AS27" i="71"/>
  <c r="AR27" i="71"/>
  <c r="AQ27" i="71"/>
  <c r="AP27" i="71"/>
  <c r="AO27" i="71"/>
  <c r="AN27" i="71"/>
  <c r="AM27" i="71"/>
  <c r="AL27" i="71"/>
  <c r="AK27" i="71"/>
  <c r="AJ27" i="71"/>
  <c r="AI27" i="71"/>
  <c r="AH27" i="71"/>
  <c r="AG27" i="71"/>
  <c r="AF27" i="71"/>
  <c r="AE27" i="71"/>
  <c r="AD27" i="71"/>
  <c r="AC27" i="71"/>
  <c r="AB27" i="71"/>
  <c r="AA27" i="71"/>
  <c r="Z27" i="71"/>
  <c r="Y27" i="71"/>
  <c r="X27" i="71"/>
  <c r="W27" i="71"/>
  <c r="V27" i="71"/>
  <c r="U27" i="71"/>
  <c r="T27" i="71"/>
  <c r="S27" i="71"/>
  <c r="R27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C27" i="71"/>
  <c r="B27" i="71"/>
  <c r="FY27" i="71" s="1"/>
  <c r="FY25" i="71"/>
  <c r="FY24" i="71"/>
  <c r="FY23" i="71"/>
  <c r="FY22" i="71"/>
  <c r="FY21" i="71"/>
  <c r="FW17" i="71"/>
  <c r="FW29" i="71" s="1"/>
  <c r="FO17" i="71"/>
  <c r="FO29" i="71" s="1"/>
  <c r="FK17" i="71"/>
  <c r="FK29" i="71" s="1"/>
  <c r="FC17" i="71"/>
  <c r="FC29" i="71" s="1"/>
  <c r="EY17" i="71"/>
  <c r="EY29" i="71" s="1"/>
  <c r="EQ17" i="71"/>
  <c r="EQ29" i="71" s="1"/>
  <c r="EM17" i="71"/>
  <c r="EM29" i="71" s="1"/>
  <c r="EE17" i="71"/>
  <c r="EE29" i="71" s="1"/>
  <c r="EA17" i="71"/>
  <c r="EA29" i="71" s="1"/>
  <c r="DS17" i="71"/>
  <c r="DS29" i="71" s="1"/>
  <c r="DO17" i="71"/>
  <c r="DO29" i="71" s="1"/>
  <c r="DG17" i="71"/>
  <c r="DG29" i="71" s="1"/>
  <c r="DC17" i="71"/>
  <c r="DC29" i="71" s="1"/>
  <c r="CU17" i="71"/>
  <c r="CU29" i="71" s="1"/>
  <c r="CQ17" i="71"/>
  <c r="CQ29" i="71" s="1"/>
  <c r="CI17" i="71"/>
  <c r="CI29" i="71" s="1"/>
  <c r="CE17" i="71"/>
  <c r="CE29" i="71" s="1"/>
  <c r="BW17" i="71"/>
  <c r="BW29" i="71" s="1"/>
  <c r="BS17" i="71"/>
  <c r="BS29" i="71" s="1"/>
  <c r="BK17" i="71"/>
  <c r="BK29" i="71" s="1"/>
  <c r="BG17" i="71"/>
  <c r="BG29" i="71" s="1"/>
  <c r="AY17" i="71"/>
  <c r="AY29" i="71" s="1"/>
  <c r="AU17" i="71"/>
  <c r="AU29" i="71" s="1"/>
  <c r="AM17" i="71"/>
  <c r="AM29" i="71" s="1"/>
  <c r="AI17" i="71"/>
  <c r="AI29" i="71" s="1"/>
  <c r="AA17" i="71"/>
  <c r="AA29" i="71" s="1"/>
  <c r="W17" i="71"/>
  <c r="W29" i="71" s="1"/>
  <c r="O17" i="71"/>
  <c r="O29" i="71" s="1"/>
  <c r="K17" i="71"/>
  <c r="K29" i="71" s="1"/>
  <c r="C17" i="71"/>
  <c r="C29" i="71" s="1"/>
  <c r="FY16" i="71"/>
  <c r="FX15" i="71"/>
  <c r="FX17" i="71" s="1"/>
  <c r="FX29" i="71" s="1"/>
  <c r="FW15" i="71"/>
  <c r="FV15" i="71"/>
  <c r="FV17" i="71" s="1"/>
  <c r="FV29" i="71" s="1"/>
  <c r="FU15" i="71"/>
  <c r="FU17" i="71" s="1"/>
  <c r="FU29" i="71" s="1"/>
  <c r="FT15" i="71"/>
  <c r="FT17" i="71" s="1"/>
  <c r="FT29" i="71" s="1"/>
  <c r="FS15" i="71"/>
  <c r="FS17" i="71" s="1"/>
  <c r="FS29" i="71" s="1"/>
  <c r="FR15" i="71"/>
  <c r="FR17" i="71" s="1"/>
  <c r="FR29" i="71" s="1"/>
  <c r="FQ15" i="71"/>
  <c r="FQ17" i="71" s="1"/>
  <c r="FQ29" i="71" s="1"/>
  <c r="FP15" i="71"/>
  <c r="FP17" i="71" s="1"/>
  <c r="FP29" i="71" s="1"/>
  <c r="FO15" i="71"/>
  <c r="FN15" i="71"/>
  <c r="FN17" i="71" s="1"/>
  <c r="FN29" i="71" s="1"/>
  <c r="FM15" i="71"/>
  <c r="FM17" i="71" s="1"/>
  <c r="FM29" i="71" s="1"/>
  <c r="FL15" i="71"/>
  <c r="FL17" i="71" s="1"/>
  <c r="FL29" i="71" s="1"/>
  <c r="FK15" i="71"/>
  <c r="FJ15" i="71"/>
  <c r="FJ17" i="71" s="1"/>
  <c r="FJ29" i="71" s="1"/>
  <c r="FI15" i="71"/>
  <c r="FI17" i="71" s="1"/>
  <c r="FI29" i="71" s="1"/>
  <c r="FH15" i="71"/>
  <c r="FH17" i="71" s="1"/>
  <c r="FH29" i="71" s="1"/>
  <c r="FG15" i="71"/>
  <c r="FG17" i="71" s="1"/>
  <c r="FG29" i="71" s="1"/>
  <c r="FF15" i="71"/>
  <c r="FF17" i="71" s="1"/>
  <c r="FF29" i="71" s="1"/>
  <c r="FE15" i="71"/>
  <c r="FE17" i="71" s="1"/>
  <c r="FE29" i="71" s="1"/>
  <c r="FD15" i="71"/>
  <c r="FD17" i="71" s="1"/>
  <c r="FD29" i="71" s="1"/>
  <c r="FC15" i="71"/>
  <c r="FB15" i="71"/>
  <c r="FB17" i="71" s="1"/>
  <c r="FB29" i="71" s="1"/>
  <c r="FA15" i="71"/>
  <c r="FA17" i="71" s="1"/>
  <c r="FA29" i="71" s="1"/>
  <c r="EZ15" i="71"/>
  <c r="EZ17" i="71" s="1"/>
  <c r="EZ29" i="71" s="1"/>
  <c r="EY15" i="71"/>
  <c r="EX15" i="71"/>
  <c r="EX17" i="71" s="1"/>
  <c r="EX29" i="71" s="1"/>
  <c r="EW15" i="71"/>
  <c r="EW17" i="71" s="1"/>
  <c r="EW29" i="71" s="1"/>
  <c r="EV15" i="71"/>
  <c r="EV17" i="71" s="1"/>
  <c r="EV29" i="71" s="1"/>
  <c r="EU15" i="71"/>
  <c r="EU17" i="71" s="1"/>
  <c r="EU29" i="71" s="1"/>
  <c r="ET15" i="71"/>
  <c r="ET17" i="71" s="1"/>
  <c r="ET29" i="71" s="1"/>
  <c r="ES15" i="71"/>
  <c r="ES17" i="71" s="1"/>
  <c r="ES29" i="71" s="1"/>
  <c r="ER15" i="71"/>
  <c r="ER17" i="71" s="1"/>
  <c r="ER29" i="71" s="1"/>
  <c r="EQ15" i="71"/>
  <c r="EP15" i="71"/>
  <c r="EP17" i="71" s="1"/>
  <c r="EP29" i="71" s="1"/>
  <c r="EO15" i="71"/>
  <c r="EO17" i="71" s="1"/>
  <c r="EO29" i="71" s="1"/>
  <c r="EN15" i="71"/>
  <c r="EN17" i="71" s="1"/>
  <c r="EN29" i="71" s="1"/>
  <c r="EM15" i="71"/>
  <c r="EL15" i="71"/>
  <c r="EL17" i="71" s="1"/>
  <c r="EL29" i="71" s="1"/>
  <c r="EK15" i="71"/>
  <c r="EK17" i="71" s="1"/>
  <c r="EK29" i="71" s="1"/>
  <c r="EJ15" i="71"/>
  <c r="EJ17" i="71" s="1"/>
  <c r="EJ29" i="71" s="1"/>
  <c r="EI15" i="71"/>
  <c r="EI17" i="71" s="1"/>
  <c r="EI29" i="71" s="1"/>
  <c r="EH15" i="71"/>
  <c r="EH17" i="71" s="1"/>
  <c r="EH29" i="71" s="1"/>
  <c r="EG15" i="71"/>
  <c r="EG17" i="71" s="1"/>
  <c r="EG29" i="71" s="1"/>
  <c r="EF15" i="71"/>
  <c r="EF17" i="71" s="1"/>
  <c r="EF29" i="71" s="1"/>
  <c r="EE15" i="71"/>
  <c r="ED15" i="71"/>
  <c r="ED17" i="71" s="1"/>
  <c r="ED29" i="71" s="1"/>
  <c r="EC15" i="71"/>
  <c r="EC17" i="71" s="1"/>
  <c r="EC29" i="71" s="1"/>
  <c r="EB15" i="71"/>
  <c r="EB17" i="71" s="1"/>
  <c r="EB29" i="71" s="1"/>
  <c r="EA15" i="71"/>
  <c r="DZ15" i="71"/>
  <c r="DZ17" i="71" s="1"/>
  <c r="DZ29" i="71" s="1"/>
  <c r="DY15" i="71"/>
  <c r="DY17" i="71" s="1"/>
  <c r="DY29" i="71" s="1"/>
  <c r="DX15" i="71"/>
  <c r="DX17" i="71" s="1"/>
  <c r="DX29" i="71" s="1"/>
  <c r="DW15" i="71"/>
  <c r="DW17" i="71" s="1"/>
  <c r="DW29" i="71" s="1"/>
  <c r="DV15" i="71"/>
  <c r="DV17" i="71" s="1"/>
  <c r="DV29" i="71" s="1"/>
  <c r="DU15" i="71"/>
  <c r="DU17" i="71" s="1"/>
  <c r="DU29" i="71" s="1"/>
  <c r="DT15" i="71"/>
  <c r="DT17" i="71" s="1"/>
  <c r="DT29" i="71" s="1"/>
  <c r="DS15" i="71"/>
  <c r="DR15" i="71"/>
  <c r="DR17" i="71" s="1"/>
  <c r="DR29" i="71" s="1"/>
  <c r="DQ15" i="71"/>
  <c r="DQ17" i="71" s="1"/>
  <c r="DQ29" i="71" s="1"/>
  <c r="DP15" i="71"/>
  <c r="DP17" i="71" s="1"/>
  <c r="DP29" i="71" s="1"/>
  <c r="DO15" i="71"/>
  <c r="DN15" i="71"/>
  <c r="DN17" i="71" s="1"/>
  <c r="DN29" i="71" s="1"/>
  <c r="DM15" i="71"/>
  <c r="DM17" i="71" s="1"/>
  <c r="DM29" i="71" s="1"/>
  <c r="DL15" i="71"/>
  <c r="DL17" i="71" s="1"/>
  <c r="DL29" i="71" s="1"/>
  <c r="DK15" i="71"/>
  <c r="DK17" i="71" s="1"/>
  <c r="DK29" i="71" s="1"/>
  <c r="DJ15" i="71"/>
  <c r="DJ17" i="71" s="1"/>
  <c r="DJ29" i="71" s="1"/>
  <c r="DI15" i="71"/>
  <c r="DI17" i="71" s="1"/>
  <c r="DI29" i="71" s="1"/>
  <c r="DH15" i="71"/>
  <c r="DH17" i="71" s="1"/>
  <c r="DH29" i="71" s="1"/>
  <c r="DG15" i="71"/>
  <c r="DF15" i="71"/>
  <c r="DF17" i="71" s="1"/>
  <c r="DF29" i="71" s="1"/>
  <c r="DE15" i="71"/>
  <c r="DE17" i="71" s="1"/>
  <c r="DE29" i="71" s="1"/>
  <c r="DD15" i="71"/>
  <c r="DD17" i="71" s="1"/>
  <c r="DD29" i="71" s="1"/>
  <c r="DC15" i="71"/>
  <c r="DB15" i="71"/>
  <c r="DB17" i="71" s="1"/>
  <c r="DB29" i="71" s="1"/>
  <c r="DA15" i="71"/>
  <c r="DA17" i="71" s="1"/>
  <c r="DA29" i="71" s="1"/>
  <c r="CZ15" i="71"/>
  <c r="CZ17" i="71" s="1"/>
  <c r="CZ29" i="71" s="1"/>
  <c r="CY15" i="71"/>
  <c r="CY17" i="71" s="1"/>
  <c r="CY29" i="71" s="1"/>
  <c r="CX15" i="71"/>
  <c r="CX17" i="71" s="1"/>
  <c r="CX29" i="71" s="1"/>
  <c r="CW15" i="71"/>
  <c r="CW17" i="71" s="1"/>
  <c r="CW29" i="71" s="1"/>
  <c r="CV15" i="71"/>
  <c r="CV17" i="71" s="1"/>
  <c r="CV29" i="71" s="1"/>
  <c r="CU15" i="71"/>
  <c r="CT15" i="71"/>
  <c r="CT17" i="71" s="1"/>
  <c r="CT29" i="71" s="1"/>
  <c r="CS15" i="71"/>
  <c r="CS17" i="71" s="1"/>
  <c r="CS29" i="71" s="1"/>
  <c r="CR15" i="71"/>
  <c r="CR17" i="71" s="1"/>
  <c r="CR29" i="71" s="1"/>
  <c r="CQ15" i="71"/>
  <c r="CP15" i="71"/>
  <c r="CP17" i="71" s="1"/>
  <c r="CP29" i="71" s="1"/>
  <c r="CO15" i="71"/>
  <c r="CO17" i="71" s="1"/>
  <c r="CO29" i="71" s="1"/>
  <c r="CN15" i="71"/>
  <c r="CN17" i="71" s="1"/>
  <c r="CN29" i="71" s="1"/>
  <c r="CM15" i="71"/>
  <c r="CM17" i="71" s="1"/>
  <c r="CM29" i="71" s="1"/>
  <c r="CL15" i="71"/>
  <c r="CL17" i="71" s="1"/>
  <c r="CL29" i="71" s="1"/>
  <c r="CK15" i="71"/>
  <c r="CK17" i="71" s="1"/>
  <c r="CK29" i="71" s="1"/>
  <c r="CJ15" i="71"/>
  <c r="CJ17" i="71" s="1"/>
  <c r="CJ29" i="71" s="1"/>
  <c r="CI15" i="71"/>
  <c r="CH15" i="71"/>
  <c r="CH17" i="71" s="1"/>
  <c r="CH29" i="71" s="1"/>
  <c r="CG15" i="71"/>
  <c r="CG17" i="71" s="1"/>
  <c r="CG29" i="71" s="1"/>
  <c r="CF15" i="71"/>
  <c r="CF17" i="71" s="1"/>
  <c r="CF29" i="71" s="1"/>
  <c r="CE15" i="71"/>
  <c r="CD15" i="71"/>
  <c r="CD17" i="71" s="1"/>
  <c r="CD29" i="71" s="1"/>
  <c r="CC15" i="71"/>
  <c r="CC17" i="71" s="1"/>
  <c r="CC29" i="71" s="1"/>
  <c r="CB15" i="71"/>
  <c r="CB17" i="71" s="1"/>
  <c r="CB29" i="71" s="1"/>
  <c r="CA15" i="71"/>
  <c r="CA17" i="71" s="1"/>
  <c r="CA29" i="71" s="1"/>
  <c r="BZ15" i="71"/>
  <c r="BZ17" i="71" s="1"/>
  <c r="BZ29" i="71" s="1"/>
  <c r="BY15" i="71"/>
  <c r="BY17" i="71" s="1"/>
  <c r="BY29" i="71" s="1"/>
  <c r="BX15" i="71"/>
  <c r="BX17" i="71" s="1"/>
  <c r="BX29" i="71" s="1"/>
  <c r="BW15" i="71"/>
  <c r="BV15" i="71"/>
  <c r="BV17" i="71" s="1"/>
  <c r="BV29" i="71" s="1"/>
  <c r="BU15" i="71"/>
  <c r="BU17" i="71" s="1"/>
  <c r="BU29" i="71" s="1"/>
  <c r="BT15" i="71"/>
  <c r="BT17" i="71" s="1"/>
  <c r="BT29" i="71" s="1"/>
  <c r="BS15" i="71"/>
  <c r="BR15" i="71"/>
  <c r="BR17" i="71" s="1"/>
  <c r="BR29" i="71" s="1"/>
  <c r="BQ15" i="71"/>
  <c r="BQ17" i="71" s="1"/>
  <c r="BQ29" i="71" s="1"/>
  <c r="BP15" i="71"/>
  <c r="BP17" i="71" s="1"/>
  <c r="BP29" i="71" s="1"/>
  <c r="BO15" i="71"/>
  <c r="BO17" i="71" s="1"/>
  <c r="BO29" i="71" s="1"/>
  <c r="BN15" i="71"/>
  <c r="BN17" i="71" s="1"/>
  <c r="BN29" i="71" s="1"/>
  <c r="BM15" i="71"/>
  <c r="BM17" i="71" s="1"/>
  <c r="BM29" i="71" s="1"/>
  <c r="BL15" i="71"/>
  <c r="BL17" i="71" s="1"/>
  <c r="BL29" i="71" s="1"/>
  <c r="BK15" i="71"/>
  <c r="BJ15" i="71"/>
  <c r="BJ17" i="71" s="1"/>
  <c r="BJ29" i="71" s="1"/>
  <c r="BI15" i="71"/>
  <c r="BI17" i="71" s="1"/>
  <c r="BI29" i="71" s="1"/>
  <c r="BH15" i="71"/>
  <c r="BH17" i="71" s="1"/>
  <c r="BH29" i="71" s="1"/>
  <c r="BG15" i="71"/>
  <c r="BF15" i="71"/>
  <c r="BF17" i="71" s="1"/>
  <c r="BF29" i="71" s="1"/>
  <c r="BE15" i="71"/>
  <c r="BE17" i="71" s="1"/>
  <c r="BE29" i="71" s="1"/>
  <c r="BD15" i="71"/>
  <c r="BD17" i="71" s="1"/>
  <c r="BD29" i="71" s="1"/>
  <c r="BC15" i="71"/>
  <c r="BC17" i="71" s="1"/>
  <c r="BC29" i="71" s="1"/>
  <c r="BB15" i="71"/>
  <c r="BB17" i="71" s="1"/>
  <c r="BB29" i="71" s="1"/>
  <c r="BA15" i="71"/>
  <c r="BA17" i="71" s="1"/>
  <c r="BA29" i="71" s="1"/>
  <c r="AZ15" i="71"/>
  <c r="AZ17" i="71" s="1"/>
  <c r="AZ29" i="71" s="1"/>
  <c r="AY15" i="71"/>
  <c r="AX15" i="71"/>
  <c r="AX17" i="71" s="1"/>
  <c r="AX29" i="71" s="1"/>
  <c r="AW15" i="71"/>
  <c r="AW17" i="71" s="1"/>
  <c r="AW29" i="71" s="1"/>
  <c r="AV15" i="71"/>
  <c r="AV17" i="71" s="1"/>
  <c r="AV29" i="71" s="1"/>
  <c r="AU15" i="71"/>
  <c r="AT15" i="71"/>
  <c r="AT17" i="71" s="1"/>
  <c r="AT29" i="71" s="1"/>
  <c r="AS15" i="71"/>
  <c r="AS17" i="71" s="1"/>
  <c r="AS29" i="71" s="1"/>
  <c r="AR15" i="71"/>
  <c r="AR17" i="71" s="1"/>
  <c r="AR29" i="71" s="1"/>
  <c r="AQ15" i="71"/>
  <c r="AQ17" i="71" s="1"/>
  <c r="AQ29" i="71" s="1"/>
  <c r="AP15" i="71"/>
  <c r="AP17" i="71" s="1"/>
  <c r="AP29" i="71" s="1"/>
  <c r="AO15" i="71"/>
  <c r="AO17" i="71" s="1"/>
  <c r="AO29" i="71" s="1"/>
  <c r="AN15" i="71"/>
  <c r="AN17" i="71" s="1"/>
  <c r="AN29" i="71" s="1"/>
  <c r="AM15" i="71"/>
  <c r="AL15" i="71"/>
  <c r="AL17" i="71" s="1"/>
  <c r="AL29" i="71" s="1"/>
  <c r="AK15" i="71"/>
  <c r="AK17" i="71" s="1"/>
  <c r="AK29" i="71" s="1"/>
  <c r="AJ15" i="71"/>
  <c r="AJ17" i="71" s="1"/>
  <c r="AJ29" i="71" s="1"/>
  <c r="AI15" i="71"/>
  <c r="AH15" i="71"/>
  <c r="AH17" i="71" s="1"/>
  <c r="AH29" i="71" s="1"/>
  <c r="AG15" i="71"/>
  <c r="AG17" i="71" s="1"/>
  <c r="AG29" i="71" s="1"/>
  <c r="AF15" i="71"/>
  <c r="AF17" i="71" s="1"/>
  <c r="AF29" i="71" s="1"/>
  <c r="AE15" i="71"/>
  <c r="AE17" i="71" s="1"/>
  <c r="AE29" i="71" s="1"/>
  <c r="AD15" i="71"/>
  <c r="AD17" i="71" s="1"/>
  <c r="AD29" i="71" s="1"/>
  <c r="AC15" i="71"/>
  <c r="AC17" i="71" s="1"/>
  <c r="AC29" i="71" s="1"/>
  <c r="AB15" i="71"/>
  <c r="AB17" i="71" s="1"/>
  <c r="AB29" i="71" s="1"/>
  <c r="AA15" i="71"/>
  <c r="Z15" i="71"/>
  <c r="Z17" i="71" s="1"/>
  <c r="Z29" i="71" s="1"/>
  <c r="Y15" i="71"/>
  <c r="Y17" i="71" s="1"/>
  <c r="Y29" i="71" s="1"/>
  <c r="X15" i="71"/>
  <c r="X17" i="71" s="1"/>
  <c r="X29" i="71" s="1"/>
  <c r="W15" i="71"/>
  <c r="V15" i="71"/>
  <c r="V17" i="71" s="1"/>
  <c r="V29" i="71" s="1"/>
  <c r="U15" i="71"/>
  <c r="U17" i="71" s="1"/>
  <c r="U29" i="71" s="1"/>
  <c r="T15" i="71"/>
  <c r="T17" i="71" s="1"/>
  <c r="T29" i="71" s="1"/>
  <c r="S15" i="71"/>
  <c r="S17" i="71" s="1"/>
  <c r="S29" i="71" s="1"/>
  <c r="R15" i="71"/>
  <c r="R17" i="71" s="1"/>
  <c r="R29" i="71" s="1"/>
  <c r="Q15" i="71"/>
  <c r="Q17" i="71" s="1"/>
  <c r="Q29" i="71" s="1"/>
  <c r="P15" i="71"/>
  <c r="P17" i="71" s="1"/>
  <c r="P29" i="71" s="1"/>
  <c r="O15" i="71"/>
  <c r="N15" i="71"/>
  <c r="N17" i="71" s="1"/>
  <c r="N29" i="71" s="1"/>
  <c r="M15" i="71"/>
  <c r="M17" i="71" s="1"/>
  <c r="M29" i="71" s="1"/>
  <c r="L15" i="71"/>
  <c r="L17" i="71" s="1"/>
  <c r="L29" i="71" s="1"/>
  <c r="K15" i="71"/>
  <c r="J15" i="71"/>
  <c r="J17" i="71" s="1"/>
  <c r="J29" i="71" s="1"/>
  <c r="I15" i="71"/>
  <c r="I17" i="71" s="1"/>
  <c r="I29" i="71" s="1"/>
  <c r="H15" i="71"/>
  <c r="H17" i="71" s="1"/>
  <c r="H29" i="71" s="1"/>
  <c r="G15" i="71"/>
  <c r="G17" i="71" s="1"/>
  <c r="G29" i="71" s="1"/>
  <c r="F15" i="71"/>
  <c r="F17" i="71" s="1"/>
  <c r="F29" i="71" s="1"/>
  <c r="E15" i="71"/>
  <c r="E17" i="71" s="1"/>
  <c r="E29" i="71" s="1"/>
  <c r="D15" i="71"/>
  <c r="D17" i="71" s="1"/>
  <c r="D29" i="71" s="1"/>
  <c r="C15" i="71"/>
  <c r="B15" i="71"/>
  <c r="B17" i="71" s="1"/>
  <c r="FZ14" i="71"/>
  <c r="FY13" i="71"/>
  <c r="FX13" i="71"/>
  <c r="FY11" i="71"/>
  <c r="FY10" i="71"/>
  <c r="FY8" i="71"/>
  <c r="FY6" i="71"/>
  <c r="FY5" i="71"/>
  <c r="FX27" i="70"/>
  <c r="FW27" i="70"/>
  <c r="FV27" i="70"/>
  <c r="FU27" i="70"/>
  <c r="FT27" i="70"/>
  <c r="FS27" i="70"/>
  <c r="FR27" i="70"/>
  <c r="FQ27" i="70"/>
  <c r="FP27" i="70"/>
  <c r="FO27" i="70"/>
  <c r="FN27" i="70"/>
  <c r="FM27" i="70"/>
  <c r="FL27" i="70"/>
  <c r="FK27" i="70"/>
  <c r="FJ27" i="70"/>
  <c r="FI27" i="70"/>
  <c r="FH27" i="70"/>
  <c r="FG27" i="70"/>
  <c r="FF27" i="70"/>
  <c r="FE27" i="70"/>
  <c r="FD27" i="70"/>
  <c r="FC27" i="70"/>
  <c r="FB27" i="70"/>
  <c r="FA27" i="70"/>
  <c r="EZ27" i="70"/>
  <c r="EY27" i="70"/>
  <c r="EX27" i="70"/>
  <c r="EW27" i="70"/>
  <c r="EV27" i="70"/>
  <c r="EU27" i="70"/>
  <c r="ET27" i="70"/>
  <c r="ES27" i="70"/>
  <c r="ER27" i="70"/>
  <c r="EP27" i="70"/>
  <c r="EO27" i="70"/>
  <c r="EN27" i="70"/>
  <c r="EM27" i="70"/>
  <c r="EL27" i="70"/>
  <c r="EK27" i="70"/>
  <c r="EJ27" i="70"/>
  <c r="EI27" i="70"/>
  <c r="EH27" i="70"/>
  <c r="EG27" i="70"/>
  <c r="EF27" i="70"/>
  <c r="EE27" i="70"/>
  <c r="ED27" i="70"/>
  <c r="EC27" i="70"/>
  <c r="EB27" i="70"/>
  <c r="EA27" i="70"/>
  <c r="DZ27" i="70"/>
  <c r="DY27" i="70"/>
  <c r="DX27" i="70"/>
  <c r="DW27" i="70"/>
  <c r="DV27" i="70"/>
  <c r="DU27" i="70"/>
  <c r="DT27" i="70"/>
  <c r="DS27" i="70"/>
  <c r="DR27" i="70"/>
  <c r="DQ27" i="70"/>
  <c r="DP27" i="70"/>
  <c r="DO27" i="70"/>
  <c r="DN27" i="70"/>
  <c r="DM27" i="70"/>
  <c r="DL27" i="70"/>
  <c r="DK27" i="70"/>
  <c r="DJ27" i="70"/>
  <c r="DI27" i="70"/>
  <c r="DH27" i="70"/>
  <c r="DG27" i="70"/>
  <c r="DF27" i="70"/>
  <c r="DE27" i="70"/>
  <c r="DD27" i="70"/>
  <c r="DC27" i="70"/>
  <c r="DB27" i="70"/>
  <c r="DA27" i="70"/>
  <c r="CZ27" i="70"/>
  <c r="CY27" i="70"/>
  <c r="CX27" i="70"/>
  <c r="CW27" i="70"/>
  <c r="CV27" i="70"/>
  <c r="CU27" i="70"/>
  <c r="CT27" i="70"/>
  <c r="CS27" i="70"/>
  <c r="CR27" i="70"/>
  <c r="CQ27" i="70"/>
  <c r="CP27" i="70"/>
  <c r="CO27" i="70"/>
  <c r="CN27" i="70"/>
  <c r="CM27" i="70"/>
  <c r="CL27" i="70"/>
  <c r="CK27" i="70"/>
  <c r="CJ27" i="70"/>
  <c r="CI27" i="70"/>
  <c r="CH27" i="70"/>
  <c r="CG27" i="70"/>
  <c r="CF27" i="70"/>
  <c r="CE27" i="70"/>
  <c r="CD27" i="70"/>
  <c r="CC27" i="70"/>
  <c r="CB27" i="70"/>
  <c r="CA27" i="70"/>
  <c r="BZ27" i="70"/>
  <c r="BY27" i="70"/>
  <c r="BX27" i="70"/>
  <c r="BW27" i="70"/>
  <c r="BV27" i="70"/>
  <c r="BU27" i="70"/>
  <c r="BT27" i="70"/>
  <c r="BS27" i="70"/>
  <c r="BR27" i="70"/>
  <c r="BQ27" i="70"/>
  <c r="BP27" i="70"/>
  <c r="BO27" i="70"/>
  <c r="BN27" i="70"/>
  <c r="BM27" i="70"/>
  <c r="BK27" i="70"/>
  <c r="BJ27" i="70"/>
  <c r="BI27" i="70"/>
  <c r="BH27" i="70"/>
  <c r="BG27" i="70"/>
  <c r="BF27" i="70"/>
  <c r="BE27" i="70"/>
  <c r="BD27" i="70"/>
  <c r="BC27" i="70"/>
  <c r="BB27" i="70"/>
  <c r="BA27" i="70"/>
  <c r="AZ27" i="70"/>
  <c r="AY27" i="70"/>
  <c r="AX27" i="70"/>
  <c r="AW27" i="70"/>
  <c r="AV27" i="70"/>
  <c r="AU27" i="70"/>
  <c r="AT27" i="70"/>
  <c r="AS27" i="70"/>
  <c r="AR27" i="70"/>
  <c r="AQ27" i="70"/>
  <c r="AP27" i="70"/>
  <c r="AO27" i="70"/>
  <c r="AN27" i="70"/>
  <c r="AM27" i="70"/>
  <c r="AL27" i="70"/>
  <c r="AK27" i="70"/>
  <c r="AJ27" i="70"/>
  <c r="AI27" i="70"/>
  <c r="AH27" i="70"/>
  <c r="AG27" i="70"/>
  <c r="AF27" i="70"/>
  <c r="AE27" i="70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FY27" i="70" s="1"/>
  <c r="I27" i="70"/>
  <c r="H27" i="70"/>
  <c r="G27" i="70"/>
  <c r="F27" i="70"/>
  <c r="E27" i="70"/>
  <c r="D27" i="70"/>
  <c r="C27" i="70"/>
  <c r="B27" i="70"/>
  <c r="FY25" i="70"/>
  <c r="FY24" i="70"/>
  <c r="FY23" i="70"/>
  <c r="FY22" i="70"/>
  <c r="FY21" i="70"/>
  <c r="FO17" i="70"/>
  <c r="FO29" i="70" s="1"/>
  <c r="FC17" i="70"/>
  <c r="FC29" i="70" s="1"/>
  <c r="EQ17" i="70"/>
  <c r="EQ29" i="70" s="1"/>
  <c r="EE17" i="70"/>
  <c r="EE29" i="70" s="1"/>
  <c r="DS17" i="70"/>
  <c r="DS29" i="70" s="1"/>
  <c r="DG17" i="70"/>
  <c r="DG29" i="70" s="1"/>
  <c r="CU17" i="70"/>
  <c r="CU29" i="70" s="1"/>
  <c r="CI17" i="70"/>
  <c r="CI29" i="70" s="1"/>
  <c r="BW17" i="70"/>
  <c r="BW29" i="70" s="1"/>
  <c r="BK17" i="70"/>
  <c r="BK29" i="70" s="1"/>
  <c r="AY17" i="70"/>
  <c r="AY29" i="70" s="1"/>
  <c r="AM17" i="70"/>
  <c r="AM29" i="70" s="1"/>
  <c r="AA17" i="70"/>
  <c r="AA29" i="70" s="1"/>
  <c r="O17" i="70"/>
  <c r="O29" i="70" s="1"/>
  <c r="C17" i="70"/>
  <c r="C29" i="70" s="1"/>
  <c r="FY16" i="70"/>
  <c r="FW15" i="70"/>
  <c r="FW17" i="70" s="1"/>
  <c r="FW29" i="70" s="1"/>
  <c r="FV15" i="70"/>
  <c r="FV17" i="70" s="1"/>
  <c r="FV29" i="70" s="1"/>
  <c r="FU15" i="70"/>
  <c r="FU17" i="70" s="1"/>
  <c r="FU29" i="70" s="1"/>
  <c r="FT15" i="70"/>
  <c r="FT17" i="70" s="1"/>
  <c r="FT29" i="70" s="1"/>
  <c r="FS15" i="70"/>
  <c r="FS17" i="70" s="1"/>
  <c r="FS29" i="70" s="1"/>
  <c r="FR15" i="70"/>
  <c r="FR17" i="70" s="1"/>
  <c r="FR29" i="70" s="1"/>
  <c r="FQ15" i="70"/>
  <c r="FQ17" i="70" s="1"/>
  <c r="FQ29" i="70" s="1"/>
  <c r="FP15" i="70"/>
  <c r="FP17" i="70" s="1"/>
  <c r="FP29" i="70" s="1"/>
  <c r="FO15" i="70"/>
  <c r="FN15" i="70"/>
  <c r="FN17" i="70" s="1"/>
  <c r="FN29" i="70" s="1"/>
  <c r="FM15" i="70"/>
  <c r="FM17" i="70" s="1"/>
  <c r="FM29" i="70" s="1"/>
  <c r="FL15" i="70"/>
  <c r="FL17" i="70" s="1"/>
  <c r="FL29" i="70" s="1"/>
  <c r="FK15" i="70"/>
  <c r="FK17" i="70" s="1"/>
  <c r="FK29" i="70" s="1"/>
  <c r="FJ15" i="70"/>
  <c r="FJ17" i="70" s="1"/>
  <c r="FJ29" i="70" s="1"/>
  <c r="FI15" i="70"/>
  <c r="FI17" i="70" s="1"/>
  <c r="FI29" i="70" s="1"/>
  <c r="FH15" i="70"/>
  <c r="FH17" i="70" s="1"/>
  <c r="FH29" i="70" s="1"/>
  <c r="FG15" i="70"/>
  <c r="FG17" i="70" s="1"/>
  <c r="FG29" i="70" s="1"/>
  <c r="FF15" i="70"/>
  <c r="FF17" i="70" s="1"/>
  <c r="FF29" i="70" s="1"/>
  <c r="FE15" i="70"/>
  <c r="FE17" i="70" s="1"/>
  <c r="FE29" i="70" s="1"/>
  <c r="FD15" i="70"/>
  <c r="FD17" i="70" s="1"/>
  <c r="FD29" i="70" s="1"/>
  <c r="FC15" i="70"/>
  <c r="FB15" i="70"/>
  <c r="FB17" i="70" s="1"/>
  <c r="FB29" i="70" s="1"/>
  <c r="FA15" i="70"/>
  <c r="FA17" i="70" s="1"/>
  <c r="FA29" i="70" s="1"/>
  <c r="EZ15" i="70"/>
  <c r="EZ17" i="70" s="1"/>
  <c r="EZ29" i="70" s="1"/>
  <c r="EY15" i="70"/>
  <c r="EY17" i="70" s="1"/>
  <c r="EY29" i="70" s="1"/>
  <c r="EX15" i="70"/>
  <c r="EX17" i="70" s="1"/>
  <c r="EX29" i="70" s="1"/>
  <c r="EW15" i="70"/>
  <c r="EW17" i="70" s="1"/>
  <c r="EW29" i="70" s="1"/>
  <c r="EV15" i="70"/>
  <c r="EV17" i="70" s="1"/>
  <c r="EV29" i="70" s="1"/>
  <c r="EU15" i="70"/>
  <c r="EU17" i="70" s="1"/>
  <c r="EU29" i="70" s="1"/>
  <c r="ET15" i="70"/>
  <c r="ET17" i="70" s="1"/>
  <c r="ET29" i="70" s="1"/>
  <c r="ES15" i="70"/>
  <c r="ES17" i="70" s="1"/>
  <c r="ES29" i="70" s="1"/>
  <c r="ER15" i="70"/>
  <c r="ER17" i="70" s="1"/>
  <c r="ER29" i="70" s="1"/>
  <c r="EQ15" i="70"/>
  <c r="EP15" i="70"/>
  <c r="EP17" i="70" s="1"/>
  <c r="EP29" i="70" s="1"/>
  <c r="EO15" i="70"/>
  <c r="EO17" i="70" s="1"/>
  <c r="EO29" i="70" s="1"/>
  <c r="EN15" i="70"/>
  <c r="EN17" i="70" s="1"/>
  <c r="EN29" i="70" s="1"/>
  <c r="EM15" i="70"/>
  <c r="EM17" i="70" s="1"/>
  <c r="EM29" i="70" s="1"/>
  <c r="EL15" i="70"/>
  <c r="EL17" i="70" s="1"/>
  <c r="EL29" i="70" s="1"/>
  <c r="EK15" i="70"/>
  <c r="EK17" i="70" s="1"/>
  <c r="EK29" i="70" s="1"/>
  <c r="EJ15" i="70"/>
  <c r="EJ17" i="70" s="1"/>
  <c r="EJ29" i="70" s="1"/>
  <c r="EI15" i="70"/>
  <c r="EI17" i="70" s="1"/>
  <c r="EI29" i="70" s="1"/>
  <c r="EH15" i="70"/>
  <c r="EH17" i="70" s="1"/>
  <c r="EH29" i="70" s="1"/>
  <c r="EG15" i="70"/>
  <c r="EG17" i="70" s="1"/>
  <c r="EG29" i="70" s="1"/>
  <c r="EF15" i="70"/>
  <c r="EF17" i="70" s="1"/>
  <c r="EF29" i="70" s="1"/>
  <c r="EE15" i="70"/>
  <c r="ED15" i="70"/>
  <c r="ED17" i="70" s="1"/>
  <c r="ED29" i="70" s="1"/>
  <c r="EC15" i="70"/>
  <c r="EC17" i="70" s="1"/>
  <c r="EC29" i="70" s="1"/>
  <c r="EB15" i="70"/>
  <c r="EB17" i="70" s="1"/>
  <c r="EB29" i="70" s="1"/>
  <c r="EA15" i="70"/>
  <c r="EA17" i="70" s="1"/>
  <c r="EA29" i="70" s="1"/>
  <c r="DZ15" i="70"/>
  <c r="DZ17" i="70" s="1"/>
  <c r="DZ29" i="70" s="1"/>
  <c r="DY15" i="70"/>
  <c r="DY17" i="70" s="1"/>
  <c r="DY29" i="70" s="1"/>
  <c r="DX15" i="70"/>
  <c r="DX17" i="70" s="1"/>
  <c r="DX29" i="70" s="1"/>
  <c r="DW15" i="70"/>
  <c r="DW17" i="70" s="1"/>
  <c r="DW29" i="70" s="1"/>
  <c r="DV15" i="70"/>
  <c r="DV17" i="70" s="1"/>
  <c r="DV29" i="70" s="1"/>
  <c r="DU15" i="70"/>
  <c r="DU17" i="70" s="1"/>
  <c r="DU29" i="70" s="1"/>
  <c r="DT15" i="70"/>
  <c r="DT17" i="70" s="1"/>
  <c r="DT29" i="70" s="1"/>
  <c r="DS15" i="70"/>
  <c r="DR15" i="70"/>
  <c r="DR17" i="70" s="1"/>
  <c r="DR29" i="70" s="1"/>
  <c r="DQ15" i="70"/>
  <c r="DQ17" i="70" s="1"/>
  <c r="DQ29" i="70" s="1"/>
  <c r="DP15" i="70"/>
  <c r="DP17" i="70" s="1"/>
  <c r="DP29" i="70" s="1"/>
  <c r="DO15" i="70"/>
  <c r="DO17" i="70" s="1"/>
  <c r="DO29" i="70" s="1"/>
  <c r="DN15" i="70"/>
  <c r="DN17" i="70" s="1"/>
  <c r="DN29" i="70" s="1"/>
  <c r="DM15" i="70"/>
  <c r="DM17" i="70" s="1"/>
  <c r="DM29" i="70" s="1"/>
  <c r="DL15" i="70"/>
  <c r="DL17" i="70" s="1"/>
  <c r="DL29" i="70" s="1"/>
  <c r="DK15" i="70"/>
  <c r="DK17" i="70" s="1"/>
  <c r="DK29" i="70" s="1"/>
  <c r="DJ15" i="70"/>
  <c r="DJ17" i="70" s="1"/>
  <c r="DJ29" i="70" s="1"/>
  <c r="DI15" i="70"/>
  <c r="DI17" i="70" s="1"/>
  <c r="DI29" i="70" s="1"/>
  <c r="DH15" i="70"/>
  <c r="DH17" i="70" s="1"/>
  <c r="DH29" i="70" s="1"/>
  <c r="DG15" i="70"/>
  <c r="DF15" i="70"/>
  <c r="DF17" i="70" s="1"/>
  <c r="DF29" i="70" s="1"/>
  <c r="DE15" i="70"/>
  <c r="DE17" i="70" s="1"/>
  <c r="DE29" i="70" s="1"/>
  <c r="DD15" i="70"/>
  <c r="DD17" i="70" s="1"/>
  <c r="DD29" i="70" s="1"/>
  <c r="DC15" i="70"/>
  <c r="DC17" i="70" s="1"/>
  <c r="DC29" i="70" s="1"/>
  <c r="DB15" i="70"/>
  <c r="DB17" i="70" s="1"/>
  <c r="DB29" i="70" s="1"/>
  <c r="DA15" i="70"/>
  <c r="DA17" i="70" s="1"/>
  <c r="DA29" i="70" s="1"/>
  <c r="CZ15" i="70"/>
  <c r="CZ17" i="70" s="1"/>
  <c r="CZ29" i="70" s="1"/>
  <c r="CY15" i="70"/>
  <c r="CY17" i="70" s="1"/>
  <c r="CY29" i="70" s="1"/>
  <c r="CX15" i="70"/>
  <c r="CX17" i="70" s="1"/>
  <c r="CX29" i="70" s="1"/>
  <c r="CW15" i="70"/>
  <c r="CW17" i="70" s="1"/>
  <c r="CW29" i="70" s="1"/>
  <c r="CV15" i="70"/>
  <c r="CV17" i="70" s="1"/>
  <c r="CV29" i="70" s="1"/>
  <c r="CU15" i="70"/>
  <c r="CT15" i="70"/>
  <c r="CT17" i="70" s="1"/>
  <c r="CT29" i="70" s="1"/>
  <c r="CS15" i="70"/>
  <c r="CS17" i="70" s="1"/>
  <c r="CS29" i="70" s="1"/>
  <c r="CR15" i="70"/>
  <c r="CR17" i="70" s="1"/>
  <c r="CR29" i="70" s="1"/>
  <c r="CQ15" i="70"/>
  <c r="CQ17" i="70" s="1"/>
  <c r="CQ29" i="70" s="1"/>
  <c r="CP15" i="70"/>
  <c r="CP17" i="70" s="1"/>
  <c r="CP29" i="70" s="1"/>
  <c r="CO15" i="70"/>
  <c r="CO17" i="70" s="1"/>
  <c r="CO29" i="70" s="1"/>
  <c r="CN15" i="70"/>
  <c r="CN17" i="70" s="1"/>
  <c r="CN29" i="70" s="1"/>
  <c r="CM15" i="70"/>
  <c r="CM17" i="70" s="1"/>
  <c r="CM29" i="70" s="1"/>
  <c r="CL15" i="70"/>
  <c r="CL17" i="70" s="1"/>
  <c r="CL29" i="70" s="1"/>
  <c r="CK15" i="70"/>
  <c r="CK17" i="70" s="1"/>
  <c r="CK29" i="70" s="1"/>
  <c r="CJ15" i="70"/>
  <c r="CJ17" i="70" s="1"/>
  <c r="CJ29" i="70" s="1"/>
  <c r="CI15" i="70"/>
  <c r="CH15" i="70"/>
  <c r="CH17" i="70" s="1"/>
  <c r="CH29" i="70" s="1"/>
  <c r="CG15" i="70"/>
  <c r="CG17" i="70" s="1"/>
  <c r="CG29" i="70" s="1"/>
  <c r="CF15" i="70"/>
  <c r="CF17" i="70" s="1"/>
  <c r="CF29" i="70" s="1"/>
  <c r="CE15" i="70"/>
  <c r="CE17" i="70" s="1"/>
  <c r="CE29" i="70" s="1"/>
  <c r="CD15" i="70"/>
  <c r="CD17" i="70" s="1"/>
  <c r="CD29" i="70" s="1"/>
  <c r="CC15" i="70"/>
  <c r="CC17" i="70" s="1"/>
  <c r="CC29" i="70" s="1"/>
  <c r="CB15" i="70"/>
  <c r="CB17" i="70" s="1"/>
  <c r="CB29" i="70" s="1"/>
  <c r="CA15" i="70"/>
  <c r="CA17" i="70" s="1"/>
  <c r="CA29" i="70" s="1"/>
  <c r="BZ15" i="70"/>
  <c r="BZ17" i="70" s="1"/>
  <c r="BZ29" i="70" s="1"/>
  <c r="BY15" i="70"/>
  <c r="BY17" i="70" s="1"/>
  <c r="BY29" i="70" s="1"/>
  <c r="BX15" i="70"/>
  <c r="BX17" i="70" s="1"/>
  <c r="BX29" i="70" s="1"/>
  <c r="BW15" i="70"/>
  <c r="BV15" i="70"/>
  <c r="BV17" i="70" s="1"/>
  <c r="BV29" i="70" s="1"/>
  <c r="BU15" i="70"/>
  <c r="BU17" i="70" s="1"/>
  <c r="BU29" i="70" s="1"/>
  <c r="BT15" i="70"/>
  <c r="BT17" i="70" s="1"/>
  <c r="BT29" i="70" s="1"/>
  <c r="BS15" i="70"/>
  <c r="BS17" i="70" s="1"/>
  <c r="BS29" i="70" s="1"/>
  <c r="BR15" i="70"/>
  <c r="BR17" i="70" s="1"/>
  <c r="BR29" i="70" s="1"/>
  <c r="BQ15" i="70"/>
  <c r="BQ17" i="70" s="1"/>
  <c r="BQ29" i="70" s="1"/>
  <c r="BP15" i="70"/>
  <c r="BP17" i="70" s="1"/>
  <c r="BP29" i="70" s="1"/>
  <c r="BO15" i="70"/>
  <c r="BO17" i="70" s="1"/>
  <c r="BO29" i="70" s="1"/>
  <c r="BN15" i="70"/>
  <c r="BN17" i="70" s="1"/>
  <c r="BN29" i="70" s="1"/>
  <c r="BM15" i="70"/>
  <c r="BM17" i="70" s="1"/>
  <c r="BM29" i="70" s="1"/>
  <c r="BL15" i="70"/>
  <c r="BL17" i="70" s="1"/>
  <c r="BL29" i="70" s="1"/>
  <c r="BK15" i="70"/>
  <c r="BJ15" i="70"/>
  <c r="BJ17" i="70" s="1"/>
  <c r="BJ29" i="70" s="1"/>
  <c r="BI15" i="70"/>
  <c r="BI17" i="70" s="1"/>
  <c r="BI29" i="70" s="1"/>
  <c r="BH15" i="70"/>
  <c r="BH17" i="70" s="1"/>
  <c r="BH29" i="70" s="1"/>
  <c r="BG15" i="70"/>
  <c r="BG17" i="70" s="1"/>
  <c r="BG29" i="70" s="1"/>
  <c r="BF15" i="70"/>
  <c r="BF17" i="70" s="1"/>
  <c r="BF29" i="70" s="1"/>
  <c r="BE15" i="70"/>
  <c r="BE17" i="70" s="1"/>
  <c r="BE29" i="70" s="1"/>
  <c r="BD15" i="70"/>
  <c r="BD17" i="70" s="1"/>
  <c r="BD29" i="70" s="1"/>
  <c r="BC15" i="70"/>
  <c r="BC17" i="70" s="1"/>
  <c r="BC29" i="70" s="1"/>
  <c r="BB15" i="70"/>
  <c r="BB17" i="70" s="1"/>
  <c r="BB29" i="70" s="1"/>
  <c r="BA15" i="70"/>
  <c r="BA17" i="70" s="1"/>
  <c r="BA29" i="70" s="1"/>
  <c r="AZ15" i="70"/>
  <c r="AZ17" i="70" s="1"/>
  <c r="AZ29" i="70" s="1"/>
  <c r="AY15" i="70"/>
  <c r="AX15" i="70"/>
  <c r="AX17" i="70" s="1"/>
  <c r="AX29" i="70" s="1"/>
  <c r="AW15" i="70"/>
  <c r="AW17" i="70" s="1"/>
  <c r="AW29" i="70" s="1"/>
  <c r="AV15" i="70"/>
  <c r="AV17" i="70" s="1"/>
  <c r="AV29" i="70" s="1"/>
  <c r="AU15" i="70"/>
  <c r="AU17" i="70" s="1"/>
  <c r="AU29" i="70" s="1"/>
  <c r="AT15" i="70"/>
  <c r="AT17" i="70" s="1"/>
  <c r="AT29" i="70" s="1"/>
  <c r="AS15" i="70"/>
  <c r="AS17" i="70" s="1"/>
  <c r="AS29" i="70" s="1"/>
  <c r="AR15" i="70"/>
  <c r="AR17" i="70" s="1"/>
  <c r="AR29" i="70" s="1"/>
  <c r="AQ15" i="70"/>
  <c r="AQ17" i="70" s="1"/>
  <c r="AQ29" i="70" s="1"/>
  <c r="AP15" i="70"/>
  <c r="AP17" i="70" s="1"/>
  <c r="AP29" i="70" s="1"/>
  <c r="AO15" i="70"/>
  <c r="AO17" i="70" s="1"/>
  <c r="AO29" i="70" s="1"/>
  <c r="AN15" i="70"/>
  <c r="AN17" i="70" s="1"/>
  <c r="AN29" i="70" s="1"/>
  <c r="AM15" i="70"/>
  <c r="AL15" i="70"/>
  <c r="AL17" i="70" s="1"/>
  <c r="AL29" i="70" s="1"/>
  <c r="AK15" i="70"/>
  <c r="AK17" i="70" s="1"/>
  <c r="AK29" i="70" s="1"/>
  <c r="AJ15" i="70"/>
  <c r="AJ17" i="70" s="1"/>
  <c r="AJ29" i="70" s="1"/>
  <c r="AI15" i="70"/>
  <c r="AI17" i="70" s="1"/>
  <c r="AI29" i="70" s="1"/>
  <c r="AH15" i="70"/>
  <c r="AH17" i="70" s="1"/>
  <c r="AH29" i="70" s="1"/>
  <c r="AG15" i="70"/>
  <c r="AG17" i="70" s="1"/>
  <c r="AG29" i="70" s="1"/>
  <c r="AF15" i="70"/>
  <c r="AF17" i="70" s="1"/>
  <c r="AF29" i="70" s="1"/>
  <c r="AE15" i="70"/>
  <c r="AE17" i="70" s="1"/>
  <c r="AE29" i="70" s="1"/>
  <c r="AD15" i="70"/>
  <c r="AD17" i="70" s="1"/>
  <c r="AD29" i="70" s="1"/>
  <c r="AC15" i="70"/>
  <c r="AC17" i="70" s="1"/>
  <c r="AC29" i="70" s="1"/>
  <c r="AB15" i="70"/>
  <c r="AB17" i="70" s="1"/>
  <c r="AB29" i="70" s="1"/>
  <c r="AA15" i="70"/>
  <c r="Z15" i="70"/>
  <c r="Z17" i="70" s="1"/>
  <c r="Z29" i="70" s="1"/>
  <c r="Y15" i="70"/>
  <c r="Y17" i="70" s="1"/>
  <c r="Y29" i="70" s="1"/>
  <c r="X15" i="70"/>
  <c r="X17" i="70" s="1"/>
  <c r="X29" i="70" s="1"/>
  <c r="W15" i="70"/>
  <c r="W17" i="70" s="1"/>
  <c r="W29" i="70" s="1"/>
  <c r="V15" i="70"/>
  <c r="V17" i="70" s="1"/>
  <c r="V29" i="70" s="1"/>
  <c r="U15" i="70"/>
  <c r="U17" i="70" s="1"/>
  <c r="U29" i="70" s="1"/>
  <c r="T15" i="70"/>
  <c r="T17" i="70" s="1"/>
  <c r="T29" i="70" s="1"/>
  <c r="S15" i="70"/>
  <c r="S17" i="70" s="1"/>
  <c r="S29" i="70" s="1"/>
  <c r="R15" i="70"/>
  <c r="R17" i="70" s="1"/>
  <c r="R29" i="70" s="1"/>
  <c r="Q15" i="70"/>
  <c r="Q17" i="70" s="1"/>
  <c r="Q29" i="70" s="1"/>
  <c r="P15" i="70"/>
  <c r="P17" i="70" s="1"/>
  <c r="P29" i="70" s="1"/>
  <c r="O15" i="70"/>
  <c r="N15" i="70"/>
  <c r="N17" i="70" s="1"/>
  <c r="N29" i="70" s="1"/>
  <c r="M15" i="70"/>
  <c r="M17" i="70" s="1"/>
  <c r="M29" i="70" s="1"/>
  <c r="L15" i="70"/>
  <c r="L17" i="70" s="1"/>
  <c r="L29" i="70" s="1"/>
  <c r="K15" i="70"/>
  <c r="K17" i="70" s="1"/>
  <c r="K29" i="70" s="1"/>
  <c r="J15" i="70"/>
  <c r="J17" i="70" s="1"/>
  <c r="J29" i="70" s="1"/>
  <c r="I15" i="70"/>
  <c r="I17" i="70" s="1"/>
  <c r="I29" i="70" s="1"/>
  <c r="H15" i="70"/>
  <c r="H17" i="70" s="1"/>
  <c r="H29" i="70" s="1"/>
  <c r="G15" i="70"/>
  <c r="G17" i="70" s="1"/>
  <c r="G29" i="70" s="1"/>
  <c r="F15" i="70"/>
  <c r="F17" i="70" s="1"/>
  <c r="F29" i="70" s="1"/>
  <c r="E15" i="70"/>
  <c r="E17" i="70" s="1"/>
  <c r="E29" i="70" s="1"/>
  <c r="D15" i="70"/>
  <c r="D17" i="70" s="1"/>
  <c r="D29" i="70" s="1"/>
  <c r="C15" i="70"/>
  <c r="B15" i="70"/>
  <c r="B17" i="70" s="1"/>
  <c r="FZ14" i="70"/>
  <c r="FY13" i="70"/>
  <c r="FX13" i="70"/>
  <c r="FX15" i="70" s="1"/>
  <c r="FX17" i="70" s="1"/>
  <c r="FX29" i="70" s="1"/>
  <c r="FY11" i="70"/>
  <c r="FY10" i="70"/>
  <c r="FY8" i="70"/>
  <c r="FY6" i="70"/>
  <c r="FY5" i="70"/>
  <c r="FY25" i="69"/>
  <c r="FY24" i="69"/>
  <c r="FY23" i="69"/>
  <c r="FX22" i="69"/>
  <c r="FX27" i="69" s="1"/>
  <c r="FW22" i="69"/>
  <c r="FW27" i="69" s="1"/>
  <c r="FV22" i="69"/>
  <c r="FV27" i="69" s="1"/>
  <c r="FU22" i="69"/>
  <c r="FU27" i="69" s="1"/>
  <c r="FT22" i="69"/>
  <c r="FT27" i="69" s="1"/>
  <c r="FS22" i="69"/>
  <c r="FS27" i="69" s="1"/>
  <c r="FR22" i="69"/>
  <c r="FR27" i="69" s="1"/>
  <c r="FQ22" i="69"/>
  <c r="FQ27" i="69" s="1"/>
  <c r="FP22" i="69"/>
  <c r="FP27" i="69" s="1"/>
  <c r="FO22" i="69"/>
  <c r="FO27" i="69" s="1"/>
  <c r="FN22" i="69"/>
  <c r="FN27" i="69" s="1"/>
  <c r="FM22" i="69"/>
  <c r="FM27" i="69" s="1"/>
  <c r="FL22" i="69"/>
  <c r="FL27" i="69" s="1"/>
  <c r="FK22" i="69"/>
  <c r="FK27" i="69" s="1"/>
  <c r="FJ22" i="69"/>
  <c r="FJ27" i="69" s="1"/>
  <c r="FI22" i="69"/>
  <c r="FI27" i="69" s="1"/>
  <c r="FH22" i="69"/>
  <c r="FH27" i="69" s="1"/>
  <c r="FG22" i="69"/>
  <c r="FG27" i="69" s="1"/>
  <c r="FF22" i="69"/>
  <c r="FF27" i="69" s="1"/>
  <c r="FE22" i="69"/>
  <c r="FE27" i="69" s="1"/>
  <c r="FD22" i="69"/>
  <c r="FD27" i="69" s="1"/>
  <c r="FC22" i="69"/>
  <c r="FC27" i="69" s="1"/>
  <c r="FB22" i="69"/>
  <c r="FB27" i="69" s="1"/>
  <c r="FA22" i="69"/>
  <c r="FA27" i="69" s="1"/>
  <c r="EZ22" i="69"/>
  <c r="EZ27" i="69" s="1"/>
  <c r="EY22" i="69"/>
  <c r="EY27" i="69" s="1"/>
  <c r="EX22" i="69"/>
  <c r="EX27" i="69" s="1"/>
  <c r="EW22" i="69"/>
  <c r="EW27" i="69" s="1"/>
  <c r="EV22" i="69"/>
  <c r="EV27" i="69" s="1"/>
  <c r="EU22" i="69"/>
  <c r="EU27" i="69" s="1"/>
  <c r="ET22" i="69"/>
  <c r="ET27" i="69" s="1"/>
  <c r="ES22" i="69"/>
  <c r="ES27" i="69" s="1"/>
  <c r="ER22" i="69"/>
  <c r="ER27" i="69" s="1"/>
  <c r="EQ22" i="69"/>
  <c r="EP22" i="69"/>
  <c r="EP27" i="69" s="1"/>
  <c r="EO22" i="69"/>
  <c r="EO27" i="69" s="1"/>
  <c r="EN22" i="69"/>
  <c r="EN27" i="69" s="1"/>
  <c r="EM22" i="69"/>
  <c r="EM27" i="69" s="1"/>
  <c r="EL22" i="69"/>
  <c r="EL27" i="69" s="1"/>
  <c r="EK22" i="69"/>
  <c r="EK27" i="69" s="1"/>
  <c r="EJ22" i="69"/>
  <c r="EJ27" i="69" s="1"/>
  <c r="EI22" i="69"/>
  <c r="EI27" i="69" s="1"/>
  <c r="EH22" i="69"/>
  <c r="EH27" i="69" s="1"/>
  <c r="EG22" i="69"/>
  <c r="EG27" i="69" s="1"/>
  <c r="EF22" i="69"/>
  <c r="EF27" i="69" s="1"/>
  <c r="EE22" i="69"/>
  <c r="EE27" i="69" s="1"/>
  <c r="ED22" i="69"/>
  <c r="ED27" i="69" s="1"/>
  <c r="EC22" i="69"/>
  <c r="EC27" i="69" s="1"/>
  <c r="EB22" i="69"/>
  <c r="EB27" i="69" s="1"/>
  <c r="EA22" i="69"/>
  <c r="EA27" i="69" s="1"/>
  <c r="DZ22" i="69"/>
  <c r="DZ27" i="69" s="1"/>
  <c r="DY22" i="69"/>
  <c r="DY27" i="69" s="1"/>
  <c r="DX22" i="69"/>
  <c r="DX27" i="69" s="1"/>
  <c r="DW22" i="69"/>
  <c r="DW27" i="69" s="1"/>
  <c r="DV22" i="69"/>
  <c r="DV27" i="69" s="1"/>
  <c r="DU22" i="69"/>
  <c r="DU27" i="69" s="1"/>
  <c r="DT22" i="69"/>
  <c r="DT27" i="69" s="1"/>
  <c r="DS22" i="69"/>
  <c r="DS27" i="69" s="1"/>
  <c r="DR22" i="69"/>
  <c r="DR27" i="69" s="1"/>
  <c r="DQ22" i="69"/>
  <c r="DQ27" i="69" s="1"/>
  <c r="DP22" i="69"/>
  <c r="DP27" i="69" s="1"/>
  <c r="DO22" i="69"/>
  <c r="DO27" i="69" s="1"/>
  <c r="DN22" i="69"/>
  <c r="DN27" i="69" s="1"/>
  <c r="DM22" i="69"/>
  <c r="DM27" i="69" s="1"/>
  <c r="DL22" i="69"/>
  <c r="DL27" i="69" s="1"/>
  <c r="DK22" i="69"/>
  <c r="DK27" i="69" s="1"/>
  <c r="DJ22" i="69"/>
  <c r="DJ27" i="69" s="1"/>
  <c r="DI22" i="69"/>
  <c r="DI27" i="69" s="1"/>
  <c r="DH22" i="69"/>
  <c r="DH27" i="69" s="1"/>
  <c r="DG22" i="69"/>
  <c r="DG27" i="69" s="1"/>
  <c r="DF22" i="69"/>
  <c r="DF27" i="69" s="1"/>
  <c r="DE22" i="69"/>
  <c r="DE27" i="69" s="1"/>
  <c r="DD22" i="69"/>
  <c r="DD27" i="69" s="1"/>
  <c r="DC22" i="69"/>
  <c r="DC27" i="69" s="1"/>
  <c r="DB22" i="69"/>
  <c r="DB27" i="69" s="1"/>
  <c r="DA22" i="69"/>
  <c r="DA27" i="69" s="1"/>
  <c r="CZ22" i="69"/>
  <c r="CZ27" i="69" s="1"/>
  <c r="CY22" i="69"/>
  <c r="CY27" i="69" s="1"/>
  <c r="CX22" i="69"/>
  <c r="CX27" i="69" s="1"/>
  <c r="CW22" i="69"/>
  <c r="CW27" i="69" s="1"/>
  <c r="CV22" i="69"/>
  <c r="CV27" i="69" s="1"/>
  <c r="CU22" i="69"/>
  <c r="CU27" i="69" s="1"/>
  <c r="CT22" i="69"/>
  <c r="CT27" i="69" s="1"/>
  <c r="CS22" i="69"/>
  <c r="CS27" i="69" s="1"/>
  <c r="CR22" i="69"/>
  <c r="CR27" i="69" s="1"/>
  <c r="CQ22" i="69"/>
  <c r="CQ27" i="69" s="1"/>
  <c r="CP22" i="69"/>
  <c r="CP27" i="69" s="1"/>
  <c r="CO22" i="69"/>
  <c r="CO27" i="69" s="1"/>
  <c r="CN22" i="69"/>
  <c r="CN27" i="69" s="1"/>
  <c r="CM22" i="69"/>
  <c r="CM27" i="69" s="1"/>
  <c r="CL22" i="69"/>
  <c r="CL27" i="69" s="1"/>
  <c r="CK22" i="69"/>
  <c r="CK27" i="69" s="1"/>
  <c r="CJ22" i="69"/>
  <c r="CJ27" i="69" s="1"/>
  <c r="CI22" i="69"/>
  <c r="CI27" i="69" s="1"/>
  <c r="CH22" i="69"/>
  <c r="CH27" i="69" s="1"/>
  <c r="CG22" i="69"/>
  <c r="CG27" i="69" s="1"/>
  <c r="CF22" i="69"/>
  <c r="CF27" i="69" s="1"/>
  <c r="CE22" i="69"/>
  <c r="CE27" i="69" s="1"/>
  <c r="CD22" i="69"/>
  <c r="CD27" i="69" s="1"/>
  <c r="CC22" i="69"/>
  <c r="CC27" i="69" s="1"/>
  <c r="CB22" i="69"/>
  <c r="CB27" i="69" s="1"/>
  <c r="CA22" i="69"/>
  <c r="CA27" i="69" s="1"/>
  <c r="BZ22" i="69"/>
  <c r="BZ27" i="69" s="1"/>
  <c r="BY22" i="69"/>
  <c r="BY27" i="69" s="1"/>
  <c r="BX22" i="69"/>
  <c r="BX27" i="69" s="1"/>
  <c r="BW22" i="69"/>
  <c r="BW27" i="69" s="1"/>
  <c r="BV22" i="69"/>
  <c r="BV27" i="69" s="1"/>
  <c r="BU22" i="69"/>
  <c r="BU27" i="69" s="1"/>
  <c r="BT22" i="69"/>
  <c r="BT27" i="69" s="1"/>
  <c r="BS22" i="69"/>
  <c r="BS27" i="69" s="1"/>
  <c r="BR22" i="69"/>
  <c r="BR27" i="69" s="1"/>
  <c r="BQ22" i="69"/>
  <c r="BQ27" i="69" s="1"/>
  <c r="BP22" i="69"/>
  <c r="BP27" i="69" s="1"/>
  <c r="BO22" i="69"/>
  <c r="BO27" i="69" s="1"/>
  <c r="BN22" i="69"/>
  <c r="BN27" i="69" s="1"/>
  <c r="BM22" i="69"/>
  <c r="BM27" i="69" s="1"/>
  <c r="BL22" i="69"/>
  <c r="BK22" i="69"/>
  <c r="BK27" i="69" s="1"/>
  <c r="BJ22" i="69"/>
  <c r="BJ27" i="69" s="1"/>
  <c r="BI22" i="69"/>
  <c r="BI27" i="69" s="1"/>
  <c r="BH22" i="69"/>
  <c r="BH27" i="69" s="1"/>
  <c r="BG22" i="69"/>
  <c r="BG27" i="69" s="1"/>
  <c r="BF22" i="69"/>
  <c r="BF27" i="69" s="1"/>
  <c r="BE22" i="69"/>
  <c r="BE27" i="69" s="1"/>
  <c r="BD22" i="69"/>
  <c r="BD27" i="69" s="1"/>
  <c r="BC22" i="69"/>
  <c r="BC27" i="69" s="1"/>
  <c r="BB22" i="69"/>
  <c r="BB27" i="69" s="1"/>
  <c r="BA22" i="69"/>
  <c r="BA27" i="69" s="1"/>
  <c r="AZ22" i="69"/>
  <c r="AZ27" i="69" s="1"/>
  <c r="AY22" i="69"/>
  <c r="AY27" i="69" s="1"/>
  <c r="AX22" i="69"/>
  <c r="AX27" i="69" s="1"/>
  <c r="AW22" i="69"/>
  <c r="AW27" i="69" s="1"/>
  <c r="AV22" i="69"/>
  <c r="AV27" i="69" s="1"/>
  <c r="AU22" i="69"/>
  <c r="AU27" i="69" s="1"/>
  <c r="AT22" i="69"/>
  <c r="AT27" i="69" s="1"/>
  <c r="AS22" i="69"/>
  <c r="AS27" i="69" s="1"/>
  <c r="AR22" i="69"/>
  <c r="AR27" i="69" s="1"/>
  <c r="AQ22" i="69"/>
  <c r="AQ27" i="69" s="1"/>
  <c r="AP22" i="69"/>
  <c r="AP27" i="69" s="1"/>
  <c r="AO22" i="69"/>
  <c r="AO27" i="69" s="1"/>
  <c r="AN22" i="69"/>
  <c r="AN27" i="69" s="1"/>
  <c r="AM22" i="69"/>
  <c r="AM27" i="69" s="1"/>
  <c r="AL22" i="69"/>
  <c r="AL27" i="69" s="1"/>
  <c r="AK22" i="69"/>
  <c r="AK27" i="69" s="1"/>
  <c r="AJ22" i="69"/>
  <c r="AJ27" i="69" s="1"/>
  <c r="AI22" i="69"/>
  <c r="AI27" i="69" s="1"/>
  <c r="AH22" i="69"/>
  <c r="AH27" i="69" s="1"/>
  <c r="AG22" i="69"/>
  <c r="AG27" i="69" s="1"/>
  <c r="AF22" i="69"/>
  <c r="AF27" i="69" s="1"/>
  <c r="AE22" i="69"/>
  <c r="AE27" i="69" s="1"/>
  <c r="AD22" i="69"/>
  <c r="AD27" i="69" s="1"/>
  <c r="AC22" i="69"/>
  <c r="AC27" i="69" s="1"/>
  <c r="AB22" i="69"/>
  <c r="AB27" i="69" s="1"/>
  <c r="AA22" i="69"/>
  <c r="AA27" i="69" s="1"/>
  <c r="Z22" i="69"/>
  <c r="Z27" i="69" s="1"/>
  <c r="Y22" i="69"/>
  <c r="Y27" i="69" s="1"/>
  <c r="X22" i="69"/>
  <c r="X27" i="69" s="1"/>
  <c r="W22" i="69"/>
  <c r="W27" i="69" s="1"/>
  <c r="V22" i="69"/>
  <c r="V27" i="69" s="1"/>
  <c r="U22" i="69"/>
  <c r="U27" i="69" s="1"/>
  <c r="T22" i="69"/>
  <c r="T27" i="69" s="1"/>
  <c r="S22" i="69"/>
  <c r="S27" i="69" s="1"/>
  <c r="R22" i="69"/>
  <c r="R27" i="69" s="1"/>
  <c r="Q22" i="69"/>
  <c r="Q27" i="69" s="1"/>
  <c r="P22" i="69"/>
  <c r="P27" i="69" s="1"/>
  <c r="O22" i="69"/>
  <c r="O27" i="69" s="1"/>
  <c r="N22" i="69"/>
  <c r="N27" i="69" s="1"/>
  <c r="M22" i="69"/>
  <c r="M27" i="69" s="1"/>
  <c r="L22" i="69"/>
  <c r="L27" i="69" s="1"/>
  <c r="K22" i="69"/>
  <c r="K27" i="69" s="1"/>
  <c r="J22" i="69"/>
  <c r="J27" i="69" s="1"/>
  <c r="I22" i="69"/>
  <c r="I27" i="69" s="1"/>
  <c r="H22" i="69"/>
  <c r="H27" i="69" s="1"/>
  <c r="G22" i="69"/>
  <c r="G27" i="69" s="1"/>
  <c r="F22" i="69"/>
  <c r="F27" i="69" s="1"/>
  <c r="E22" i="69"/>
  <c r="E27" i="69" s="1"/>
  <c r="D22" i="69"/>
  <c r="D27" i="69" s="1"/>
  <c r="C22" i="69"/>
  <c r="C27" i="69" s="1"/>
  <c r="B22" i="69"/>
  <c r="B27" i="69" s="1"/>
  <c r="FY21" i="69"/>
  <c r="FS17" i="69"/>
  <c r="FQ17" i="69"/>
  <c r="FP17" i="69"/>
  <c r="FM17" i="69"/>
  <c r="FM29" i="69" s="1"/>
  <c r="FG17" i="69"/>
  <c r="FE17" i="69"/>
  <c r="FE29" i="69" s="1"/>
  <c r="FD17" i="69"/>
  <c r="FD29" i="69" s="1"/>
  <c r="FA17" i="69"/>
  <c r="FA29" i="69" s="1"/>
  <c r="EU17" i="69"/>
  <c r="ES17" i="69"/>
  <c r="ER17" i="69"/>
  <c r="ER29" i="69" s="1"/>
  <c r="EO17" i="69"/>
  <c r="EO29" i="69" s="1"/>
  <c r="EI17" i="69"/>
  <c r="EG17" i="69"/>
  <c r="EF17" i="69"/>
  <c r="EC17" i="69"/>
  <c r="EC29" i="69" s="1"/>
  <c r="DW17" i="69"/>
  <c r="DU17" i="69"/>
  <c r="DU29" i="69" s="1"/>
  <c r="DT17" i="69"/>
  <c r="DT29" i="69" s="1"/>
  <c r="DQ17" i="69"/>
  <c r="DQ29" i="69" s="1"/>
  <c r="DK17" i="69"/>
  <c r="DI17" i="69"/>
  <c r="DH17" i="69"/>
  <c r="DH29" i="69" s="1"/>
  <c r="DE17" i="69"/>
  <c r="DE29" i="69" s="1"/>
  <c r="CY17" i="69"/>
  <c r="CW17" i="69"/>
  <c r="CV17" i="69"/>
  <c r="CS17" i="69"/>
  <c r="CS29" i="69" s="1"/>
  <c r="CM17" i="69"/>
  <c r="CK17" i="69"/>
  <c r="CK29" i="69" s="1"/>
  <c r="CJ17" i="69"/>
  <c r="CJ29" i="69" s="1"/>
  <c r="CG17" i="69"/>
  <c r="CG29" i="69" s="1"/>
  <c r="CA17" i="69"/>
  <c r="BY17" i="69"/>
  <c r="BX17" i="69"/>
  <c r="BX29" i="69" s="1"/>
  <c r="BU17" i="69"/>
  <c r="BU29" i="69" s="1"/>
  <c r="BO17" i="69"/>
  <c r="BM17" i="69"/>
  <c r="BL17" i="69"/>
  <c r="BL29" i="69" s="1"/>
  <c r="BI17" i="69"/>
  <c r="BI29" i="69" s="1"/>
  <c r="BC17" i="69"/>
  <c r="BA17" i="69"/>
  <c r="BA29" i="69" s="1"/>
  <c r="AZ17" i="69"/>
  <c r="AZ29" i="69" s="1"/>
  <c r="AW17" i="69"/>
  <c r="AW29" i="69" s="1"/>
  <c r="AQ17" i="69"/>
  <c r="AO17" i="69"/>
  <c r="AN17" i="69"/>
  <c r="AN29" i="69" s="1"/>
  <c r="AK17" i="69"/>
  <c r="AK29" i="69" s="1"/>
  <c r="AE17" i="69"/>
  <c r="AC17" i="69"/>
  <c r="AB17" i="69"/>
  <c r="Y17" i="69"/>
  <c r="Y29" i="69" s="1"/>
  <c r="S17" i="69"/>
  <c r="Q17" i="69"/>
  <c r="Q29" i="69" s="1"/>
  <c r="P17" i="69"/>
  <c r="P29" i="69" s="1"/>
  <c r="M17" i="69"/>
  <c r="M29" i="69" s="1"/>
  <c r="G17" i="69"/>
  <c r="E17" i="69"/>
  <c r="D17" i="69"/>
  <c r="D29" i="69" s="1"/>
  <c r="FY16" i="69"/>
  <c r="FW15" i="69"/>
  <c r="FW17" i="69" s="1"/>
  <c r="FW29" i="69" s="1"/>
  <c r="FV15" i="69"/>
  <c r="FV17" i="69" s="1"/>
  <c r="FV29" i="69" s="1"/>
  <c r="FU15" i="69"/>
  <c r="FU17" i="69" s="1"/>
  <c r="FU29" i="69" s="1"/>
  <c r="FT15" i="69"/>
  <c r="FT17" i="69" s="1"/>
  <c r="FT29" i="69" s="1"/>
  <c r="FS15" i="69"/>
  <c r="FR15" i="69"/>
  <c r="FR17" i="69" s="1"/>
  <c r="FQ15" i="69"/>
  <c r="FP15" i="69"/>
  <c r="FO15" i="69"/>
  <c r="FO17" i="69" s="1"/>
  <c r="FO29" i="69" s="1"/>
  <c r="FN15" i="69"/>
  <c r="FN17" i="69" s="1"/>
  <c r="FM15" i="69"/>
  <c r="FL15" i="69"/>
  <c r="FL17" i="69" s="1"/>
  <c r="FL29" i="69" s="1"/>
  <c r="FK15" i="69"/>
  <c r="FK17" i="69" s="1"/>
  <c r="FK29" i="69" s="1"/>
  <c r="FJ15" i="69"/>
  <c r="FJ17" i="69" s="1"/>
  <c r="FJ29" i="69" s="1"/>
  <c r="FI15" i="69"/>
  <c r="FI17" i="69" s="1"/>
  <c r="FI29" i="69" s="1"/>
  <c r="FH15" i="69"/>
  <c r="FH17" i="69" s="1"/>
  <c r="FH29" i="69" s="1"/>
  <c r="FG15" i="69"/>
  <c r="FF15" i="69"/>
  <c r="FF17" i="69" s="1"/>
  <c r="FE15" i="69"/>
  <c r="FD15" i="69"/>
  <c r="FC15" i="69"/>
  <c r="FC17" i="69" s="1"/>
  <c r="FC29" i="69" s="1"/>
  <c r="FB15" i="69"/>
  <c r="FB17" i="69" s="1"/>
  <c r="FB29" i="69" s="1"/>
  <c r="FA15" i="69"/>
  <c r="EZ15" i="69"/>
  <c r="EZ17" i="69" s="1"/>
  <c r="EZ29" i="69" s="1"/>
  <c r="EY15" i="69"/>
  <c r="EY17" i="69" s="1"/>
  <c r="EY29" i="69" s="1"/>
  <c r="EX15" i="69"/>
  <c r="EX17" i="69" s="1"/>
  <c r="EX29" i="69" s="1"/>
  <c r="EW15" i="69"/>
  <c r="EW17" i="69" s="1"/>
  <c r="EW29" i="69" s="1"/>
  <c r="EV15" i="69"/>
  <c r="EV17" i="69" s="1"/>
  <c r="EV29" i="69" s="1"/>
  <c r="EU15" i="69"/>
  <c r="ET15" i="69"/>
  <c r="ET17" i="69" s="1"/>
  <c r="ES15" i="69"/>
  <c r="ER15" i="69"/>
  <c r="EQ15" i="69"/>
  <c r="EQ17" i="69" s="1"/>
  <c r="EQ29" i="69" s="1"/>
  <c r="EP15" i="69"/>
  <c r="EP17" i="69" s="1"/>
  <c r="EP29" i="69" s="1"/>
  <c r="EO15" i="69"/>
  <c r="EN15" i="69"/>
  <c r="EN17" i="69" s="1"/>
  <c r="EN29" i="69" s="1"/>
  <c r="EM15" i="69"/>
  <c r="EM17" i="69" s="1"/>
  <c r="EM29" i="69" s="1"/>
  <c r="EL15" i="69"/>
  <c r="EL17" i="69" s="1"/>
  <c r="EL29" i="69" s="1"/>
  <c r="EK15" i="69"/>
  <c r="EK17" i="69" s="1"/>
  <c r="EK29" i="69" s="1"/>
  <c r="EJ15" i="69"/>
  <c r="EJ17" i="69" s="1"/>
  <c r="EJ29" i="69" s="1"/>
  <c r="EI15" i="69"/>
  <c r="EH15" i="69"/>
  <c r="EH17" i="69" s="1"/>
  <c r="EG15" i="69"/>
  <c r="EF15" i="69"/>
  <c r="EE15" i="69"/>
  <c r="EE17" i="69" s="1"/>
  <c r="EE29" i="69" s="1"/>
  <c r="ED15" i="69"/>
  <c r="ED17" i="69" s="1"/>
  <c r="ED29" i="69" s="1"/>
  <c r="EC15" i="69"/>
  <c r="EB15" i="69"/>
  <c r="EB17" i="69" s="1"/>
  <c r="EB29" i="69" s="1"/>
  <c r="EA15" i="69"/>
  <c r="EA17" i="69" s="1"/>
  <c r="EA29" i="69" s="1"/>
  <c r="DZ15" i="69"/>
  <c r="DZ17" i="69" s="1"/>
  <c r="DZ29" i="69" s="1"/>
  <c r="DY15" i="69"/>
  <c r="DY17" i="69" s="1"/>
  <c r="DY29" i="69" s="1"/>
  <c r="DX15" i="69"/>
  <c r="DX17" i="69" s="1"/>
  <c r="DX29" i="69" s="1"/>
  <c r="DW15" i="69"/>
  <c r="DV15" i="69"/>
  <c r="DV17" i="69" s="1"/>
  <c r="DU15" i="69"/>
  <c r="DT15" i="69"/>
  <c r="DS15" i="69"/>
  <c r="DS17" i="69" s="1"/>
  <c r="DS29" i="69" s="1"/>
  <c r="DR15" i="69"/>
  <c r="DR17" i="69" s="1"/>
  <c r="DR29" i="69" s="1"/>
  <c r="DQ15" i="69"/>
  <c r="DP15" i="69"/>
  <c r="DP17" i="69" s="1"/>
  <c r="DP29" i="69" s="1"/>
  <c r="DO15" i="69"/>
  <c r="DO17" i="69" s="1"/>
  <c r="DO29" i="69" s="1"/>
  <c r="DN15" i="69"/>
  <c r="DN17" i="69" s="1"/>
  <c r="DN29" i="69" s="1"/>
  <c r="DM15" i="69"/>
  <c r="DM17" i="69" s="1"/>
  <c r="DM29" i="69" s="1"/>
  <c r="DL15" i="69"/>
  <c r="DL17" i="69" s="1"/>
  <c r="DL29" i="69" s="1"/>
  <c r="DK15" i="69"/>
  <c r="DJ15" i="69"/>
  <c r="DJ17" i="69" s="1"/>
  <c r="DI15" i="69"/>
  <c r="DH15" i="69"/>
  <c r="DG15" i="69"/>
  <c r="DG17" i="69" s="1"/>
  <c r="DG29" i="69" s="1"/>
  <c r="DF15" i="69"/>
  <c r="DF17" i="69" s="1"/>
  <c r="DF29" i="69" s="1"/>
  <c r="DE15" i="69"/>
  <c r="DD15" i="69"/>
  <c r="DD17" i="69" s="1"/>
  <c r="DD29" i="69" s="1"/>
  <c r="DC15" i="69"/>
  <c r="DC17" i="69" s="1"/>
  <c r="DC29" i="69" s="1"/>
  <c r="DB15" i="69"/>
  <c r="DB17" i="69" s="1"/>
  <c r="DB29" i="69" s="1"/>
  <c r="DA15" i="69"/>
  <c r="DA17" i="69" s="1"/>
  <c r="DA29" i="69" s="1"/>
  <c r="CZ15" i="69"/>
  <c r="CZ17" i="69" s="1"/>
  <c r="CZ29" i="69" s="1"/>
  <c r="CY15" i="69"/>
  <c r="CX15" i="69"/>
  <c r="CX17" i="69" s="1"/>
  <c r="CW15" i="69"/>
  <c r="CV15" i="69"/>
  <c r="CU15" i="69"/>
  <c r="CU17" i="69" s="1"/>
  <c r="CU29" i="69" s="1"/>
  <c r="CT15" i="69"/>
  <c r="CT17" i="69" s="1"/>
  <c r="CT29" i="69" s="1"/>
  <c r="CS15" i="69"/>
  <c r="CR15" i="69"/>
  <c r="CR17" i="69" s="1"/>
  <c r="CR29" i="69" s="1"/>
  <c r="CQ15" i="69"/>
  <c r="CQ17" i="69" s="1"/>
  <c r="CQ29" i="69" s="1"/>
  <c r="CP15" i="69"/>
  <c r="CP17" i="69" s="1"/>
  <c r="CP29" i="69" s="1"/>
  <c r="CO15" i="69"/>
  <c r="CO17" i="69" s="1"/>
  <c r="CO29" i="69" s="1"/>
  <c r="CN15" i="69"/>
  <c r="CN17" i="69" s="1"/>
  <c r="CN29" i="69" s="1"/>
  <c r="CM15" i="69"/>
  <c r="CL15" i="69"/>
  <c r="CL17" i="69" s="1"/>
  <c r="CK15" i="69"/>
  <c r="CJ15" i="69"/>
  <c r="CI15" i="69"/>
  <c r="CI17" i="69" s="1"/>
  <c r="CI29" i="69" s="1"/>
  <c r="CH15" i="69"/>
  <c r="CH17" i="69" s="1"/>
  <c r="CH29" i="69" s="1"/>
  <c r="CG15" i="69"/>
  <c r="CF15" i="69"/>
  <c r="CF17" i="69" s="1"/>
  <c r="CF29" i="69" s="1"/>
  <c r="CE15" i="69"/>
  <c r="CE17" i="69" s="1"/>
  <c r="CE29" i="69" s="1"/>
  <c r="CD15" i="69"/>
  <c r="CD17" i="69" s="1"/>
  <c r="CD29" i="69" s="1"/>
  <c r="CC15" i="69"/>
  <c r="CC17" i="69" s="1"/>
  <c r="CC29" i="69" s="1"/>
  <c r="CB15" i="69"/>
  <c r="CB17" i="69" s="1"/>
  <c r="CB29" i="69" s="1"/>
  <c r="CA15" i="69"/>
  <c r="BZ15" i="69"/>
  <c r="BZ17" i="69" s="1"/>
  <c r="BY15" i="69"/>
  <c r="BX15" i="69"/>
  <c r="BW15" i="69"/>
  <c r="BW17" i="69" s="1"/>
  <c r="BW29" i="69" s="1"/>
  <c r="BV15" i="69"/>
  <c r="BV17" i="69" s="1"/>
  <c r="BV29" i="69" s="1"/>
  <c r="BU15" i="69"/>
  <c r="BT15" i="69"/>
  <c r="BT17" i="69" s="1"/>
  <c r="BT29" i="69" s="1"/>
  <c r="BS15" i="69"/>
  <c r="BS17" i="69" s="1"/>
  <c r="BS29" i="69" s="1"/>
  <c r="BR15" i="69"/>
  <c r="BR17" i="69" s="1"/>
  <c r="BR29" i="69" s="1"/>
  <c r="BQ15" i="69"/>
  <c r="BQ17" i="69" s="1"/>
  <c r="BQ29" i="69" s="1"/>
  <c r="BP15" i="69"/>
  <c r="BP17" i="69" s="1"/>
  <c r="BP29" i="69" s="1"/>
  <c r="BO15" i="69"/>
  <c r="BN15" i="69"/>
  <c r="BN17" i="69" s="1"/>
  <c r="BM15" i="69"/>
  <c r="BL15" i="69"/>
  <c r="BK15" i="69"/>
  <c r="BK17" i="69" s="1"/>
  <c r="BK29" i="69" s="1"/>
  <c r="BJ15" i="69"/>
  <c r="BJ17" i="69" s="1"/>
  <c r="BJ29" i="69" s="1"/>
  <c r="BI15" i="69"/>
  <c r="BH15" i="69"/>
  <c r="BH17" i="69" s="1"/>
  <c r="BH29" i="69" s="1"/>
  <c r="BG15" i="69"/>
  <c r="BG17" i="69" s="1"/>
  <c r="BG29" i="69" s="1"/>
  <c r="BF15" i="69"/>
  <c r="BF17" i="69" s="1"/>
  <c r="BF29" i="69" s="1"/>
  <c r="BE15" i="69"/>
  <c r="BE17" i="69" s="1"/>
  <c r="BE29" i="69" s="1"/>
  <c r="BD15" i="69"/>
  <c r="BD17" i="69" s="1"/>
  <c r="BD29" i="69" s="1"/>
  <c r="BC15" i="69"/>
  <c r="BB15" i="69"/>
  <c r="BB17" i="69" s="1"/>
  <c r="BA15" i="69"/>
  <c r="AZ15" i="69"/>
  <c r="AY15" i="69"/>
  <c r="AY17" i="69" s="1"/>
  <c r="AY29" i="69" s="1"/>
  <c r="AX15" i="69"/>
  <c r="AX17" i="69" s="1"/>
  <c r="AX29" i="69" s="1"/>
  <c r="AW15" i="69"/>
  <c r="AV15" i="69"/>
  <c r="AV17" i="69" s="1"/>
  <c r="AV29" i="69" s="1"/>
  <c r="AU15" i="69"/>
  <c r="AU17" i="69" s="1"/>
  <c r="AU29" i="69" s="1"/>
  <c r="AT15" i="69"/>
  <c r="AT17" i="69" s="1"/>
  <c r="AT29" i="69" s="1"/>
  <c r="AS15" i="69"/>
  <c r="AS17" i="69" s="1"/>
  <c r="AS29" i="69" s="1"/>
  <c r="AR15" i="69"/>
  <c r="AR17" i="69" s="1"/>
  <c r="AR29" i="69" s="1"/>
  <c r="AQ15" i="69"/>
  <c r="AP15" i="69"/>
  <c r="AP17" i="69" s="1"/>
  <c r="AO15" i="69"/>
  <c r="AN15" i="69"/>
  <c r="AM15" i="69"/>
  <c r="AM17" i="69" s="1"/>
  <c r="AM29" i="69" s="1"/>
  <c r="AL15" i="69"/>
  <c r="AL17" i="69" s="1"/>
  <c r="AL29" i="69" s="1"/>
  <c r="AK15" i="69"/>
  <c r="AJ15" i="69"/>
  <c r="AJ17" i="69" s="1"/>
  <c r="AJ29" i="69" s="1"/>
  <c r="AI15" i="69"/>
  <c r="AI17" i="69" s="1"/>
  <c r="AI29" i="69" s="1"/>
  <c r="AH15" i="69"/>
  <c r="AH17" i="69" s="1"/>
  <c r="AH29" i="69" s="1"/>
  <c r="AG15" i="69"/>
  <c r="AG17" i="69" s="1"/>
  <c r="AG29" i="69" s="1"/>
  <c r="AF15" i="69"/>
  <c r="AF17" i="69" s="1"/>
  <c r="AF29" i="69" s="1"/>
  <c r="AE15" i="69"/>
  <c r="AD15" i="69"/>
  <c r="AD17" i="69" s="1"/>
  <c r="AC15" i="69"/>
  <c r="AB15" i="69"/>
  <c r="AA15" i="69"/>
  <c r="AA17" i="69" s="1"/>
  <c r="AA29" i="69" s="1"/>
  <c r="Z15" i="69"/>
  <c r="Z17" i="69" s="1"/>
  <c r="Z29" i="69" s="1"/>
  <c r="Y15" i="69"/>
  <c r="X15" i="69"/>
  <c r="X17" i="69" s="1"/>
  <c r="X29" i="69" s="1"/>
  <c r="W15" i="69"/>
  <c r="W17" i="69" s="1"/>
  <c r="W29" i="69" s="1"/>
  <c r="V15" i="69"/>
  <c r="V17" i="69" s="1"/>
  <c r="V29" i="69" s="1"/>
  <c r="U15" i="69"/>
  <c r="U17" i="69" s="1"/>
  <c r="U29" i="69" s="1"/>
  <c r="T15" i="69"/>
  <c r="T17" i="69" s="1"/>
  <c r="T29" i="69" s="1"/>
  <c r="S15" i="69"/>
  <c r="R15" i="69"/>
  <c r="R17" i="69" s="1"/>
  <c r="Q15" i="69"/>
  <c r="P15" i="69"/>
  <c r="O15" i="69"/>
  <c r="O17" i="69" s="1"/>
  <c r="O29" i="69" s="1"/>
  <c r="N15" i="69"/>
  <c r="N17" i="69" s="1"/>
  <c r="N29" i="69" s="1"/>
  <c r="M15" i="69"/>
  <c r="L15" i="69"/>
  <c r="L17" i="69" s="1"/>
  <c r="L29" i="69" s="1"/>
  <c r="K15" i="69"/>
  <c r="K17" i="69" s="1"/>
  <c r="K29" i="69" s="1"/>
  <c r="J15" i="69"/>
  <c r="J17" i="69" s="1"/>
  <c r="J29" i="69" s="1"/>
  <c r="I15" i="69"/>
  <c r="I17" i="69" s="1"/>
  <c r="I29" i="69" s="1"/>
  <c r="H15" i="69"/>
  <c r="H17" i="69" s="1"/>
  <c r="H29" i="69" s="1"/>
  <c r="G15" i="69"/>
  <c r="F15" i="69"/>
  <c r="F17" i="69" s="1"/>
  <c r="E15" i="69"/>
  <c r="D15" i="69"/>
  <c r="C15" i="69"/>
  <c r="C17" i="69" s="1"/>
  <c r="C29" i="69" s="1"/>
  <c r="B15" i="69"/>
  <c r="B17" i="69" s="1"/>
  <c r="FZ14" i="69"/>
  <c r="FX13" i="69"/>
  <c r="FY13" i="69" s="1"/>
  <c r="FY11" i="69"/>
  <c r="FY10" i="69"/>
  <c r="FY8" i="69"/>
  <c r="FY6" i="69"/>
  <c r="FY5" i="69"/>
  <c r="F29" i="69" l="1"/>
  <c r="AD29" i="69"/>
  <c r="BB29" i="69"/>
  <c r="BN29" i="69"/>
  <c r="BZ29" i="69"/>
  <c r="CL29" i="69"/>
  <c r="CX29" i="69"/>
  <c r="DJ29" i="69"/>
  <c r="DV29" i="69"/>
  <c r="EH29" i="69"/>
  <c r="ET29" i="69"/>
  <c r="FF29" i="69"/>
  <c r="FR29" i="69"/>
  <c r="R29" i="69"/>
  <c r="AP29" i="69"/>
  <c r="FY17" i="72"/>
  <c r="B32" i="72" s="1"/>
  <c r="B37" i="72"/>
  <c r="B33" i="72"/>
  <c r="B29" i="72"/>
  <c r="FY13" i="72"/>
  <c r="FZ14" i="72" s="1"/>
  <c r="FY15" i="72"/>
  <c r="FY17" i="71"/>
  <c r="B32" i="71" s="1"/>
  <c r="B33" i="71"/>
  <c r="B29" i="71"/>
  <c r="FY15" i="71"/>
  <c r="B33" i="70"/>
  <c r="B29" i="70"/>
  <c r="FY17" i="70"/>
  <c r="B32" i="70" s="1"/>
  <c r="B34" i="70" s="1"/>
  <c r="FY15" i="70"/>
  <c r="G29" i="69"/>
  <c r="AQ29" i="69"/>
  <c r="CA29" i="69"/>
  <c r="DK29" i="69"/>
  <c r="EU29" i="69"/>
  <c r="S29" i="69"/>
  <c r="BC29" i="69"/>
  <c r="CM29" i="69"/>
  <c r="DW29" i="69"/>
  <c r="FG29" i="69"/>
  <c r="AB29" i="69"/>
  <c r="CV29" i="69"/>
  <c r="EF29" i="69"/>
  <c r="FP29" i="69"/>
  <c r="AC29" i="69"/>
  <c r="BM29" i="69"/>
  <c r="CW29" i="69"/>
  <c r="EG29" i="69"/>
  <c r="FQ29" i="69"/>
  <c r="AE29" i="69"/>
  <c r="BO29" i="69"/>
  <c r="CY29" i="69"/>
  <c r="EI29" i="69"/>
  <c r="FS29" i="69"/>
  <c r="FY27" i="69"/>
  <c r="B33" i="69"/>
  <c r="B29" i="69"/>
  <c r="FN29" i="69"/>
  <c r="E29" i="69"/>
  <c r="AO29" i="69"/>
  <c r="BY29" i="69"/>
  <c r="DI29" i="69"/>
  <c r="ES29" i="69"/>
  <c r="FX15" i="69"/>
  <c r="FX17" i="69" s="1"/>
  <c r="FX29" i="69" s="1"/>
  <c r="FY15" i="69"/>
  <c r="FY22" i="69"/>
  <c r="C33" i="72" l="1"/>
  <c r="C37" i="72" s="1"/>
  <c r="FY29" i="72"/>
  <c r="C32" i="72" s="1"/>
  <c r="B38" i="72"/>
  <c r="B34" i="72"/>
  <c r="C33" i="71"/>
  <c r="FY29" i="71"/>
  <c r="C32" i="71" s="1"/>
  <c r="C34" i="71" s="1"/>
  <c r="B34" i="71"/>
  <c r="C33" i="70"/>
  <c r="FY29" i="70"/>
  <c r="C32" i="70" s="1"/>
  <c r="C34" i="70" s="1"/>
  <c r="FY17" i="69"/>
  <c r="B32" i="69" s="1"/>
  <c r="B34" i="69" s="1"/>
  <c r="C33" i="69"/>
  <c r="FY29" i="69"/>
  <c r="C32" i="69" s="1"/>
  <c r="C38" i="72" l="1"/>
  <c r="C34" i="72"/>
  <c r="C34" i="69"/>
  <c r="FX27" i="68" l="1"/>
  <c r="FW27" i="68"/>
  <c r="FV27" i="68"/>
  <c r="FU27" i="68"/>
  <c r="FT27" i="68"/>
  <c r="FS27" i="68"/>
  <c r="FR27" i="68"/>
  <c r="FQ27" i="68"/>
  <c r="FP27" i="68"/>
  <c r="FO27" i="68"/>
  <c r="FN27" i="68"/>
  <c r="FM27" i="68"/>
  <c r="FL27" i="68"/>
  <c r="FK27" i="68"/>
  <c r="FJ27" i="68"/>
  <c r="FI27" i="68"/>
  <c r="FH27" i="68"/>
  <c r="FG27" i="68"/>
  <c r="FF27" i="68"/>
  <c r="FE27" i="68"/>
  <c r="FD27" i="68"/>
  <c r="FC27" i="68"/>
  <c r="FB27" i="68"/>
  <c r="FA27" i="68"/>
  <c r="EZ27" i="68"/>
  <c r="EY27" i="68"/>
  <c r="EX27" i="68"/>
  <c r="EW27" i="68"/>
  <c r="EV27" i="68"/>
  <c r="EU27" i="68"/>
  <c r="ET27" i="68"/>
  <c r="ES27" i="68"/>
  <c r="ER27" i="68"/>
  <c r="EP27" i="68"/>
  <c r="EO27" i="68"/>
  <c r="EN27" i="68"/>
  <c r="EM27" i="68"/>
  <c r="EL27" i="68"/>
  <c r="EK27" i="68"/>
  <c r="EJ27" i="68"/>
  <c r="EI27" i="68"/>
  <c r="EH27" i="68"/>
  <c r="EG27" i="68"/>
  <c r="EF27" i="68"/>
  <c r="EE27" i="68"/>
  <c r="ED27" i="68"/>
  <c r="EC27" i="68"/>
  <c r="EB27" i="68"/>
  <c r="EA27" i="68"/>
  <c r="DZ27" i="68"/>
  <c r="DY27" i="68"/>
  <c r="DX27" i="68"/>
  <c r="DW27" i="68"/>
  <c r="DV27" i="68"/>
  <c r="DU27" i="68"/>
  <c r="DT27" i="68"/>
  <c r="DS27" i="68"/>
  <c r="DR27" i="68"/>
  <c r="DQ27" i="68"/>
  <c r="DP27" i="68"/>
  <c r="DO27" i="68"/>
  <c r="DN27" i="68"/>
  <c r="DM27" i="68"/>
  <c r="DL27" i="68"/>
  <c r="DK27" i="68"/>
  <c r="DJ27" i="68"/>
  <c r="DI27" i="68"/>
  <c r="DH27" i="68"/>
  <c r="DG27" i="68"/>
  <c r="DF27" i="68"/>
  <c r="DE27" i="68"/>
  <c r="DD27" i="68"/>
  <c r="DC27" i="68"/>
  <c r="DB27" i="68"/>
  <c r="DA27" i="68"/>
  <c r="CZ27" i="68"/>
  <c r="CY27" i="68"/>
  <c r="CX27" i="68"/>
  <c r="CW27" i="68"/>
  <c r="CV27" i="68"/>
  <c r="CU27" i="68"/>
  <c r="CT27" i="68"/>
  <c r="CS27" i="68"/>
  <c r="CR27" i="68"/>
  <c r="CQ27" i="68"/>
  <c r="CP27" i="68"/>
  <c r="CO27" i="68"/>
  <c r="CN27" i="68"/>
  <c r="CM27" i="68"/>
  <c r="CL27" i="68"/>
  <c r="CK27" i="68"/>
  <c r="CJ27" i="68"/>
  <c r="CI27" i="68"/>
  <c r="CH27" i="68"/>
  <c r="CG27" i="68"/>
  <c r="CF27" i="68"/>
  <c r="CE27" i="68"/>
  <c r="CD27" i="68"/>
  <c r="CC27" i="68"/>
  <c r="CB27" i="68"/>
  <c r="CA27" i="68"/>
  <c r="BZ27" i="68"/>
  <c r="BY27" i="68"/>
  <c r="BX27" i="68"/>
  <c r="BW27" i="68"/>
  <c r="BV27" i="68"/>
  <c r="BU27" i="68"/>
  <c r="BT27" i="68"/>
  <c r="BS27" i="68"/>
  <c r="BR27" i="68"/>
  <c r="BQ27" i="68"/>
  <c r="BP27" i="68"/>
  <c r="BO27" i="68"/>
  <c r="BN27" i="68"/>
  <c r="BM27" i="68"/>
  <c r="BK27" i="68"/>
  <c r="BJ27" i="68"/>
  <c r="BI27" i="68"/>
  <c r="BH27" i="68"/>
  <c r="BG27" i="68"/>
  <c r="BF27" i="68"/>
  <c r="BE27" i="68"/>
  <c r="BD27" i="68"/>
  <c r="BC27" i="68"/>
  <c r="BB27" i="68"/>
  <c r="BA27" i="68"/>
  <c r="AZ27" i="68"/>
  <c r="AY27" i="68"/>
  <c r="AX27" i="68"/>
  <c r="AW27" i="68"/>
  <c r="AV27" i="68"/>
  <c r="AU27" i="68"/>
  <c r="AT27" i="68"/>
  <c r="AS27" i="68"/>
  <c r="AR27" i="68"/>
  <c r="AQ27" i="68"/>
  <c r="AP27" i="68"/>
  <c r="AO27" i="68"/>
  <c r="AN27" i="68"/>
  <c r="AM27" i="68"/>
  <c r="AL27" i="68"/>
  <c r="AK27" i="68"/>
  <c r="AJ27" i="68"/>
  <c r="AI27" i="68"/>
  <c r="AH27" i="68"/>
  <c r="AG27" i="68"/>
  <c r="AF27" i="68"/>
  <c r="AE27" i="68"/>
  <c r="AD27" i="68"/>
  <c r="AC27" i="68"/>
  <c r="AB27" i="68"/>
  <c r="AA27" i="68"/>
  <c r="Z27" i="68"/>
  <c r="Y27" i="68"/>
  <c r="X27" i="68"/>
  <c r="W27" i="68"/>
  <c r="V27" i="68"/>
  <c r="U27" i="68"/>
  <c r="T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E27" i="68"/>
  <c r="D27" i="68"/>
  <c r="C27" i="68"/>
  <c r="B27" i="68"/>
  <c r="FY27" i="68" s="1"/>
  <c r="FY25" i="68"/>
  <c r="FY24" i="68"/>
  <c r="FY23" i="68"/>
  <c r="FY22" i="68"/>
  <c r="FY21" i="68"/>
  <c r="FN17" i="68"/>
  <c r="FN29" i="68" s="1"/>
  <c r="FB17" i="68"/>
  <c r="FB29" i="68" s="1"/>
  <c r="EV17" i="68"/>
  <c r="EV29" i="68" s="1"/>
  <c r="EP17" i="68"/>
  <c r="EP29" i="68" s="1"/>
  <c r="EJ17" i="68"/>
  <c r="EJ29" i="68" s="1"/>
  <c r="ED17" i="68"/>
  <c r="ED29" i="68" s="1"/>
  <c r="DX17" i="68"/>
  <c r="DX29" i="68" s="1"/>
  <c r="DR17" i="68"/>
  <c r="DR29" i="68" s="1"/>
  <c r="DL17" i="68"/>
  <c r="DL29" i="68" s="1"/>
  <c r="DF17" i="68"/>
  <c r="DF29" i="68" s="1"/>
  <c r="CZ17" i="68"/>
  <c r="CZ29" i="68" s="1"/>
  <c r="CT17" i="68"/>
  <c r="CT29" i="68" s="1"/>
  <c r="CN17" i="68"/>
  <c r="CN29" i="68" s="1"/>
  <c r="CH17" i="68"/>
  <c r="CH29" i="68" s="1"/>
  <c r="CB17" i="68"/>
  <c r="CB29" i="68" s="1"/>
  <c r="BV17" i="68"/>
  <c r="BV29" i="68" s="1"/>
  <c r="BP17" i="68"/>
  <c r="BP29" i="68" s="1"/>
  <c r="BJ17" i="68"/>
  <c r="BJ29" i="68" s="1"/>
  <c r="BD17" i="68"/>
  <c r="BD29" i="68" s="1"/>
  <c r="AX17" i="68"/>
  <c r="AX29" i="68" s="1"/>
  <c r="AR17" i="68"/>
  <c r="AR29" i="68" s="1"/>
  <c r="AL17" i="68"/>
  <c r="AL29" i="68" s="1"/>
  <c r="AF17" i="68"/>
  <c r="AF29" i="68" s="1"/>
  <c r="Z17" i="68"/>
  <c r="Z29" i="68" s="1"/>
  <c r="T17" i="68"/>
  <c r="T29" i="68" s="1"/>
  <c r="N17" i="68"/>
  <c r="N29" i="68" s="1"/>
  <c r="H17" i="68"/>
  <c r="H29" i="68" s="1"/>
  <c r="B17" i="68"/>
  <c r="FY16" i="68"/>
  <c r="FW15" i="68"/>
  <c r="FW17" i="68" s="1"/>
  <c r="FW29" i="68" s="1"/>
  <c r="FV15" i="68"/>
  <c r="FV17" i="68" s="1"/>
  <c r="FV29" i="68" s="1"/>
  <c r="FU15" i="68"/>
  <c r="FU17" i="68" s="1"/>
  <c r="FU29" i="68" s="1"/>
  <c r="FT15" i="68"/>
  <c r="FT17" i="68" s="1"/>
  <c r="FT29" i="68" s="1"/>
  <c r="FS15" i="68"/>
  <c r="FS17" i="68" s="1"/>
  <c r="FS29" i="68" s="1"/>
  <c r="FR15" i="68"/>
  <c r="FR17" i="68" s="1"/>
  <c r="FR29" i="68" s="1"/>
  <c r="FQ15" i="68"/>
  <c r="FQ17" i="68" s="1"/>
  <c r="FQ29" i="68" s="1"/>
  <c r="FP15" i="68"/>
  <c r="FP17" i="68" s="1"/>
  <c r="FP29" i="68" s="1"/>
  <c r="FO15" i="68"/>
  <c r="FO17" i="68" s="1"/>
  <c r="FO29" i="68" s="1"/>
  <c r="FN15" i="68"/>
  <c r="FM15" i="68"/>
  <c r="FM17" i="68" s="1"/>
  <c r="FM29" i="68" s="1"/>
  <c r="FL15" i="68"/>
  <c r="FL17" i="68" s="1"/>
  <c r="FL29" i="68" s="1"/>
  <c r="FK15" i="68"/>
  <c r="FK17" i="68" s="1"/>
  <c r="FK29" i="68" s="1"/>
  <c r="FJ15" i="68"/>
  <c r="FJ17" i="68" s="1"/>
  <c r="FJ29" i="68" s="1"/>
  <c r="FI15" i="68"/>
  <c r="FI17" i="68" s="1"/>
  <c r="FI29" i="68" s="1"/>
  <c r="FH15" i="68"/>
  <c r="FH17" i="68" s="1"/>
  <c r="FH29" i="68" s="1"/>
  <c r="FG15" i="68"/>
  <c r="FG17" i="68" s="1"/>
  <c r="FG29" i="68" s="1"/>
  <c r="FF15" i="68"/>
  <c r="FF17" i="68" s="1"/>
  <c r="FF29" i="68" s="1"/>
  <c r="FE15" i="68"/>
  <c r="FE17" i="68" s="1"/>
  <c r="FE29" i="68" s="1"/>
  <c r="FD15" i="68"/>
  <c r="FD17" i="68" s="1"/>
  <c r="FD29" i="68" s="1"/>
  <c r="FC15" i="68"/>
  <c r="FC17" i="68" s="1"/>
  <c r="FC29" i="68" s="1"/>
  <c r="FB15" i="68"/>
  <c r="FA15" i="68"/>
  <c r="FA17" i="68" s="1"/>
  <c r="FA29" i="68" s="1"/>
  <c r="EZ15" i="68"/>
  <c r="EZ17" i="68" s="1"/>
  <c r="EZ29" i="68" s="1"/>
  <c r="EY15" i="68"/>
  <c r="EY17" i="68" s="1"/>
  <c r="EY29" i="68" s="1"/>
  <c r="EX15" i="68"/>
  <c r="EX17" i="68" s="1"/>
  <c r="EX29" i="68" s="1"/>
  <c r="EW15" i="68"/>
  <c r="EW17" i="68" s="1"/>
  <c r="EW29" i="68" s="1"/>
  <c r="EV15" i="68"/>
  <c r="EU15" i="68"/>
  <c r="EU17" i="68" s="1"/>
  <c r="EU29" i="68" s="1"/>
  <c r="ET15" i="68"/>
  <c r="ET17" i="68" s="1"/>
  <c r="ET29" i="68" s="1"/>
  <c r="ES15" i="68"/>
  <c r="ES17" i="68" s="1"/>
  <c r="ES29" i="68" s="1"/>
  <c r="ER15" i="68"/>
  <c r="ER17" i="68" s="1"/>
  <c r="ER29" i="68" s="1"/>
  <c r="EQ15" i="68"/>
  <c r="EQ17" i="68" s="1"/>
  <c r="EQ29" i="68" s="1"/>
  <c r="EP15" i="68"/>
  <c r="EO15" i="68"/>
  <c r="EO17" i="68" s="1"/>
  <c r="EO29" i="68" s="1"/>
  <c r="EN15" i="68"/>
  <c r="EN17" i="68" s="1"/>
  <c r="EN29" i="68" s="1"/>
  <c r="EM15" i="68"/>
  <c r="EM17" i="68" s="1"/>
  <c r="EM29" i="68" s="1"/>
  <c r="EL15" i="68"/>
  <c r="EL17" i="68" s="1"/>
  <c r="EL29" i="68" s="1"/>
  <c r="EK15" i="68"/>
  <c r="EK17" i="68" s="1"/>
  <c r="EK29" i="68" s="1"/>
  <c r="EJ15" i="68"/>
  <c r="EI15" i="68"/>
  <c r="EI17" i="68" s="1"/>
  <c r="EI29" i="68" s="1"/>
  <c r="EH15" i="68"/>
  <c r="EH17" i="68" s="1"/>
  <c r="EH29" i="68" s="1"/>
  <c r="EG15" i="68"/>
  <c r="EG17" i="68" s="1"/>
  <c r="EG29" i="68" s="1"/>
  <c r="EF15" i="68"/>
  <c r="EF17" i="68" s="1"/>
  <c r="EF29" i="68" s="1"/>
  <c r="EE15" i="68"/>
  <c r="EE17" i="68" s="1"/>
  <c r="EE29" i="68" s="1"/>
  <c r="ED15" i="68"/>
  <c r="EC15" i="68"/>
  <c r="EC17" i="68" s="1"/>
  <c r="EC29" i="68" s="1"/>
  <c r="EB15" i="68"/>
  <c r="EB17" i="68" s="1"/>
  <c r="EB29" i="68" s="1"/>
  <c r="EA15" i="68"/>
  <c r="EA17" i="68" s="1"/>
  <c r="EA29" i="68" s="1"/>
  <c r="DZ15" i="68"/>
  <c r="DZ17" i="68" s="1"/>
  <c r="DZ29" i="68" s="1"/>
  <c r="DY15" i="68"/>
  <c r="DY17" i="68" s="1"/>
  <c r="DY29" i="68" s="1"/>
  <c r="DX15" i="68"/>
  <c r="DW15" i="68"/>
  <c r="DW17" i="68" s="1"/>
  <c r="DW29" i="68" s="1"/>
  <c r="DV15" i="68"/>
  <c r="DV17" i="68" s="1"/>
  <c r="DV29" i="68" s="1"/>
  <c r="DU15" i="68"/>
  <c r="DU17" i="68" s="1"/>
  <c r="DU29" i="68" s="1"/>
  <c r="DT15" i="68"/>
  <c r="DT17" i="68" s="1"/>
  <c r="DT29" i="68" s="1"/>
  <c r="DS15" i="68"/>
  <c r="DS17" i="68" s="1"/>
  <c r="DS29" i="68" s="1"/>
  <c r="DR15" i="68"/>
  <c r="DQ15" i="68"/>
  <c r="DQ17" i="68" s="1"/>
  <c r="DQ29" i="68" s="1"/>
  <c r="DP15" i="68"/>
  <c r="DP17" i="68" s="1"/>
  <c r="DP29" i="68" s="1"/>
  <c r="DO15" i="68"/>
  <c r="DO17" i="68" s="1"/>
  <c r="DO29" i="68" s="1"/>
  <c r="DN15" i="68"/>
  <c r="DN17" i="68" s="1"/>
  <c r="DN29" i="68" s="1"/>
  <c r="DM15" i="68"/>
  <c r="DM17" i="68" s="1"/>
  <c r="DM29" i="68" s="1"/>
  <c r="DL15" i="68"/>
  <c r="DK15" i="68"/>
  <c r="DK17" i="68" s="1"/>
  <c r="DK29" i="68" s="1"/>
  <c r="DJ15" i="68"/>
  <c r="DJ17" i="68" s="1"/>
  <c r="DJ29" i="68" s="1"/>
  <c r="DI15" i="68"/>
  <c r="DI17" i="68" s="1"/>
  <c r="DI29" i="68" s="1"/>
  <c r="DH15" i="68"/>
  <c r="DH17" i="68" s="1"/>
  <c r="DH29" i="68" s="1"/>
  <c r="DG15" i="68"/>
  <c r="DG17" i="68" s="1"/>
  <c r="DG29" i="68" s="1"/>
  <c r="DF15" i="68"/>
  <c r="DE15" i="68"/>
  <c r="DE17" i="68" s="1"/>
  <c r="DE29" i="68" s="1"/>
  <c r="DD15" i="68"/>
  <c r="DD17" i="68" s="1"/>
  <c r="DD29" i="68" s="1"/>
  <c r="DC15" i="68"/>
  <c r="DC17" i="68" s="1"/>
  <c r="DC29" i="68" s="1"/>
  <c r="DB15" i="68"/>
  <c r="DB17" i="68" s="1"/>
  <c r="DB29" i="68" s="1"/>
  <c r="DA15" i="68"/>
  <c r="DA17" i="68" s="1"/>
  <c r="DA29" i="68" s="1"/>
  <c r="CZ15" i="68"/>
  <c r="CY15" i="68"/>
  <c r="CY17" i="68" s="1"/>
  <c r="CY29" i="68" s="1"/>
  <c r="CX15" i="68"/>
  <c r="CX17" i="68" s="1"/>
  <c r="CX29" i="68" s="1"/>
  <c r="CW15" i="68"/>
  <c r="CW17" i="68" s="1"/>
  <c r="CW29" i="68" s="1"/>
  <c r="CV15" i="68"/>
  <c r="CV17" i="68" s="1"/>
  <c r="CV29" i="68" s="1"/>
  <c r="CU15" i="68"/>
  <c r="CU17" i="68" s="1"/>
  <c r="CU29" i="68" s="1"/>
  <c r="CT15" i="68"/>
  <c r="CS15" i="68"/>
  <c r="CS17" i="68" s="1"/>
  <c r="CS29" i="68" s="1"/>
  <c r="CR15" i="68"/>
  <c r="CR17" i="68" s="1"/>
  <c r="CR29" i="68" s="1"/>
  <c r="CQ15" i="68"/>
  <c r="CQ17" i="68" s="1"/>
  <c r="CQ29" i="68" s="1"/>
  <c r="CP15" i="68"/>
  <c r="CP17" i="68" s="1"/>
  <c r="CP29" i="68" s="1"/>
  <c r="CO15" i="68"/>
  <c r="CO17" i="68" s="1"/>
  <c r="CO29" i="68" s="1"/>
  <c r="CN15" i="68"/>
  <c r="CM15" i="68"/>
  <c r="CM17" i="68" s="1"/>
  <c r="CM29" i="68" s="1"/>
  <c r="CL15" i="68"/>
  <c r="CL17" i="68" s="1"/>
  <c r="CL29" i="68" s="1"/>
  <c r="CK15" i="68"/>
  <c r="CK17" i="68" s="1"/>
  <c r="CK29" i="68" s="1"/>
  <c r="CJ15" i="68"/>
  <c r="CJ17" i="68" s="1"/>
  <c r="CJ29" i="68" s="1"/>
  <c r="CI15" i="68"/>
  <c r="CI17" i="68" s="1"/>
  <c r="CI29" i="68" s="1"/>
  <c r="CH15" i="68"/>
  <c r="CG15" i="68"/>
  <c r="CG17" i="68" s="1"/>
  <c r="CG29" i="68" s="1"/>
  <c r="CF15" i="68"/>
  <c r="CF17" i="68" s="1"/>
  <c r="CF29" i="68" s="1"/>
  <c r="CE15" i="68"/>
  <c r="CE17" i="68" s="1"/>
  <c r="CE29" i="68" s="1"/>
  <c r="CD15" i="68"/>
  <c r="CD17" i="68" s="1"/>
  <c r="CD29" i="68" s="1"/>
  <c r="CC15" i="68"/>
  <c r="CC17" i="68" s="1"/>
  <c r="CC29" i="68" s="1"/>
  <c r="CB15" i="68"/>
  <c r="CA15" i="68"/>
  <c r="CA17" i="68" s="1"/>
  <c r="CA29" i="68" s="1"/>
  <c r="BZ15" i="68"/>
  <c r="BZ17" i="68" s="1"/>
  <c r="BZ29" i="68" s="1"/>
  <c r="BY15" i="68"/>
  <c r="BY17" i="68" s="1"/>
  <c r="BY29" i="68" s="1"/>
  <c r="BX15" i="68"/>
  <c r="BX17" i="68" s="1"/>
  <c r="BX29" i="68" s="1"/>
  <c r="BW15" i="68"/>
  <c r="BW17" i="68" s="1"/>
  <c r="BW29" i="68" s="1"/>
  <c r="BV15" i="68"/>
  <c r="BU15" i="68"/>
  <c r="BU17" i="68" s="1"/>
  <c r="BU29" i="68" s="1"/>
  <c r="BT15" i="68"/>
  <c r="BT17" i="68" s="1"/>
  <c r="BT29" i="68" s="1"/>
  <c r="BS15" i="68"/>
  <c r="BS17" i="68" s="1"/>
  <c r="BS29" i="68" s="1"/>
  <c r="BR15" i="68"/>
  <c r="BR17" i="68" s="1"/>
  <c r="BR29" i="68" s="1"/>
  <c r="BQ15" i="68"/>
  <c r="BQ17" i="68" s="1"/>
  <c r="BQ29" i="68" s="1"/>
  <c r="BP15" i="68"/>
  <c r="BO15" i="68"/>
  <c r="BO17" i="68" s="1"/>
  <c r="BO29" i="68" s="1"/>
  <c r="BN15" i="68"/>
  <c r="BN17" i="68" s="1"/>
  <c r="BN29" i="68" s="1"/>
  <c r="BM15" i="68"/>
  <c r="BM17" i="68" s="1"/>
  <c r="BM29" i="68" s="1"/>
  <c r="BL15" i="68"/>
  <c r="BL17" i="68" s="1"/>
  <c r="BL29" i="68" s="1"/>
  <c r="BK15" i="68"/>
  <c r="BK17" i="68" s="1"/>
  <c r="BK29" i="68" s="1"/>
  <c r="BJ15" i="68"/>
  <c r="BI15" i="68"/>
  <c r="BI17" i="68" s="1"/>
  <c r="BI29" i="68" s="1"/>
  <c r="BH15" i="68"/>
  <c r="BH17" i="68" s="1"/>
  <c r="BH29" i="68" s="1"/>
  <c r="BG15" i="68"/>
  <c r="BG17" i="68" s="1"/>
  <c r="BG29" i="68" s="1"/>
  <c r="BF15" i="68"/>
  <c r="BF17" i="68" s="1"/>
  <c r="BF29" i="68" s="1"/>
  <c r="BE15" i="68"/>
  <c r="BE17" i="68" s="1"/>
  <c r="BE29" i="68" s="1"/>
  <c r="BD15" i="68"/>
  <c r="BC15" i="68"/>
  <c r="BC17" i="68" s="1"/>
  <c r="BC29" i="68" s="1"/>
  <c r="BB15" i="68"/>
  <c r="BB17" i="68" s="1"/>
  <c r="BB29" i="68" s="1"/>
  <c r="BA15" i="68"/>
  <c r="BA17" i="68" s="1"/>
  <c r="BA29" i="68" s="1"/>
  <c r="AZ15" i="68"/>
  <c r="AZ17" i="68" s="1"/>
  <c r="AZ29" i="68" s="1"/>
  <c r="AY15" i="68"/>
  <c r="AY17" i="68" s="1"/>
  <c r="AY29" i="68" s="1"/>
  <c r="AX15" i="68"/>
  <c r="AW15" i="68"/>
  <c r="AW17" i="68" s="1"/>
  <c r="AW29" i="68" s="1"/>
  <c r="AV15" i="68"/>
  <c r="AV17" i="68" s="1"/>
  <c r="AV29" i="68" s="1"/>
  <c r="AU15" i="68"/>
  <c r="AU17" i="68" s="1"/>
  <c r="AU29" i="68" s="1"/>
  <c r="AT15" i="68"/>
  <c r="AT17" i="68" s="1"/>
  <c r="AT29" i="68" s="1"/>
  <c r="AS15" i="68"/>
  <c r="AS17" i="68" s="1"/>
  <c r="AS29" i="68" s="1"/>
  <c r="AR15" i="68"/>
  <c r="AQ15" i="68"/>
  <c r="AQ17" i="68" s="1"/>
  <c r="AQ29" i="68" s="1"/>
  <c r="AP15" i="68"/>
  <c r="AP17" i="68" s="1"/>
  <c r="AP29" i="68" s="1"/>
  <c r="AO15" i="68"/>
  <c r="AO17" i="68" s="1"/>
  <c r="AO29" i="68" s="1"/>
  <c r="AN15" i="68"/>
  <c r="AN17" i="68" s="1"/>
  <c r="AN29" i="68" s="1"/>
  <c r="AM15" i="68"/>
  <c r="AM17" i="68" s="1"/>
  <c r="AM29" i="68" s="1"/>
  <c r="AL15" i="68"/>
  <c r="AK15" i="68"/>
  <c r="AK17" i="68" s="1"/>
  <c r="AK29" i="68" s="1"/>
  <c r="AJ15" i="68"/>
  <c r="AJ17" i="68" s="1"/>
  <c r="AJ29" i="68" s="1"/>
  <c r="AI15" i="68"/>
  <c r="AI17" i="68" s="1"/>
  <c r="AI29" i="68" s="1"/>
  <c r="AH15" i="68"/>
  <c r="AH17" i="68" s="1"/>
  <c r="AH29" i="68" s="1"/>
  <c r="AG15" i="68"/>
  <c r="AG17" i="68" s="1"/>
  <c r="AG29" i="68" s="1"/>
  <c r="AF15" i="68"/>
  <c r="AE15" i="68"/>
  <c r="AE17" i="68" s="1"/>
  <c r="AE29" i="68" s="1"/>
  <c r="AD15" i="68"/>
  <c r="AD17" i="68" s="1"/>
  <c r="AD29" i="68" s="1"/>
  <c r="AC15" i="68"/>
  <c r="AC17" i="68" s="1"/>
  <c r="AC29" i="68" s="1"/>
  <c r="AB15" i="68"/>
  <c r="AB17" i="68" s="1"/>
  <c r="AB29" i="68" s="1"/>
  <c r="AA15" i="68"/>
  <c r="AA17" i="68" s="1"/>
  <c r="AA29" i="68" s="1"/>
  <c r="Z15" i="68"/>
  <c r="Y15" i="68"/>
  <c r="Y17" i="68" s="1"/>
  <c r="Y29" i="68" s="1"/>
  <c r="X15" i="68"/>
  <c r="X17" i="68" s="1"/>
  <c r="X29" i="68" s="1"/>
  <c r="W15" i="68"/>
  <c r="W17" i="68" s="1"/>
  <c r="W29" i="68" s="1"/>
  <c r="V15" i="68"/>
  <c r="V17" i="68" s="1"/>
  <c r="V29" i="68" s="1"/>
  <c r="U15" i="68"/>
  <c r="U17" i="68" s="1"/>
  <c r="U29" i="68" s="1"/>
  <c r="T15" i="68"/>
  <c r="S15" i="68"/>
  <c r="S17" i="68" s="1"/>
  <c r="S29" i="68" s="1"/>
  <c r="R15" i="68"/>
  <c r="R17" i="68" s="1"/>
  <c r="R29" i="68" s="1"/>
  <c r="Q15" i="68"/>
  <c r="Q17" i="68" s="1"/>
  <c r="Q29" i="68" s="1"/>
  <c r="P15" i="68"/>
  <c r="P17" i="68" s="1"/>
  <c r="P29" i="68" s="1"/>
  <c r="O15" i="68"/>
  <c r="O17" i="68" s="1"/>
  <c r="O29" i="68" s="1"/>
  <c r="N15" i="68"/>
  <c r="M15" i="68"/>
  <c r="M17" i="68" s="1"/>
  <c r="M29" i="68" s="1"/>
  <c r="L15" i="68"/>
  <c r="L17" i="68" s="1"/>
  <c r="L29" i="68" s="1"/>
  <c r="K15" i="68"/>
  <c r="K17" i="68" s="1"/>
  <c r="K29" i="68" s="1"/>
  <c r="J15" i="68"/>
  <c r="J17" i="68" s="1"/>
  <c r="J29" i="68" s="1"/>
  <c r="I15" i="68"/>
  <c r="I17" i="68" s="1"/>
  <c r="I29" i="68" s="1"/>
  <c r="H15" i="68"/>
  <c r="G15" i="68"/>
  <c r="G17" i="68" s="1"/>
  <c r="G29" i="68" s="1"/>
  <c r="F15" i="68"/>
  <c r="F17" i="68" s="1"/>
  <c r="F29" i="68" s="1"/>
  <c r="E15" i="68"/>
  <c r="E17" i="68" s="1"/>
  <c r="E29" i="68" s="1"/>
  <c r="D15" i="68"/>
  <c r="D17" i="68" s="1"/>
  <c r="D29" i="68" s="1"/>
  <c r="C15" i="68"/>
  <c r="C17" i="68" s="1"/>
  <c r="C29" i="68" s="1"/>
  <c r="B15" i="68"/>
  <c r="FZ14" i="68"/>
  <c r="FX13" i="68"/>
  <c r="FX15" i="68" s="1"/>
  <c r="FX17" i="68" s="1"/>
  <c r="FX29" i="68" s="1"/>
  <c r="FY11" i="68"/>
  <c r="FY10" i="68"/>
  <c r="FY8" i="68"/>
  <c r="FY6" i="68"/>
  <c r="FY5" i="68"/>
  <c r="EC29" i="67"/>
  <c r="FX27" i="67"/>
  <c r="FW27" i="67"/>
  <c r="FV27" i="67"/>
  <c r="FU27" i="67"/>
  <c r="FT27" i="67"/>
  <c r="FS27" i="67"/>
  <c r="FR27" i="67"/>
  <c r="FQ27" i="67"/>
  <c r="FP27" i="67"/>
  <c r="FO27" i="67"/>
  <c r="FN27" i="67"/>
  <c r="FM27" i="67"/>
  <c r="FM29" i="67" s="1"/>
  <c r="FL27" i="67"/>
  <c r="FK27" i="67"/>
  <c r="FJ27" i="67"/>
  <c r="FI27" i="67"/>
  <c r="FH27" i="67"/>
  <c r="FG27" i="67"/>
  <c r="FF27" i="67"/>
  <c r="FE27" i="67"/>
  <c r="FD27" i="67"/>
  <c r="FC27" i="67"/>
  <c r="FB27" i="67"/>
  <c r="FA27" i="67"/>
  <c r="FA29" i="67" s="1"/>
  <c r="EZ27" i="67"/>
  <c r="EY27" i="67"/>
  <c r="EX27" i="67"/>
  <c r="EW27" i="67"/>
  <c r="EV27" i="67"/>
  <c r="EU27" i="67"/>
  <c r="ET27" i="67"/>
  <c r="ES27" i="67"/>
  <c r="ER27" i="67"/>
  <c r="EP27" i="67"/>
  <c r="EO27" i="67"/>
  <c r="EN27" i="67"/>
  <c r="EM27" i="67"/>
  <c r="EL27" i="67"/>
  <c r="EK27" i="67"/>
  <c r="EJ27" i="67"/>
  <c r="EI27" i="67"/>
  <c r="EH27" i="67"/>
  <c r="EG27" i="67"/>
  <c r="EF27" i="67"/>
  <c r="EE27" i="67"/>
  <c r="ED27" i="67"/>
  <c r="EC27" i="67"/>
  <c r="EB27" i="67"/>
  <c r="EA27" i="67"/>
  <c r="DZ27" i="67"/>
  <c r="DY27" i="67"/>
  <c r="DX27" i="67"/>
  <c r="DW27" i="67"/>
  <c r="DV27" i="67"/>
  <c r="DU27" i="67"/>
  <c r="DT27" i="67"/>
  <c r="DS27" i="67"/>
  <c r="DR27" i="67"/>
  <c r="DQ27" i="67"/>
  <c r="DP27" i="67"/>
  <c r="DO27" i="67"/>
  <c r="DN27" i="67"/>
  <c r="DM27" i="67"/>
  <c r="DL27" i="67"/>
  <c r="DK27" i="67"/>
  <c r="DJ27" i="67"/>
  <c r="DI27" i="67"/>
  <c r="DH27" i="67"/>
  <c r="DG27" i="67"/>
  <c r="DF27" i="67"/>
  <c r="DE27" i="67"/>
  <c r="DD27" i="67"/>
  <c r="DC27" i="67"/>
  <c r="DB27" i="67"/>
  <c r="DA27" i="67"/>
  <c r="CZ27" i="67"/>
  <c r="CY27" i="67"/>
  <c r="CX27" i="67"/>
  <c r="CW27" i="67"/>
  <c r="CV27" i="67"/>
  <c r="CU27" i="67"/>
  <c r="CT27" i="67"/>
  <c r="CS27" i="67"/>
  <c r="CR27" i="67"/>
  <c r="CQ27" i="67"/>
  <c r="CP27" i="67"/>
  <c r="CO27" i="67"/>
  <c r="CN27" i="67"/>
  <c r="CM27" i="67"/>
  <c r="CL27" i="67"/>
  <c r="CK27" i="67"/>
  <c r="CJ27" i="67"/>
  <c r="CI27" i="67"/>
  <c r="CH27" i="67"/>
  <c r="CG27" i="67"/>
  <c r="CF27" i="67"/>
  <c r="CE27" i="67"/>
  <c r="CD27" i="67"/>
  <c r="CC27" i="67"/>
  <c r="CB27" i="67"/>
  <c r="CA27" i="67"/>
  <c r="BZ27" i="67"/>
  <c r="BY27" i="67"/>
  <c r="BX27" i="67"/>
  <c r="BW27" i="67"/>
  <c r="BV27" i="67"/>
  <c r="BU27" i="67"/>
  <c r="BT27" i="67"/>
  <c r="BS27" i="67"/>
  <c r="BR27" i="67"/>
  <c r="BQ27" i="67"/>
  <c r="BP27" i="67"/>
  <c r="BO27" i="67"/>
  <c r="BN27" i="67"/>
  <c r="BM27" i="67"/>
  <c r="BK27" i="67"/>
  <c r="BJ27" i="67"/>
  <c r="BI27" i="67"/>
  <c r="BH27" i="67"/>
  <c r="BG27" i="67"/>
  <c r="BF27" i="67"/>
  <c r="BE27" i="67"/>
  <c r="BD27" i="67"/>
  <c r="BC27" i="67"/>
  <c r="BB27" i="67"/>
  <c r="BA27" i="67"/>
  <c r="AZ27" i="67"/>
  <c r="AY27" i="67"/>
  <c r="AX27" i="67"/>
  <c r="AW27" i="67"/>
  <c r="AV27" i="67"/>
  <c r="AU27" i="67"/>
  <c r="AT27" i="67"/>
  <c r="AS27" i="67"/>
  <c r="AR27" i="67"/>
  <c r="AQ27" i="67"/>
  <c r="AP27" i="67"/>
  <c r="AO27" i="67"/>
  <c r="AN27" i="67"/>
  <c r="AM27" i="67"/>
  <c r="AL27" i="67"/>
  <c r="AK27" i="67"/>
  <c r="AJ27" i="67"/>
  <c r="AI27" i="67"/>
  <c r="AH27" i="67"/>
  <c r="AG27" i="67"/>
  <c r="AF27" i="67"/>
  <c r="AE27" i="67"/>
  <c r="AD27" i="67"/>
  <c r="AC27" i="67"/>
  <c r="AB27" i="67"/>
  <c r="AA27" i="67"/>
  <c r="Z27" i="67"/>
  <c r="Y27" i="67"/>
  <c r="X27" i="67"/>
  <c r="W27" i="67"/>
  <c r="V27" i="67"/>
  <c r="U27" i="67"/>
  <c r="T27" i="67"/>
  <c r="S27" i="67"/>
  <c r="R27" i="67"/>
  <c r="Q27" i="67"/>
  <c r="P27" i="67"/>
  <c r="O27" i="67"/>
  <c r="N27" i="67"/>
  <c r="M27" i="67"/>
  <c r="L27" i="67"/>
  <c r="K27" i="67"/>
  <c r="J27" i="67"/>
  <c r="I27" i="67"/>
  <c r="H27" i="67"/>
  <c r="G27" i="67"/>
  <c r="F27" i="67"/>
  <c r="E27" i="67"/>
  <c r="D27" i="67"/>
  <c r="C27" i="67"/>
  <c r="B27" i="67"/>
  <c r="FY27" i="67" s="1"/>
  <c r="FY25" i="67"/>
  <c r="FY24" i="67"/>
  <c r="FY23" i="67"/>
  <c r="FY22" i="67"/>
  <c r="FY21" i="67"/>
  <c r="FW17" i="67"/>
  <c r="FW29" i="67" s="1"/>
  <c r="FV17" i="67"/>
  <c r="FV29" i="67" s="1"/>
  <c r="FR17" i="67"/>
  <c r="FR29" i="67" s="1"/>
  <c r="FP17" i="67"/>
  <c r="FP29" i="67" s="1"/>
  <c r="FM17" i="67"/>
  <c r="FK17" i="67"/>
  <c r="FK29" i="67" s="1"/>
  <c r="FJ17" i="67"/>
  <c r="FJ29" i="67" s="1"/>
  <c r="FF17" i="67"/>
  <c r="FF29" i="67" s="1"/>
  <c r="FD17" i="67"/>
  <c r="FD29" i="67" s="1"/>
  <c r="FA17" i="67"/>
  <c r="EY17" i="67"/>
  <c r="EY29" i="67" s="1"/>
  <c r="EX17" i="67"/>
  <c r="EX29" i="67" s="1"/>
  <c r="ET17" i="67"/>
  <c r="ET29" i="67" s="1"/>
  <c r="ER17" i="67"/>
  <c r="ER29" i="67" s="1"/>
  <c r="EO17" i="67"/>
  <c r="EO29" i="67" s="1"/>
  <c r="EM17" i="67"/>
  <c r="EM29" i="67" s="1"/>
  <c r="EL17" i="67"/>
  <c r="EL29" i="67" s="1"/>
  <c r="EH17" i="67"/>
  <c r="EH29" i="67" s="1"/>
  <c r="EF17" i="67"/>
  <c r="EF29" i="67" s="1"/>
  <c r="EC17" i="67"/>
  <c r="EA17" i="67"/>
  <c r="EA29" i="67" s="1"/>
  <c r="DZ17" i="67"/>
  <c r="DZ29" i="67" s="1"/>
  <c r="DV17" i="67"/>
  <c r="DV29" i="67" s="1"/>
  <c r="DT17" i="67"/>
  <c r="DT29" i="67" s="1"/>
  <c r="DQ17" i="67"/>
  <c r="DQ29" i="67" s="1"/>
  <c r="DO17" i="67"/>
  <c r="DO29" i="67" s="1"/>
  <c r="DN17" i="67"/>
  <c r="DN29" i="67" s="1"/>
  <c r="DJ17" i="67"/>
  <c r="DJ29" i="67" s="1"/>
  <c r="DH17" i="67"/>
  <c r="DH29" i="67" s="1"/>
  <c r="DE17" i="67"/>
  <c r="DE29" i="67" s="1"/>
  <c r="DC17" i="67"/>
  <c r="DC29" i="67" s="1"/>
  <c r="DB17" i="67"/>
  <c r="DB29" i="67" s="1"/>
  <c r="CX17" i="67"/>
  <c r="CX29" i="67" s="1"/>
  <c r="CV17" i="67"/>
  <c r="CV29" i="67" s="1"/>
  <c r="CS17" i="67"/>
  <c r="CS29" i="67" s="1"/>
  <c r="CQ17" i="67"/>
  <c r="CQ29" i="67" s="1"/>
  <c r="CP17" i="67"/>
  <c r="CP29" i="67" s="1"/>
  <c r="CL17" i="67"/>
  <c r="CL29" i="67" s="1"/>
  <c r="CJ17" i="67"/>
  <c r="CJ29" i="67" s="1"/>
  <c r="CG17" i="67"/>
  <c r="CG29" i="67" s="1"/>
  <c r="CE17" i="67"/>
  <c r="CE29" i="67" s="1"/>
  <c r="CD17" i="67"/>
  <c r="CD29" i="67" s="1"/>
  <c r="BZ17" i="67"/>
  <c r="BZ29" i="67" s="1"/>
  <c r="BX17" i="67"/>
  <c r="BX29" i="67" s="1"/>
  <c r="BU17" i="67"/>
  <c r="BU29" i="67" s="1"/>
  <c r="BS17" i="67"/>
  <c r="BS29" i="67" s="1"/>
  <c r="BR17" i="67"/>
  <c r="BR29" i="67" s="1"/>
  <c r="BN17" i="67"/>
  <c r="BN29" i="67" s="1"/>
  <c r="BL17" i="67"/>
  <c r="BL29" i="67" s="1"/>
  <c r="BI17" i="67"/>
  <c r="BI29" i="67" s="1"/>
  <c r="BG17" i="67"/>
  <c r="BG29" i="67" s="1"/>
  <c r="BF17" i="67"/>
  <c r="BF29" i="67" s="1"/>
  <c r="BB17" i="67"/>
  <c r="BB29" i="67" s="1"/>
  <c r="AZ17" i="67"/>
  <c r="AZ29" i="67" s="1"/>
  <c r="AW17" i="67"/>
  <c r="AW29" i="67" s="1"/>
  <c r="AU17" i="67"/>
  <c r="AU29" i="67" s="1"/>
  <c r="AT17" i="67"/>
  <c r="AT29" i="67" s="1"/>
  <c r="AP17" i="67"/>
  <c r="AP29" i="67" s="1"/>
  <c r="AN17" i="67"/>
  <c r="AN29" i="67" s="1"/>
  <c r="AK17" i="67"/>
  <c r="AK29" i="67" s="1"/>
  <c r="AI17" i="67"/>
  <c r="AI29" i="67" s="1"/>
  <c r="AH17" i="67"/>
  <c r="AH29" i="67" s="1"/>
  <c r="AD17" i="67"/>
  <c r="AD29" i="67" s="1"/>
  <c r="AB17" i="67"/>
  <c r="AB29" i="67" s="1"/>
  <c r="Y17" i="67"/>
  <c r="Y29" i="67" s="1"/>
  <c r="W17" i="67"/>
  <c r="W29" i="67" s="1"/>
  <c r="V17" i="67"/>
  <c r="V29" i="67" s="1"/>
  <c r="R17" i="67"/>
  <c r="R29" i="67" s="1"/>
  <c r="P17" i="67"/>
  <c r="P29" i="67" s="1"/>
  <c r="M17" i="67"/>
  <c r="M29" i="67" s="1"/>
  <c r="K17" i="67"/>
  <c r="K29" i="67" s="1"/>
  <c r="J17" i="67"/>
  <c r="J29" i="67" s="1"/>
  <c r="F17" i="67"/>
  <c r="F29" i="67" s="1"/>
  <c r="D17" i="67"/>
  <c r="D29" i="67" s="1"/>
  <c r="FY16" i="67"/>
  <c r="FX15" i="67"/>
  <c r="FX17" i="67" s="1"/>
  <c r="FX29" i="67" s="1"/>
  <c r="FW15" i="67"/>
  <c r="FV15" i="67"/>
  <c r="FU15" i="67"/>
  <c r="FU17" i="67" s="1"/>
  <c r="FU29" i="67" s="1"/>
  <c r="FT15" i="67"/>
  <c r="FT17" i="67" s="1"/>
  <c r="FT29" i="67" s="1"/>
  <c r="FS15" i="67"/>
  <c r="FS17" i="67" s="1"/>
  <c r="FS29" i="67" s="1"/>
  <c r="FR15" i="67"/>
  <c r="FQ15" i="67"/>
  <c r="FQ17" i="67" s="1"/>
  <c r="FQ29" i="67" s="1"/>
  <c r="FP15" i="67"/>
  <c r="FO15" i="67"/>
  <c r="FO17" i="67" s="1"/>
  <c r="FO29" i="67" s="1"/>
  <c r="FN15" i="67"/>
  <c r="FN17" i="67" s="1"/>
  <c r="FN29" i="67" s="1"/>
  <c r="FM15" i="67"/>
  <c r="FL15" i="67"/>
  <c r="FL17" i="67" s="1"/>
  <c r="FL29" i="67" s="1"/>
  <c r="FK15" i="67"/>
  <c r="FJ15" i="67"/>
  <c r="FI15" i="67"/>
  <c r="FI17" i="67" s="1"/>
  <c r="FI29" i="67" s="1"/>
  <c r="FH15" i="67"/>
  <c r="FH17" i="67" s="1"/>
  <c r="FH29" i="67" s="1"/>
  <c r="FG15" i="67"/>
  <c r="FG17" i="67" s="1"/>
  <c r="FG29" i="67" s="1"/>
  <c r="FF15" i="67"/>
  <c r="FE15" i="67"/>
  <c r="FE17" i="67" s="1"/>
  <c r="FE29" i="67" s="1"/>
  <c r="FD15" i="67"/>
  <c r="FC15" i="67"/>
  <c r="FC17" i="67" s="1"/>
  <c r="FC29" i="67" s="1"/>
  <c r="FB15" i="67"/>
  <c r="FB17" i="67" s="1"/>
  <c r="FB29" i="67" s="1"/>
  <c r="FA15" i="67"/>
  <c r="EZ15" i="67"/>
  <c r="EZ17" i="67" s="1"/>
  <c r="EZ29" i="67" s="1"/>
  <c r="EY15" i="67"/>
  <c r="EX15" i="67"/>
  <c r="EW15" i="67"/>
  <c r="EW17" i="67" s="1"/>
  <c r="EW29" i="67" s="1"/>
  <c r="EV15" i="67"/>
  <c r="EV17" i="67" s="1"/>
  <c r="EV29" i="67" s="1"/>
  <c r="EU15" i="67"/>
  <c r="EU17" i="67" s="1"/>
  <c r="EU29" i="67" s="1"/>
  <c r="ET15" i="67"/>
  <c r="ES15" i="67"/>
  <c r="ES17" i="67" s="1"/>
  <c r="ES29" i="67" s="1"/>
  <c r="ER15" i="67"/>
  <c r="EQ15" i="67"/>
  <c r="EQ17" i="67" s="1"/>
  <c r="EQ29" i="67" s="1"/>
  <c r="EP15" i="67"/>
  <c r="EP17" i="67" s="1"/>
  <c r="EP29" i="67" s="1"/>
  <c r="EO15" i="67"/>
  <c r="EN15" i="67"/>
  <c r="EN17" i="67" s="1"/>
  <c r="EN29" i="67" s="1"/>
  <c r="EM15" i="67"/>
  <c r="EL15" i="67"/>
  <c r="EK15" i="67"/>
  <c r="EK17" i="67" s="1"/>
  <c r="EK29" i="67" s="1"/>
  <c r="EJ15" i="67"/>
  <c r="EJ17" i="67" s="1"/>
  <c r="EJ29" i="67" s="1"/>
  <c r="EI15" i="67"/>
  <c r="EI17" i="67" s="1"/>
  <c r="EI29" i="67" s="1"/>
  <c r="EH15" i="67"/>
  <c r="EG15" i="67"/>
  <c r="EG17" i="67" s="1"/>
  <c r="EG29" i="67" s="1"/>
  <c r="EF15" i="67"/>
  <c r="EE15" i="67"/>
  <c r="EE17" i="67" s="1"/>
  <c r="EE29" i="67" s="1"/>
  <c r="ED15" i="67"/>
  <c r="ED17" i="67" s="1"/>
  <c r="ED29" i="67" s="1"/>
  <c r="EC15" i="67"/>
  <c r="EB15" i="67"/>
  <c r="EB17" i="67" s="1"/>
  <c r="EB29" i="67" s="1"/>
  <c r="EA15" i="67"/>
  <c r="DZ15" i="67"/>
  <c r="DY15" i="67"/>
  <c r="DY17" i="67" s="1"/>
  <c r="DY29" i="67" s="1"/>
  <c r="DX15" i="67"/>
  <c r="DX17" i="67" s="1"/>
  <c r="DX29" i="67" s="1"/>
  <c r="DW15" i="67"/>
  <c r="DW17" i="67" s="1"/>
  <c r="DW29" i="67" s="1"/>
  <c r="DV15" i="67"/>
  <c r="DU15" i="67"/>
  <c r="DU17" i="67" s="1"/>
  <c r="DU29" i="67" s="1"/>
  <c r="DT15" i="67"/>
  <c r="DS15" i="67"/>
  <c r="DS17" i="67" s="1"/>
  <c r="DS29" i="67" s="1"/>
  <c r="DR15" i="67"/>
  <c r="DR17" i="67" s="1"/>
  <c r="DR29" i="67" s="1"/>
  <c r="DQ15" i="67"/>
  <c r="DP15" i="67"/>
  <c r="DP17" i="67" s="1"/>
  <c r="DP29" i="67" s="1"/>
  <c r="DO15" i="67"/>
  <c r="DN15" i="67"/>
  <c r="DM15" i="67"/>
  <c r="DM17" i="67" s="1"/>
  <c r="DM29" i="67" s="1"/>
  <c r="DL15" i="67"/>
  <c r="DL17" i="67" s="1"/>
  <c r="DL29" i="67" s="1"/>
  <c r="DK15" i="67"/>
  <c r="DK17" i="67" s="1"/>
  <c r="DK29" i="67" s="1"/>
  <c r="DJ15" i="67"/>
  <c r="DI15" i="67"/>
  <c r="DI17" i="67" s="1"/>
  <c r="DI29" i="67" s="1"/>
  <c r="DH15" i="67"/>
  <c r="DG15" i="67"/>
  <c r="DG17" i="67" s="1"/>
  <c r="DG29" i="67" s="1"/>
  <c r="DF15" i="67"/>
  <c r="DF17" i="67" s="1"/>
  <c r="DF29" i="67" s="1"/>
  <c r="DE15" i="67"/>
  <c r="DD15" i="67"/>
  <c r="DD17" i="67" s="1"/>
  <c r="DD29" i="67" s="1"/>
  <c r="DC15" i="67"/>
  <c r="DB15" i="67"/>
  <c r="DA15" i="67"/>
  <c r="DA17" i="67" s="1"/>
  <c r="DA29" i="67" s="1"/>
  <c r="CZ15" i="67"/>
  <c r="CZ17" i="67" s="1"/>
  <c r="CZ29" i="67" s="1"/>
  <c r="CY15" i="67"/>
  <c r="CY17" i="67" s="1"/>
  <c r="CY29" i="67" s="1"/>
  <c r="CX15" i="67"/>
  <c r="CW15" i="67"/>
  <c r="CW17" i="67" s="1"/>
  <c r="CW29" i="67" s="1"/>
  <c r="CV15" i="67"/>
  <c r="CU15" i="67"/>
  <c r="CU17" i="67" s="1"/>
  <c r="CU29" i="67" s="1"/>
  <c r="CT15" i="67"/>
  <c r="CT17" i="67" s="1"/>
  <c r="CT29" i="67" s="1"/>
  <c r="CS15" i="67"/>
  <c r="CR15" i="67"/>
  <c r="CR17" i="67" s="1"/>
  <c r="CR29" i="67" s="1"/>
  <c r="CQ15" i="67"/>
  <c r="CP15" i="67"/>
  <c r="CO15" i="67"/>
  <c r="CO17" i="67" s="1"/>
  <c r="CO29" i="67" s="1"/>
  <c r="CN15" i="67"/>
  <c r="CN17" i="67" s="1"/>
  <c r="CN29" i="67" s="1"/>
  <c r="CM15" i="67"/>
  <c r="CM17" i="67" s="1"/>
  <c r="CM29" i="67" s="1"/>
  <c r="CL15" i="67"/>
  <c r="CK15" i="67"/>
  <c r="CK17" i="67" s="1"/>
  <c r="CK29" i="67" s="1"/>
  <c r="CJ15" i="67"/>
  <c r="CI15" i="67"/>
  <c r="CI17" i="67" s="1"/>
  <c r="CI29" i="67" s="1"/>
  <c r="CH15" i="67"/>
  <c r="CH17" i="67" s="1"/>
  <c r="CH29" i="67" s="1"/>
  <c r="CG15" i="67"/>
  <c r="CF15" i="67"/>
  <c r="CF17" i="67" s="1"/>
  <c r="CF29" i="67" s="1"/>
  <c r="CE15" i="67"/>
  <c r="CD15" i="67"/>
  <c r="CC15" i="67"/>
  <c r="CC17" i="67" s="1"/>
  <c r="CC29" i="67" s="1"/>
  <c r="CB15" i="67"/>
  <c r="CB17" i="67" s="1"/>
  <c r="CB29" i="67" s="1"/>
  <c r="CA15" i="67"/>
  <c r="CA17" i="67" s="1"/>
  <c r="CA29" i="67" s="1"/>
  <c r="BZ15" i="67"/>
  <c r="BY15" i="67"/>
  <c r="BY17" i="67" s="1"/>
  <c r="BY29" i="67" s="1"/>
  <c r="BX15" i="67"/>
  <c r="BW15" i="67"/>
  <c r="BW17" i="67" s="1"/>
  <c r="BW29" i="67" s="1"/>
  <c r="BV15" i="67"/>
  <c r="BV17" i="67" s="1"/>
  <c r="BV29" i="67" s="1"/>
  <c r="BU15" i="67"/>
  <c r="BT15" i="67"/>
  <c r="BT17" i="67" s="1"/>
  <c r="BT29" i="67" s="1"/>
  <c r="BS15" i="67"/>
  <c r="BR15" i="67"/>
  <c r="BQ15" i="67"/>
  <c r="BQ17" i="67" s="1"/>
  <c r="BQ29" i="67" s="1"/>
  <c r="BP15" i="67"/>
  <c r="BP17" i="67" s="1"/>
  <c r="BP29" i="67" s="1"/>
  <c r="BO15" i="67"/>
  <c r="BO17" i="67" s="1"/>
  <c r="BO29" i="67" s="1"/>
  <c r="BN15" i="67"/>
  <c r="BM15" i="67"/>
  <c r="BM17" i="67" s="1"/>
  <c r="BM29" i="67" s="1"/>
  <c r="BL15" i="67"/>
  <c r="BK15" i="67"/>
  <c r="BK17" i="67" s="1"/>
  <c r="BK29" i="67" s="1"/>
  <c r="BJ15" i="67"/>
  <c r="BJ17" i="67" s="1"/>
  <c r="BJ29" i="67" s="1"/>
  <c r="BI15" i="67"/>
  <c r="BH15" i="67"/>
  <c r="BH17" i="67" s="1"/>
  <c r="BH29" i="67" s="1"/>
  <c r="BG15" i="67"/>
  <c r="BF15" i="67"/>
  <c r="BE15" i="67"/>
  <c r="BE17" i="67" s="1"/>
  <c r="BE29" i="67" s="1"/>
  <c r="BD15" i="67"/>
  <c r="BD17" i="67" s="1"/>
  <c r="BD29" i="67" s="1"/>
  <c r="BC15" i="67"/>
  <c r="BC17" i="67" s="1"/>
  <c r="BC29" i="67" s="1"/>
  <c r="BB15" i="67"/>
  <c r="BA15" i="67"/>
  <c r="BA17" i="67" s="1"/>
  <c r="BA29" i="67" s="1"/>
  <c r="AZ15" i="67"/>
  <c r="AY15" i="67"/>
  <c r="AY17" i="67" s="1"/>
  <c r="AY29" i="67" s="1"/>
  <c r="AX15" i="67"/>
  <c r="AX17" i="67" s="1"/>
  <c r="AX29" i="67" s="1"/>
  <c r="AW15" i="67"/>
  <c r="AV15" i="67"/>
  <c r="AV17" i="67" s="1"/>
  <c r="AV29" i="67" s="1"/>
  <c r="AU15" i="67"/>
  <c r="AT15" i="67"/>
  <c r="AS15" i="67"/>
  <c r="AS17" i="67" s="1"/>
  <c r="AS29" i="67" s="1"/>
  <c r="AR15" i="67"/>
  <c r="AR17" i="67" s="1"/>
  <c r="AR29" i="67" s="1"/>
  <c r="AQ15" i="67"/>
  <c r="AQ17" i="67" s="1"/>
  <c r="AQ29" i="67" s="1"/>
  <c r="AP15" i="67"/>
  <c r="AO15" i="67"/>
  <c r="AO17" i="67" s="1"/>
  <c r="AO29" i="67" s="1"/>
  <c r="AN15" i="67"/>
  <c r="AM15" i="67"/>
  <c r="AM17" i="67" s="1"/>
  <c r="AM29" i="67" s="1"/>
  <c r="AL15" i="67"/>
  <c r="AL17" i="67" s="1"/>
  <c r="AL29" i="67" s="1"/>
  <c r="AK15" i="67"/>
  <c r="AJ15" i="67"/>
  <c r="AJ17" i="67" s="1"/>
  <c r="AJ29" i="67" s="1"/>
  <c r="AI15" i="67"/>
  <c r="AH15" i="67"/>
  <c r="AG15" i="67"/>
  <c r="AG17" i="67" s="1"/>
  <c r="AG29" i="67" s="1"/>
  <c r="AF15" i="67"/>
  <c r="AF17" i="67" s="1"/>
  <c r="AF29" i="67" s="1"/>
  <c r="AE15" i="67"/>
  <c r="AE17" i="67" s="1"/>
  <c r="AE29" i="67" s="1"/>
  <c r="AD15" i="67"/>
  <c r="AC15" i="67"/>
  <c r="AC17" i="67" s="1"/>
  <c r="AC29" i="67" s="1"/>
  <c r="AB15" i="67"/>
  <c r="AA15" i="67"/>
  <c r="AA17" i="67" s="1"/>
  <c r="AA29" i="67" s="1"/>
  <c r="Z15" i="67"/>
  <c r="Z17" i="67" s="1"/>
  <c r="Z29" i="67" s="1"/>
  <c r="Y15" i="67"/>
  <c r="X15" i="67"/>
  <c r="X17" i="67" s="1"/>
  <c r="X29" i="67" s="1"/>
  <c r="W15" i="67"/>
  <c r="V15" i="67"/>
  <c r="U15" i="67"/>
  <c r="U17" i="67" s="1"/>
  <c r="U29" i="67" s="1"/>
  <c r="T15" i="67"/>
  <c r="T17" i="67" s="1"/>
  <c r="T29" i="67" s="1"/>
  <c r="S15" i="67"/>
  <c r="S17" i="67" s="1"/>
  <c r="S29" i="67" s="1"/>
  <c r="R15" i="67"/>
  <c r="Q15" i="67"/>
  <c r="Q17" i="67" s="1"/>
  <c r="Q29" i="67" s="1"/>
  <c r="P15" i="67"/>
  <c r="O15" i="67"/>
  <c r="O17" i="67" s="1"/>
  <c r="O29" i="67" s="1"/>
  <c r="N15" i="67"/>
  <c r="N17" i="67" s="1"/>
  <c r="N29" i="67" s="1"/>
  <c r="M15" i="67"/>
  <c r="L15" i="67"/>
  <c r="L17" i="67" s="1"/>
  <c r="L29" i="67" s="1"/>
  <c r="K15" i="67"/>
  <c r="J15" i="67"/>
  <c r="I15" i="67"/>
  <c r="I17" i="67" s="1"/>
  <c r="I29" i="67" s="1"/>
  <c r="H15" i="67"/>
  <c r="H17" i="67" s="1"/>
  <c r="H29" i="67" s="1"/>
  <c r="G15" i="67"/>
  <c r="G17" i="67" s="1"/>
  <c r="G29" i="67" s="1"/>
  <c r="F15" i="67"/>
  <c r="E15" i="67"/>
  <c r="E17" i="67" s="1"/>
  <c r="E29" i="67" s="1"/>
  <c r="D15" i="67"/>
  <c r="C15" i="67"/>
  <c r="C17" i="67" s="1"/>
  <c r="C29" i="67" s="1"/>
  <c r="B15" i="67"/>
  <c r="B17" i="67" s="1"/>
  <c r="FZ14" i="67"/>
  <c r="FY13" i="67"/>
  <c r="FX13" i="67"/>
  <c r="FY11" i="67"/>
  <c r="FY10" i="67"/>
  <c r="FY8" i="67"/>
  <c r="FY6" i="67"/>
  <c r="FY5" i="67"/>
  <c r="FX17" i="66"/>
  <c r="FX13" i="66"/>
  <c r="B33" i="68" l="1"/>
  <c r="FY15" i="68"/>
  <c r="FY13" i="68"/>
  <c r="FY17" i="68"/>
  <c r="B32" i="68" s="1"/>
  <c r="B29" i="68"/>
  <c r="B33" i="67"/>
  <c r="B29" i="67"/>
  <c r="FY17" i="67"/>
  <c r="B32" i="67" s="1"/>
  <c r="B34" i="67" s="1"/>
  <c r="FY15" i="67"/>
  <c r="EQ29" i="66"/>
  <c r="BL29" i="66"/>
  <c r="B33" i="66"/>
  <c r="FW17" i="66"/>
  <c r="FV17" i="66"/>
  <c r="FU17" i="66"/>
  <c r="FT17" i="66"/>
  <c r="FS17" i="66"/>
  <c r="FR17" i="66"/>
  <c r="FQ17" i="66"/>
  <c r="FP17" i="66"/>
  <c r="FO17" i="66"/>
  <c r="FN17" i="66"/>
  <c r="FM17" i="66"/>
  <c r="FL17" i="66"/>
  <c r="FK17" i="66"/>
  <c r="FJ17" i="66"/>
  <c r="FI17" i="66"/>
  <c r="FH17" i="66"/>
  <c r="FG17" i="66"/>
  <c r="FF17" i="66"/>
  <c r="FE17" i="66"/>
  <c r="FD17" i="66"/>
  <c r="FC17" i="66"/>
  <c r="FB17" i="66"/>
  <c r="FA17" i="66"/>
  <c r="EZ17" i="66"/>
  <c r="EY17" i="66"/>
  <c r="EX17" i="66"/>
  <c r="EW17" i="66"/>
  <c r="EV17" i="66"/>
  <c r="EU17" i="66"/>
  <c r="ET17" i="66"/>
  <c r="ES17" i="66"/>
  <c r="ER17" i="66"/>
  <c r="EQ17" i="66"/>
  <c r="EP17" i="66"/>
  <c r="EO17" i="66"/>
  <c r="EN17" i="66"/>
  <c r="EM17" i="66"/>
  <c r="EL17" i="66"/>
  <c r="EK17" i="66"/>
  <c r="EJ17" i="66"/>
  <c r="EH17" i="66"/>
  <c r="EG17" i="66"/>
  <c r="EF17" i="66"/>
  <c r="EE17" i="66"/>
  <c r="ED17" i="66"/>
  <c r="EC17" i="66"/>
  <c r="EB17" i="66"/>
  <c r="EA17" i="66"/>
  <c r="DZ17" i="66"/>
  <c r="DY17" i="66"/>
  <c r="DX17" i="66"/>
  <c r="DW17" i="66"/>
  <c r="DV17" i="66"/>
  <c r="DU17" i="66"/>
  <c r="DT17" i="66"/>
  <c r="DS17" i="66"/>
  <c r="DR17" i="66"/>
  <c r="DQ17" i="66"/>
  <c r="DP17" i="66"/>
  <c r="DO17" i="66"/>
  <c r="DN17" i="66"/>
  <c r="DM17" i="66"/>
  <c r="DL17" i="66"/>
  <c r="DK17" i="66"/>
  <c r="DJ17" i="66"/>
  <c r="DI17" i="66"/>
  <c r="DH17" i="66"/>
  <c r="DG17" i="66"/>
  <c r="DF17" i="66"/>
  <c r="DE17" i="66"/>
  <c r="DD17" i="66"/>
  <c r="DC17" i="66"/>
  <c r="DB17" i="66"/>
  <c r="DA17" i="66"/>
  <c r="CZ17" i="66"/>
  <c r="CY17" i="66"/>
  <c r="CX17" i="66"/>
  <c r="CW17" i="66"/>
  <c r="CV17" i="66"/>
  <c r="CU17" i="66"/>
  <c r="CT17" i="66"/>
  <c r="CS17" i="66"/>
  <c r="CR17" i="66"/>
  <c r="CQ17" i="66"/>
  <c r="CP17" i="66"/>
  <c r="CO17" i="66"/>
  <c r="CN17" i="66"/>
  <c r="CM17" i="66"/>
  <c r="CL17" i="66"/>
  <c r="CK17" i="66"/>
  <c r="CJ17" i="66"/>
  <c r="CI17" i="66"/>
  <c r="CH17" i="66"/>
  <c r="CG17" i="66"/>
  <c r="CF17" i="66"/>
  <c r="CE17" i="66"/>
  <c r="CD17" i="66"/>
  <c r="CC17" i="66"/>
  <c r="CB17" i="66"/>
  <c r="CA17" i="66"/>
  <c r="BZ17" i="66"/>
  <c r="BY17" i="66"/>
  <c r="BX17" i="66"/>
  <c r="BW17" i="66"/>
  <c r="BV17" i="66"/>
  <c r="BT17" i="66"/>
  <c r="BS17" i="66"/>
  <c r="BR17" i="66"/>
  <c r="BQ17" i="66"/>
  <c r="BP17" i="66"/>
  <c r="BO17" i="66"/>
  <c r="BN17" i="66"/>
  <c r="BM17" i="66"/>
  <c r="BL17" i="66"/>
  <c r="BK17" i="66"/>
  <c r="BJ17" i="66"/>
  <c r="BI17" i="66"/>
  <c r="BH17" i="66"/>
  <c r="BG17" i="66"/>
  <c r="BF17" i="66"/>
  <c r="BE17" i="66"/>
  <c r="BD17" i="66"/>
  <c r="BC17" i="66"/>
  <c r="BB17" i="66"/>
  <c r="BA17" i="66"/>
  <c r="AZ17" i="66"/>
  <c r="AY17" i="66"/>
  <c r="AX17" i="66"/>
  <c r="AW17" i="66"/>
  <c r="AV17" i="66"/>
  <c r="AU17" i="66"/>
  <c r="AT17" i="66"/>
  <c r="AS17" i="66"/>
  <c r="AR17" i="66"/>
  <c r="AQ17" i="66"/>
  <c r="AP17" i="66"/>
  <c r="AO17" i="66"/>
  <c r="AN17" i="66"/>
  <c r="AM17" i="66"/>
  <c r="AL17" i="66"/>
  <c r="AK17" i="66"/>
  <c r="AJ17" i="66"/>
  <c r="AI17" i="66"/>
  <c r="AH17" i="66"/>
  <c r="AG17" i="66"/>
  <c r="AF17" i="66"/>
  <c r="AE17" i="66"/>
  <c r="AD17" i="66"/>
  <c r="AC17" i="66"/>
  <c r="AB17" i="66"/>
  <c r="AA17" i="66"/>
  <c r="Z17" i="66"/>
  <c r="Y17" i="66"/>
  <c r="X17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D17" i="66"/>
  <c r="C17" i="66"/>
  <c r="B17" i="66"/>
  <c r="BU17" i="66"/>
  <c r="B34" i="68" l="1"/>
  <c r="C33" i="68"/>
  <c r="FY29" i="68"/>
  <c r="C32" i="68" s="1"/>
  <c r="C34" i="68" s="1"/>
  <c r="C33" i="67"/>
  <c r="FY29" i="67"/>
  <c r="C32" i="67" s="1"/>
  <c r="C34" i="67" s="1"/>
  <c r="FZ14" i="66"/>
  <c r="FX15" i="66" l="1"/>
  <c r="FW15" i="66"/>
  <c r="FV15" i="66"/>
  <c r="FU15" i="66"/>
  <c r="FT15" i="66"/>
  <c r="FS15" i="66"/>
  <c r="FR15" i="66"/>
  <c r="FQ15" i="66"/>
  <c r="FP15" i="66"/>
  <c r="FO15" i="66"/>
  <c r="FN15" i="66"/>
  <c r="FM15" i="66"/>
  <c r="FL15" i="66"/>
  <c r="FK15" i="66"/>
  <c r="FJ15" i="66"/>
  <c r="FI15" i="66"/>
  <c r="FH15" i="66"/>
  <c r="FG15" i="66"/>
  <c r="FF15" i="66"/>
  <c r="FE15" i="66"/>
  <c r="FD15" i="66"/>
  <c r="FC15" i="66"/>
  <c r="FB15" i="66"/>
  <c r="FA15" i="66"/>
  <c r="EZ15" i="66"/>
  <c r="EY15" i="66"/>
  <c r="EX15" i="66"/>
  <c r="EW15" i="66"/>
  <c r="EV15" i="66"/>
  <c r="EU15" i="66"/>
  <c r="ET15" i="66"/>
  <c r="ES15" i="66"/>
  <c r="ER15" i="66"/>
  <c r="EQ15" i="66"/>
  <c r="EP15" i="66"/>
  <c r="EO15" i="66"/>
  <c r="EN15" i="66"/>
  <c r="EM15" i="66"/>
  <c r="EL15" i="66"/>
  <c r="EK15" i="66"/>
  <c r="EJ15" i="66"/>
  <c r="EI15" i="66"/>
  <c r="EI17" i="66" s="1"/>
  <c r="EH15" i="66"/>
  <c r="EG15" i="66"/>
  <c r="EF15" i="66"/>
  <c r="EE15" i="66"/>
  <c r="ED15" i="66"/>
  <c r="EC15" i="66"/>
  <c r="EB15" i="66"/>
  <c r="EA15" i="66"/>
  <c r="DZ15" i="66"/>
  <c r="DY15" i="66"/>
  <c r="DX15" i="66"/>
  <c r="DW15" i="66"/>
  <c r="DV15" i="66"/>
  <c r="DU15" i="66"/>
  <c r="DT15" i="66"/>
  <c r="DS15" i="66"/>
  <c r="DR15" i="66"/>
  <c r="DQ15" i="66"/>
  <c r="DP15" i="66"/>
  <c r="DO15" i="66"/>
  <c r="DN15" i="66"/>
  <c r="DM15" i="66"/>
  <c r="DL15" i="66"/>
  <c r="DK15" i="66"/>
  <c r="DJ15" i="66"/>
  <c r="DI15" i="66"/>
  <c r="DH15" i="66"/>
  <c r="DG15" i="66"/>
  <c r="DF15" i="66"/>
  <c r="DE15" i="66"/>
  <c r="DD15" i="66"/>
  <c r="DC15" i="66"/>
  <c r="DB15" i="66"/>
  <c r="DA15" i="66"/>
  <c r="CZ15" i="66"/>
  <c r="CY15" i="66"/>
  <c r="CX15" i="66"/>
  <c r="CW15" i="66"/>
  <c r="CV15" i="66"/>
  <c r="CU15" i="66"/>
  <c r="CT15" i="66"/>
  <c r="CS15" i="66"/>
  <c r="CR15" i="66"/>
  <c r="CQ15" i="66"/>
  <c r="CP15" i="66"/>
  <c r="CO15" i="66"/>
  <c r="CN15" i="66"/>
  <c r="CM15" i="66"/>
  <c r="CL15" i="66"/>
  <c r="CK15" i="66"/>
  <c r="CJ15" i="66"/>
  <c r="CI15" i="66"/>
  <c r="CH15" i="66"/>
  <c r="CG15" i="66"/>
  <c r="CF15" i="66"/>
  <c r="CE15" i="66"/>
  <c r="CD15" i="66"/>
  <c r="CC15" i="66"/>
  <c r="CB15" i="66"/>
  <c r="CA15" i="66"/>
  <c r="BZ15" i="66"/>
  <c r="BY15" i="66"/>
  <c r="BX15" i="66"/>
  <c r="BW15" i="66"/>
  <c r="BV15" i="66"/>
  <c r="BU15" i="66"/>
  <c r="BT15" i="66"/>
  <c r="BS15" i="66"/>
  <c r="BR15" i="66"/>
  <c r="BQ15" i="66"/>
  <c r="BP15" i="66"/>
  <c r="BO15" i="66"/>
  <c r="BN15" i="66"/>
  <c r="BM15" i="66"/>
  <c r="BL15" i="66"/>
  <c r="BK15" i="66"/>
  <c r="BJ15" i="66"/>
  <c r="BI15" i="66"/>
  <c r="BH15" i="66"/>
  <c r="BG15" i="66"/>
  <c r="BF15" i="66"/>
  <c r="BE15" i="66"/>
  <c r="BD15" i="66"/>
  <c r="BC15" i="66"/>
  <c r="BB15" i="66"/>
  <c r="BA15" i="66"/>
  <c r="AZ15" i="66"/>
  <c r="AY15" i="66"/>
  <c r="AX15" i="66"/>
  <c r="AW15" i="66"/>
  <c r="AV15" i="66"/>
  <c r="AU15" i="66"/>
  <c r="AT15" i="66"/>
  <c r="AS15" i="66"/>
  <c r="AR15" i="66"/>
  <c r="AQ15" i="66"/>
  <c r="AP15" i="66"/>
  <c r="AO15" i="66"/>
  <c r="AN15" i="66"/>
  <c r="AM15" i="66"/>
  <c r="AL15" i="66"/>
  <c r="AK15" i="66"/>
  <c r="AJ15" i="66"/>
  <c r="AI15" i="66"/>
  <c r="AH15" i="66"/>
  <c r="AG15" i="66"/>
  <c r="AF15" i="66"/>
  <c r="AE15" i="66"/>
  <c r="AD15" i="66"/>
  <c r="AC15" i="66"/>
  <c r="AB15" i="66"/>
  <c r="AA15" i="66"/>
  <c r="Z15" i="66"/>
  <c r="Y15" i="66"/>
  <c r="X15" i="66"/>
  <c r="W15" i="66"/>
  <c r="V15" i="66"/>
  <c r="U15" i="66"/>
  <c r="T15" i="66"/>
  <c r="S15" i="66"/>
  <c r="R15" i="66"/>
  <c r="Q15" i="66"/>
  <c r="P15" i="66"/>
  <c r="O15" i="66"/>
  <c r="N15" i="66"/>
  <c r="M15" i="66"/>
  <c r="L15" i="66"/>
  <c r="K15" i="66"/>
  <c r="J15" i="66"/>
  <c r="I15" i="66"/>
  <c r="H15" i="66"/>
  <c r="G15" i="66"/>
  <c r="F15" i="66"/>
  <c r="E15" i="66"/>
  <c r="D15" i="66"/>
  <c r="C15" i="66"/>
  <c r="B15" i="66"/>
  <c r="FX27" i="66" l="1"/>
  <c r="FX29" i="66" s="1"/>
  <c r="FW27" i="66"/>
  <c r="FW29" i="66" s="1"/>
  <c r="FV27" i="66"/>
  <c r="FV29" i="66" s="1"/>
  <c r="FU27" i="66"/>
  <c r="FU29" i="66" s="1"/>
  <c r="FT27" i="66"/>
  <c r="FT29" i="66" s="1"/>
  <c r="FS27" i="66"/>
  <c r="FS29" i="66" s="1"/>
  <c r="FR27" i="66"/>
  <c r="FR29" i="66" s="1"/>
  <c r="FQ27" i="66"/>
  <c r="FQ29" i="66" s="1"/>
  <c r="FP27" i="66"/>
  <c r="FP29" i="66" s="1"/>
  <c r="FO27" i="66"/>
  <c r="FO29" i="66" s="1"/>
  <c r="FN27" i="66"/>
  <c r="FN29" i="66" s="1"/>
  <c r="FM27" i="66"/>
  <c r="FM29" i="66" s="1"/>
  <c r="FL27" i="66"/>
  <c r="FL29" i="66" s="1"/>
  <c r="FK27" i="66"/>
  <c r="FK29" i="66" s="1"/>
  <c r="FJ27" i="66"/>
  <c r="FJ29" i="66" s="1"/>
  <c r="FI27" i="66"/>
  <c r="FI29" i="66" s="1"/>
  <c r="FH27" i="66"/>
  <c r="FH29" i="66" s="1"/>
  <c r="FG27" i="66"/>
  <c r="FG29" i="66" s="1"/>
  <c r="FF27" i="66"/>
  <c r="FF29" i="66" s="1"/>
  <c r="FE27" i="66"/>
  <c r="FE29" i="66" s="1"/>
  <c r="FD27" i="66"/>
  <c r="FD29" i="66" s="1"/>
  <c r="FC27" i="66"/>
  <c r="FC29" i="66" s="1"/>
  <c r="FB27" i="66"/>
  <c r="FB29" i="66" s="1"/>
  <c r="FA27" i="66"/>
  <c r="FA29" i="66" s="1"/>
  <c r="EZ27" i="66"/>
  <c r="EZ29" i="66" s="1"/>
  <c r="EY27" i="66"/>
  <c r="EY29" i="66" s="1"/>
  <c r="EX27" i="66"/>
  <c r="EX29" i="66" s="1"/>
  <c r="EW27" i="66"/>
  <c r="EW29" i="66" s="1"/>
  <c r="EV27" i="66"/>
  <c r="EV29" i="66" s="1"/>
  <c r="EU27" i="66"/>
  <c r="EU29" i="66" s="1"/>
  <c r="ET27" i="66"/>
  <c r="ET29" i="66" s="1"/>
  <c r="ES27" i="66"/>
  <c r="ES29" i="66" s="1"/>
  <c r="ER27" i="66"/>
  <c r="ER29" i="66" s="1"/>
  <c r="EP27" i="66"/>
  <c r="EP29" i="66" s="1"/>
  <c r="EO27" i="66"/>
  <c r="EO29" i="66" s="1"/>
  <c r="EN27" i="66"/>
  <c r="EN29" i="66" s="1"/>
  <c r="EM27" i="66"/>
  <c r="EM29" i="66" s="1"/>
  <c r="EL27" i="66"/>
  <c r="EL29" i="66" s="1"/>
  <c r="EK27" i="66"/>
  <c r="EK29" i="66" s="1"/>
  <c r="EJ27" i="66"/>
  <c r="EJ29" i="66" s="1"/>
  <c r="EI27" i="66"/>
  <c r="EI29" i="66" s="1"/>
  <c r="EH27" i="66"/>
  <c r="EH29" i="66" s="1"/>
  <c r="EG27" i="66"/>
  <c r="EG29" i="66" s="1"/>
  <c r="EF27" i="66"/>
  <c r="EF29" i="66" s="1"/>
  <c r="EE27" i="66"/>
  <c r="EE29" i="66" s="1"/>
  <c r="ED27" i="66"/>
  <c r="ED29" i="66" s="1"/>
  <c r="EC27" i="66"/>
  <c r="EC29" i="66" s="1"/>
  <c r="EB27" i="66"/>
  <c r="EB29" i="66" s="1"/>
  <c r="EA27" i="66"/>
  <c r="EA29" i="66" s="1"/>
  <c r="DZ27" i="66"/>
  <c r="DZ29" i="66" s="1"/>
  <c r="DY27" i="66"/>
  <c r="DY29" i="66" s="1"/>
  <c r="DX27" i="66"/>
  <c r="DX29" i="66" s="1"/>
  <c r="DW27" i="66"/>
  <c r="DW29" i="66" s="1"/>
  <c r="DV27" i="66"/>
  <c r="DV29" i="66" s="1"/>
  <c r="DU27" i="66"/>
  <c r="DU29" i="66" s="1"/>
  <c r="DT27" i="66"/>
  <c r="DT29" i="66" s="1"/>
  <c r="DS27" i="66"/>
  <c r="DS29" i="66" s="1"/>
  <c r="DR27" i="66"/>
  <c r="DR29" i="66" s="1"/>
  <c r="DQ27" i="66"/>
  <c r="DQ29" i="66" s="1"/>
  <c r="DP27" i="66"/>
  <c r="DP29" i="66" s="1"/>
  <c r="DO27" i="66"/>
  <c r="DO29" i="66" s="1"/>
  <c r="DN27" i="66"/>
  <c r="DN29" i="66" s="1"/>
  <c r="DM27" i="66"/>
  <c r="DM29" i="66" s="1"/>
  <c r="DL27" i="66"/>
  <c r="DL29" i="66" s="1"/>
  <c r="DK27" i="66"/>
  <c r="DK29" i="66" s="1"/>
  <c r="DJ27" i="66"/>
  <c r="DJ29" i="66" s="1"/>
  <c r="DI27" i="66"/>
  <c r="DI29" i="66" s="1"/>
  <c r="DH27" i="66"/>
  <c r="DH29" i="66" s="1"/>
  <c r="DG27" i="66"/>
  <c r="DG29" i="66" s="1"/>
  <c r="DF27" i="66"/>
  <c r="DF29" i="66" s="1"/>
  <c r="DE27" i="66"/>
  <c r="DE29" i="66" s="1"/>
  <c r="DD27" i="66"/>
  <c r="DD29" i="66" s="1"/>
  <c r="DC27" i="66"/>
  <c r="DC29" i="66" s="1"/>
  <c r="DB27" i="66"/>
  <c r="DB29" i="66" s="1"/>
  <c r="DA27" i="66"/>
  <c r="DA29" i="66" s="1"/>
  <c r="CZ27" i="66"/>
  <c r="CZ29" i="66" s="1"/>
  <c r="CY27" i="66"/>
  <c r="CY29" i="66" s="1"/>
  <c r="CX27" i="66"/>
  <c r="CX29" i="66" s="1"/>
  <c r="CW27" i="66"/>
  <c r="CW29" i="66" s="1"/>
  <c r="CV27" i="66"/>
  <c r="CV29" i="66" s="1"/>
  <c r="CU27" i="66"/>
  <c r="CU29" i="66" s="1"/>
  <c r="CT27" i="66"/>
  <c r="CT29" i="66" s="1"/>
  <c r="CS27" i="66"/>
  <c r="CS29" i="66" s="1"/>
  <c r="CR27" i="66"/>
  <c r="CR29" i="66" s="1"/>
  <c r="CQ27" i="66"/>
  <c r="CQ29" i="66" s="1"/>
  <c r="CP27" i="66"/>
  <c r="CP29" i="66" s="1"/>
  <c r="CO27" i="66"/>
  <c r="CO29" i="66" s="1"/>
  <c r="CN27" i="66"/>
  <c r="CN29" i="66" s="1"/>
  <c r="CM27" i="66"/>
  <c r="CM29" i="66" s="1"/>
  <c r="CL27" i="66"/>
  <c r="CL29" i="66" s="1"/>
  <c r="CK27" i="66"/>
  <c r="CK29" i="66" s="1"/>
  <c r="CJ27" i="66"/>
  <c r="CJ29" i="66" s="1"/>
  <c r="CI27" i="66"/>
  <c r="CI29" i="66" s="1"/>
  <c r="CH27" i="66"/>
  <c r="CH29" i="66" s="1"/>
  <c r="CG27" i="66"/>
  <c r="CG29" i="66" s="1"/>
  <c r="CF27" i="66"/>
  <c r="CF29" i="66" s="1"/>
  <c r="CE27" i="66"/>
  <c r="CE29" i="66" s="1"/>
  <c r="CD27" i="66"/>
  <c r="CD29" i="66" s="1"/>
  <c r="CC27" i="66"/>
  <c r="CC29" i="66" s="1"/>
  <c r="CB27" i="66"/>
  <c r="CB29" i="66" s="1"/>
  <c r="CA27" i="66"/>
  <c r="CA29" i="66" s="1"/>
  <c r="BZ27" i="66"/>
  <c r="BZ29" i="66" s="1"/>
  <c r="BY27" i="66"/>
  <c r="BY29" i="66" s="1"/>
  <c r="BX27" i="66"/>
  <c r="BX29" i="66" s="1"/>
  <c r="BW27" i="66"/>
  <c r="BW29" i="66" s="1"/>
  <c r="BV27" i="66"/>
  <c r="BV29" i="66" s="1"/>
  <c r="BU27" i="66"/>
  <c r="BU29" i="66" s="1"/>
  <c r="BT27" i="66"/>
  <c r="BT29" i="66" s="1"/>
  <c r="BS27" i="66"/>
  <c r="BS29" i="66" s="1"/>
  <c r="BR27" i="66"/>
  <c r="BR29" i="66" s="1"/>
  <c r="BQ27" i="66"/>
  <c r="BQ29" i="66" s="1"/>
  <c r="BP27" i="66"/>
  <c r="BP29" i="66" s="1"/>
  <c r="BO27" i="66"/>
  <c r="BO29" i="66" s="1"/>
  <c r="BN27" i="66"/>
  <c r="BN29" i="66" s="1"/>
  <c r="BM27" i="66"/>
  <c r="BM29" i="66" s="1"/>
  <c r="BK27" i="66"/>
  <c r="BK29" i="66" s="1"/>
  <c r="BJ27" i="66"/>
  <c r="BJ29" i="66" s="1"/>
  <c r="BI27" i="66"/>
  <c r="BI29" i="66" s="1"/>
  <c r="BH27" i="66"/>
  <c r="BH29" i="66" s="1"/>
  <c r="BG27" i="66"/>
  <c r="BG29" i="66" s="1"/>
  <c r="BF27" i="66"/>
  <c r="BF29" i="66" s="1"/>
  <c r="BE27" i="66"/>
  <c r="BE29" i="66" s="1"/>
  <c r="BD27" i="66"/>
  <c r="BD29" i="66" s="1"/>
  <c r="BC27" i="66"/>
  <c r="BC29" i="66" s="1"/>
  <c r="BB27" i="66"/>
  <c r="BB29" i="66" s="1"/>
  <c r="BA27" i="66"/>
  <c r="BA29" i="66" s="1"/>
  <c r="AZ27" i="66"/>
  <c r="AZ29" i="66" s="1"/>
  <c r="AY27" i="66"/>
  <c r="AY29" i="66" s="1"/>
  <c r="AX27" i="66"/>
  <c r="AX29" i="66" s="1"/>
  <c r="AW27" i="66"/>
  <c r="AW29" i="66" s="1"/>
  <c r="AV27" i="66"/>
  <c r="AV29" i="66" s="1"/>
  <c r="AU27" i="66"/>
  <c r="AU29" i="66" s="1"/>
  <c r="AT27" i="66"/>
  <c r="AT29" i="66" s="1"/>
  <c r="AS27" i="66"/>
  <c r="AS29" i="66" s="1"/>
  <c r="AR27" i="66"/>
  <c r="AR29" i="66" s="1"/>
  <c r="AQ27" i="66"/>
  <c r="AQ29" i="66" s="1"/>
  <c r="AP27" i="66"/>
  <c r="AP29" i="66" s="1"/>
  <c r="AO27" i="66"/>
  <c r="AO29" i="66" s="1"/>
  <c r="AN27" i="66"/>
  <c r="AN29" i="66" s="1"/>
  <c r="AM27" i="66"/>
  <c r="AM29" i="66" s="1"/>
  <c r="AL27" i="66"/>
  <c r="AL29" i="66" s="1"/>
  <c r="AK27" i="66"/>
  <c r="AK29" i="66" s="1"/>
  <c r="AJ27" i="66"/>
  <c r="AJ29" i="66" s="1"/>
  <c r="AI27" i="66"/>
  <c r="AI29" i="66" s="1"/>
  <c r="AH27" i="66"/>
  <c r="AH29" i="66" s="1"/>
  <c r="AG27" i="66"/>
  <c r="AG29" i="66" s="1"/>
  <c r="AF27" i="66"/>
  <c r="AF29" i="66" s="1"/>
  <c r="AE27" i="66"/>
  <c r="AE29" i="66" s="1"/>
  <c r="AD27" i="66"/>
  <c r="AD29" i="66" s="1"/>
  <c r="AC27" i="66"/>
  <c r="AC29" i="66" s="1"/>
  <c r="AB27" i="66"/>
  <c r="AB29" i="66" s="1"/>
  <c r="AA27" i="66"/>
  <c r="AA29" i="66" s="1"/>
  <c r="Z27" i="66"/>
  <c r="Z29" i="66" s="1"/>
  <c r="Y27" i="66"/>
  <c r="Y29" i="66" s="1"/>
  <c r="X27" i="66"/>
  <c r="X29" i="66" s="1"/>
  <c r="W27" i="66"/>
  <c r="W29" i="66" s="1"/>
  <c r="V27" i="66"/>
  <c r="V29" i="66" s="1"/>
  <c r="U27" i="66"/>
  <c r="U29" i="66" s="1"/>
  <c r="T27" i="66"/>
  <c r="T29" i="66" s="1"/>
  <c r="S27" i="66"/>
  <c r="S29" i="66" s="1"/>
  <c r="R27" i="66"/>
  <c r="R29" i="66" s="1"/>
  <c r="Q27" i="66"/>
  <c r="Q29" i="66" s="1"/>
  <c r="P27" i="66"/>
  <c r="P29" i="66" s="1"/>
  <c r="O27" i="66"/>
  <c r="O29" i="66" s="1"/>
  <c r="N27" i="66"/>
  <c r="N29" i="66" s="1"/>
  <c r="M27" i="66"/>
  <c r="M29" i="66" s="1"/>
  <c r="L27" i="66"/>
  <c r="L29" i="66" s="1"/>
  <c r="K27" i="66"/>
  <c r="K29" i="66" s="1"/>
  <c r="J27" i="66"/>
  <c r="J29" i="66" s="1"/>
  <c r="I27" i="66"/>
  <c r="I29" i="66" s="1"/>
  <c r="H27" i="66"/>
  <c r="H29" i="66" s="1"/>
  <c r="G27" i="66"/>
  <c r="G29" i="66" s="1"/>
  <c r="F27" i="66"/>
  <c r="F29" i="66" s="1"/>
  <c r="E27" i="66"/>
  <c r="E29" i="66" s="1"/>
  <c r="D27" i="66"/>
  <c r="D29" i="66" s="1"/>
  <c r="C27" i="66"/>
  <c r="C29" i="66" s="1"/>
  <c r="B27" i="66"/>
  <c r="FY25" i="66"/>
  <c r="FY24" i="66"/>
  <c r="FY23" i="66"/>
  <c r="FY22" i="66"/>
  <c r="FY21" i="66"/>
  <c r="FY16" i="66"/>
  <c r="FY11" i="66"/>
  <c r="FY10" i="66"/>
  <c r="FY8" i="66"/>
  <c r="FY6" i="66"/>
  <c r="FY5" i="66"/>
  <c r="FY27" i="66" l="1"/>
  <c r="FY15" i="66"/>
  <c r="B29" i="66"/>
  <c r="C33" i="66" s="1"/>
  <c r="FY13" i="66"/>
  <c r="FY17" i="66" l="1"/>
  <c r="B32" i="66" s="1"/>
  <c r="B34" i="66" s="1"/>
  <c r="FY29" i="66"/>
  <c r="C32" i="66" s="1"/>
  <c r="C34" i="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2D89B253-FB98-445B-A798-D89B021E7A82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I21" authorId="0" shapeId="0" xr:uid="{17AE08EF-F0DE-4164-8C22-39FCDFE82246}">
      <text>
        <r>
          <rPr>
            <b/>
            <sz val="9"/>
            <color indexed="81"/>
            <rFont val="Tahoma"/>
            <charset val="1"/>
          </rPr>
          <t>Correction to withholidng being taken for first 7 months from Valley instead of Alamosa.  Change back to single monthly withholding amount in March.</t>
        </r>
      </text>
    </comment>
    <comment ref="CY21" authorId="0" shapeId="0" xr:uid="{E01173A5-B253-40CD-A585-F10B7DFF2E00}">
      <text>
        <r>
          <rPr>
            <b/>
            <sz val="9"/>
            <color indexed="81"/>
            <rFont val="Tahoma"/>
            <charset val="1"/>
          </rPr>
          <t>Repayment due to monthly withholding belonging to Rangely, not Valley.  Remove in March.</t>
        </r>
      </text>
    </comment>
    <comment ref="EK21" authorId="0" shapeId="0" xr:uid="{35F0678D-5F2B-442A-A443-942E0186FD8B}">
      <text>
        <r>
          <rPr>
            <b/>
            <sz val="9"/>
            <color indexed="81"/>
            <rFont val="Tahoma"/>
            <charset val="1"/>
          </rPr>
          <t>Includes repayment of $28,046.41 for prior months over withholding.  Remove in March</t>
        </r>
      </text>
    </comment>
    <comment ref="G24" authorId="0" shapeId="0" xr:uid="{DBABAB5A-B57B-4B61-BFC0-EFEC78308875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10466B6-C916-4E96-A85A-D6DB2DB028E2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22" authorId="0" shapeId="0" xr:uid="{85B34F19-DBA7-44B8-9C14-1F6180C3AFE5}">
      <text>
        <r>
          <rPr>
            <b/>
            <sz val="9"/>
            <color indexed="81"/>
            <rFont val="Tahoma"/>
            <charset val="1"/>
          </rPr>
          <t>Withholding reduced by 152,923.84 to correct for over collection in December.</t>
        </r>
      </text>
    </comment>
    <comment ref="G24" authorId="0" shapeId="0" xr:uid="{9E1B5D38-47DC-4CE9-A824-E8B57FBBD86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9BE6061-82C9-40A5-AC48-42D0D89986E8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4BB9579-0C69-4CC9-B06E-93293E32434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1FBC9F06-061C-4308-9917-8856FBBA66DB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A22" authorId="0" shapeId="0" xr:uid="{FF9E2DA7-883B-472D-9D97-D56CD15BA49B}">
      <text>
        <r>
          <rPr>
            <b/>
            <sz val="9"/>
            <color indexed="81"/>
            <rFont val="Tahoma"/>
            <charset val="1"/>
          </rPr>
          <t>Reduced withholding by $500 to correct for October.</t>
        </r>
      </text>
    </comment>
    <comment ref="G24" authorId="0" shapeId="0" xr:uid="{6DAC55B7-B527-45D3-A88E-B0C8B6368F66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F2688B3-255B-41DE-9C42-84D858C6AE84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D16EFB6E-76CD-4615-B299-7CECFA346CB8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  <comment ref="CS25" authorId="0" shapeId="0" xr:uid="{39A1C6C2-871E-4881-8C0A-D1E5120BA65C}">
      <text>
        <r>
          <rPr>
            <b/>
            <sz val="9"/>
            <color indexed="81"/>
            <rFont val="Tahoma"/>
            <charset val="1"/>
          </rPr>
          <t>Catch up payment, remove in December.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432B29CA-C962-4191-8B2A-3633431703EA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B058F6E-D930-4AB0-A451-B33AD925E29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EE62564E-F88C-4139-9143-D97872FA78E9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7F3618F-1BB9-4261-9D5D-B5585491EFAD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253F366-A053-498F-B4EF-83FADE7A866E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9276E3FF-6084-413B-837A-E93A06B55725}">
      <text>
        <r>
          <rPr>
            <b/>
            <sz val="9"/>
            <color indexed="81"/>
            <rFont val="Tahoma"/>
            <family val="2"/>
          </rPr>
          <t>Repayment of withholding from August 2024.  Paid in full as of July 2024.
Remove for October 2024.</t>
        </r>
      </text>
    </comment>
    <comment ref="O25" authorId="0" shapeId="0" xr:uid="{FBF48BC4-7133-4957-B9CF-7E9A4148F11D}">
      <text>
        <r>
          <rPr>
            <b/>
            <sz val="9"/>
            <color indexed="81"/>
            <rFont val="Tahoma"/>
            <charset val="1"/>
          </rPr>
          <t>Per district, reduce state share by $100K for Sept, Oct and Nov 2024 prior to annual true-up.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M22" authorId="0" shapeId="0" xr:uid="{0FEE2360-6427-4E64-8A33-BDF380EB4E99}">
      <text>
        <r>
          <rPr>
            <b/>
            <sz val="9"/>
            <color indexed="81"/>
            <rFont val="Tahoma"/>
            <charset val="1"/>
          </rPr>
          <t>Includes $34,964.58 credit for Jul withholding for Colorado Skies Academy.
REMOVE SEPT 2024</t>
        </r>
      </text>
    </comment>
    <comment ref="P22" authorId="0" shapeId="0" xr:uid="{84068FB9-CA93-4905-A2D2-2AE54C596236}">
      <text>
        <r>
          <rPr>
            <b/>
            <sz val="9"/>
            <color indexed="81"/>
            <rFont val="Tahoma"/>
            <charset val="1"/>
          </rPr>
          <t>$42,257.17 positive adjustment for payback from Jul24 incorrect withholding for Academy of Advanced Learning now under CSI.
REMOVE SEPT 2024</t>
        </r>
      </text>
    </comment>
    <comment ref="G24" authorId="0" shapeId="0" xr:uid="{5725D3CE-E0B6-47F0-B598-CF9489B481F2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Q24" authorId="0" shapeId="0" xr:uid="{67F6D7EB-5FB9-4E7B-84DB-ED6E1112CDEA}">
      <text>
        <r>
          <rPr>
            <b/>
            <sz val="9"/>
            <color indexed="81"/>
            <rFont val="Tahoma"/>
            <charset val="1"/>
          </rPr>
          <t>Catch up from Jul24 to 1/12th payment.
REMOVE SEPT 2024</t>
        </r>
      </text>
    </comment>
    <comment ref="BF24" authorId="0" shapeId="0" xr:uid="{7C212F12-A429-4E26-8F6D-2B662D64051F}">
      <text>
        <r>
          <rPr>
            <b/>
            <sz val="9"/>
            <color indexed="81"/>
            <rFont val="Tahoma"/>
            <charset val="1"/>
          </rPr>
          <t>Catch up from Jul24 to 1/9th payment.
REMOVE SEPT 2024</t>
        </r>
      </text>
    </comment>
    <comment ref="CD24" authorId="0" shapeId="0" xr:uid="{58C7976D-527B-4E68-AD20-DFC9063B5F2A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3D876988-2C24-4AD0-B26F-8F0DE9D161C3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B727E394-2A0F-4C93-9947-F12BBEA38417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68EDB0C5-3093-4CB7-9CF0-329BFC1FAD1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5412D2E0-C22A-466D-876E-A9B3AF1C9AA4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sharedStrings.xml><?xml version="1.0" encoding="utf-8"?>
<sst xmlns="http://schemas.openxmlformats.org/spreadsheetml/2006/main" count="5548" uniqueCount="418">
  <si>
    <t xml:space="preserve"> 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</si>
  <si>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</si>
  <si>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</si>
  <si>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</si>
  <si>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</si>
  <si>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</si>
  <si>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</si>
  <si>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</si>
  <si>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</si>
  <si>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</si>
  <si>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</si>
  <si>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</si>
  <si>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</si>
  <si>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</si>
  <si>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</si>
  <si>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</si>
  <si>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</si>
  <si>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</si>
  <si>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</si>
  <si>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</si>
  <si>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</si>
  <si>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</si>
  <si>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</si>
  <si>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</si>
  <si>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</si>
  <si>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</si>
  <si>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</si>
  <si>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</si>
  <si>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</si>
  <si>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</si>
  <si>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</si>
  <si>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</si>
  <si>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</si>
  <si>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</si>
  <si>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</si>
  <si>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</si>
  <si>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</si>
  <si>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</si>
  <si>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</si>
  <si>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</si>
  <si>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</si>
  <si>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</si>
  <si>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</si>
  <si>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</si>
  <si>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</si>
  <si>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</si>
  <si>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</si>
  <si>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</si>
  <si>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</si>
  <si>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</si>
  <si>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</si>
  <si>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</si>
  <si>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</si>
  <si>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</si>
  <si>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</si>
  <si>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</si>
  <si>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</si>
  <si>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</si>
  <si>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</si>
  <si>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</si>
  <si>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</si>
  <si>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</si>
  <si>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</si>
  <si>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</si>
  <si>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</si>
  <si>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</si>
  <si>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</si>
  <si>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</si>
  <si>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</si>
  <si>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</si>
  <si>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</si>
  <si>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</si>
  <si>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</si>
  <si>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</si>
  <si>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</si>
  <si>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</si>
  <si>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</si>
  <si>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</si>
  <si>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</si>
  <si>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</si>
  <si>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</si>
  <si>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</si>
  <si>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</si>
  <si>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</si>
  <si>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</si>
  <si>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</si>
  <si>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</si>
  <si>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</si>
  <si>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</si>
  <si>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</si>
  <si>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</si>
  <si>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</si>
  <si>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</si>
  <si>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</si>
  <si>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</si>
  <si>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</si>
  <si>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</si>
  <si>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</si>
  <si>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</si>
  <si>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</si>
  <si>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</si>
  <si>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</si>
  <si>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</si>
  <si>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</si>
  <si>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</si>
  <si>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</si>
  <si>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</si>
  <si>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</si>
  <si>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</si>
  <si>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</si>
  <si>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</si>
  <si>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</si>
  <si>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</si>
  <si>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</si>
  <si>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</si>
  <si>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</si>
  <si>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</si>
  <si>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</si>
  <si>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</si>
  <si>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</si>
  <si>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</si>
  <si>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</si>
  <si>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</si>
  <si>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</si>
  <si>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</si>
  <si>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</si>
  <si>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</si>
  <si>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</si>
  <si>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</si>
  <si>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</si>
  <si>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</si>
  <si>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</si>
  <si>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</si>
  <si>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</si>
  <si>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</si>
  <si>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</si>
  <si>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</si>
  <si>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</si>
  <si>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</si>
  <si>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</si>
  <si>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</si>
  <si>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</si>
  <si>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</si>
  <si>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</si>
  <si>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</si>
  <si>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</si>
  <si>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</si>
  <si>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</si>
  <si>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</si>
  <si>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</si>
  <si>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</si>
  <si>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</si>
  <si>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</si>
  <si>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</si>
  <si>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</si>
  <si>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</si>
  <si>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</si>
  <si>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</si>
  <si>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</si>
  <si>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</si>
  <si>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</si>
  <si>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</si>
  <si>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</si>
  <si>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</si>
  <si>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</si>
  <si>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</si>
  <si>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</si>
  <si>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</si>
  <si>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</si>
  <si>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</si>
  <si>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</si>
  <si>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</si>
  <si>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</si>
  <si>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</si>
  <si>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</si>
  <si>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</si>
  <si>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</si>
  <si>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</si>
  <si>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</si>
  <si>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</si>
  <si>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</si>
  <si>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</si>
  <si>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</si>
  <si>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</si>
  <si>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</si>
  <si>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</si>
  <si>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</si>
  <si>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</si>
  <si>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</si>
  <si>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</si>
  <si>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</si>
  <si>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</si>
  <si>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</si>
  <si>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</si>
  <si>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</si>
  <si>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</si>
  <si>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</si>
  <si>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</si>
  <si>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</si>
  <si>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</si>
  <si>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</si>
  <si>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</si>
  <si>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</si>
  <si>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</si>
  <si>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</si>
  <si>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</si>
  <si>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</si>
  <si>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</si>
  <si>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</si>
  <si>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</si>
  <si>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</si>
  <si>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</si>
  <si>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</si>
  <si>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</si>
  <si>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</si>
  <si>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</si>
  <si>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</si>
  <si>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</si>
  <si>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</si>
  <si>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</si>
  <si>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</si>
  <si>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</si>
  <si>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 xml:space="preserve">MONTEZUMA 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</si>
  <si>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</si>
  <si>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</si>
  <si>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</si>
  <si>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</si>
  <si>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</si>
  <si>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</si>
  <si>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</si>
  <si>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</si>
  <si>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</si>
  <si>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</si>
  <si>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</si>
  <si>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</si>
  <si>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</si>
  <si>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</si>
  <si>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</si>
  <si>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</si>
  <si>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</si>
  <si>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</si>
  <si>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</si>
  <si>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</si>
  <si>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</si>
  <si>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STATE</t>
  </si>
  <si>
    <t>MAPLETON</t>
  </si>
  <si>
    <t>FIVE STAR</t>
  </si>
  <si>
    <t>COMMERCE CITY</t>
  </si>
  <si>
    <t>27J</t>
  </si>
  <si>
    <t>BENNETT</t>
  </si>
  <si>
    <t>STRASBURG</t>
  </si>
  <si>
    <t>WESTMINSTER</t>
  </si>
  <si>
    <t>SANGRE DECRISTO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</si>
  <si>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</si>
  <si>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</si>
  <si>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</si>
  <si>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</si>
  <si>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</si>
  <si>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</si>
  <si>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</si>
  <si>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</si>
  <si>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</si>
  <si>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</si>
  <si>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</si>
  <si>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</si>
  <si>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</si>
  <si>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</si>
  <si>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</si>
  <si>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</si>
  <si>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CHEYENNE R-5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</si>
  <si>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</si>
  <si>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</si>
  <si>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</si>
  <si>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</si>
  <si>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</si>
  <si>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</si>
  <si>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</si>
  <si>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</si>
  <si>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</si>
  <si>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</si>
  <si>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</si>
  <si>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</si>
  <si>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</si>
  <si>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</si>
  <si>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</si>
  <si>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</si>
  <si>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</si>
  <si>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</si>
  <si>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</si>
  <si>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</si>
  <si>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</si>
  <si>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EDISON</t>
  </si>
  <si>
    <t>MIAMI-YODER</t>
  </si>
  <si>
    <t>CANON CITY</t>
  </si>
  <si>
    <t>FLORENCE</t>
  </si>
  <si>
    <t>COTOPAXI</t>
  </si>
  <si>
    <t>ROARING FORK</t>
  </si>
  <si>
    <t>GARFIELD COUNTY</t>
  </si>
  <si>
    <t>GARFIELD COUNTY 16</t>
  </si>
  <si>
    <t>WEST GRAND</t>
  </si>
  <si>
    <t>EAST GRAND</t>
  </si>
  <si>
    <t>LA VETA</t>
  </si>
  <si>
    <t>NORTH PARK</t>
  </si>
  <si>
    <t>EADS</t>
  </si>
  <si>
    <t>PLAINVIEW</t>
  </si>
  <si>
    <t>ARRIBA/FLAGLER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</si>
  <si>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</si>
  <si>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</si>
  <si>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</si>
  <si>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</si>
  <si>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</si>
  <si>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</si>
  <si>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</si>
  <si>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</si>
  <si>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</si>
  <si>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</si>
  <si>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</si>
  <si>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</si>
  <si>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</si>
  <si>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</si>
  <si>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</si>
  <si>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</si>
  <si>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</si>
  <si>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</si>
  <si>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</si>
  <si>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</si>
  <si>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</si>
  <si>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</si>
  <si>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</si>
  <si>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</si>
  <si>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MESA VALLEY</t>
  </si>
  <si>
    <t>CREEDE</t>
  </si>
  <si>
    <t>MANCOS</t>
  </si>
  <si>
    <t>WEST END</t>
  </si>
  <si>
    <t>BRUSH</t>
  </si>
  <si>
    <t>FT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</si>
  <si>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</si>
  <si>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</si>
  <si>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</si>
  <si>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</si>
  <si>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</si>
  <si>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</si>
  <si>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</si>
  <si>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</si>
  <si>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</si>
  <si>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</si>
  <si>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</si>
  <si>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</si>
  <si>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</si>
  <si>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</si>
  <si>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</si>
  <si>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</si>
  <si>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</si>
  <si>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</si>
  <si>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</si>
  <si>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</si>
  <si>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</si>
  <si>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</si>
  <si>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</si>
  <si>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</si>
  <si>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</si>
  <si>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</si>
  <si>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</si>
  <si>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MTN VALLEY</t>
  </si>
  <si>
    <t>CENTER</t>
  </si>
  <si>
    <t>SILVERTON</t>
  </si>
  <si>
    <t>TELLURIDE</t>
  </si>
  <si>
    <t>NORWOOD</t>
  </si>
  <si>
    <t>JULESBURG</t>
  </si>
  <si>
    <t>REVERE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</si>
  <si>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</si>
  <si>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</si>
  <si>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</si>
  <si>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</si>
  <si>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</si>
  <si>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</si>
  <si>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</si>
  <si>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</si>
  <si>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</si>
  <si>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WELD COUNTY RE-3J</t>
  </si>
  <si>
    <t>WINDSOR</t>
  </si>
  <si>
    <t>JOHNSTOWN</t>
  </si>
  <si>
    <t>GREELEY</t>
  </si>
  <si>
    <t>PLATTE VLY</t>
  </si>
  <si>
    <t>FORT LUPTON</t>
  </si>
  <si>
    <t>AULT-HGHLND</t>
  </si>
  <si>
    <t>BRIGGSDALE</t>
  </si>
  <si>
    <t>PRAIRIE</t>
  </si>
  <si>
    <t>PAWNEE</t>
  </si>
  <si>
    <t>WRAY</t>
  </si>
  <si>
    <t>IDALIA</t>
  </si>
  <si>
    <t>LIBERTY</t>
  </si>
  <si>
    <t>CHARTER SCHOOL INSTITUTE</t>
  </si>
  <si>
    <t>Divide by</t>
  </si>
  <si>
    <t>Year-to-Date State Share to be Paid</t>
  </si>
  <si>
    <t>Year-to-Date State Share Already Paid</t>
  </si>
  <si>
    <t>Gross State Share Payment</t>
  </si>
  <si>
    <t>Other Adjustments</t>
  </si>
  <si>
    <t>SWAP Adjustment</t>
  </si>
  <si>
    <t>State Share Payment Adjustment/Audit</t>
  </si>
  <si>
    <t>Other (Rescission COL Study)</t>
  </si>
  <si>
    <t xml:space="preserve">Total Adjustments </t>
  </si>
  <si>
    <t>Net State Share (Payment Amount)</t>
  </si>
  <si>
    <t>CSI Adjustment (3%)</t>
  </si>
  <si>
    <t>Charter School Intercept</t>
  </si>
  <si>
    <t>Gross</t>
  </si>
  <si>
    <t>Net</t>
  </si>
  <si>
    <t>early pays</t>
  </si>
  <si>
    <t>DISTRICT 49</t>
  </si>
  <si>
    <t>Funded Pupil Count (FC10)</t>
  </si>
  <si>
    <t>Total At-Risk Pupils (AR6)</t>
  </si>
  <si>
    <t>Annual State Share (GT14)</t>
  </si>
  <si>
    <t>Total Program Funding (GT11)</t>
  </si>
  <si>
    <t>Property Tax Revenues (GT12)</t>
  </si>
  <si>
    <t>Specific Ownership Tax (GT13)</t>
  </si>
  <si>
    <t>Districts that have opted out of SB24-017 for current fiscal year</t>
  </si>
  <si>
    <t>State Share Payment Audit Adjustment</t>
  </si>
  <si>
    <t>Other (State Share Adj, COL Study)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</si>
</sst>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"/>
    <numFmt numFmtId="166" formatCode="#,##0.0"/>
    <numFmt numFmtId="167" formatCode="0.000000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12"/>
      <name val="Arial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43" fontId="7" fillId="0" borderId="0" applyFont="0" applyFill="0" applyBorder="0" applyAlignment="0" applyProtection="0"/>
    <xf numFmtId="40" fontId="8" fillId="0" borderId="0"/>
    <xf numFmtId="40" fontId="8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40" fontId="11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0" fontId="8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40" fontId="12" fillId="0" borderId="0"/>
    <xf numFmtId="0" fontId="3" fillId="0" borderId="0"/>
    <xf numFmtId="40" fontId="14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0" fontId="2" fillId="0" borderId="0"/>
    <xf numFmtId="40" fontId="1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7" borderId="0" applyNumberFormat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center" wrapText="1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7" fillId="0" borderId="0" xfId="0" applyNumberFormat="1" applyFont="1"/>
    <xf numFmtId="0" fontId="7" fillId="0" borderId="0" xfId="0" applyFont="1"/>
    <xf numFmtId="0" fontId="7" fillId="0" borderId="0" xfId="0" quotePrefix="1" applyFont="1"/>
    <xf numFmtId="4" fontId="7" fillId="0" borderId="0" xfId="0" applyNumberFormat="1" applyFont="1"/>
    <xf numFmtId="40" fontId="7" fillId="0" borderId="0" xfId="0" applyNumberFormat="1" applyFont="1"/>
    <xf numFmtId="40" fontId="0" fillId="0" borderId="0" xfId="0" applyNumberFormat="1"/>
    <xf numFmtId="40" fontId="7" fillId="0" borderId="0" xfId="2" applyFont="1"/>
    <xf numFmtId="0" fontId="7" fillId="0" borderId="1" xfId="0" applyFont="1" applyBorder="1"/>
    <xf numFmtId="0" fontId="0" fillId="0" borderId="1" xfId="0" applyBorder="1"/>
    <xf numFmtId="4" fontId="7" fillId="0" borderId="1" xfId="0" applyNumberFormat="1" applyFont="1" applyBorder="1"/>
    <xf numFmtId="4" fontId="0" fillId="0" borderId="1" xfId="0" applyNumberFormat="1" applyBorder="1"/>
    <xf numFmtId="39" fontId="0" fillId="0" borderId="0" xfId="0" applyNumberFormat="1"/>
    <xf numFmtId="43" fontId="7" fillId="0" borderId="0" xfId="1" applyFont="1" applyFill="1"/>
    <xf numFmtId="39" fontId="9" fillId="0" borderId="0" xfId="0" applyNumberFormat="1" applyFont="1"/>
    <xf numFmtId="39" fontId="7" fillId="0" borderId="0" xfId="0" applyNumberFormat="1" applyFont="1"/>
    <xf numFmtId="7" fontId="0" fillId="0" borderId="0" xfId="0" applyNumberFormat="1"/>
    <xf numFmtId="39" fontId="0" fillId="0" borderId="1" xfId="0" applyNumberFormat="1" applyBorder="1"/>
    <xf numFmtId="7" fontId="10" fillId="0" borderId="0" xfId="0" applyNumberFormat="1" applyFont="1"/>
    <xf numFmtId="8" fontId="0" fillId="0" borderId="0" xfId="0" applyNumberFormat="1"/>
    <xf numFmtId="43" fontId="0" fillId="0" borderId="0" xfId="0" applyNumberFormat="1"/>
    <xf numFmtId="2" fontId="0" fillId="0" borderId="0" xfId="0" applyNumberFormat="1"/>
    <xf numFmtId="43" fontId="7" fillId="0" borderId="0" xfId="1" applyProtection="1"/>
    <xf numFmtId="167" fontId="0" fillId="0" borderId="0" xfId="0" applyNumberFormat="1"/>
    <xf numFmtId="43" fontId="7" fillId="0" borderId="0" xfId="1" applyFont="1" applyFill="1" applyProtection="1"/>
    <xf numFmtId="167" fontId="7" fillId="0" borderId="0" xfId="0" applyNumberFormat="1" applyFont="1"/>
    <xf numFmtId="43" fontId="0" fillId="0" borderId="0" xfId="1" applyFont="1"/>
    <xf numFmtId="49" fontId="0" fillId="0" borderId="0" xfId="0" applyNumberFormat="1" applyAlignment="1">
      <alignment horizontal="center"/>
    </xf>
    <xf numFmtId="43" fontId="0" fillId="0" borderId="0" xfId="1" applyFont="1" applyFill="1"/>
    <xf numFmtId="39" fontId="7" fillId="2" borderId="0" xfId="0" applyNumberFormat="1" applyFont="1" applyFill="1"/>
    <xf numFmtId="49" fontId="0" fillId="4" borderId="0" xfId="0" applyNumberForma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 wrapText="1"/>
    </xf>
    <xf numFmtId="8" fontId="7" fillId="0" borderId="0" xfId="1" applyNumberFormat="1" applyFill="1" applyProtection="1"/>
    <xf numFmtId="39" fontId="7" fillId="3" borderId="0" xfId="0" applyNumberFormat="1" applyFont="1" applyFill="1"/>
    <xf numFmtId="39" fontId="7" fillId="5" borderId="0" xfId="0" applyNumberFormat="1" applyFont="1" applyFill="1"/>
    <xf numFmtId="39" fontId="7" fillId="6" borderId="0" xfId="0" applyNumberFormat="1" applyFont="1" applyFill="1"/>
    <xf numFmtId="0" fontId="15" fillId="0" borderId="0" xfId="0" applyFont="1"/>
    <xf numFmtId="43" fontId="0" fillId="0" borderId="0" xfId="1" applyFont="1" applyFill="1" applyBorder="1"/>
    <xf numFmtId="8" fontId="0" fillId="0" borderId="0" xfId="1" applyNumberFormat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43" fontId="7" fillId="4" borderId="1" xfId="1" applyFill="1" applyBorder="1" applyProtection="1"/>
    <xf numFmtId="40" fontId="7" fillId="4" borderId="1" xfId="0" applyNumberFormat="1" applyFont="1" applyFill="1" applyBorder="1"/>
    <xf numFmtId="0" fontId="0" fillId="4" borderId="0" xfId="0" applyFill="1"/>
    <xf numFmtId="0" fontId="0" fillId="0" borderId="0" xfId="0" quotePrefix="1" applyAlignment="1">
      <alignment horizontal="center"/>
    </xf>
    <xf numFmtId="0" fontId="7" fillId="0" borderId="0" xfId="0" quotePrefix="1" applyFont="1" applyAlignment="1">
      <alignment horizontal="center" wrapText="1"/>
    </xf>
    <xf numFmtId="0" fontId="0" fillId="4" borderId="0" xfId="0" applyFill="1" applyAlignment="1">
      <alignment horizontal="center"/>
    </xf>
    <xf numFmtId="43" fontId="0" fillId="2" borderId="0" xfId="0" applyNumberFormat="1" applyFill="1"/>
  </cellXfs>
  <cellStyles count="27">
    <cellStyle name="Comma" xfId="1" builtinId="3"/>
    <cellStyle name="Comma 2" xfId="8" xr:uid="{00000000-0005-0000-0000-000001000000}"/>
    <cellStyle name="Comma 2 2" xfId="24" xr:uid="{ADEE6A73-1035-4957-B5C2-A1BFFAE4EBB7}"/>
    <cellStyle name="Comma 3" xfId="22" xr:uid="{91D7E958-D34D-416D-9AE4-CA12F07FADCC}"/>
    <cellStyle name="Comma0" xfId="9" xr:uid="{00000000-0005-0000-0000-000002000000}"/>
    <cellStyle name="Currency 2" xfId="26" xr:uid="{AA7725A4-3FFB-4921-9388-78BF3CF58F9B}"/>
    <cellStyle name="Neutral 2" xfId="25" xr:uid="{4A39F1A4-FCC9-4227-B1BA-2EAF12334218}"/>
    <cellStyle name="Normal" xfId="0" builtinId="0"/>
    <cellStyle name="Normal 10" xfId="21" xr:uid="{233D7709-3CB7-40F3-A253-1775B601F840}"/>
    <cellStyle name="Normal 2" xfId="5" xr:uid="{00000000-0005-0000-0000-000004000000}"/>
    <cellStyle name="Normal 2 2" xfId="3" xr:uid="{00000000-0005-0000-0000-000005000000}"/>
    <cellStyle name="Normal 2 3" xfId="23" xr:uid="{3CE24439-735F-4595-B715-DFE52796898D}"/>
    <cellStyle name="Normal 3" xfId="6" xr:uid="{00000000-0005-0000-0000-000006000000}"/>
    <cellStyle name="Normal 4" xfId="7" xr:uid="{00000000-0005-0000-0000-000007000000}"/>
    <cellStyle name="Normal 5" xfId="10" xr:uid="{00000000-0005-0000-0000-000008000000}"/>
    <cellStyle name="Normal 5 2" xfId="11" xr:uid="{00000000-0005-0000-0000-000009000000}"/>
    <cellStyle name="Normal 5 2 2" xfId="17" xr:uid="{08D09DDA-0D26-4B62-AF7E-F0153587A236}"/>
    <cellStyle name="Normal 5 3" xfId="18" xr:uid="{91EF6677-A992-48F4-BA7A-4BB2A6563AC3}"/>
    <cellStyle name="Normal 5 4" xfId="2" xr:uid="{00000000-0005-0000-0000-00000A000000}"/>
    <cellStyle name="Normal 6" xfId="14" xr:uid="{A598B33F-FDFD-4165-9C90-F0080B9540C4}"/>
    <cellStyle name="Normal 7" xfId="15" xr:uid="{C3C4475E-4CEB-4A92-9620-25304DF64628}"/>
    <cellStyle name="Normal 7 2" xfId="12" xr:uid="{00000000-0005-0000-0000-00000B000000}"/>
    <cellStyle name="Normal 8" xfId="16" xr:uid="{648D469A-A3E0-4853-BD66-4CE7D294FB00}"/>
    <cellStyle name="Normal 9" xfId="20" xr:uid="{53FC9089-83E4-41B8-9B3C-DD945C903399}"/>
    <cellStyle name="Percent 2" xfId="4" xr:uid="{00000000-0005-0000-0000-00000C000000}"/>
    <cellStyle name="Percent 2 2" xfId="19" xr:uid="{CE269AB0-40A3-4750-A4D5-6A42269E90AE}"/>
    <cellStyle name="Percent 3" xfId="13" xr:uid="{00000000-0005-0000-0000-00000D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AYMENTS\PSFA25\Charter%20Intercept\Charter%20School%20Intercept%20FY2024-25.xlsx" TargetMode="External"/><Relationship Id="rId1" Type="http://schemas.openxmlformats.org/officeDocument/2006/relationships/externalLinkPath" Target="Charter%20Intercept/Charter%20School%20Intercept%20FY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ober2024"/>
      <sheetName val="September2024"/>
      <sheetName val="August2024"/>
      <sheetName val="July2024"/>
      <sheetName val="March2025"/>
      <sheetName val="February2025"/>
      <sheetName val="January2025"/>
      <sheetName val="December2024"/>
      <sheetName val="November2024"/>
    </sheetNames>
    <sheetDataSet>
      <sheetData sheetId="0" refreshError="1">
        <row r="5">
          <cell r="B5" t="str">
            <v>0020</v>
          </cell>
          <cell r="I5">
            <v>-457225.0199999999</v>
          </cell>
        </row>
        <row r="6">
          <cell r="B6" t="str">
            <v>0040</v>
          </cell>
          <cell r="I6">
            <v>-248015.78999999998</v>
          </cell>
        </row>
        <row r="7">
          <cell r="B7" t="str">
            <v>0130</v>
          </cell>
          <cell r="I7">
            <v>-78958.63</v>
          </cell>
        </row>
        <row r="8">
          <cell r="B8" t="str">
            <v>0140</v>
          </cell>
          <cell r="I8">
            <v>-81487.100000000006</v>
          </cell>
        </row>
        <row r="9">
          <cell r="B9" t="str">
            <v>0180</v>
          </cell>
          <cell r="I9">
            <v>-410342.35000000003</v>
          </cell>
        </row>
        <row r="10">
          <cell r="B10" t="str">
            <v>0470</v>
          </cell>
          <cell r="I10">
            <v>-355717.21</v>
          </cell>
        </row>
        <row r="11">
          <cell r="B11" t="str">
            <v>0480</v>
          </cell>
          <cell r="I11">
            <v>-118856.25</v>
          </cell>
        </row>
        <row r="12">
          <cell r="B12" t="str">
            <v>0880</v>
          </cell>
          <cell r="I12">
            <v>-206159.39</v>
          </cell>
        </row>
        <row r="13">
          <cell r="B13" t="str">
            <v>0900</v>
          </cell>
          <cell r="I13">
            <v>-1878238.8800000001</v>
          </cell>
        </row>
        <row r="14">
          <cell r="B14" t="str">
            <v>0920</v>
          </cell>
          <cell r="I14">
            <v>-52815.46</v>
          </cell>
        </row>
        <row r="15">
          <cell r="B15" t="str">
            <v>0980</v>
          </cell>
          <cell r="I15">
            <v>-254526.91999999998</v>
          </cell>
        </row>
        <row r="16">
          <cell r="B16" t="str">
            <v>0990</v>
          </cell>
          <cell r="I16">
            <v>-13937.5</v>
          </cell>
        </row>
        <row r="17">
          <cell r="B17" t="str">
            <v>1010</v>
          </cell>
          <cell r="I17">
            <v>-129799</v>
          </cell>
        </row>
        <row r="18">
          <cell r="B18" t="str">
            <v>1040</v>
          </cell>
          <cell r="I18">
            <v>-392810.01</v>
          </cell>
        </row>
        <row r="19">
          <cell r="B19" t="str">
            <v>1080</v>
          </cell>
          <cell r="I19">
            <v>-230960.63</v>
          </cell>
        </row>
        <row r="20">
          <cell r="B20" t="str">
            <v>1110</v>
          </cell>
          <cell r="I20">
            <v>-769882.42999999993</v>
          </cell>
        </row>
        <row r="21">
          <cell r="B21" t="str">
            <v>1180</v>
          </cell>
          <cell r="I21">
            <v>-42338.41</v>
          </cell>
        </row>
        <row r="22">
          <cell r="B22" t="str">
            <v>1420</v>
          </cell>
          <cell r="I22">
            <v>-454844.75999999995</v>
          </cell>
        </row>
        <row r="23">
          <cell r="B23" t="str">
            <v>1520</v>
          </cell>
          <cell r="I23">
            <v>-18702.38</v>
          </cell>
        </row>
        <row r="24">
          <cell r="B24" t="str">
            <v>1550</v>
          </cell>
          <cell r="I24">
            <v>-254176.74</v>
          </cell>
        </row>
        <row r="25">
          <cell r="B25" t="str">
            <v>1560</v>
          </cell>
          <cell r="I25">
            <v>-303342.30000000005</v>
          </cell>
        </row>
        <row r="26">
          <cell r="B26" t="str">
            <v>2000</v>
          </cell>
          <cell r="I26">
            <v>-59551.89</v>
          </cell>
        </row>
        <row r="27">
          <cell r="B27" t="str">
            <v>2690</v>
          </cell>
          <cell r="I27">
            <v>-223250.52999999997</v>
          </cell>
        </row>
        <row r="28">
          <cell r="B28" t="str">
            <v>2700</v>
          </cell>
          <cell r="I28">
            <v>-145737.67000000001</v>
          </cell>
        </row>
        <row r="29">
          <cell r="B29" t="str">
            <v>3100</v>
          </cell>
          <cell r="I29">
            <v>-70316.669999999984</v>
          </cell>
        </row>
        <row r="30">
          <cell r="B30" t="str">
            <v>3110</v>
          </cell>
          <cell r="I30">
            <v>-62074.92</v>
          </cell>
        </row>
        <row r="31">
          <cell r="B31" t="str">
            <v>3120</v>
          </cell>
          <cell r="I31">
            <v>-486827.81999999995</v>
          </cell>
        </row>
        <row r="32">
          <cell r="B32" t="str">
            <v>8001</v>
          </cell>
          <cell r="I32">
            <v>-1875486.71</v>
          </cell>
        </row>
      </sheetData>
      <sheetData sheetId="1" refreshError="1"/>
      <sheetData sheetId="2" refreshError="1"/>
      <sheetData sheetId="3" refreshError="1"/>
      <sheetData sheetId="4">
        <row r="5">
          <cell r="B5" t="str">
            <v>0020</v>
          </cell>
          <cell r="I5">
            <v>-800541.81249999988</v>
          </cell>
        </row>
        <row r="6">
          <cell r="B6" t="str">
            <v>0040</v>
          </cell>
          <cell r="I6">
            <v>-456363.41250000009</v>
          </cell>
        </row>
        <row r="7">
          <cell r="B7" t="str">
            <v>0130</v>
          </cell>
          <cell r="I7">
            <v>-137802.5975</v>
          </cell>
        </row>
        <row r="8">
          <cell r="B8" t="str">
            <v>0140</v>
          </cell>
          <cell r="I8">
            <v>-142730.71250000002</v>
          </cell>
        </row>
        <row r="9">
          <cell r="B9" t="str">
            <v>0180</v>
          </cell>
          <cell r="I9">
            <v>-703942.99999999988</v>
          </cell>
        </row>
        <row r="10">
          <cell r="B10" t="str">
            <v>0470</v>
          </cell>
          <cell r="I10">
            <v>-621937.29</v>
          </cell>
        </row>
        <row r="11">
          <cell r="B11" t="str">
            <v>0480</v>
          </cell>
          <cell r="I11">
            <v>-207998.43750000003</v>
          </cell>
        </row>
        <row r="12">
          <cell r="B12" t="str">
            <v>0880</v>
          </cell>
          <cell r="I12">
            <v>-337932.45749999996</v>
          </cell>
        </row>
        <row r="13">
          <cell r="B13" t="str">
            <v>0900</v>
          </cell>
          <cell r="I13">
            <v>-3062392.3</v>
          </cell>
        </row>
        <row r="14">
          <cell r="B14" t="str">
            <v>0920</v>
          </cell>
          <cell r="I14">
            <v>-92427.055000000008</v>
          </cell>
        </row>
        <row r="15">
          <cell r="B15" t="str">
            <v>0980</v>
          </cell>
          <cell r="I15">
            <v>-445319.0025</v>
          </cell>
        </row>
        <row r="16">
          <cell r="B16" t="str">
            <v>0990</v>
          </cell>
          <cell r="I16">
            <v>-13937.5</v>
          </cell>
        </row>
        <row r="17">
          <cell r="B17" t="str">
            <v>1010</v>
          </cell>
          <cell r="I17">
            <v>-129799</v>
          </cell>
        </row>
        <row r="18">
          <cell r="B18" t="str">
            <v>1040</v>
          </cell>
          <cell r="I18">
            <v>-686411.07250000001</v>
          </cell>
        </row>
        <row r="19">
          <cell r="B19" t="str">
            <v>1080</v>
          </cell>
          <cell r="I19">
            <v>-404093.7950000001</v>
          </cell>
        </row>
        <row r="20">
          <cell r="B20" t="str">
            <v>1110</v>
          </cell>
          <cell r="I20">
            <v>-1411629.8674999997</v>
          </cell>
        </row>
        <row r="21">
          <cell r="B21" t="str">
            <v>1180</v>
          </cell>
          <cell r="I21">
            <v>-42339.05</v>
          </cell>
        </row>
        <row r="22">
          <cell r="B22" t="str">
            <v>1420</v>
          </cell>
          <cell r="I22">
            <v>-847262.76250000007</v>
          </cell>
        </row>
        <row r="23">
          <cell r="B23" t="str">
            <v>1520</v>
          </cell>
          <cell r="I23">
            <v>-18702.38</v>
          </cell>
        </row>
        <row r="24">
          <cell r="B24" t="str">
            <v>1550</v>
          </cell>
          <cell r="I24">
            <v>-882913.64333333331</v>
          </cell>
        </row>
        <row r="25">
          <cell r="B25" t="str">
            <v>1560</v>
          </cell>
          <cell r="I25">
            <v>-530700.57999999996</v>
          </cell>
        </row>
        <row r="26">
          <cell r="B26" t="str">
            <v>2000</v>
          </cell>
          <cell r="I26">
            <v>-131989.02000000002</v>
          </cell>
        </row>
        <row r="27">
          <cell r="B27" t="str">
            <v>2690</v>
          </cell>
          <cell r="I27">
            <v>-223250.52999999997</v>
          </cell>
        </row>
        <row r="28">
          <cell r="B28" t="str">
            <v>2700</v>
          </cell>
          <cell r="I28">
            <v>-253390.98750000008</v>
          </cell>
        </row>
        <row r="29">
          <cell r="B29" t="str">
            <v>3100</v>
          </cell>
          <cell r="I29">
            <v>-205892.6275</v>
          </cell>
        </row>
        <row r="30">
          <cell r="B30" t="str">
            <v>3110</v>
          </cell>
          <cell r="I30">
            <v>-107796.1825</v>
          </cell>
        </row>
        <row r="31">
          <cell r="B31" t="str">
            <v>3120</v>
          </cell>
          <cell r="I31">
            <v>-852399.00999999978</v>
          </cell>
        </row>
        <row r="32">
          <cell r="B32" t="str">
            <v>8001</v>
          </cell>
          <cell r="I32">
            <v>-2049612.17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4FC1-4E0A-4B65-A15A-629413FEF88C}">
  <dimension ref="A1:IT73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FY4" sqref="FY4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3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34668.800000000003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390531137.88600004</v>
      </c>
      <c r="D8" s="10">
        <v>64109257.324000008</v>
      </c>
      <c r="E8" s="10">
        <v>257933755.59499997</v>
      </c>
      <c r="F8" s="10">
        <v>20172478.309999999</v>
      </c>
      <c r="G8" s="10">
        <v>13187782.6</v>
      </c>
      <c r="H8" s="10">
        <v>89688610.277999997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458347013.79299998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664455002.44679999</v>
      </c>
      <c r="AR8" s="10">
        <v>75090569.38000001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247014017.35700002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816447025.60679996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50107287.672199994</v>
      </c>
      <c r="CK8" s="10">
        <v>15284948.84</v>
      </c>
      <c r="CL8" s="10">
        <v>9460360.0099999998</v>
      </c>
      <c r="CM8" s="10">
        <v>310943144.57800001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213943734.25799999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237943028.57999995</v>
      </c>
      <c r="FY8" s="4">
        <f>SUM(B8:FX8)</f>
        <v>9778814251.0548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11480350.450000001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2134627.29</v>
      </c>
      <c r="EB10" s="11">
        <v>923236.59600000002</v>
      </c>
      <c r="EC10" s="11">
        <v>22568122.030080002</v>
      </c>
      <c r="ED10" s="11">
        <v>472250.52</v>
      </c>
      <c r="EE10" s="11">
        <v>2132242.9878750001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930620.88</v>
      </c>
      <c r="EY10" s="11">
        <v>806083.35582000006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11472301.140000001</v>
      </c>
      <c r="FQ10" s="11">
        <v>3107157.01</v>
      </c>
      <c r="FR10" s="11">
        <v>2717041.0066799996</v>
      </c>
      <c r="FS10" s="11">
        <v>1390846.0639000002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3925427165.0856795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254" x14ac:dyDescent="0.25">
      <c r="A13" t="s">
        <v>411</v>
      </c>
      <c r="B13" s="13">
        <v>42605214.162999995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2937069.7689100001</v>
      </c>
      <c r="L13" s="13">
        <v>4936293.9994659992</v>
      </c>
      <c r="M13" s="13">
        <v>404104473.6239</v>
      </c>
      <c r="N13" s="13">
        <v>71479750.915999994</v>
      </c>
      <c r="O13" s="13">
        <v>3667377.5019999999</v>
      </c>
      <c r="P13" s="13">
        <v>298502307.43599999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122887.37630999991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74410263.12470001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9951817.8399999999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4267370.3791740006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2865475.0389999999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169593677.574</v>
      </c>
      <c r="CN13" s="13">
        <v>67893199.785639971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14047467.484000001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1926333.5703499997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3857337.9419819983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4449050.2050499991</v>
      </c>
      <c r="FK13" s="13">
        <v>37244416.801999994</v>
      </c>
      <c r="FL13" s="13">
        <v>15014058.850419998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237943028.57999995</v>
      </c>
      <c r="FY13" s="4">
        <f>SUM(B13:FX13)</f>
        <v>5592075378.8291273</v>
      </c>
      <c r="FZ13" s="4"/>
      <c r="GA13" s="4"/>
    </row>
    <row r="14" spans="1:254" x14ac:dyDescent="0.25">
      <c r="A14" t="s">
        <v>393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4</v>
      </c>
      <c r="J14" s="14">
        <v>4</v>
      </c>
      <c r="K14" s="14">
        <v>0</v>
      </c>
      <c r="L14" s="14">
        <v>0</v>
      </c>
      <c r="M14" s="14">
        <v>0</v>
      </c>
      <c r="N14" s="14">
        <v>0</v>
      </c>
      <c r="O14" s="14">
        <v>4</v>
      </c>
      <c r="P14" s="14">
        <v>0</v>
      </c>
      <c r="Q14" s="14">
        <v>4</v>
      </c>
      <c r="R14" s="14">
        <v>0</v>
      </c>
      <c r="S14" s="14">
        <v>0</v>
      </c>
      <c r="T14" s="14">
        <v>0</v>
      </c>
      <c r="U14" s="14">
        <v>4</v>
      </c>
      <c r="V14" s="14">
        <v>0</v>
      </c>
      <c r="W14" s="14">
        <v>0</v>
      </c>
      <c r="X14" s="14">
        <v>4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4</v>
      </c>
      <c r="AE14" s="14">
        <v>4</v>
      </c>
      <c r="AF14" s="14">
        <v>0</v>
      </c>
      <c r="AG14" s="14">
        <v>0</v>
      </c>
      <c r="AH14" s="14">
        <v>4</v>
      </c>
      <c r="AI14" s="14">
        <v>0</v>
      </c>
      <c r="AJ14" s="14">
        <v>4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4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4</v>
      </c>
      <c r="BL14" s="14">
        <v>0</v>
      </c>
      <c r="BM14" s="14">
        <v>0</v>
      </c>
      <c r="BN14" s="14">
        <v>4</v>
      </c>
      <c r="BO14" s="14">
        <v>0</v>
      </c>
      <c r="BP14" s="14">
        <v>0</v>
      </c>
      <c r="BQ14" s="14">
        <v>0</v>
      </c>
      <c r="BR14" s="14">
        <v>0</v>
      </c>
      <c r="BS14" s="14">
        <v>4</v>
      </c>
      <c r="BT14" s="14">
        <v>4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4</v>
      </c>
      <c r="CC14" s="14">
        <v>0</v>
      </c>
      <c r="CD14" s="14">
        <v>0</v>
      </c>
      <c r="CE14" s="14">
        <v>4</v>
      </c>
      <c r="CF14" s="14">
        <v>4</v>
      </c>
      <c r="CG14" s="14">
        <v>0</v>
      </c>
      <c r="CH14" s="14">
        <v>0</v>
      </c>
      <c r="CI14" s="14">
        <v>0</v>
      </c>
      <c r="CJ14" s="14">
        <v>4</v>
      </c>
      <c r="CK14" s="14">
        <v>0</v>
      </c>
      <c r="CL14" s="14">
        <v>4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4</v>
      </c>
      <c r="CS14" s="14">
        <v>0</v>
      </c>
      <c r="CT14" s="14">
        <v>4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4</v>
      </c>
      <c r="DA14" s="14">
        <v>4</v>
      </c>
      <c r="DB14" s="14">
        <v>4</v>
      </c>
      <c r="DC14" s="14">
        <v>0</v>
      </c>
      <c r="DD14" s="14">
        <v>4</v>
      </c>
      <c r="DE14" s="14">
        <v>0</v>
      </c>
      <c r="DF14" s="14">
        <v>4</v>
      </c>
      <c r="DG14" s="14">
        <v>0</v>
      </c>
      <c r="DH14" s="14">
        <v>0</v>
      </c>
      <c r="DI14" s="14">
        <v>0</v>
      </c>
      <c r="DJ14" s="14">
        <v>4</v>
      </c>
      <c r="DK14" s="14">
        <v>4</v>
      </c>
      <c r="DL14" s="14">
        <v>0</v>
      </c>
      <c r="DM14" s="14">
        <v>0</v>
      </c>
      <c r="DN14" s="14">
        <v>0</v>
      </c>
      <c r="DO14" s="14">
        <v>4</v>
      </c>
      <c r="DP14" s="14">
        <v>4</v>
      </c>
      <c r="DQ14" s="14">
        <v>4</v>
      </c>
      <c r="DR14" s="14">
        <v>4</v>
      </c>
      <c r="DS14" s="14">
        <v>4</v>
      </c>
      <c r="DT14" s="14">
        <v>4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4</v>
      </c>
      <c r="EB14" s="14">
        <v>4</v>
      </c>
      <c r="EC14" s="14">
        <v>0</v>
      </c>
      <c r="ED14" s="14">
        <v>4</v>
      </c>
      <c r="EE14" s="14">
        <v>4</v>
      </c>
      <c r="EF14" s="14">
        <v>4</v>
      </c>
      <c r="EG14" s="14">
        <v>4</v>
      </c>
      <c r="EH14" s="14">
        <v>4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4</v>
      </c>
      <c r="EO14" s="14">
        <v>0</v>
      </c>
      <c r="EP14" s="14">
        <v>0</v>
      </c>
      <c r="EQ14" s="14">
        <v>4</v>
      </c>
      <c r="ER14" s="14">
        <v>4</v>
      </c>
      <c r="ES14" s="14">
        <v>4</v>
      </c>
      <c r="ET14" s="14">
        <v>4</v>
      </c>
      <c r="EU14" s="14">
        <v>0</v>
      </c>
      <c r="EV14" s="14">
        <v>0</v>
      </c>
      <c r="EW14" s="14">
        <v>4</v>
      </c>
      <c r="EX14" s="14">
        <v>0</v>
      </c>
      <c r="EY14" s="14">
        <v>4</v>
      </c>
      <c r="EZ14" s="14">
        <v>0</v>
      </c>
      <c r="FA14" s="14">
        <v>0</v>
      </c>
      <c r="FB14" s="14">
        <v>0</v>
      </c>
      <c r="FC14" s="14">
        <v>4</v>
      </c>
      <c r="FD14" s="14">
        <v>4</v>
      </c>
      <c r="FE14" s="14">
        <v>0</v>
      </c>
      <c r="FF14" s="14">
        <v>4</v>
      </c>
      <c r="FG14" s="14">
        <v>0</v>
      </c>
      <c r="FH14" s="14">
        <v>0</v>
      </c>
      <c r="FI14" s="14">
        <v>4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4</v>
      </c>
      <c r="FU14" s="14">
        <v>4</v>
      </c>
      <c r="FV14" s="14">
        <v>0</v>
      </c>
      <c r="FW14" s="14">
        <v>0</v>
      </c>
      <c r="FX14" s="14">
        <v>4</v>
      </c>
      <c r="FY14" s="15"/>
      <c r="FZ14" s="4">
        <f>COUNTIF(B10:FY10,4)</f>
        <v>0</v>
      </c>
    </row>
    <row r="15" spans="1:254" x14ac:dyDescent="0.25">
      <c r="A15" t="s">
        <v>394</v>
      </c>
      <c r="B15" s="10">
        <f>B13</f>
        <v>42605214.162999995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2937069.7689100001</v>
      </c>
      <c r="L15" s="10">
        <f t="shared" si="0"/>
        <v>4936293.9994659992</v>
      </c>
      <c r="M15" s="10">
        <f t="shared" si="0"/>
        <v>404104473.6239</v>
      </c>
      <c r="N15" s="10">
        <f t="shared" si="0"/>
        <v>71479750.915999994</v>
      </c>
      <c r="O15" s="10">
        <f t="shared" si="0"/>
        <v>3667377.5019999999</v>
      </c>
      <c r="P15" s="10">
        <f t="shared" si="0"/>
        <v>298502307.43599999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122887.37630999991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74410263.12470001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9951817.8399999999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4267370.3791740006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2865475.0389999999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169593677.574</v>
      </c>
      <c r="CN15" s="10">
        <f t="shared" si="1"/>
        <v>67893199.785639971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14047467.484000001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1926333.5703499997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3857337.9419819983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4449050.2050499991</v>
      </c>
      <c r="FK15" s="10">
        <f t="shared" si="2"/>
        <v>37244416.801999994</v>
      </c>
      <c r="FL15" s="10">
        <f t="shared" si="2"/>
        <v>15014058.850419998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237943028.57999995</v>
      </c>
      <c r="FY15" s="4">
        <f>SUM(B15:FX15)</f>
        <v>5592075378.8291273</v>
      </c>
      <c r="FZ15" s="32"/>
      <c r="GA15" s="4"/>
      <c r="GB15" s="26"/>
    </row>
    <row r="16" spans="1:254" x14ac:dyDescent="0.25">
      <c r="A16" t="s">
        <v>395</v>
      </c>
      <c r="B16" s="16">
        <v>32626779.370000005</v>
      </c>
      <c r="C16" s="16">
        <v>206808810.74000001</v>
      </c>
      <c r="D16" s="16">
        <v>21279002.530000001</v>
      </c>
      <c r="E16" s="16">
        <v>125022285.71000001</v>
      </c>
      <c r="F16" s="16">
        <v>5047444.8900000006</v>
      </c>
      <c r="G16" s="16">
        <v>7305485.9300000006</v>
      </c>
      <c r="H16" s="16">
        <v>43504634.780000001</v>
      </c>
      <c r="I16" s="16">
        <v>10933295.619999999</v>
      </c>
      <c r="J16" s="16">
        <v>1646549.63</v>
      </c>
      <c r="K16" s="16">
        <v>1756059.56</v>
      </c>
      <c r="L16" s="16">
        <v>3553543.8100000005</v>
      </c>
      <c r="M16" s="16">
        <v>309138945.24000001</v>
      </c>
      <c r="N16" s="16">
        <v>53710436.319999993</v>
      </c>
      <c r="O16" s="16">
        <v>1966968.1800000002</v>
      </c>
      <c r="P16" s="16">
        <v>229393209.07999998</v>
      </c>
      <c r="Q16" s="16">
        <v>40837321.630000003</v>
      </c>
      <c r="R16" s="16">
        <v>2353759.58</v>
      </c>
      <c r="S16" s="16">
        <v>2013997.13</v>
      </c>
      <c r="T16" s="16">
        <v>455305.5</v>
      </c>
      <c r="U16" s="16">
        <v>1841622.25</v>
      </c>
      <c r="V16" s="16">
        <v>2249183.83</v>
      </c>
      <c r="W16" s="16">
        <v>719190.88</v>
      </c>
      <c r="X16" s="16">
        <v>5431715.9499999993</v>
      </c>
      <c r="Y16" s="16">
        <v>2429370.88</v>
      </c>
      <c r="Z16" s="16">
        <v>140302220.02999997</v>
      </c>
      <c r="AA16" s="16">
        <v>21913921.239999998</v>
      </c>
      <c r="AB16" s="16">
        <v>1468256.34</v>
      </c>
      <c r="AC16" s="16">
        <v>3561817.65</v>
      </c>
      <c r="AD16" s="16">
        <v>874162.37</v>
      </c>
      <c r="AE16" s="16">
        <v>1339557.3999999999</v>
      </c>
      <c r="AF16" s="16">
        <v>3245395.39</v>
      </c>
      <c r="AG16" s="16">
        <v>8235004.1599999992</v>
      </c>
      <c r="AH16" s="16">
        <v>2931316.0700000003</v>
      </c>
      <c r="AI16" s="16">
        <v>1973352.8399999999</v>
      </c>
      <c r="AJ16" s="16">
        <v>1153850.58</v>
      </c>
      <c r="AK16" s="16">
        <v>1496884.38</v>
      </c>
      <c r="AL16" s="16">
        <v>3054266.0700000003</v>
      </c>
      <c r="AM16" s="16">
        <v>33116.94</v>
      </c>
      <c r="AN16" s="16">
        <v>26718740.050000004</v>
      </c>
      <c r="AO16" s="16">
        <v>198028717.10999998</v>
      </c>
      <c r="AP16" s="16">
        <v>1868293.2400000002</v>
      </c>
      <c r="AQ16" s="16">
        <v>271792687.36000001</v>
      </c>
      <c r="AR16" s="16">
        <v>11565500.029999999</v>
      </c>
      <c r="AS16" s="16">
        <v>12252359.850000001</v>
      </c>
      <c r="AT16" s="16">
        <v>1668580.0200000003</v>
      </c>
      <c r="AU16" s="16">
        <v>2815382.4099999997</v>
      </c>
      <c r="AV16" s="16">
        <v>2585414.14</v>
      </c>
      <c r="AW16" s="16">
        <v>832265.39</v>
      </c>
      <c r="AX16" s="16">
        <v>3297259.45</v>
      </c>
      <c r="AY16" s="16">
        <v>96186204.26000002</v>
      </c>
      <c r="AZ16" s="16">
        <v>56909995.139999993</v>
      </c>
      <c r="BA16" s="16">
        <v>59197728.689999998</v>
      </c>
      <c r="BB16" s="16">
        <v>115714816.32000001</v>
      </c>
      <c r="BC16" s="16">
        <v>17538140.830000002</v>
      </c>
      <c r="BD16" s="16">
        <v>6880232.7200000007</v>
      </c>
      <c r="BE16" s="16">
        <v>148077350.83999997</v>
      </c>
      <c r="BF16" s="16">
        <v>7458866.4500000002</v>
      </c>
      <c r="BG16" s="16">
        <v>4241809.32</v>
      </c>
      <c r="BH16" s="16">
        <v>2957417.28</v>
      </c>
      <c r="BI16" s="16">
        <v>30936717.299999997</v>
      </c>
      <c r="BJ16" s="16">
        <v>233382189.81</v>
      </c>
      <c r="BK16" s="16">
        <v>1153749.58</v>
      </c>
      <c r="BL16" s="16">
        <v>3434937.94</v>
      </c>
      <c r="BM16" s="16">
        <v>19083909.219999999</v>
      </c>
      <c r="BN16" s="16">
        <v>6036483.3899999997</v>
      </c>
      <c r="BO16" s="16">
        <v>532223.55000000005</v>
      </c>
      <c r="BP16" s="16">
        <v>13853872.25</v>
      </c>
      <c r="BQ16" s="16">
        <v>31759746.609999999</v>
      </c>
      <c r="BR16" s="16">
        <v>8181187.5099999998</v>
      </c>
      <c r="BS16" s="16">
        <v>1408906.19</v>
      </c>
      <c r="BT16" s="16">
        <v>2054775.81</v>
      </c>
      <c r="BU16" s="16">
        <v>0</v>
      </c>
      <c r="BV16" s="16">
        <v>3737947.3</v>
      </c>
      <c r="BW16" s="16">
        <v>441371.74000000005</v>
      </c>
      <c r="BX16" s="16">
        <v>1848194.35</v>
      </c>
      <c r="BY16" s="16">
        <v>2082181.97</v>
      </c>
      <c r="BZ16" s="16">
        <v>322896.93</v>
      </c>
      <c r="CA16" s="16">
        <v>319137954.77999997</v>
      </c>
      <c r="CB16" s="16">
        <v>1707677.38</v>
      </c>
      <c r="CC16" s="16">
        <v>1950747.4300000002</v>
      </c>
      <c r="CD16" s="16">
        <v>1289124.8499999999</v>
      </c>
      <c r="CE16" s="16">
        <v>906279.08</v>
      </c>
      <c r="CF16" s="16">
        <v>1678088.08</v>
      </c>
      <c r="CG16" s="16">
        <v>1379103.9300000002</v>
      </c>
      <c r="CH16" s="16">
        <v>3900525.48</v>
      </c>
      <c r="CI16" s="16">
        <v>557090.78</v>
      </c>
      <c r="CJ16" s="16">
        <v>20272869.93</v>
      </c>
      <c r="CK16" s="16">
        <v>9383309.9900000002</v>
      </c>
      <c r="CL16" s="16">
        <v>4444558.6999999993</v>
      </c>
      <c r="CM16" s="16">
        <v>129454435.14</v>
      </c>
      <c r="CN16" s="16">
        <v>49343582.969999999</v>
      </c>
      <c r="CO16" s="16">
        <v>0</v>
      </c>
      <c r="CP16" s="16">
        <v>5666030.3699999992</v>
      </c>
      <c r="CQ16" s="16">
        <v>2641027.4900000002</v>
      </c>
      <c r="CR16" s="16">
        <v>1636706.44</v>
      </c>
      <c r="CS16" s="16">
        <v>1320180.8499999999</v>
      </c>
      <c r="CT16" s="16">
        <v>2592354.79</v>
      </c>
      <c r="CU16" s="16">
        <v>546265.79</v>
      </c>
      <c r="CV16" s="16">
        <v>1856765.66</v>
      </c>
      <c r="CW16" s="16">
        <v>2775614.8200000003</v>
      </c>
      <c r="CX16" s="16">
        <v>808883.67999999993</v>
      </c>
      <c r="CY16" s="16">
        <v>10630937.509999998</v>
      </c>
      <c r="CZ16" s="16">
        <v>1258238.1599999999</v>
      </c>
      <c r="DA16" s="16">
        <v>2042011.09</v>
      </c>
      <c r="DB16" s="16">
        <v>1201446.1600000001</v>
      </c>
      <c r="DC16" s="16">
        <v>1795164.19</v>
      </c>
      <c r="DD16" s="16">
        <v>1328465.8600000001</v>
      </c>
      <c r="DE16" s="16">
        <v>104774314.27000001</v>
      </c>
      <c r="DF16" s="16">
        <v>420788.99</v>
      </c>
      <c r="DG16" s="16">
        <v>7541468.4399999995</v>
      </c>
      <c r="DH16" s="16">
        <v>10035259.469999999</v>
      </c>
      <c r="DI16" s="16">
        <v>4898433.5299999993</v>
      </c>
      <c r="DJ16" s="16">
        <v>2974657.19</v>
      </c>
      <c r="DK16" s="16">
        <v>23660289.809999999</v>
      </c>
      <c r="DL16" s="16">
        <v>2805336.27</v>
      </c>
      <c r="DM16" s="16">
        <v>6126489.2899999991</v>
      </c>
      <c r="DN16" s="16">
        <v>20922506.809999999</v>
      </c>
      <c r="DO16" s="16">
        <v>1654745.5499999998</v>
      </c>
      <c r="DP16" s="16">
        <v>0</v>
      </c>
      <c r="DQ16" s="16">
        <v>7746254.1299999999</v>
      </c>
      <c r="DR16" s="16">
        <v>4138384.31</v>
      </c>
      <c r="DS16" s="16">
        <v>1900087.56</v>
      </c>
      <c r="DT16" s="16">
        <v>2499419.5</v>
      </c>
      <c r="DU16" s="16">
        <v>2745955.15</v>
      </c>
      <c r="DV16" s="16">
        <v>3160639.7499999995</v>
      </c>
      <c r="DW16" s="16">
        <v>869987.46</v>
      </c>
      <c r="DX16" s="16">
        <v>1091518.93</v>
      </c>
      <c r="DY16" s="16">
        <v>2694551.79</v>
      </c>
      <c r="DZ16" s="16">
        <v>0</v>
      </c>
      <c r="EA16" s="16">
        <v>2726877.08</v>
      </c>
      <c r="EB16" s="16">
        <v>1884142.8900000001</v>
      </c>
      <c r="EC16" s="16">
        <v>0</v>
      </c>
      <c r="ED16" s="16">
        <v>1783071.2400000002</v>
      </c>
      <c r="EE16" s="16">
        <v>8069042.3300000001</v>
      </c>
      <c r="EF16" s="16">
        <v>1827835.98</v>
      </c>
      <c r="EG16" s="16">
        <v>2106487.34</v>
      </c>
      <c r="EH16" s="16">
        <v>72171722.75</v>
      </c>
      <c r="EI16" s="16">
        <v>61154577.899999999</v>
      </c>
      <c r="EJ16" s="16">
        <v>3862259.0100000002</v>
      </c>
      <c r="EK16" s="16">
        <v>3142260.8600000003</v>
      </c>
      <c r="EL16" s="16">
        <v>2091362.5500000003</v>
      </c>
      <c r="EM16" s="16">
        <v>7363841.25</v>
      </c>
      <c r="EN16" s="16">
        <v>1961656.06</v>
      </c>
      <c r="EO16" s="16">
        <v>1587752.3399999999</v>
      </c>
      <c r="EP16" s="16">
        <v>13662733.960000001</v>
      </c>
      <c r="EQ16" s="16">
        <v>1071026.55</v>
      </c>
      <c r="ER16" s="16">
        <v>1346901.19</v>
      </c>
      <c r="ES16" s="16">
        <v>1590856.19</v>
      </c>
      <c r="ET16" s="16">
        <v>3738308.3400000003</v>
      </c>
      <c r="EU16" s="16">
        <v>540765.97000000009</v>
      </c>
      <c r="EV16" s="16">
        <v>2986619.46</v>
      </c>
      <c r="EW16" s="16">
        <v>1853951.17</v>
      </c>
      <c r="EX16" s="16">
        <v>5522991.3600000003</v>
      </c>
      <c r="EY16" s="16">
        <v>1090901.52</v>
      </c>
      <c r="EZ16" s="16">
        <v>1852987.28</v>
      </c>
      <c r="FA16" s="16">
        <v>177137.03000000003</v>
      </c>
      <c r="FB16" s="16">
        <v>7221917.3400000017</v>
      </c>
      <c r="FC16" s="16">
        <v>2366471.23</v>
      </c>
      <c r="FD16" s="16">
        <v>791232.54</v>
      </c>
      <c r="FE16" s="16">
        <v>2340249.81</v>
      </c>
      <c r="FF16" s="16">
        <v>1076350.32</v>
      </c>
      <c r="FG16" s="16">
        <v>553666.98</v>
      </c>
      <c r="FH16" s="16">
        <v>4554898.84</v>
      </c>
      <c r="FI16" s="16">
        <v>1046986.0900000001</v>
      </c>
      <c r="FJ16" s="16">
        <v>3902897.8199999994</v>
      </c>
      <c r="FK16" s="16">
        <v>26522683.129999999</v>
      </c>
      <c r="FL16" s="16">
        <v>12254320.439999998</v>
      </c>
      <c r="FM16" s="16">
        <v>140779115.53999999</v>
      </c>
      <c r="FN16" s="16">
        <v>0</v>
      </c>
      <c r="FO16" s="16">
        <v>8051753.8399999999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3912088.74</v>
      </c>
      <c r="FU16" s="16">
        <v>3858186.3799999994</v>
      </c>
      <c r="FV16" s="16">
        <v>2155002.9699999997</v>
      </c>
      <c r="FW16" s="16">
        <v>933292.15</v>
      </c>
      <c r="FX16" s="16">
        <v>139393546.31000006</v>
      </c>
      <c r="FY16" s="17">
        <f>SUM(B16:FX16)</f>
        <v>4078453985.8800006</v>
      </c>
      <c r="FZ16" s="4"/>
      <c r="GC16" s="4"/>
    </row>
    <row r="17" spans="1:254" s="12" customFormat="1" x14ac:dyDescent="0.25">
      <c r="A17" s="12" t="s">
        <v>396</v>
      </c>
      <c r="B17" s="11">
        <f>IFERROR(IF(B15-B16&lt;1000,0,ROUND((B15-B16)/B14,2)),0)</f>
        <v>0</v>
      </c>
      <c r="C17" s="11">
        <f t="shared" ref="C17:BN17" si="3">IFERROR(IF(C15-C16&lt;1000,0,ROUND((C15-C16)/C14,2)),0)</f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0</v>
      </c>
      <c r="H17" s="11">
        <f t="shared" si="3"/>
        <v>0</v>
      </c>
      <c r="I17" s="11">
        <f t="shared" si="3"/>
        <v>2090984.1</v>
      </c>
      <c r="J17" s="11">
        <f t="shared" si="3"/>
        <v>288786.59000000003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425102.33</v>
      </c>
      <c r="P17" s="11">
        <f t="shared" si="3"/>
        <v>0</v>
      </c>
      <c r="Q17" s="11">
        <f t="shared" si="3"/>
        <v>7417908.0599999996</v>
      </c>
      <c r="R17" s="11">
        <f t="shared" si="3"/>
        <v>0</v>
      </c>
      <c r="S17" s="11">
        <f t="shared" si="3"/>
        <v>0</v>
      </c>
      <c r="T17" s="11">
        <f t="shared" si="3"/>
        <v>0</v>
      </c>
      <c r="U17" s="11">
        <f t="shared" si="3"/>
        <v>347375.37</v>
      </c>
      <c r="V17" s="11">
        <f t="shared" si="3"/>
        <v>0</v>
      </c>
      <c r="W17" s="11">
        <f t="shared" si="3"/>
        <v>0</v>
      </c>
      <c r="X17" s="11">
        <f t="shared" si="3"/>
        <v>940225.33</v>
      </c>
      <c r="Y17" s="11">
        <f t="shared" si="3"/>
        <v>0</v>
      </c>
      <c r="Z17" s="11">
        <f t="shared" si="3"/>
        <v>0</v>
      </c>
      <c r="AA17" s="11">
        <f t="shared" si="3"/>
        <v>0</v>
      </c>
      <c r="AB17" s="11">
        <f t="shared" si="3"/>
        <v>0</v>
      </c>
      <c r="AC17" s="11">
        <f t="shared" si="3"/>
        <v>0</v>
      </c>
      <c r="AD17" s="11">
        <f t="shared" si="3"/>
        <v>168916.69</v>
      </c>
      <c r="AE17" s="11">
        <f t="shared" si="3"/>
        <v>238829.57</v>
      </c>
      <c r="AF17" s="11">
        <f t="shared" si="3"/>
        <v>0</v>
      </c>
      <c r="AG17" s="11">
        <f t="shared" si="3"/>
        <v>0</v>
      </c>
      <c r="AH17" s="11">
        <f t="shared" si="3"/>
        <v>510000.08</v>
      </c>
      <c r="AI17" s="11">
        <f t="shared" si="3"/>
        <v>0</v>
      </c>
      <c r="AJ17" s="11">
        <f t="shared" si="3"/>
        <v>222914.73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264807.90999999997</v>
      </c>
      <c r="AU17" s="11">
        <f t="shared" si="3"/>
        <v>0</v>
      </c>
      <c r="AV17" s="11">
        <f t="shared" si="3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  <c r="BF17" s="11">
        <f t="shared" si="3"/>
        <v>0</v>
      </c>
      <c r="BG17" s="11">
        <f t="shared" si="3"/>
        <v>0</v>
      </c>
      <c r="BH17" s="11">
        <f t="shared" si="3"/>
        <v>0</v>
      </c>
      <c r="BI17" s="11">
        <f t="shared" si="3"/>
        <v>0</v>
      </c>
      <c r="BJ17" s="11">
        <f t="shared" si="3"/>
        <v>0</v>
      </c>
      <c r="BK17" s="11">
        <f t="shared" si="3"/>
        <v>205644.16</v>
      </c>
      <c r="BL17" s="11">
        <f t="shared" si="3"/>
        <v>0</v>
      </c>
      <c r="BM17" s="11">
        <f t="shared" si="3"/>
        <v>0</v>
      </c>
      <c r="BN17" s="11">
        <f t="shared" si="3"/>
        <v>1129524.44</v>
      </c>
      <c r="BO17" s="11">
        <f t="shared" ref="BO17:DZ17" si="4">IFERROR(IF(BO15-BO16&lt;1000,0,ROUND((BO15-BO16)/BO14,2)),0)</f>
        <v>0</v>
      </c>
      <c r="BP17" s="11">
        <f t="shared" si="4"/>
        <v>0</v>
      </c>
      <c r="BQ17" s="11">
        <f t="shared" si="4"/>
        <v>0</v>
      </c>
      <c r="BR17" s="11">
        <f t="shared" si="4"/>
        <v>0</v>
      </c>
      <c r="BS17" s="11">
        <f t="shared" si="4"/>
        <v>277019.64</v>
      </c>
      <c r="BT17" s="11">
        <f t="shared" si="4"/>
        <v>374916.39</v>
      </c>
      <c r="BU17" s="11">
        <f t="shared" si="4"/>
        <v>0</v>
      </c>
      <c r="BV17" s="11">
        <f t="shared" si="4"/>
        <v>0</v>
      </c>
      <c r="BW17" s="11">
        <f t="shared" si="4"/>
        <v>0</v>
      </c>
      <c r="BX17" s="11">
        <f t="shared" si="4"/>
        <v>0</v>
      </c>
      <c r="BY17" s="11">
        <f t="shared" si="4"/>
        <v>0</v>
      </c>
      <c r="BZ17" s="11">
        <f t="shared" si="4"/>
        <v>0</v>
      </c>
      <c r="CA17" s="11">
        <f t="shared" si="4"/>
        <v>0</v>
      </c>
      <c r="CB17" s="11">
        <f t="shared" si="4"/>
        <v>327227.14</v>
      </c>
      <c r="CC17" s="11">
        <f t="shared" si="4"/>
        <v>0</v>
      </c>
      <c r="CD17" s="11">
        <f t="shared" si="4"/>
        <v>0</v>
      </c>
      <c r="CE17" s="11">
        <f t="shared" si="4"/>
        <v>177526.67</v>
      </c>
      <c r="CF17" s="11">
        <f t="shared" si="4"/>
        <v>312728.84999999998</v>
      </c>
      <c r="CG17" s="11">
        <f t="shared" si="4"/>
        <v>0</v>
      </c>
      <c r="CH17" s="11">
        <f t="shared" si="4"/>
        <v>0</v>
      </c>
      <c r="CI17" s="11">
        <f t="shared" si="4"/>
        <v>0</v>
      </c>
      <c r="CJ17" s="11">
        <f t="shared" si="4"/>
        <v>2808975.84</v>
      </c>
      <c r="CK17" s="11">
        <f t="shared" si="4"/>
        <v>0</v>
      </c>
      <c r="CL17" s="11">
        <f t="shared" si="4"/>
        <v>792039.48</v>
      </c>
      <c r="CM17" s="11">
        <f t="shared" si="4"/>
        <v>0</v>
      </c>
      <c r="CN17" s="11">
        <f t="shared" si="4"/>
        <v>0</v>
      </c>
      <c r="CO17" s="11">
        <f t="shared" si="4"/>
        <v>0</v>
      </c>
      <c r="CP17" s="11">
        <f t="shared" si="4"/>
        <v>0</v>
      </c>
      <c r="CQ17" s="11">
        <f t="shared" si="4"/>
        <v>0</v>
      </c>
      <c r="CR17" s="11">
        <f t="shared" si="4"/>
        <v>309926.56</v>
      </c>
      <c r="CS17" s="11">
        <f t="shared" si="4"/>
        <v>0</v>
      </c>
      <c r="CT17" s="11">
        <f t="shared" si="4"/>
        <v>561521.16</v>
      </c>
      <c r="CU17" s="11">
        <f t="shared" si="4"/>
        <v>0</v>
      </c>
      <c r="CV17" s="11">
        <f t="shared" si="4"/>
        <v>0</v>
      </c>
      <c r="CW17" s="11">
        <f t="shared" si="4"/>
        <v>0</v>
      </c>
      <c r="CX17" s="11">
        <f t="shared" si="4"/>
        <v>0</v>
      </c>
      <c r="CY17" s="11">
        <f t="shared" si="4"/>
        <v>0</v>
      </c>
      <c r="CZ17" s="11">
        <f t="shared" si="4"/>
        <v>233313.04</v>
      </c>
      <c r="DA17" s="11">
        <f t="shared" si="4"/>
        <v>358174.65</v>
      </c>
      <c r="DB17" s="11">
        <f t="shared" si="4"/>
        <v>230332.41</v>
      </c>
      <c r="DC17" s="11">
        <f t="shared" si="4"/>
        <v>0</v>
      </c>
      <c r="DD17" s="11">
        <f t="shared" si="4"/>
        <v>255911.67</v>
      </c>
      <c r="DE17" s="11">
        <f t="shared" si="4"/>
        <v>0</v>
      </c>
      <c r="DF17" s="11">
        <f t="shared" si="4"/>
        <v>74805.62</v>
      </c>
      <c r="DG17" s="11">
        <f t="shared" si="4"/>
        <v>0</v>
      </c>
      <c r="DH17" s="11">
        <f t="shared" si="4"/>
        <v>0</v>
      </c>
      <c r="DI17" s="11">
        <f t="shared" si="4"/>
        <v>0</v>
      </c>
      <c r="DJ17" s="11">
        <f t="shared" si="4"/>
        <v>530619.68000000005</v>
      </c>
      <c r="DK17" s="11">
        <f t="shared" si="4"/>
        <v>4445593.17</v>
      </c>
      <c r="DL17" s="11">
        <f t="shared" si="4"/>
        <v>0</v>
      </c>
      <c r="DM17" s="11">
        <f t="shared" si="4"/>
        <v>0</v>
      </c>
      <c r="DN17" s="11">
        <f t="shared" si="4"/>
        <v>0</v>
      </c>
      <c r="DO17" s="11">
        <f t="shared" si="4"/>
        <v>303974.52</v>
      </c>
      <c r="DP17" s="11">
        <f t="shared" si="4"/>
        <v>0</v>
      </c>
      <c r="DQ17" s="11">
        <f t="shared" si="4"/>
        <v>1431732.54</v>
      </c>
      <c r="DR17" s="11">
        <f t="shared" si="4"/>
        <v>760328.98</v>
      </c>
      <c r="DS17" s="11">
        <f t="shared" si="4"/>
        <v>346306.68</v>
      </c>
      <c r="DT17" s="11">
        <f t="shared" si="4"/>
        <v>458629.82</v>
      </c>
      <c r="DU17" s="11">
        <f t="shared" si="4"/>
        <v>0</v>
      </c>
      <c r="DV17" s="11">
        <f t="shared" si="4"/>
        <v>0</v>
      </c>
      <c r="DW17" s="11">
        <f t="shared" si="4"/>
        <v>0</v>
      </c>
      <c r="DX17" s="11">
        <f t="shared" si="4"/>
        <v>0</v>
      </c>
      <c r="DY17" s="11">
        <f t="shared" si="4"/>
        <v>0</v>
      </c>
      <c r="DZ17" s="11">
        <f t="shared" si="4"/>
        <v>0</v>
      </c>
      <c r="EA17" s="11">
        <f t="shared" ref="EA17:FX17" si="5">IFERROR(IF(EA15-EA16&lt;1000,0,ROUND((EA15-EA16)/EA14,2)),0)</f>
        <v>508890.83</v>
      </c>
      <c r="EB17" s="11">
        <f t="shared" si="5"/>
        <v>350856.09</v>
      </c>
      <c r="EC17" s="11">
        <f t="shared" si="5"/>
        <v>0</v>
      </c>
      <c r="ED17" s="11">
        <f t="shared" si="5"/>
        <v>330267.32</v>
      </c>
      <c r="EE17" s="11">
        <f t="shared" si="5"/>
        <v>1480537.7</v>
      </c>
      <c r="EF17" s="11">
        <f t="shared" si="5"/>
        <v>347609.91</v>
      </c>
      <c r="EG17" s="11">
        <f t="shared" si="5"/>
        <v>385155.29</v>
      </c>
      <c r="EH17" s="11">
        <f t="shared" si="5"/>
        <v>13659653.51</v>
      </c>
      <c r="EI17" s="11">
        <f t="shared" si="5"/>
        <v>0</v>
      </c>
      <c r="EJ17" s="11">
        <f t="shared" si="5"/>
        <v>0</v>
      </c>
      <c r="EK17" s="11">
        <f t="shared" si="5"/>
        <v>0</v>
      </c>
      <c r="EL17" s="11">
        <f t="shared" si="5"/>
        <v>0</v>
      </c>
      <c r="EM17" s="11">
        <f t="shared" si="5"/>
        <v>0</v>
      </c>
      <c r="EN17" s="11">
        <f t="shared" si="5"/>
        <v>364662.31</v>
      </c>
      <c r="EO17" s="11">
        <f t="shared" si="5"/>
        <v>0</v>
      </c>
      <c r="EP17" s="11">
        <f t="shared" si="5"/>
        <v>0</v>
      </c>
      <c r="EQ17" s="11">
        <f t="shared" si="5"/>
        <v>213826.76</v>
      </c>
      <c r="ER17" s="11">
        <f t="shared" si="5"/>
        <v>212089.68</v>
      </c>
      <c r="ES17" s="11">
        <f t="shared" si="5"/>
        <v>326551.45</v>
      </c>
      <c r="ET17" s="11">
        <f t="shared" si="5"/>
        <v>697279.85</v>
      </c>
      <c r="EU17" s="11">
        <f t="shared" si="5"/>
        <v>0</v>
      </c>
      <c r="EV17" s="11">
        <f t="shared" si="5"/>
        <v>0</v>
      </c>
      <c r="EW17" s="11">
        <f t="shared" si="5"/>
        <v>341818.91</v>
      </c>
      <c r="EX17" s="11">
        <f t="shared" si="5"/>
        <v>0</v>
      </c>
      <c r="EY17" s="11">
        <f t="shared" si="5"/>
        <v>197399.78</v>
      </c>
      <c r="EZ17" s="11">
        <f t="shared" si="5"/>
        <v>0</v>
      </c>
      <c r="FA17" s="11">
        <f t="shared" si="5"/>
        <v>0</v>
      </c>
      <c r="FB17" s="11">
        <f t="shared" si="5"/>
        <v>0</v>
      </c>
      <c r="FC17" s="11">
        <f t="shared" si="5"/>
        <v>448572.43</v>
      </c>
      <c r="FD17" s="11">
        <f t="shared" si="5"/>
        <v>147887.59</v>
      </c>
      <c r="FE17" s="11">
        <f t="shared" si="5"/>
        <v>0</v>
      </c>
      <c r="FF17" s="11">
        <f t="shared" si="5"/>
        <v>178573.66</v>
      </c>
      <c r="FG17" s="11">
        <f t="shared" si="5"/>
        <v>0</v>
      </c>
      <c r="FH17" s="11">
        <f t="shared" si="5"/>
        <v>0</v>
      </c>
      <c r="FI17" s="11">
        <f t="shared" si="5"/>
        <v>439985.68</v>
      </c>
      <c r="FJ17" s="11">
        <f t="shared" si="5"/>
        <v>0</v>
      </c>
      <c r="FK17" s="11">
        <f t="shared" si="5"/>
        <v>0</v>
      </c>
      <c r="FL17" s="11">
        <f t="shared" si="5"/>
        <v>0</v>
      </c>
      <c r="FM17" s="11">
        <f t="shared" si="5"/>
        <v>0</v>
      </c>
      <c r="FN17" s="11">
        <f t="shared" si="5"/>
        <v>0</v>
      </c>
      <c r="FO17" s="11">
        <f t="shared" si="5"/>
        <v>0</v>
      </c>
      <c r="FP17" s="11">
        <f t="shared" si="5"/>
        <v>0</v>
      </c>
      <c r="FQ17" s="11">
        <f t="shared" si="5"/>
        <v>0</v>
      </c>
      <c r="FR17" s="11">
        <f t="shared" si="5"/>
        <v>0</v>
      </c>
      <c r="FS17" s="11">
        <f t="shared" si="5"/>
        <v>0</v>
      </c>
      <c r="FT17" s="11">
        <f t="shared" si="5"/>
        <v>748259.41</v>
      </c>
      <c r="FU17" s="11">
        <f t="shared" si="5"/>
        <v>605722.03</v>
      </c>
      <c r="FV17" s="11">
        <f t="shared" si="5"/>
        <v>0</v>
      </c>
      <c r="FW17" s="11">
        <f t="shared" si="5"/>
        <v>0</v>
      </c>
      <c r="FX17" s="11">
        <f t="shared" si="5"/>
        <v>24637370.57</v>
      </c>
      <c r="FY17" s="4">
        <f>SUM(B17:FX17)</f>
        <v>76245594.629999995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21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0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0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0</v>
      </c>
      <c r="FL21" s="21">
        <v>0</v>
      </c>
      <c r="FM21" s="21">
        <v>0</v>
      </c>
      <c r="FN21" s="21">
        <v>0</v>
      </c>
      <c r="FO21" s="21">
        <v>0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0</v>
      </c>
    </row>
    <row r="22" spans="1:254" s="18" customFormat="1" x14ac:dyDescent="0.25">
      <c r="A22" s="42" t="s">
        <v>404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0</v>
      </c>
      <c r="CN22" s="21">
        <v>0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0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0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0</v>
      </c>
      <c r="FL22" s="21">
        <v>0</v>
      </c>
      <c r="FM22" s="21">
        <v>0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-2049612.17</v>
      </c>
      <c r="FY22" s="18">
        <f>SUM(B22:FX22)</f>
        <v>-2291565.08</v>
      </c>
    </row>
    <row r="23" spans="1:254" s="22" customFormat="1" x14ac:dyDescent="0.25">
      <c r="A23" s="42" t="s">
        <v>403</v>
      </c>
      <c r="B23" s="21">
        <f>IF(B17=0,0,_xlfn.XLOOKUP(B1,[1]March2025!$B$5:$B$32,[1]March2025!$I$5:$I$32,0))</f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136875.87811556575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-591296.9</v>
      </c>
      <c r="FY23" s="18">
        <f t="shared" ref="FY23:FY25" si="6">SUM(B23:FX23)</f>
        <v>-454421.02188443427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6"/>
        <v>0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6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0</v>
      </c>
      <c r="C27" s="18">
        <f>SUM(C21:C26)</f>
        <v>0</v>
      </c>
      <c r="D27" s="18">
        <f t="shared" ref="D27:BO27" si="7">SUM(D21:D26)</f>
        <v>0</v>
      </c>
      <c r="E27" s="18">
        <f t="shared" si="7"/>
        <v>0</v>
      </c>
      <c r="F27" s="18">
        <f t="shared" si="7"/>
        <v>0</v>
      </c>
      <c r="G27" s="18">
        <f t="shared" si="7"/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8">
        <f t="shared" si="7"/>
        <v>0</v>
      </c>
      <c r="L27" s="18">
        <f t="shared" si="7"/>
        <v>0</v>
      </c>
      <c r="M27" s="18">
        <f t="shared" si="7"/>
        <v>0</v>
      </c>
      <c r="N27" s="18">
        <f t="shared" si="7"/>
        <v>0</v>
      </c>
      <c r="O27" s="18">
        <f t="shared" si="7"/>
        <v>0</v>
      </c>
      <c r="P27" s="18">
        <f t="shared" si="7"/>
        <v>0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0</v>
      </c>
      <c r="AA27" s="18">
        <f t="shared" si="7"/>
        <v>0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0</v>
      </c>
      <c r="AO27" s="18">
        <f t="shared" si="7"/>
        <v>0</v>
      </c>
      <c r="AP27" s="18">
        <f t="shared" si="7"/>
        <v>0</v>
      </c>
      <c r="AQ27" s="18">
        <f t="shared" si="7"/>
        <v>0</v>
      </c>
      <c r="AR27" s="18">
        <f t="shared" si="7"/>
        <v>0</v>
      </c>
      <c r="AS27" s="18">
        <f t="shared" si="7"/>
        <v>0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0</v>
      </c>
      <c r="AZ27" s="18">
        <f t="shared" si="7"/>
        <v>0</v>
      </c>
      <c r="BA27" s="18">
        <f t="shared" si="7"/>
        <v>0</v>
      </c>
      <c r="BB27" s="18">
        <f t="shared" si="7"/>
        <v>0</v>
      </c>
      <c r="BC27" s="18">
        <f t="shared" si="7"/>
        <v>0</v>
      </c>
      <c r="BD27" s="18">
        <f t="shared" si="7"/>
        <v>0</v>
      </c>
      <c r="BE27" s="18">
        <f t="shared" si="7"/>
        <v>0</v>
      </c>
      <c r="BF27" s="18">
        <f t="shared" si="7"/>
        <v>0</v>
      </c>
      <c r="BG27" s="18">
        <f t="shared" si="7"/>
        <v>0</v>
      </c>
      <c r="BH27" s="18">
        <f t="shared" si="7"/>
        <v>0</v>
      </c>
      <c r="BI27" s="18">
        <f t="shared" si="7"/>
        <v>0</v>
      </c>
      <c r="BJ27" s="18">
        <f t="shared" si="7"/>
        <v>0</v>
      </c>
      <c r="BK27" s="18">
        <f t="shared" si="7"/>
        <v>0</v>
      </c>
      <c r="BL27" s="18">
        <v>0</v>
      </c>
      <c r="BM27" s="18">
        <f t="shared" si="7"/>
        <v>0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0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0</v>
      </c>
      <c r="CB27" s="18">
        <f t="shared" si="8"/>
        <v>0</v>
      </c>
      <c r="CC27" s="18">
        <f t="shared" si="8"/>
        <v>0</v>
      </c>
      <c r="CD27" s="18">
        <f t="shared" si="8"/>
        <v>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118173.49811556574</v>
      </c>
      <c r="CK27" s="18">
        <f t="shared" si="8"/>
        <v>0</v>
      </c>
      <c r="CL27" s="18">
        <f t="shared" si="8"/>
        <v>0</v>
      </c>
      <c r="CM27" s="18">
        <f t="shared" si="8"/>
        <v>0</v>
      </c>
      <c r="CN27" s="18">
        <f t="shared" si="8"/>
        <v>0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0</v>
      </c>
      <c r="CY27" s="18">
        <f t="shared" si="8"/>
        <v>0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0</v>
      </c>
      <c r="DF27" s="18">
        <f t="shared" si="8"/>
        <v>0</v>
      </c>
      <c r="DG27" s="18">
        <f t="shared" si="8"/>
        <v>0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0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-223250.52999999997</v>
      </c>
      <c r="EI27" s="18">
        <f t="shared" si="9"/>
        <v>0</v>
      </c>
      <c r="EJ27" s="18">
        <f t="shared" si="9"/>
        <v>0</v>
      </c>
      <c r="EK27" s="18">
        <f t="shared" si="9"/>
        <v>0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0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0</v>
      </c>
      <c r="FL27" s="18">
        <f t="shared" si="9"/>
        <v>0</v>
      </c>
      <c r="FM27" s="18">
        <f t="shared" si="9"/>
        <v>0</v>
      </c>
      <c r="FN27" s="18">
        <f t="shared" si="9"/>
        <v>0</v>
      </c>
      <c r="FO27" s="18">
        <f t="shared" si="9"/>
        <v>0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-2640909.0699999998</v>
      </c>
      <c r="FY27" s="18">
        <f>SUM(B27:FX27)</f>
        <v>-2745986.101884434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0</v>
      </c>
      <c r="C29" s="25">
        <f t="shared" ref="C29:BN29" si="10">ROUND(C17+C27,2)</f>
        <v>0</v>
      </c>
      <c r="D29" s="25">
        <f t="shared" si="10"/>
        <v>0</v>
      </c>
      <c r="E29" s="25">
        <f t="shared" si="10"/>
        <v>0</v>
      </c>
      <c r="F29" s="25">
        <f t="shared" si="10"/>
        <v>0</v>
      </c>
      <c r="G29" s="25">
        <f t="shared" si="10"/>
        <v>0</v>
      </c>
      <c r="H29" s="25">
        <f t="shared" si="10"/>
        <v>0</v>
      </c>
      <c r="I29" s="25">
        <f t="shared" si="10"/>
        <v>2090984.1</v>
      </c>
      <c r="J29" s="25">
        <f t="shared" si="10"/>
        <v>288786.59000000003</v>
      </c>
      <c r="K29" s="25">
        <f t="shared" si="10"/>
        <v>0</v>
      </c>
      <c r="L29" s="25">
        <f t="shared" si="10"/>
        <v>0</v>
      </c>
      <c r="M29" s="25">
        <f t="shared" si="10"/>
        <v>0</v>
      </c>
      <c r="N29" s="25">
        <f t="shared" si="10"/>
        <v>0</v>
      </c>
      <c r="O29" s="25">
        <f t="shared" si="10"/>
        <v>425102.33</v>
      </c>
      <c r="P29" s="25">
        <f t="shared" si="10"/>
        <v>0</v>
      </c>
      <c r="Q29" s="25">
        <f t="shared" si="10"/>
        <v>7417908.0599999996</v>
      </c>
      <c r="R29" s="25">
        <f t="shared" si="10"/>
        <v>0</v>
      </c>
      <c r="S29" s="25">
        <f t="shared" si="10"/>
        <v>0</v>
      </c>
      <c r="T29" s="25">
        <f t="shared" si="10"/>
        <v>0</v>
      </c>
      <c r="U29" s="25">
        <f t="shared" si="10"/>
        <v>347375.37</v>
      </c>
      <c r="V29" s="25">
        <f t="shared" si="10"/>
        <v>0</v>
      </c>
      <c r="W29" s="25">
        <f t="shared" si="10"/>
        <v>0</v>
      </c>
      <c r="X29" s="25">
        <f t="shared" si="10"/>
        <v>940225.33</v>
      </c>
      <c r="Y29" s="25">
        <f t="shared" si="10"/>
        <v>0</v>
      </c>
      <c r="Z29" s="25">
        <f t="shared" si="10"/>
        <v>0</v>
      </c>
      <c r="AA29" s="25">
        <f t="shared" si="10"/>
        <v>0</v>
      </c>
      <c r="AB29" s="25">
        <f t="shared" si="10"/>
        <v>0</v>
      </c>
      <c r="AC29" s="25">
        <f t="shared" si="10"/>
        <v>0</v>
      </c>
      <c r="AD29" s="25">
        <f t="shared" si="10"/>
        <v>168916.69</v>
      </c>
      <c r="AE29" s="25">
        <f t="shared" si="10"/>
        <v>238829.57</v>
      </c>
      <c r="AF29" s="25">
        <f t="shared" si="10"/>
        <v>0</v>
      </c>
      <c r="AG29" s="25">
        <f t="shared" si="10"/>
        <v>0</v>
      </c>
      <c r="AH29" s="25">
        <f t="shared" si="10"/>
        <v>510000.08</v>
      </c>
      <c r="AI29" s="25">
        <f t="shared" si="10"/>
        <v>0</v>
      </c>
      <c r="AJ29" s="25">
        <f t="shared" si="10"/>
        <v>222914.73</v>
      </c>
      <c r="AK29" s="25">
        <f t="shared" si="10"/>
        <v>0</v>
      </c>
      <c r="AL29" s="25">
        <f t="shared" si="10"/>
        <v>0</v>
      </c>
      <c r="AM29" s="25">
        <f t="shared" si="10"/>
        <v>0</v>
      </c>
      <c r="AN29" s="25">
        <f t="shared" si="10"/>
        <v>0</v>
      </c>
      <c r="AO29" s="25">
        <f t="shared" si="10"/>
        <v>0</v>
      </c>
      <c r="AP29" s="25">
        <f t="shared" si="10"/>
        <v>0</v>
      </c>
      <c r="AQ29" s="25">
        <f t="shared" si="10"/>
        <v>0</v>
      </c>
      <c r="AR29" s="25">
        <f t="shared" si="10"/>
        <v>0</v>
      </c>
      <c r="AS29" s="25">
        <f t="shared" si="10"/>
        <v>0</v>
      </c>
      <c r="AT29" s="25">
        <f t="shared" si="10"/>
        <v>264807.90999999997</v>
      </c>
      <c r="AU29" s="25">
        <f t="shared" si="10"/>
        <v>0</v>
      </c>
      <c r="AV29" s="25">
        <f t="shared" si="10"/>
        <v>0</v>
      </c>
      <c r="AW29" s="25">
        <f t="shared" si="10"/>
        <v>0</v>
      </c>
      <c r="AX29" s="25">
        <f t="shared" si="10"/>
        <v>0</v>
      </c>
      <c r="AY29" s="25">
        <f t="shared" si="10"/>
        <v>0</v>
      </c>
      <c r="AZ29" s="25">
        <f t="shared" si="10"/>
        <v>0</v>
      </c>
      <c r="BA29" s="25">
        <f t="shared" si="10"/>
        <v>0</v>
      </c>
      <c r="BB29" s="25">
        <f t="shared" si="10"/>
        <v>0</v>
      </c>
      <c r="BC29" s="25">
        <f t="shared" si="10"/>
        <v>0</v>
      </c>
      <c r="BD29" s="25">
        <f t="shared" si="10"/>
        <v>0</v>
      </c>
      <c r="BE29" s="25">
        <f t="shared" si="10"/>
        <v>0</v>
      </c>
      <c r="BF29" s="25">
        <f t="shared" si="10"/>
        <v>0</v>
      </c>
      <c r="BG29" s="25">
        <f t="shared" si="10"/>
        <v>0</v>
      </c>
      <c r="BH29" s="25">
        <f t="shared" si="10"/>
        <v>0</v>
      </c>
      <c r="BI29" s="25">
        <f t="shared" si="10"/>
        <v>0</v>
      </c>
      <c r="BJ29" s="25">
        <f t="shared" si="10"/>
        <v>0</v>
      </c>
      <c r="BK29" s="25">
        <f t="shared" si="10"/>
        <v>205644.16</v>
      </c>
      <c r="BL29" s="25">
        <f t="shared" si="10"/>
        <v>0</v>
      </c>
      <c r="BM29" s="25">
        <f t="shared" si="10"/>
        <v>0</v>
      </c>
      <c r="BN29" s="25">
        <f t="shared" si="10"/>
        <v>1129524.44</v>
      </c>
      <c r="BO29" s="25">
        <f t="shared" ref="BO29:DZ29" si="11">ROUND(BO17+BO27,2)</f>
        <v>0</v>
      </c>
      <c r="BP29" s="25">
        <f t="shared" si="11"/>
        <v>0</v>
      </c>
      <c r="BQ29" s="25">
        <f t="shared" si="11"/>
        <v>0</v>
      </c>
      <c r="BR29" s="25">
        <f t="shared" si="11"/>
        <v>0</v>
      </c>
      <c r="BS29" s="25">
        <f t="shared" si="11"/>
        <v>277019.64</v>
      </c>
      <c r="BT29" s="25">
        <f t="shared" si="11"/>
        <v>374916.39</v>
      </c>
      <c r="BU29" s="25">
        <f t="shared" si="11"/>
        <v>0</v>
      </c>
      <c r="BV29" s="25">
        <f t="shared" si="11"/>
        <v>0</v>
      </c>
      <c r="BW29" s="25">
        <f t="shared" si="11"/>
        <v>0</v>
      </c>
      <c r="BX29" s="25">
        <f t="shared" si="11"/>
        <v>0</v>
      </c>
      <c r="BY29" s="25">
        <f t="shared" si="11"/>
        <v>0</v>
      </c>
      <c r="BZ29" s="25">
        <f t="shared" si="11"/>
        <v>0</v>
      </c>
      <c r="CA29" s="25">
        <f t="shared" si="11"/>
        <v>0</v>
      </c>
      <c r="CB29" s="25">
        <f t="shared" si="11"/>
        <v>327227.14</v>
      </c>
      <c r="CC29" s="25">
        <f t="shared" si="11"/>
        <v>0</v>
      </c>
      <c r="CD29" s="25">
        <f t="shared" si="11"/>
        <v>0</v>
      </c>
      <c r="CE29" s="25">
        <f t="shared" si="11"/>
        <v>177526.67</v>
      </c>
      <c r="CF29" s="25">
        <f t="shared" si="11"/>
        <v>312728.84999999998</v>
      </c>
      <c r="CG29" s="25">
        <f t="shared" si="11"/>
        <v>0</v>
      </c>
      <c r="CH29" s="25">
        <f t="shared" si="11"/>
        <v>0</v>
      </c>
      <c r="CI29" s="25">
        <f t="shared" si="11"/>
        <v>0</v>
      </c>
      <c r="CJ29" s="25">
        <f t="shared" si="11"/>
        <v>2927149.34</v>
      </c>
      <c r="CK29" s="25">
        <f t="shared" si="11"/>
        <v>0</v>
      </c>
      <c r="CL29" s="25">
        <f t="shared" si="11"/>
        <v>792039.48</v>
      </c>
      <c r="CM29" s="25">
        <f t="shared" si="11"/>
        <v>0</v>
      </c>
      <c r="CN29" s="25">
        <f t="shared" si="11"/>
        <v>0</v>
      </c>
      <c r="CO29" s="25">
        <f t="shared" si="11"/>
        <v>0</v>
      </c>
      <c r="CP29" s="25">
        <f t="shared" si="11"/>
        <v>0</v>
      </c>
      <c r="CQ29" s="25">
        <f t="shared" si="11"/>
        <v>0</v>
      </c>
      <c r="CR29" s="25">
        <f t="shared" si="11"/>
        <v>309926.56</v>
      </c>
      <c r="CS29" s="25">
        <f t="shared" si="11"/>
        <v>0</v>
      </c>
      <c r="CT29" s="25">
        <f t="shared" si="11"/>
        <v>561521.16</v>
      </c>
      <c r="CU29" s="25">
        <f t="shared" si="11"/>
        <v>0</v>
      </c>
      <c r="CV29" s="25">
        <f t="shared" si="11"/>
        <v>0</v>
      </c>
      <c r="CW29" s="25">
        <f t="shared" si="11"/>
        <v>0</v>
      </c>
      <c r="CX29" s="25">
        <f t="shared" si="11"/>
        <v>0</v>
      </c>
      <c r="CY29" s="25">
        <f t="shared" si="11"/>
        <v>0</v>
      </c>
      <c r="CZ29" s="25">
        <f t="shared" si="11"/>
        <v>233313.04</v>
      </c>
      <c r="DA29" s="25">
        <f t="shared" si="11"/>
        <v>358174.65</v>
      </c>
      <c r="DB29" s="25">
        <f t="shared" si="11"/>
        <v>230332.41</v>
      </c>
      <c r="DC29" s="25">
        <f t="shared" si="11"/>
        <v>0</v>
      </c>
      <c r="DD29" s="25">
        <f t="shared" si="11"/>
        <v>255911.67</v>
      </c>
      <c r="DE29" s="25">
        <f t="shared" si="11"/>
        <v>0</v>
      </c>
      <c r="DF29" s="25">
        <f t="shared" si="11"/>
        <v>74805.62</v>
      </c>
      <c r="DG29" s="25">
        <f t="shared" si="11"/>
        <v>0</v>
      </c>
      <c r="DH29" s="25">
        <f t="shared" si="11"/>
        <v>0</v>
      </c>
      <c r="DI29" s="25">
        <f t="shared" si="11"/>
        <v>0</v>
      </c>
      <c r="DJ29" s="25">
        <f t="shared" si="11"/>
        <v>530619.68000000005</v>
      </c>
      <c r="DK29" s="25">
        <f t="shared" si="11"/>
        <v>4445593.17</v>
      </c>
      <c r="DL29" s="25">
        <f t="shared" si="11"/>
        <v>0</v>
      </c>
      <c r="DM29" s="25">
        <f t="shared" si="11"/>
        <v>0</v>
      </c>
      <c r="DN29" s="25">
        <f t="shared" si="11"/>
        <v>0</v>
      </c>
      <c r="DO29" s="25">
        <f t="shared" si="11"/>
        <v>303974.52</v>
      </c>
      <c r="DP29" s="25">
        <f t="shared" si="11"/>
        <v>0</v>
      </c>
      <c r="DQ29" s="25">
        <f t="shared" si="11"/>
        <v>1431732.54</v>
      </c>
      <c r="DR29" s="25">
        <f t="shared" si="11"/>
        <v>760328.98</v>
      </c>
      <c r="DS29" s="25">
        <f t="shared" si="11"/>
        <v>346306.68</v>
      </c>
      <c r="DT29" s="25">
        <f t="shared" si="11"/>
        <v>458629.82</v>
      </c>
      <c r="DU29" s="25">
        <f t="shared" si="11"/>
        <v>0</v>
      </c>
      <c r="DV29" s="25">
        <f t="shared" si="11"/>
        <v>0</v>
      </c>
      <c r="DW29" s="25">
        <f t="shared" si="11"/>
        <v>0</v>
      </c>
      <c r="DX29" s="25">
        <f t="shared" si="11"/>
        <v>0</v>
      </c>
      <c r="DY29" s="25">
        <f t="shared" si="11"/>
        <v>0</v>
      </c>
      <c r="DZ29" s="25">
        <f t="shared" si="11"/>
        <v>0</v>
      </c>
      <c r="EA29" s="25">
        <f t="shared" ref="EA29:FX29" si="12">ROUND(EA17+EA27,2)</f>
        <v>508890.83</v>
      </c>
      <c r="EB29" s="25">
        <f t="shared" si="12"/>
        <v>350856.09</v>
      </c>
      <c r="EC29" s="25">
        <f t="shared" si="12"/>
        <v>0</v>
      </c>
      <c r="ED29" s="25">
        <f t="shared" si="12"/>
        <v>330267.32</v>
      </c>
      <c r="EE29" s="25">
        <f t="shared" si="12"/>
        <v>1480537.7</v>
      </c>
      <c r="EF29" s="25">
        <f t="shared" si="12"/>
        <v>347609.91</v>
      </c>
      <c r="EG29" s="25">
        <f t="shared" si="12"/>
        <v>385155.29</v>
      </c>
      <c r="EH29" s="25">
        <f t="shared" si="12"/>
        <v>13436402.98</v>
      </c>
      <c r="EI29" s="25">
        <f t="shared" si="12"/>
        <v>0</v>
      </c>
      <c r="EJ29" s="25">
        <f t="shared" si="12"/>
        <v>0</v>
      </c>
      <c r="EK29" s="25">
        <f t="shared" si="12"/>
        <v>0</v>
      </c>
      <c r="EL29" s="25">
        <f t="shared" si="12"/>
        <v>0</v>
      </c>
      <c r="EM29" s="25">
        <f t="shared" si="12"/>
        <v>0</v>
      </c>
      <c r="EN29" s="25">
        <f t="shared" si="12"/>
        <v>364662.31</v>
      </c>
      <c r="EO29" s="25">
        <f t="shared" si="12"/>
        <v>0</v>
      </c>
      <c r="EP29" s="25">
        <f t="shared" si="12"/>
        <v>0</v>
      </c>
      <c r="EQ29" s="25">
        <f t="shared" si="12"/>
        <v>213826.76</v>
      </c>
      <c r="ER29" s="25">
        <f t="shared" si="12"/>
        <v>212089.68</v>
      </c>
      <c r="ES29" s="25">
        <f t="shared" si="12"/>
        <v>326551.45</v>
      </c>
      <c r="ET29" s="25">
        <f t="shared" si="12"/>
        <v>697279.85</v>
      </c>
      <c r="EU29" s="25">
        <f t="shared" si="12"/>
        <v>0</v>
      </c>
      <c r="EV29" s="25">
        <f t="shared" si="12"/>
        <v>0</v>
      </c>
      <c r="EW29" s="25">
        <f t="shared" si="12"/>
        <v>341818.91</v>
      </c>
      <c r="EX29" s="25">
        <f t="shared" si="12"/>
        <v>0</v>
      </c>
      <c r="EY29" s="25">
        <f t="shared" si="12"/>
        <v>197399.78</v>
      </c>
      <c r="EZ29" s="25">
        <f t="shared" si="12"/>
        <v>0</v>
      </c>
      <c r="FA29" s="25">
        <f t="shared" si="12"/>
        <v>0</v>
      </c>
      <c r="FB29" s="25">
        <f t="shared" si="12"/>
        <v>0</v>
      </c>
      <c r="FC29" s="25">
        <f t="shared" si="12"/>
        <v>448572.43</v>
      </c>
      <c r="FD29" s="25">
        <f t="shared" si="12"/>
        <v>147887.59</v>
      </c>
      <c r="FE29" s="25">
        <f t="shared" si="12"/>
        <v>0</v>
      </c>
      <c r="FF29" s="25">
        <f t="shared" si="12"/>
        <v>178573.66</v>
      </c>
      <c r="FG29" s="25">
        <f t="shared" si="12"/>
        <v>0</v>
      </c>
      <c r="FH29" s="25">
        <f t="shared" si="12"/>
        <v>0</v>
      </c>
      <c r="FI29" s="25">
        <f t="shared" si="12"/>
        <v>439985.68</v>
      </c>
      <c r="FJ29" s="25">
        <f t="shared" si="12"/>
        <v>0</v>
      </c>
      <c r="FK29" s="25">
        <f t="shared" si="12"/>
        <v>0</v>
      </c>
      <c r="FL29" s="25">
        <f t="shared" si="12"/>
        <v>0</v>
      </c>
      <c r="FM29" s="25">
        <f t="shared" si="12"/>
        <v>0</v>
      </c>
      <c r="FN29" s="25">
        <f t="shared" si="12"/>
        <v>0</v>
      </c>
      <c r="FO29" s="25">
        <f t="shared" si="12"/>
        <v>0</v>
      </c>
      <c r="FP29" s="25">
        <f t="shared" si="12"/>
        <v>0</v>
      </c>
      <c r="FQ29" s="25">
        <f t="shared" si="12"/>
        <v>0</v>
      </c>
      <c r="FR29" s="25">
        <f t="shared" si="12"/>
        <v>0</v>
      </c>
      <c r="FS29" s="25">
        <f t="shared" si="12"/>
        <v>0</v>
      </c>
      <c r="FT29" s="25">
        <f t="shared" si="12"/>
        <v>748259.41</v>
      </c>
      <c r="FU29" s="25">
        <f t="shared" si="12"/>
        <v>605722.03</v>
      </c>
      <c r="FV29" s="25">
        <f t="shared" si="12"/>
        <v>0</v>
      </c>
      <c r="FW29" s="25">
        <f t="shared" si="12"/>
        <v>0</v>
      </c>
      <c r="FX29" s="25">
        <f t="shared" si="12"/>
        <v>21996461.5</v>
      </c>
      <c r="FY29" s="25">
        <f>SUM(B29:FX29)</f>
        <v>73499608.530000001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76245594.629999995</v>
      </c>
      <c r="C32" s="39">
        <f>FY29</f>
        <v>73499608.530000001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213826.76</v>
      </c>
      <c r="C33" s="49">
        <f>+B29+K29+M29+N29+P29+AA29+AK29+AM29+AO29+AQ29+AR29+AS29+BU29+BX29+CI29+CM29+CN29+CO29+CY29+DZ29+EC29+EO29+EQ29+EV29+EZ29+FH29+FJ29+FK29+FL29+FO29+BL29+AZ29+BF29+CS29</f>
        <v>213826.76</v>
      </c>
      <c r="D33" s="53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76031767.86999999</v>
      </c>
      <c r="C34" s="26">
        <f>C32-C33</f>
        <v>73285781.769999996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" priority="2" operator="greaterThan">
      <formula>0</formula>
    </cfRule>
  </conditionalFormatting>
  <conditionalFormatting sqref="B4:CR4 CT4:FX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6908-5F33-4006-8A0A-4EDC920DFEDE}">
  <dimension ref="A1:IT73"/>
  <sheetViews>
    <sheetView workbookViewId="0">
      <pane xSplit="1" ySplit="4" topLeftCell="B14" activePane="bottomRight" state="frozen"/>
      <selection pane="topRight" activeCell="C1" sqref="C1"/>
      <selection pane="bottomLeft" activeCell="A5" sqref="A5"/>
      <selection pane="bottomRight" activeCell="B23" sqref="B23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34668.800000000003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390531137.88600004</v>
      </c>
      <c r="D8" s="10">
        <v>64109257.324000008</v>
      </c>
      <c r="E8" s="10">
        <v>257933755.59499997</v>
      </c>
      <c r="F8" s="10">
        <v>20172478.309999999</v>
      </c>
      <c r="G8" s="10">
        <v>13187782.6</v>
      </c>
      <c r="H8" s="10">
        <v>89688610.277999997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458347013.79299998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664455002.44679999</v>
      </c>
      <c r="AR8" s="10">
        <v>75090569.38000001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247014017.35700002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816447025.60679996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50107287.672199994</v>
      </c>
      <c r="CK8" s="10">
        <v>15284948.84</v>
      </c>
      <c r="CL8" s="10">
        <v>9460360.0099999998</v>
      </c>
      <c r="CM8" s="10">
        <v>310943144.57800001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213943734.25799999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237943028.57999995</v>
      </c>
      <c r="FY8" s="4">
        <f>SUM(B8:FX8)</f>
        <v>9778814251.0548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11480350.450000001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2134627.29</v>
      </c>
      <c r="EB10" s="11">
        <v>923236.59600000002</v>
      </c>
      <c r="EC10" s="11">
        <v>22568122.030080002</v>
      </c>
      <c r="ED10" s="11">
        <v>472250.52</v>
      </c>
      <c r="EE10" s="11">
        <v>2132242.9878750001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930620.88</v>
      </c>
      <c r="EY10" s="11">
        <v>806083.35582000006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11472301.140000001</v>
      </c>
      <c r="FQ10" s="11">
        <v>3107157.01</v>
      </c>
      <c r="FR10" s="11">
        <v>2717041.0066799996</v>
      </c>
      <c r="FS10" s="11">
        <v>1390846.0639000002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3925427165.0856795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254" x14ac:dyDescent="0.25">
      <c r="A13" t="s">
        <v>411</v>
      </c>
      <c r="B13" s="13">
        <v>42605214.162999995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2937069.7689100001</v>
      </c>
      <c r="L13" s="13">
        <v>4936293.9994659992</v>
      </c>
      <c r="M13" s="13">
        <v>404104473.6239</v>
      </c>
      <c r="N13" s="13">
        <v>71479750.915999994</v>
      </c>
      <c r="O13" s="13">
        <v>3667377.5019999999</v>
      </c>
      <c r="P13" s="13">
        <v>298502307.43599999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122887.37630999991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74410263.12470001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9951817.8399999999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4267370.3791740006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2865475.0389999999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169593677.574</v>
      </c>
      <c r="CN13" s="13">
        <v>67893199.785639971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14047467.484000001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1926333.5703499997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3857337.9419819983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4449050.2050499991</v>
      </c>
      <c r="FK13" s="13">
        <v>37244416.801999994</v>
      </c>
      <c r="FL13" s="13">
        <v>15014058.850419998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237943028.57999995</v>
      </c>
      <c r="FY13" s="4">
        <f>SUM(B13:FX13)</f>
        <v>5592075378.8291273</v>
      </c>
      <c r="FZ13" s="4"/>
      <c r="GA13" s="4"/>
    </row>
    <row r="14" spans="1:254" x14ac:dyDescent="0.25">
      <c r="A14" t="s">
        <v>393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5</v>
      </c>
      <c r="J14" s="14">
        <v>5</v>
      </c>
      <c r="K14" s="14">
        <v>2</v>
      </c>
      <c r="L14" s="14">
        <v>2</v>
      </c>
      <c r="M14" s="14">
        <v>2</v>
      </c>
      <c r="N14" s="14">
        <v>2</v>
      </c>
      <c r="O14" s="14">
        <v>5</v>
      </c>
      <c r="P14" s="14">
        <v>2</v>
      </c>
      <c r="Q14" s="14">
        <v>5</v>
      </c>
      <c r="R14" s="14">
        <v>2</v>
      </c>
      <c r="S14" s="14">
        <v>2</v>
      </c>
      <c r="T14" s="14">
        <v>2</v>
      </c>
      <c r="U14" s="14">
        <v>5</v>
      </c>
      <c r="V14" s="14">
        <v>2</v>
      </c>
      <c r="W14" s="14">
        <v>2</v>
      </c>
      <c r="X14" s="14">
        <v>5</v>
      </c>
      <c r="Y14" s="14">
        <v>2</v>
      </c>
      <c r="Z14" s="14">
        <v>2</v>
      </c>
      <c r="AA14" s="14">
        <v>2</v>
      </c>
      <c r="AB14" s="14">
        <v>2</v>
      </c>
      <c r="AC14" s="14">
        <v>2</v>
      </c>
      <c r="AD14" s="14">
        <v>5</v>
      </c>
      <c r="AE14" s="14">
        <v>5</v>
      </c>
      <c r="AF14" s="14">
        <v>2</v>
      </c>
      <c r="AG14" s="14">
        <v>2</v>
      </c>
      <c r="AH14" s="14">
        <v>5</v>
      </c>
      <c r="AI14" s="14">
        <v>2</v>
      </c>
      <c r="AJ14" s="14">
        <v>5</v>
      </c>
      <c r="AK14" s="14">
        <v>2</v>
      </c>
      <c r="AL14" s="14">
        <v>2</v>
      </c>
      <c r="AM14" s="14">
        <v>2</v>
      </c>
      <c r="AN14" s="14">
        <v>2</v>
      </c>
      <c r="AO14" s="14">
        <v>2</v>
      </c>
      <c r="AP14" s="14">
        <v>2</v>
      </c>
      <c r="AQ14" s="14">
        <v>2</v>
      </c>
      <c r="AR14" s="14">
        <v>2</v>
      </c>
      <c r="AS14" s="14">
        <v>2</v>
      </c>
      <c r="AT14" s="14">
        <v>5</v>
      </c>
      <c r="AU14" s="14">
        <v>2</v>
      </c>
      <c r="AV14" s="14">
        <v>2</v>
      </c>
      <c r="AW14" s="14">
        <v>2</v>
      </c>
      <c r="AX14" s="14">
        <v>2</v>
      </c>
      <c r="AY14" s="14">
        <v>2</v>
      </c>
      <c r="AZ14" s="14">
        <v>2</v>
      </c>
      <c r="BA14" s="14">
        <v>2</v>
      </c>
      <c r="BB14" s="14">
        <v>2</v>
      </c>
      <c r="BC14" s="14">
        <v>2</v>
      </c>
      <c r="BD14" s="14">
        <v>2</v>
      </c>
      <c r="BE14" s="14">
        <v>2</v>
      </c>
      <c r="BF14" s="14">
        <v>2</v>
      </c>
      <c r="BG14" s="14">
        <v>2</v>
      </c>
      <c r="BH14" s="14">
        <v>2</v>
      </c>
      <c r="BI14" s="14">
        <v>2</v>
      </c>
      <c r="BJ14" s="14">
        <v>2</v>
      </c>
      <c r="BK14" s="14">
        <v>5</v>
      </c>
      <c r="BL14" s="14">
        <v>2</v>
      </c>
      <c r="BM14" s="14">
        <v>2</v>
      </c>
      <c r="BN14" s="14">
        <v>5</v>
      </c>
      <c r="BO14" s="14">
        <v>2</v>
      </c>
      <c r="BP14" s="14">
        <v>2</v>
      </c>
      <c r="BQ14" s="14">
        <v>2</v>
      </c>
      <c r="BR14" s="14">
        <v>2</v>
      </c>
      <c r="BS14" s="14">
        <v>5</v>
      </c>
      <c r="BT14" s="14">
        <v>5</v>
      </c>
      <c r="BU14" s="14">
        <v>2</v>
      </c>
      <c r="BV14" s="14">
        <v>2</v>
      </c>
      <c r="BW14" s="14">
        <v>2</v>
      </c>
      <c r="BX14" s="14">
        <v>2</v>
      </c>
      <c r="BY14" s="14">
        <v>2</v>
      </c>
      <c r="BZ14" s="14">
        <v>2</v>
      </c>
      <c r="CA14" s="14">
        <v>2</v>
      </c>
      <c r="CB14" s="14">
        <v>5</v>
      </c>
      <c r="CC14" s="14">
        <v>2</v>
      </c>
      <c r="CD14" s="14">
        <v>2</v>
      </c>
      <c r="CE14" s="14">
        <v>5</v>
      </c>
      <c r="CF14" s="14">
        <v>5</v>
      </c>
      <c r="CG14" s="14">
        <v>2</v>
      </c>
      <c r="CH14" s="14">
        <v>2</v>
      </c>
      <c r="CI14" s="14">
        <v>2</v>
      </c>
      <c r="CJ14" s="14">
        <v>5</v>
      </c>
      <c r="CK14" s="14">
        <v>2</v>
      </c>
      <c r="CL14" s="14">
        <v>5</v>
      </c>
      <c r="CM14" s="14">
        <v>2</v>
      </c>
      <c r="CN14" s="14">
        <v>2</v>
      </c>
      <c r="CO14" s="14">
        <v>2</v>
      </c>
      <c r="CP14" s="14">
        <v>2</v>
      </c>
      <c r="CQ14" s="14">
        <v>2</v>
      </c>
      <c r="CR14" s="14">
        <v>5</v>
      </c>
      <c r="CS14" s="14">
        <v>2</v>
      </c>
      <c r="CT14" s="14">
        <v>5</v>
      </c>
      <c r="CU14" s="14">
        <v>2</v>
      </c>
      <c r="CV14" s="14">
        <v>2</v>
      </c>
      <c r="CW14" s="14">
        <v>2</v>
      </c>
      <c r="CX14" s="14">
        <v>2</v>
      </c>
      <c r="CY14" s="14">
        <v>2</v>
      </c>
      <c r="CZ14" s="14">
        <v>5</v>
      </c>
      <c r="DA14" s="14">
        <v>5</v>
      </c>
      <c r="DB14" s="14">
        <v>5</v>
      </c>
      <c r="DC14" s="14">
        <v>2</v>
      </c>
      <c r="DD14" s="14">
        <v>5</v>
      </c>
      <c r="DE14" s="14">
        <v>2</v>
      </c>
      <c r="DF14" s="14">
        <v>5</v>
      </c>
      <c r="DG14" s="14">
        <v>2</v>
      </c>
      <c r="DH14" s="14">
        <v>2</v>
      </c>
      <c r="DI14" s="14">
        <v>2</v>
      </c>
      <c r="DJ14" s="14">
        <v>5</v>
      </c>
      <c r="DK14" s="14">
        <v>5</v>
      </c>
      <c r="DL14" s="14">
        <v>2</v>
      </c>
      <c r="DM14" s="14">
        <v>2</v>
      </c>
      <c r="DN14" s="14">
        <v>2</v>
      </c>
      <c r="DO14" s="14">
        <v>5</v>
      </c>
      <c r="DP14" s="14">
        <v>5</v>
      </c>
      <c r="DQ14" s="14">
        <v>5</v>
      </c>
      <c r="DR14" s="14">
        <v>5</v>
      </c>
      <c r="DS14" s="14">
        <v>5</v>
      </c>
      <c r="DT14" s="14">
        <v>5</v>
      </c>
      <c r="DU14" s="14">
        <v>2</v>
      </c>
      <c r="DV14" s="14">
        <v>2</v>
      </c>
      <c r="DW14" s="14">
        <v>2</v>
      </c>
      <c r="DX14" s="14">
        <v>2</v>
      </c>
      <c r="DY14" s="14">
        <v>2</v>
      </c>
      <c r="DZ14" s="14">
        <v>2</v>
      </c>
      <c r="EA14" s="14">
        <v>5</v>
      </c>
      <c r="EB14" s="14">
        <v>5</v>
      </c>
      <c r="EC14" s="14">
        <v>2</v>
      </c>
      <c r="ED14" s="14">
        <v>5</v>
      </c>
      <c r="EE14" s="14">
        <v>5</v>
      </c>
      <c r="EF14" s="14">
        <v>5</v>
      </c>
      <c r="EG14" s="14">
        <v>5</v>
      </c>
      <c r="EH14" s="14">
        <v>5</v>
      </c>
      <c r="EI14" s="14">
        <v>2</v>
      </c>
      <c r="EJ14" s="14">
        <v>2</v>
      </c>
      <c r="EK14" s="14">
        <v>2</v>
      </c>
      <c r="EL14" s="14">
        <v>2</v>
      </c>
      <c r="EM14" s="14">
        <v>2</v>
      </c>
      <c r="EN14" s="14">
        <v>5</v>
      </c>
      <c r="EO14" s="14">
        <v>2</v>
      </c>
      <c r="EP14" s="14">
        <v>2</v>
      </c>
      <c r="EQ14" s="14">
        <v>5</v>
      </c>
      <c r="ER14" s="14">
        <v>5</v>
      </c>
      <c r="ES14" s="14">
        <v>5</v>
      </c>
      <c r="ET14" s="14">
        <v>5</v>
      </c>
      <c r="EU14" s="14">
        <v>2</v>
      </c>
      <c r="EV14" s="14">
        <v>2</v>
      </c>
      <c r="EW14" s="14">
        <v>5</v>
      </c>
      <c r="EX14" s="14">
        <v>2</v>
      </c>
      <c r="EY14" s="14">
        <v>5</v>
      </c>
      <c r="EZ14" s="14">
        <v>2</v>
      </c>
      <c r="FA14" s="14">
        <v>2</v>
      </c>
      <c r="FB14" s="14">
        <v>2</v>
      </c>
      <c r="FC14" s="14">
        <v>5</v>
      </c>
      <c r="FD14" s="14">
        <v>5</v>
      </c>
      <c r="FE14" s="14">
        <v>2</v>
      </c>
      <c r="FF14" s="14">
        <v>5</v>
      </c>
      <c r="FG14" s="14">
        <v>2</v>
      </c>
      <c r="FH14" s="14">
        <v>2</v>
      </c>
      <c r="FI14" s="14">
        <v>5</v>
      </c>
      <c r="FJ14" s="14">
        <v>2</v>
      </c>
      <c r="FK14" s="14">
        <v>2</v>
      </c>
      <c r="FL14" s="14">
        <v>2</v>
      </c>
      <c r="FM14" s="14">
        <v>2</v>
      </c>
      <c r="FN14" s="14">
        <v>2</v>
      </c>
      <c r="FO14" s="14">
        <v>2</v>
      </c>
      <c r="FP14" s="14">
        <v>2</v>
      </c>
      <c r="FQ14" s="14">
        <v>2</v>
      </c>
      <c r="FR14" s="14">
        <v>2</v>
      </c>
      <c r="FS14" s="14">
        <v>2</v>
      </c>
      <c r="FT14" s="14">
        <v>5</v>
      </c>
      <c r="FU14" s="14">
        <v>5</v>
      </c>
      <c r="FV14" s="14">
        <v>2</v>
      </c>
      <c r="FW14" s="14">
        <v>2</v>
      </c>
      <c r="FX14" s="14">
        <v>5</v>
      </c>
      <c r="FY14" s="15"/>
      <c r="FZ14" s="4">
        <f>COUNTIF(B12:FY12,5)</f>
        <v>0</v>
      </c>
    </row>
    <row r="15" spans="1:254" x14ac:dyDescent="0.25">
      <c r="A15" t="s">
        <v>394</v>
      </c>
      <c r="B15" s="10">
        <f>B13</f>
        <v>42605214.162999995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2937069.7689100001</v>
      </c>
      <c r="L15" s="10">
        <f t="shared" si="0"/>
        <v>4936293.9994659992</v>
      </c>
      <c r="M15" s="10">
        <f t="shared" si="0"/>
        <v>404104473.6239</v>
      </c>
      <c r="N15" s="10">
        <f t="shared" si="0"/>
        <v>71479750.915999994</v>
      </c>
      <c r="O15" s="10">
        <f t="shared" si="0"/>
        <v>3667377.5019999999</v>
      </c>
      <c r="P15" s="10">
        <f t="shared" si="0"/>
        <v>298502307.43599999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122887.37630999991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74410263.12470001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9951817.8399999999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4267370.3791740006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2865475.0389999999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169593677.574</v>
      </c>
      <c r="CN15" s="10">
        <f t="shared" si="1"/>
        <v>67893199.785639971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14047467.484000001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1926333.5703499997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3857337.9419819983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4449050.2050499991</v>
      </c>
      <c r="FK15" s="10">
        <f t="shared" si="2"/>
        <v>37244416.801999994</v>
      </c>
      <c r="FL15" s="10">
        <f t="shared" si="2"/>
        <v>15014058.850419998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237943028.57999995</v>
      </c>
      <c r="FY15" s="4">
        <f>SUM(B15:FX15)</f>
        <v>5592075378.8291273</v>
      </c>
      <c r="FZ15" s="32"/>
      <c r="GA15" s="4"/>
      <c r="GB15" s="26"/>
    </row>
    <row r="16" spans="1:254" x14ac:dyDescent="0.25">
      <c r="A16" t="s">
        <v>395</v>
      </c>
      <c r="B16" s="16">
        <v>32626779.370000005</v>
      </c>
      <c r="C16" s="16">
        <v>206808810.74000001</v>
      </c>
      <c r="D16" s="16">
        <v>21279002.530000001</v>
      </c>
      <c r="E16" s="16">
        <v>125022285.71000001</v>
      </c>
      <c r="F16" s="16">
        <v>5047444.8900000006</v>
      </c>
      <c r="G16" s="16">
        <v>7305485.9300000006</v>
      </c>
      <c r="H16" s="16">
        <v>43504634.780000001</v>
      </c>
      <c r="I16" s="16">
        <v>10933295.619999999</v>
      </c>
      <c r="J16" s="16">
        <v>1646549.63</v>
      </c>
      <c r="K16" s="16">
        <v>1756059.56</v>
      </c>
      <c r="L16" s="16">
        <v>3553543.8100000005</v>
      </c>
      <c r="M16" s="16">
        <v>309138945.24000001</v>
      </c>
      <c r="N16" s="16">
        <v>53710436.319999993</v>
      </c>
      <c r="O16" s="16">
        <v>1966968.1800000002</v>
      </c>
      <c r="P16" s="16">
        <v>229393209.07999998</v>
      </c>
      <c r="Q16" s="16">
        <v>40837321.630000003</v>
      </c>
      <c r="R16" s="16">
        <v>2353759.58</v>
      </c>
      <c r="S16" s="16">
        <v>2013997.13</v>
      </c>
      <c r="T16" s="16">
        <v>455305.5</v>
      </c>
      <c r="U16" s="16">
        <v>1841622.25</v>
      </c>
      <c r="V16" s="16">
        <v>2249183.83</v>
      </c>
      <c r="W16" s="16">
        <v>719190.88</v>
      </c>
      <c r="X16" s="16">
        <v>5431715.9499999993</v>
      </c>
      <c r="Y16" s="16">
        <v>2429370.88</v>
      </c>
      <c r="Z16" s="16">
        <v>140302220.02999997</v>
      </c>
      <c r="AA16" s="16">
        <v>21913921.239999998</v>
      </c>
      <c r="AB16" s="16">
        <v>1468256.34</v>
      </c>
      <c r="AC16" s="16">
        <v>3561817.65</v>
      </c>
      <c r="AD16" s="16">
        <v>874162.37</v>
      </c>
      <c r="AE16" s="16">
        <v>1339557.3999999999</v>
      </c>
      <c r="AF16" s="16">
        <v>3245395.39</v>
      </c>
      <c r="AG16" s="16">
        <v>8235004.1599999992</v>
      </c>
      <c r="AH16" s="16">
        <v>2931316.0700000003</v>
      </c>
      <c r="AI16" s="16">
        <v>1973352.8399999999</v>
      </c>
      <c r="AJ16" s="16">
        <v>1153850.58</v>
      </c>
      <c r="AK16" s="16">
        <v>1496884.38</v>
      </c>
      <c r="AL16" s="16">
        <v>3054266.0700000003</v>
      </c>
      <c r="AM16" s="16">
        <v>33116.94</v>
      </c>
      <c r="AN16" s="16">
        <v>26718740.050000004</v>
      </c>
      <c r="AO16" s="16">
        <v>198028717.10999998</v>
      </c>
      <c r="AP16" s="16">
        <v>1868293.2400000002</v>
      </c>
      <c r="AQ16" s="16">
        <v>271792687.36000001</v>
      </c>
      <c r="AR16" s="16">
        <v>11565500.029999999</v>
      </c>
      <c r="AS16" s="16">
        <v>12252359.850000001</v>
      </c>
      <c r="AT16" s="16">
        <v>1668580.0200000003</v>
      </c>
      <c r="AU16" s="16">
        <v>2815382.4099999997</v>
      </c>
      <c r="AV16" s="16">
        <v>2585414.14</v>
      </c>
      <c r="AW16" s="16">
        <v>832265.39</v>
      </c>
      <c r="AX16" s="16">
        <v>3297259.45</v>
      </c>
      <c r="AY16" s="16">
        <v>96186204.26000002</v>
      </c>
      <c r="AZ16" s="16">
        <v>56909995.139999993</v>
      </c>
      <c r="BA16" s="16">
        <v>59197728.689999998</v>
      </c>
      <c r="BB16" s="16">
        <v>115714816.32000001</v>
      </c>
      <c r="BC16" s="16">
        <v>17538140.830000002</v>
      </c>
      <c r="BD16" s="16">
        <v>6880232.7200000007</v>
      </c>
      <c r="BE16" s="16">
        <v>148077350.83999997</v>
      </c>
      <c r="BF16" s="16">
        <v>7458866.4500000002</v>
      </c>
      <c r="BG16" s="16">
        <v>4241809.32</v>
      </c>
      <c r="BH16" s="16">
        <v>2957417.28</v>
      </c>
      <c r="BI16" s="16">
        <v>30936717.299999997</v>
      </c>
      <c r="BJ16" s="16">
        <v>233382189.81</v>
      </c>
      <c r="BK16" s="16">
        <v>1153749.58</v>
      </c>
      <c r="BL16" s="16">
        <v>3434937.94</v>
      </c>
      <c r="BM16" s="16">
        <v>19083909.219999999</v>
      </c>
      <c r="BN16" s="16">
        <v>6036483.3899999997</v>
      </c>
      <c r="BO16" s="16">
        <v>532223.55000000005</v>
      </c>
      <c r="BP16" s="16">
        <v>13853872.25</v>
      </c>
      <c r="BQ16" s="16">
        <v>31759746.609999999</v>
      </c>
      <c r="BR16" s="16">
        <v>8181187.5099999998</v>
      </c>
      <c r="BS16" s="16">
        <v>1408906.19</v>
      </c>
      <c r="BT16" s="16">
        <v>2054775.81</v>
      </c>
      <c r="BU16" s="16">
        <v>0</v>
      </c>
      <c r="BV16" s="16">
        <v>3737947.3</v>
      </c>
      <c r="BW16" s="16">
        <v>441371.74000000005</v>
      </c>
      <c r="BX16" s="16">
        <v>1848194.35</v>
      </c>
      <c r="BY16" s="16">
        <v>2082181.97</v>
      </c>
      <c r="BZ16" s="16">
        <v>322896.93</v>
      </c>
      <c r="CA16" s="16">
        <v>319137954.77999997</v>
      </c>
      <c r="CB16" s="16">
        <v>1707677.38</v>
      </c>
      <c r="CC16" s="16">
        <v>1950747.4300000002</v>
      </c>
      <c r="CD16" s="16">
        <v>1289124.8499999999</v>
      </c>
      <c r="CE16" s="16">
        <v>906279.08</v>
      </c>
      <c r="CF16" s="16">
        <v>1678088.08</v>
      </c>
      <c r="CG16" s="16">
        <v>1379103.9300000002</v>
      </c>
      <c r="CH16" s="16">
        <v>3900525.48</v>
      </c>
      <c r="CI16" s="16">
        <v>557090.78</v>
      </c>
      <c r="CJ16" s="16">
        <v>20272869.93</v>
      </c>
      <c r="CK16" s="16">
        <v>9383309.9900000002</v>
      </c>
      <c r="CL16" s="16">
        <v>4444558.6999999993</v>
      </c>
      <c r="CM16" s="16">
        <v>129454435.14</v>
      </c>
      <c r="CN16" s="16">
        <v>49343582.969999999</v>
      </c>
      <c r="CO16" s="16">
        <v>0</v>
      </c>
      <c r="CP16" s="16">
        <v>5666030.3699999992</v>
      </c>
      <c r="CQ16" s="16">
        <v>2641027.4900000002</v>
      </c>
      <c r="CR16" s="16">
        <v>1636706.44</v>
      </c>
      <c r="CS16" s="16">
        <v>1320180.8499999999</v>
      </c>
      <c r="CT16" s="16">
        <v>2592354.79</v>
      </c>
      <c r="CU16" s="16">
        <v>546265.79</v>
      </c>
      <c r="CV16" s="16">
        <v>1856765.66</v>
      </c>
      <c r="CW16" s="16">
        <v>2775614.8200000003</v>
      </c>
      <c r="CX16" s="16">
        <v>808883.67999999993</v>
      </c>
      <c r="CY16" s="16">
        <v>10630937.509999998</v>
      </c>
      <c r="CZ16" s="16">
        <v>1258238.1599999999</v>
      </c>
      <c r="DA16" s="16">
        <v>2042011.09</v>
      </c>
      <c r="DB16" s="16">
        <v>1201446.1600000001</v>
      </c>
      <c r="DC16" s="16">
        <v>1795164.19</v>
      </c>
      <c r="DD16" s="16">
        <v>1328465.8600000001</v>
      </c>
      <c r="DE16" s="16">
        <v>104774314.27000001</v>
      </c>
      <c r="DF16" s="16">
        <v>420788.99</v>
      </c>
      <c r="DG16" s="16">
        <v>7541468.4399999995</v>
      </c>
      <c r="DH16" s="16">
        <v>10035259.469999999</v>
      </c>
      <c r="DI16" s="16">
        <v>4898433.5299999993</v>
      </c>
      <c r="DJ16" s="16">
        <v>2974657.19</v>
      </c>
      <c r="DK16" s="16">
        <v>23660289.809999999</v>
      </c>
      <c r="DL16" s="16">
        <v>2805336.27</v>
      </c>
      <c r="DM16" s="16">
        <v>6126489.2899999991</v>
      </c>
      <c r="DN16" s="16">
        <v>20922506.809999999</v>
      </c>
      <c r="DO16" s="16">
        <v>1654745.5499999998</v>
      </c>
      <c r="DP16" s="16">
        <v>0</v>
      </c>
      <c r="DQ16" s="16">
        <v>7746254.1299999999</v>
      </c>
      <c r="DR16" s="16">
        <v>4138384.31</v>
      </c>
      <c r="DS16" s="16">
        <v>1900087.56</v>
      </c>
      <c r="DT16" s="16">
        <v>2499419.5</v>
      </c>
      <c r="DU16" s="16">
        <v>2745955.15</v>
      </c>
      <c r="DV16" s="16">
        <v>3160639.7499999995</v>
      </c>
      <c r="DW16" s="16">
        <v>869987.46</v>
      </c>
      <c r="DX16" s="16">
        <v>1091518.93</v>
      </c>
      <c r="DY16" s="16">
        <v>2694551.79</v>
      </c>
      <c r="DZ16" s="16">
        <v>0</v>
      </c>
      <c r="EA16" s="16">
        <v>2726877.08</v>
      </c>
      <c r="EB16" s="16">
        <v>1884142.8900000001</v>
      </c>
      <c r="EC16" s="16">
        <v>0</v>
      </c>
      <c r="ED16" s="16">
        <v>1783071.2400000002</v>
      </c>
      <c r="EE16" s="16">
        <v>8069042.3300000001</v>
      </c>
      <c r="EF16" s="16">
        <v>1827835.98</v>
      </c>
      <c r="EG16" s="16">
        <v>2106487.34</v>
      </c>
      <c r="EH16" s="16">
        <v>72171722.75</v>
      </c>
      <c r="EI16" s="16">
        <v>61154577.899999999</v>
      </c>
      <c r="EJ16" s="16">
        <v>3862259.0100000002</v>
      </c>
      <c r="EK16" s="16">
        <v>3142260.8600000003</v>
      </c>
      <c r="EL16" s="16">
        <v>2091362.5500000003</v>
      </c>
      <c r="EM16" s="16">
        <v>7363841.25</v>
      </c>
      <c r="EN16" s="16">
        <v>1961656.06</v>
      </c>
      <c r="EO16" s="16">
        <v>1587752.3399999999</v>
      </c>
      <c r="EP16" s="16">
        <v>13662733.960000001</v>
      </c>
      <c r="EQ16" s="16">
        <v>1071026.55</v>
      </c>
      <c r="ER16" s="16">
        <v>1346901.19</v>
      </c>
      <c r="ES16" s="16">
        <v>1590856.19</v>
      </c>
      <c r="ET16" s="16">
        <v>3738308.3400000003</v>
      </c>
      <c r="EU16" s="16">
        <v>540765.97000000009</v>
      </c>
      <c r="EV16" s="16">
        <v>2986619.46</v>
      </c>
      <c r="EW16" s="16">
        <v>1853951.17</v>
      </c>
      <c r="EX16" s="16">
        <v>5522991.3600000003</v>
      </c>
      <c r="EY16" s="16">
        <v>1090901.52</v>
      </c>
      <c r="EZ16" s="16">
        <v>1852987.28</v>
      </c>
      <c r="FA16" s="16">
        <v>177137.03000000003</v>
      </c>
      <c r="FB16" s="16">
        <v>7221917.3400000017</v>
      </c>
      <c r="FC16" s="16">
        <v>2366471.23</v>
      </c>
      <c r="FD16" s="16">
        <v>791232.54</v>
      </c>
      <c r="FE16" s="16">
        <v>2340249.81</v>
      </c>
      <c r="FF16" s="16">
        <v>1076350.32</v>
      </c>
      <c r="FG16" s="16">
        <v>553666.98</v>
      </c>
      <c r="FH16" s="16">
        <v>4554898.84</v>
      </c>
      <c r="FI16" s="16">
        <v>1046986.0900000001</v>
      </c>
      <c r="FJ16" s="16">
        <v>3902897.8199999994</v>
      </c>
      <c r="FK16" s="16">
        <v>26522683.129999999</v>
      </c>
      <c r="FL16" s="16">
        <v>12254320.439999998</v>
      </c>
      <c r="FM16" s="16">
        <v>140779115.53999999</v>
      </c>
      <c r="FN16" s="16">
        <v>0</v>
      </c>
      <c r="FO16" s="16">
        <v>8051753.8399999999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3912088.74</v>
      </c>
      <c r="FU16" s="16">
        <v>3858186.3799999994</v>
      </c>
      <c r="FV16" s="16">
        <v>2155002.9699999997</v>
      </c>
      <c r="FW16" s="16">
        <v>933292.15</v>
      </c>
      <c r="FX16" s="16">
        <v>139393546.31000006</v>
      </c>
      <c r="FY16" s="17">
        <f>SUM(B16:FX16)</f>
        <v>4078453985.8800006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4989217.4000000004</v>
      </c>
      <c r="C17" s="11">
        <f t="shared" si="3"/>
        <v>33403564.190000001</v>
      </c>
      <c r="D17" s="11">
        <f t="shared" si="3"/>
        <v>3841389.2</v>
      </c>
      <c r="E17" s="11">
        <f t="shared" si="3"/>
        <v>18920499.379999999</v>
      </c>
      <c r="F17" s="11">
        <f t="shared" si="3"/>
        <v>1489833.85</v>
      </c>
      <c r="G17" s="11">
        <f t="shared" si="3"/>
        <v>1146772.71</v>
      </c>
      <c r="H17" s="11">
        <f t="shared" si="3"/>
        <v>7242741.75</v>
      </c>
      <c r="I17" s="11">
        <f t="shared" si="3"/>
        <v>1672787.28</v>
      </c>
      <c r="J17" s="11">
        <f t="shared" si="3"/>
        <v>231029.27</v>
      </c>
      <c r="K17" s="11">
        <f t="shared" si="3"/>
        <v>590505.1</v>
      </c>
      <c r="L17" s="11">
        <f t="shared" si="3"/>
        <v>691375.09</v>
      </c>
      <c r="M17" s="11">
        <f t="shared" si="3"/>
        <v>47482764.189999998</v>
      </c>
      <c r="N17" s="11">
        <f t="shared" si="3"/>
        <v>8884657.3000000007</v>
      </c>
      <c r="O17" s="11">
        <f t="shared" si="3"/>
        <v>340081.86</v>
      </c>
      <c r="P17" s="11">
        <f t="shared" si="3"/>
        <v>34554549.18</v>
      </c>
      <c r="Q17" s="11">
        <f t="shared" si="3"/>
        <v>5934326.4500000002</v>
      </c>
      <c r="R17" s="11">
        <f t="shared" si="3"/>
        <v>674909.11</v>
      </c>
      <c r="S17" s="11">
        <f t="shared" si="3"/>
        <v>305292.3</v>
      </c>
      <c r="T17" s="11">
        <f t="shared" si="3"/>
        <v>82275.95</v>
      </c>
      <c r="U17" s="11">
        <f t="shared" si="3"/>
        <v>277900.3</v>
      </c>
      <c r="V17" s="11">
        <f t="shared" si="3"/>
        <v>176210.75</v>
      </c>
      <c r="W17" s="11">
        <f t="shared" si="3"/>
        <v>107341.59</v>
      </c>
      <c r="X17" s="11">
        <f t="shared" si="3"/>
        <v>752180.26</v>
      </c>
      <c r="Y17" s="11">
        <f t="shared" si="3"/>
        <v>355867.85</v>
      </c>
      <c r="Z17" s="11">
        <f t="shared" si="3"/>
        <v>26917692.550000001</v>
      </c>
      <c r="AA17" s="11">
        <f t="shared" si="3"/>
        <v>7300724.4699999997</v>
      </c>
      <c r="AB17" s="11">
        <f t="shared" si="3"/>
        <v>336447.78</v>
      </c>
      <c r="AC17" s="11">
        <f t="shared" si="3"/>
        <v>695828.15</v>
      </c>
      <c r="AD17" s="11">
        <f t="shared" si="3"/>
        <v>135133.35999999999</v>
      </c>
      <c r="AE17" s="11">
        <f t="shared" si="3"/>
        <v>191063.66</v>
      </c>
      <c r="AF17" s="11">
        <f t="shared" si="3"/>
        <v>78366.740000000005</v>
      </c>
      <c r="AG17" s="11">
        <f t="shared" si="3"/>
        <v>1223636.21</v>
      </c>
      <c r="AH17" s="11">
        <f t="shared" si="3"/>
        <v>408000.07</v>
      </c>
      <c r="AI17" s="11">
        <f t="shared" si="3"/>
        <v>336167.62</v>
      </c>
      <c r="AJ17" s="11">
        <f t="shared" si="3"/>
        <v>178331.78</v>
      </c>
      <c r="AK17" s="11">
        <f t="shared" si="3"/>
        <v>248851.12</v>
      </c>
      <c r="AL17" s="11">
        <f t="shared" si="3"/>
        <v>454788.25</v>
      </c>
      <c r="AM17" s="11">
        <f t="shared" si="3"/>
        <v>44885.22</v>
      </c>
      <c r="AN17" s="11">
        <f t="shared" si="3"/>
        <v>4728216</v>
      </c>
      <c r="AO17" s="11">
        <f t="shared" si="3"/>
        <v>42402651.030000001</v>
      </c>
      <c r="AP17" s="11">
        <f t="shared" si="3"/>
        <v>282408.25</v>
      </c>
      <c r="AQ17" s="11">
        <f t="shared" si="3"/>
        <v>43435944.75</v>
      </c>
      <c r="AR17" s="11">
        <f t="shared" si="3"/>
        <v>2337351.61</v>
      </c>
      <c r="AS17" s="11">
        <f t="shared" si="3"/>
        <v>1332152.08</v>
      </c>
      <c r="AT17" s="11">
        <f t="shared" si="3"/>
        <v>211846.33</v>
      </c>
      <c r="AU17" s="11">
        <f t="shared" si="3"/>
        <v>430070.73</v>
      </c>
      <c r="AV17" s="11">
        <f t="shared" si="3"/>
        <v>377871.39</v>
      </c>
      <c r="AW17" s="11">
        <f t="shared" si="3"/>
        <v>147920.92000000001</v>
      </c>
      <c r="AX17" s="11">
        <f t="shared" si="3"/>
        <v>484631.45</v>
      </c>
      <c r="AY17" s="11">
        <f t="shared" si="3"/>
        <v>14037726.140000001</v>
      </c>
      <c r="AZ17" s="11">
        <f t="shared" si="3"/>
        <v>8750133.9900000002</v>
      </c>
      <c r="BA17" s="11">
        <f t="shared" si="3"/>
        <v>8824104.7699999996</v>
      </c>
      <c r="BB17" s="11">
        <f t="shared" si="3"/>
        <v>18785959.469999999</v>
      </c>
      <c r="BC17" s="11">
        <f t="shared" si="3"/>
        <v>2837041</v>
      </c>
      <c r="BD17" s="11">
        <f t="shared" si="3"/>
        <v>1088212.77</v>
      </c>
      <c r="BE17" s="11">
        <f t="shared" si="3"/>
        <v>22649117.670000002</v>
      </c>
      <c r="BF17" s="11">
        <f t="shared" si="3"/>
        <v>1246475.7</v>
      </c>
      <c r="BG17" s="11">
        <f t="shared" si="3"/>
        <v>633576.44999999995</v>
      </c>
      <c r="BH17" s="11">
        <f t="shared" si="3"/>
        <v>433669.57</v>
      </c>
      <c r="BI17" s="11">
        <f t="shared" si="3"/>
        <v>4879474.33</v>
      </c>
      <c r="BJ17" s="11">
        <f t="shared" si="3"/>
        <v>38801751.659999996</v>
      </c>
      <c r="BK17" s="11">
        <f t="shared" si="3"/>
        <v>164515.32999999999</v>
      </c>
      <c r="BL17" s="11">
        <f t="shared" si="3"/>
        <v>416216.22</v>
      </c>
      <c r="BM17" s="11">
        <f t="shared" si="3"/>
        <v>2931438.25</v>
      </c>
      <c r="BN17" s="11">
        <f t="shared" ref="BN17:BT17" si="4">IF(BN15-BN16&lt;1000,0,ROUND((BN15-BN16)/BN14,2))</f>
        <v>903619.55</v>
      </c>
      <c r="BO17" s="11">
        <f t="shared" si="4"/>
        <v>131155.35999999999</v>
      </c>
      <c r="BP17" s="11">
        <f t="shared" si="4"/>
        <v>2638279.44</v>
      </c>
      <c r="BQ17" s="11">
        <f t="shared" si="4"/>
        <v>5025846.82</v>
      </c>
      <c r="BR17" s="11">
        <f t="shared" si="4"/>
        <v>1369339.34</v>
      </c>
      <c r="BS17" s="11">
        <f t="shared" si="4"/>
        <v>221615.71</v>
      </c>
      <c r="BT17" s="11">
        <f t="shared" si="4"/>
        <v>299933.11</v>
      </c>
      <c r="BU17" s="11">
        <f>IF(BU15-BU16&lt;1000,0,ROUND((BU15-BU16)/BU14,2))</f>
        <v>0</v>
      </c>
      <c r="BV17" s="11">
        <f t="shared" ref="BV17:EG17" si="5">IF(BV15-BV16&lt;1000,0,ROUND((BV15-BV16)/BV14,2))</f>
        <v>898357.75</v>
      </c>
      <c r="BW17" s="11">
        <f t="shared" si="5"/>
        <v>95554.39</v>
      </c>
      <c r="BX17" s="11">
        <f t="shared" si="5"/>
        <v>508640.34</v>
      </c>
      <c r="BY17" s="11">
        <f t="shared" si="5"/>
        <v>382980.67</v>
      </c>
      <c r="BZ17" s="11">
        <f t="shared" si="5"/>
        <v>59045.2</v>
      </c>
      <c r="CA17" s="11">
        <f t="shared" si="5"/>
        <v>52889390.439999998</v>
      </c>
      <c r="CB17" s="11">
        <f t="shared" si="5"/>
        <v>261781.71</v>
      </c>
      <c r="CC17" s="11">
        <f t="shared" si="5"/>
        <v>163535.51</v>
      </c>
      <c r="CD17" s="11">
        <f t="shared" si="5"/>
        <v>270313.46999999997</v>
      </c>
      <c r="CE17" s="11">
        <f t="shared" si="5"/>
        <v>142021.34</v>
      </c>
      <c r="CF17" s="11">
        <f t="shared" si="5"/>
        <v>250183.08</v>
      </c>
      <c r="CG17" s="11">
        <f t="shared" si="5"/>
        <v>204538.58</v>
      </c>
      <c r="CH17" s="11">
        <f t="shared" si="5"/>
        <v>618453.52</v>
      </c>
      <c r="CI17" s="11">
        <f t="shared" si="5"/>
        <v>388753.02</v>
      </c>
      <c r="CJ17" s="11">
        <f t="shared" si="5"/>
        <v>2247180.67</v>
      </c>
      <c r="CK17" s="11">
        <f t="shared" si="5"/>
        <v>1418322.51</v>
      </c>
      <c r="CL17" s="11">
        <f t="shared" si="5"/>
        <v>633631.57999999996</v>
      </c>
      <c r="CM17" s="11">
        <f t="shared" si="5"/>
        <v>20069621.219999999</v>
      </c>
      <c r="CN17" s="11">
        <f t="shared" si="5"/>
        <v>9274808.4100000001</v>
      </c>
      <c r="CO17" s="11">
        <f t="shared" si="5"/>
        <v>0</v>
      </c>
      <c r="CP17" s="11">
        <f t="shared" si="5"/>
        <v>882471.19</v>
      </c>
      <c r="CQ17" s="11">
        <f t="shared" si="5"/>
        <v>424700.7</v>
      </c>
      <c r="CR17" s="11">
        <f t="shared" si="5"/>
        <v>247941.25</v>
      </c>
      <c r="CS17" s="11">
        <f t="shared" si="5"/>
        <v>264320.95</v>
      </c>
      <c r="CT17" s="11">
        <f t="shared" si="5"/>
        <v>449216.93</v>
      </c>
      <c r="CU17" s="11">
        <f t="shared" si="5"/>
        <v>75707.56</v>
      </c>
      <c r="CV17" s="11">
        <f t="shared" si="5"/>
        <v>283070.43</v>
      </c>
      <c r="CW17" s="11">
        <f t="shared" si="5"/>
        <v>438332.92</v>
      </c>
      <c r="CX17" s="11">
        <f t="shared" si="5"/>
        <v>118208.93</v>
      </c>
      <c r="CY17" s="11">
        <f t="shared" si="5"/>
        <v>1708264.99</v>
      </c>
      <c r="CZ17" s="11">
        <f t="shared" si="5"/>
        <v>186650.43</v>
      </c>
      <c r="DA17" s="11">
        <f t="shared" si="5"/>
        <v>286539.71999999997</v>
      </c>
      <c r="DB17" s="11">
        <f t="shared" si="5"/>
        <v>184265.93</v>
      </c>
      <c r="DC17" s="11">
        <f t="shared" si="5"/>
        <v>301479.46999999997</v>
      </c>
      <c r="DD17" s="11">
        <f t="shared" si="5"/>
        <v>204729.33</v>
      </c>
      <c r="DE17" s="11">
        <f t="shared" si="5"/>
        <v>16741038.25</v>
      </c>
      <c r="DF17" s="11">
        <f t="shared" si="5"/>
        <v>59844.5</v>
      </c>
      <c r="DG17" s="11">
        <f t="shared" si="5"/>
        <v>1216581.22</v>
      </c>
      <c r="DH17" s="11">
        <f t="shared" si="5"/>
        <v>1809601.46</v>
      </c>
      <c r="DI17" s="11">
        <f t="shared" si="5"/>
        <v>723937.24</v>
      </c>
      <c r="DJ17" s="11">
        <f t="shared" si="5"/>
        <v>424495.75</v>
      </c>
      <c r="DK17" s="11">
        <f t="shared" si="5"/>
        <v>3556474.53</v>
      </c>
      <c r="DL17" s="11">
        <f t="shared" si="5"/>
        <v>416808.06</v>
      </c>
      <c r="DM17" s="11">
        <f t="shared" si="5"/>
        <v>931638.26</v>
      </c>
      <c r="DN17" s="11">
        <f t="shared" si="5"/>
        <v>3198358.95</v>
      </c>
      <c r="DO17" s="11">
        <f t="shared" si="5"/>
        <v>243179.62</v>
      </c>
      <c r="DP17" s="11">
        <f t="shared" si="5"/>
        <v>0</v>
      </c>
      <c r="DQ17" s="11">
        <f t="shared" si="5"/>
        <v>1145386.03</v>
      </c>
      <c r="DR17" s="11">
        <f t="shared" si="5"/>
        <v>608263.18000000005</v>
      </c>
      <c r="DS17" s="11">
        <f t="shared" si="5"/>
        <v>277045.34999999998</v>
      </c>
      <c r="DT17" s="11">
        <f t="shared" si="5"/>
        <v>366903.85</v>
      </c>
      <c r="DU17" s="11">
        <f t="shared" si="5"/>
        <v>392110.25</v>
      </c>
      <c r="DV17" s="11">
        <f t="shared" si="5"/>
        <v>466529.05</v>
      </c>
      <c r="DW17" s="11">
        <f t="shared" si="5"/>
        <v>179829.44</v>
      </c>
      <c r="DX17" s="11">
        <f t="shared" si="5"/>
        <v>196770.66</v>
      </c>
      <c r="DY17" s="11">
        <f t="shared" si="5"/>
        <v>549129.98</v>
      </c>
      <c r="DZ17" s="11">
        <f t="shared" si="5"/>
        <v>0</v>
      </c>
      <c r="EA17" s="11">
        <f t="shared" si="5"/>
        <v>407112.66</v>
      </c>
      <c r="EB17" s="11">
        <f t="shared" si="5"/>
        <v>280684.87</v>
      </c>
      <c r="EC17" s="11">
        <f t="shared" si="5"/>
        <v>0</v>
      </c>
      <c r="ED17" s="11">
        <f t="shared" si="5"/>
        <v>264213.84999999998</v>
      </c>
      <c r="EE17" s="11">
        <f t="shared" si="5"/>
        <v>1184430.1599999999</v>
      </c>
      <c r="EF17" s="11">
        <f t="shared" si="5"/>
        <v>278087.93</v>
      </c>
      <c r="EG17" s="11">
        <f t="shared" si="5"/>
        <v>308124.23</v>
      </c>
      <c r="EH17" s="11">
        <f t="shared" ref="EH17:FW17" si="6">IF(EH15-EH16&lt;1000,0,ROUND((EH15-EH16)/EH14,2))</f>
        <v>10927722.810000001</v>
      </c>
      <c r="EI17" s="11">
        <f t="shared" si="6"/>
        <v>9609077.8300000001</v>
      </c>
      <c r="EJ17" s="11">
        <f t="shared" si="6"/>
        <v>658801.14</v>
      </c>
      <c r="EK17" s="11">
        <f t="shared" si="6"/>
        <v>429737.58</v>
      </c>
      <c r="EL17" s="11">
        <f t="shared" si="6"/>
        <v>340541.59</v>
      </c>
      <c r="EM17" s="11">
        <f t="shared" si="6"/>
        <v>1090180.99</v>
      </c>
      <c r="EN17" s="11">
        <f t="shared" si="6"/>
        <v>291729.84999999998</v>
      </c>
      <c r="EO17" s="11">
        <f t="shared" si="6"/>
        <v>263806.37</v>
      </c>
      <c r="EP17" s="11">
        <f t="shared" si="6"/>
        <v>1899272.86</v>
      </c>
      <c r="EQ17" s="11">
        <f t="shared" si="6"/>
        <v>171061.4</v>
      </c>
      <c r="ER17" s="11">
        <f t="shared" si="6"/>
        <v>169671.75</v>
      </c>
      <c r="ES17" s="11">
        <f t="shared" si="6"/>
        <v>261241.16</v>
      </c>
      <c r="ET17" s="11">
        <f t="shared" si="6"/>
        <v>557823.88</v>
      </c>
      <c r="EU17" s="11">
        <f t="shared" si="6"/>
        <v>90584.18</v>
      </c>
      <c r="EV17" s="11">
        <f t="shared" si="6"/>
        <v>545946.66</v>
      </c>
      <c r="EW17" s="11">
        <f t="shared" si="6"/>
        <v>273455.13</v>
      </c>
      <c r="EX17" s="11">
        <f t="shared" si="6"/>
        <v>544001.94999999995</v>
      </c>
      <c r="EY17" s="11">
        <f t="shared" si="6"/>
        <v>157919.82</v>
      </c>
      <c r="EZ17" s="11">
        <f t="shared" si="6"/>
        <v>1002175.33</v>
      </c>
      <c r="FA17" s="11">
        <f t="shared" si="6"/>
        <v>138813.45000000001</v>
      </c>
      <c r="FB17" s="11">
        <f t="shared" si="6"/>
        <v>1409065.97</v>
      </c>
      <c r="FC17" s="11">
        <f t="shared" si="6"/>
        <v>358857.94</v>
      </c>
      <c r="FD17" s="11">
        <f t="shared" si="6"/>
        <v>118310.07</v>
      </c>
      <c r="FE17" s="11">
        <f t="shared" si="6"/>
        <v>348559.8</v>
      </c>
      <c r="FF17" s="11">
        <f t="shared" si="6"/>
        <v>142858.93</v>
      </c>
      <c r="FG17" s="11">
        <f t="shared" si="6"/>
        <v>99670.98</v>
      </c>
      <c r="FH17" s="11">
        <f t="shared" si="6"/>
        <v>750125.12</v>
      </c>
      <c r="FI17" s="11">
        <f t="shared" si="6"/>
        <v>351988.55</v>
      </c>
      <c r="FJ17" s="11">
        <f t="shared" si="6"/>
        <v>273076.19</v>
      </c>
      <c r="FK17" s="11">
        <f t="shared" si="6"/>
        <v>5360866.84</v>
      </c>
      <c r="FL17" s="11">
        <f t="shared" si="6"/>
        <v>1379869.21</v>
      </c>
      <c r="FM17" s="11">
        <f t="shared" si="6"/>
        <v>23189671.960000001</v>
      </c>
      <c r="FN17" s="11">
        <f t="shared" si="6"/>
        <v>0</v>
      </c>
      <c r="FO17" s="11">
        <f t="shared" si="6"/>
        <v>1996898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598607.53</v>
      </c>
      <c r="FU17" s="11">
        <f t="shared" si="6"/>
        <v>484577.62</v>
      </c>
      <c r="FV17" s="11">
        <f t="shared" si="6"/>
        <v>318401.21000000002</v>
      </c>
      <c r="FW17" s="11">
        <f t="shared" si="6"/>
        <v>174217.28</v>
      </c>
      <c r="FX17" s="11">
        <f>IF(FX15-FX16&lt;1000,0,ROUND((FX15-FX16)/FX14,2))-0.03</f>
        <v>19709896.419999998</v>
      </c>
      <c r="FY17" s="4">
        <f>SUM(B17:FX17)</f>
        <v>665486935.29999995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21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40">
        <f>-17556.85-122897.95</f>
        <v>-140454.79999999999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40">
        <v>94851.54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40">
        <f>-13550.22+28046.41</f>
        <v>14496.19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</v>
      </c>
    </row>
    <row r="22" spans="1:254" s="18" customFormat="1" x14ac:dyDescent="0.25">
      <c r="A22" s="42" t="s">
        <v>404</v>
      </c>
      <c r="B22" s="21">
        <v>0</v>
      </c>
      <c r="C22" s="21">
        <v>-800541.81249999988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-42339.14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-847262.78250000009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-882913.64333333331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-131989.02000000002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-1932087.38</v>
      </c>
      <c r="FY22" s="18">
        <f>SUM(B22:FX22)</f>
        <v>-15683983.575833332</v>
      </c>
    </row>
    <row r="23" spans="1:254" s="22" customFormat="1" x14ac:dyDescent="0.25">
      <c r="A23" s="42" t="s">
        <v>403</v>
      </c>
      <c r="B23" s="21">
        <v>0</v>
      </c>
      <c r="C23" s="21">
        <v>-205304.48472692817</v>
      </c>
      <c r="D23" s="21">
        <v>15649.096052750014</v>
      </c>
      <c r="E23" s="21">
        <v>-13613.246259807143</v>
      </c>
      <c r="F23" s="21">
        <v>0</v>
      </c>
      <c r="G23" s="21">
        <v>0</v>
      </c>
      <c r="H23" s="21">
        <v>64469.444256582297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35">
        <v>277429.11136855371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35957.746560523519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54">
        <v>4767.8281203238294</v>
      </c>
      <c r="AR23" s="35">
        <v>28219.015627137385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318263.85681153112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50039.326172502013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4981.9403792250669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136875.87811556575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-7537.4114758417709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19690.466905516572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-591296.91000000015</v>
      </c>
      <c r="FY23" s="18">
        <f t="shared" ref="FY23:FY25" si="7">SUM(B23:FX23)</f>
        <v>138591.65790763404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-367.34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1021.8000000000002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-1039085.357226928</v>
      </c>
      <c r="D27" s="18">
        <f t="shared" ref="D27:BO27" si="8">SUM(D21:D26)</f>
        <v>-13138.483947249988</v>
      </c>
      <c r="E27" s="18">
        <f t="shared" si="8"/>
        <v>-469976.65875980724</v>
      </c>
      <c r="F27" s="18">
        <f t="shared" si="8"/>
        <v>0</v>
      </c>
      <c r="G27" s="18">
        <f t="shared" si="8"/>
        <v>1389.14</v>
      </c>
      <c r="H27" s="18">
        <f t="shared" si="8"/>
        <v>35476.7442565823</v>
      </c>
      <c r="I27" s="18">
        <f t="shared" si="8"/>
        <v>-140454.79999999999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-446333.00863144617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35957.746560523519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-3087250.241879676</v>
      </c>
      <c r="AR27" s="18">
        <f t="shared" si="8"/>
        <v>16027.845627137385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188464.85681153112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7700.1861725020135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-898313.30212077498</v>
      </c>
      <c r="CB27" s="18">
        <f t="shared" si="9"/>
        <v>0</v>
      </c>
      <c r="CC27" s="18">
        <f t="shared" si="9"/>
        <v>0</v>
      </c>
      <c r="CD27" s="18">
        <f t="shared" si="9"/>
        <v>-367.34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118173.49811556574</v>
      </c>
      <c r="CK27" s="18">
        <f t="shared" si="9"/>
        <v>0</v>
      </c>
      <c r="CL27" s="18">
        <f t="shared" si="9"/>
        <v>0</v>
      </c>
      <c r="CM27" s="18">
        <f t="shared" si="9"/>
        <v>-926041.90333333332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94851.54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-170062.80000000002</v>
      </c>
      <c r="DF27" s="18">
        <f t="shared" si="9"/>
        <v>0</v>
      </c>
      <c r="DG27" s="18">
        <f t="shared" si="9"/>
        <v>-10284.92</v>
      </c>
      <c r="DH27" s="18">
        <f t="shared" si="9"/>
        <v>-7537.4114758417709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-253390.98750000008</v>
      </c>
      <c r="EJ27" s="18">
        <f t="shared" si="10"/>
        <v>0</v>
      </c>
      <c r="EK27" s="18">
        <f t="shared" si="10"/>
        <v>14496.19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19690.466905516572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-2523384.29</v>
      </c>
      <c r="FY27" s="18">
        <f>SUM(B27:FX27)</f>
        <v>-16316136.607925702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4968837.18</v>
      </c>
      <c r="C29" s="25">
        <f t="shared" ref="C29:BN29" si="11">ROUND(C17+C27,2)</f>
        <v>32364478.829999998</v>
      </c>
      <c r="D29" s="25">
        <f t="shared" si="11"/>
        <v>3828250.72</v>
      </c>
      <c r="E29" s="25">
        <f t="shared" si="11"/>
        <v>18450522.719999999</v>
      </c>
      <c r="F29" s="25">
        <f t="shared" si="11"/>
        <v>1489833.85</v>
      </c>
      <c r="G29" s="25">
        <f t="shared" si="11"/>
        <v>1148161.8500000001</v>
      </c>
      <c r="H29" s="25">
        <f t="shared" si="11"/>
        <v>7278218.4900000002</v>
      </c>
      <c r="I29" s="25">
        <f t="shared" si="11"/>
        <v>1532332.48</v>
      </c>
      <c r="J29" s="25">
        <f t="shared" si="11"/>
        <v>231029.27</v>
      </c>
      <c r="K29" s="25">
        <f t="shared" si="11"/>
        <v>578200.31000000006</v>
      </c>
      <c r="L29" s="25">
        <f t="shared" si="11"/>
        <v>691375.09</v>
      </c>
      <c r="M29" s="25">
        <f t="shared" si="11"/>
        <v>47344961.590000004</v>
      </c>
      <c r="N29" s="25">
        <f t="shared" si="11"/>
        <v>8709849.8499999996</v>
      </c>
      <c r="O29" s="25">
        <f t="shared" si="11"/>
        <v>340081.86</v>
      </c>
      <c r="P29" s="25">
        <f t="shared" si="11"/>
        <v>34108216.170000002</v>
      </c>
      <c r="Q29" s="25">
        <f t="shared" si="11"/>
        <v>5934326.4500000002</v>
      </c>
      <c r="R29" s="25">
        <f t="shared" si="11"/>
        <v>674909.11</v>
      </c>
      <c r="S29" s="25">
        <f t="shared" si="11"/>
        <v>305292.3</v>
      </c>
      <c r="T29" s="25">
        <f t="shared" si="11"/>
        <v>82275.95</v>
      </c>
      <c r="U29" s="25">
        <f t="shared" si="11"/>
        <v>277900.3</v>
      </c>
      <c r="V29" s="25">
        <f t="shared" si="11"/>
        <v>176210.75</v>
      </c>
      <c r="W29" s="25">
        <f t="shared" si="11"/>
        <v>107341.59</v>
      </c>
      <c r="X29" s="25">
        <f t="shared" si="11"/>
        <v>752180.26</v>
      </c>
      <c r="Y29" s="25">
        <f t="shared" si="11"/>
        <v>355867.85</v>
      </c>
      <c r="Z29" s="25">
        <f t="shared" si="11"/>
        <v>26235216.18</v>
      </c>
      <c r="AA29" s="25">
        <f t="shared" si="11"/>
        <v>7055841.0599999996</v>
      </c>
      <c r="AB29" s="25">
        <f t="shared" si="11"/>
        <v>336447.78</v>
      </c>
      <c r="AC29" s="25">
        <f t="shared" si="11"/>
        <v>731785.9</v>
      </c>
      <c r="AD29" s="25">
        <f t="shared" si="11"/>
        <v>135133.35999999999</v>
      </c>
      <c r="AE29" s="25">
        <f t="shared" si="11"/>
        <v>191063.66</v>
      </c>
      <c r="AF29" s="25">
        <f t="shared" si="11"/>
        <v>78366.740000000005</v>
      </c>
      <c r="AG29" s="25">
        <f t="shared" si="11"/>
        <v>1223636.21</v>
      </c>
      <c r="AH29" s="25">
        <f t="shared" si="11"/>
        <v>408000.07</v>
      </c>
      <c r="AI29" s="25">
        <f t="shared" si="11"/>
        <v>336167.62</v>
      </c>
      <c r="AJ29" s="25">
        <f t="shared" si="11"/>
        <v>178331.78</v>
      </c>
      <c r="AK29" s="25">
        <f t="shared" si="11"/>
        <v>248851.12</v>
      </c>
      <c r="AL29" s="25">
        <f t="shared" si="11"/>
        <v>454788.25</v>
      </c>
      <c r="AM29" s="25">
        <f t="shared" si="11"/>
        <v>44885.22</v>
      </c>
      <c r="AN29" s="25">
        <f t="shared" si="11"/>
        <v>4712621.08</v>
      </c>
      <c r="AO29" s="25">
        <f t="shared" si="11"/>
        <v>42009209.219999999</v>
      </c>
      <c r="AP29" s="25">
        <f t="shared" si="11"/>
        <v>282408.25</v>
      </c>
      <c r="AQ29" s="25">
        <f t="shared" si="11"/>
        <v>40348694.509999998</v>
      </c>
      <c r="AR29" s="25">
        <f t="shared" si="11"/>
        <v>2353379.46</v>
      </c>
      <c r="AS29" s="25">
        <f t="shared" si="11"/>
        <v>1239725.03</v>
      </c>
      <c r="AT29" s="25">
        <f t="shared" si="11"/>
        <v>211846.33</v>
      </c>
      <c r="AU29" s="25">
        <f t="shared" si="11"/>
        <v>430070.73</v>
      </c>
      <c r="AV29" s="25">
        <f t="shared" si="11"/>
        <v>377871.39</v>
      </c>
      <c r="AW29" s="25">
        <f t="shared" si="11"/>
        <v>147920.92000000001</v>
      </c>
      <c r="AX29" s="25">
        <f t="shared" si="11"/>
        <v>484631.45</v>
      </c>
      <c r="AY29" s="25">
        <f t="shared" si="11"/>
        <v>13582494.199999999</v>
      </c>
      <c r="AZ29" s="25">
        <f t="shared" si="11"/>
        <v>8728407.75</v>
      </c>
      <c r="BA29" s="25">
        <f t="shared" si="11"/>
        <v>8817466.6400000006</v>
      </c>
      <c r="BB29" s="25">
        <f t="shared" si="11"/>
        <v>18974424.329999998</v>
      </c>
      <c r="BC29" s="25">
        <f t="shared" si="11"/>
        <v>2832763.1</v>
      </c>
      <c r="BD29" s="25">
        <f t="shared" si="11"/>
        <v>1088212.77</v>
      </c>
      <c r="BE29" s="25">
        <f t="shared" si="11"/>
        <v>21932970.489999998</v>
      </c>
      <c r="BF29" s="25">
        <f t="shared" si="11"/>
        <v>1245590.6200000001</v>
      </c>
      <c r="BG29" s="25">
        <f t="shared" si="11"/>
        <v>633576.44999999995</v>
      </c>
      <c r="BH29" s="25">
        <f t="shared" si="11"/>
        <v>433669.57</v>
      </c>
      <c r="BI29" s="25">
        <f t="shared" si="11"/>
        <v>4475380.54</v>
      </c>
      <c r="BJ29" s="25">
        <f t="shared" si="11"/>
        <v>37380710.25</v>
      </c>
      <c r="BK29" s="25">
        <f t="shared" si="11"/>
        <v>164515.32999999999</v>
      </c>
      <c r="BL29" s="25">
        <f t="shared" si="11"/>
        <v>416216.22</v>
      </c>
      <c r="BM29" s="25">
        <f t="shared" si="11"/>
        <v>2920011.31</v>
      </c>
      <c r="BN29" s="25">
        <f t="shared" si="11"/>
        <v>903619.55</v>
      </c>
      <c r="BO29" s="25">
        <f t="shared" ref="BO29:DZ29" si="12">ROUND(BO17+BO27,2)</f>
        <v>131155.35999999999</v>
      </c>
      <c r="BP29" s="25">
        <f t="shared" si="12"/>
        <v>2645979.63</v>
      </c>
      <c r="BQ29" s="25">
        <f t="shared" si="12"/>
        <v>5025846.82</v>
      </c>
      <c r="BR29" s="25">
        <f t="shared" si="12"/>
        <v>1369339.34</v>
      </c>
      <c r="BS29" s="25">
        <f t="shared" si="12"/>
        <v>221615.71</v>
      </c>
      <c r="BT29" s="25">
        <f t="shared" si="12"/>
        <v>299933.11</v>
      </c>
      <c r="BU29" s="25">
        <f t="shared" si="12"/>
        <v>0</v>
      </c>
      <c r="BV29" s="25">
        <f t="shared" si="12"/>
        <v>898357.75</v>
      </c>
      <c r="BW29" s="25">
        <f t="shared" si="12"/>
        <v>95554.39</v>
      </c>
      <c r="BX29" s="25">
        <f t="shared" si="12"/>
        <v>508640.34</v>
      </c>
      <c r="BY29" s="25">
        <f t="shared" si="12"/>
        <v>382980.67</v>
      </c>
      <c r="BZ29" s="25">
        <f t="shared" si="12"/>
        <v>59045.2</v>
      </c>
      <c r="CA29" s="25">
        <f t="shared" si="12"/>
        <v>51991077.140000001</v>
      </c>
      <c r="CB29" s="25">
        <f t="shared" si="12"/>
        <v>261781.71</v>
      </c>
      <c r="CC29" s="25">
        <f t="shared" si="12"/>
        <v>163535.51</v>
      </c>
      <c r="CD29" s="25">
        <f t="shared" si="12"/>
        <v>269946.13</v>
      </c>
      <c r="CE29" s="25">
        <f t="shared" si="12"/>
        <v>142021.34</v>
      </c>
      <c r="CF29" s="25">
        <f t="shared" si="12"/>
        <v>250183.08</v>
      </c>
      <c r="CG29" s="25">
        <f t="shared" si="12"/>
        <v>204538.58</v>
      </c>
      <c r="CH29" s="25">
        <f t="shared" si="12"/>
        <v>618453.52</v>
      </c>
      <c r="CI29" s="25">
        <f t="shared" si="12"/>
        <v>388753.02</v>
      </c>
      <c r="CJ29" s="25">
        <f t="shared" si="12"/>
        <v>2365354.17</v>
      </c>
      <c r="CK29" s="25">
        <f t="shared" si="12"/>
        <v>1418322.51</v>
      </c>
      <c r="CL29" s="25">
        <f t="shared" si="12"/>
        <v>633631.57999999996</v>
      </c>
      <c r="CM29" s="25">
        <f t="shared" si="12"/>
        <v>19143579.32</v>
      </c>
      <c r="CN29" s="25">
        <f t="shared" si="12"/>
        <v>8724304.2100000009</v>
      </c>
      <c r="CO29" s="25">
        <f t="shared" si="12"/>
        <v>0</v>
      </c>
      <c r="CP29" s="25">
        <f t="shared" si="12"/>
        <v>882471.19</v>
      </c>
      <c r="CQ29" s="25">
        <f t="shared" si="12"/>
        <v>424700.7</v>
      </c>
      <c r="CR29" s="25">
        <f t="shared" si="12"/>
        <v>247941.25</v>
      </c>
      <c r="CS29" s="25">
        <f t="shared" si="12"/>
        <v>264320.95</v>
      </c>
      <c r="CT29" s="25">
        <f t="shared" si="12"/>
        <v>449216.93</v>
      </c>
      <c r="CU29" s="25">
        <f t="shared" si="12"/>
        <v>75707.56</v>
      </c>
      <c r="CV29" s="25">
        <f t="shared" si="12"/>
        <v>283070.43</v>
      </c>
      <c r="CW29" s="25">
        <f t="shared" si="12"/>
        <v>438332.92</v>
      </c>
      <c r="CX29" s="25">
        <f t="shared" si="12"/>
        <v>118208.93</v>
      </c>
      <c r="CY29" s="25">
        <f t="shared" si="12"/>
        <v>1803116.53</v>
      </c>
      <c r="CZ29" s="25">
        <f t="shared" si="12"/>
        <v>186650.43</v>
      </c>
      <c r="DA29" s="25">
        <f t="shared" si="12"/>
        <v>286539.71999999997</v>
      </c>
      <c r="DB29" s="25">
        <f t="shared" si="12"/>
        <v>184265.93</v>
      </c>
      <c r="DC29" s="25">
        <f t="shared" si="12"/>
        <v>301479.46999999997</v>
      </c>
      <c r="DD29" s="25">
        <f t="shared" si="12"/>
        <v>204729.33</v>
      </c>
      <c r="DE29" s="25">
        <f t="shared" si="12"/>
        <v>16570975.449999999</v>
      </c>
      <c r="DF29" s="25">
        <f t="shared" si="12"/>
        <v>59844.5</v>
      </c>
      <c r="DG29" s="25">
        <f t="shared" si="12"/>
        <v>1206296.3</v>
      </c>
      <c r="DH29" s="25">
        <f t="shared" si="12"/>
        <v>1802064.05</v>
      </c>
      <c r="DI29" s="25">
        <f t="shared" si="12"/>
        <v>723937.24</v>
      </c>
      <c r="DJ29" s="25">
        <f t="shared" si="12"/>
        <v>424495.75</v>
      </c>
      <c r="DK29" s="25">
        <f t="shared" si="12"/>
        <v>3547326.15</v>
      </c>
      <c r="DL29" s="25">
        <f t="shared" si="12"/>
        <v>416808.06</v>
      </c>
      <c r="DM29" s="25">
        <f t="shared" si="12"/>
        <v>931638.26</v>
      </c>
      <c r="DN29" s="25">
        <f t="shared" si="12"/>
        <v>3198358.95</v>
      </c>
      <c r="DO29" s="25">
        <f t="shared" si="12"/>
        <v>243179.62</v>
      </c>
      <c r="DP29" s="25">
        <f t="shared" si="12"/>
        <v>0</v>
      </c>
      <c r="DQ29" s="25">
        <f t="shared" si="12"/>
        <v>1145386.03</v>
      </c>
      <c r="DR29" s="25">
        <f t="shared" si="12"/>
        <v>608263.18000000005</v>
      </c>
      <c r="DS29" s="25">
        <f t="shared" si="12"/>
        <v>277045.34999999998</v>
      </c>
      <c r="DT29" s="25">
        <f t="shared" si="12"/>
        <v>366903.85</v>
      </c>
      <c r="DU29" s="25">
        <f t="shared" si="12"/>
        <v>392110.25</v>
      </c>
      <c r="DV29" s="25">
        <f t="shared" si="12"/>
        <v>466529.05</v>
      </c>
      <c r="DW29" s="25">
        <f t="shared" si="12"/>
        <v>179829.44</v>
      </c>
      <c r="DX29" s="25">
        <f t="shared" si="12"/>
        <v>196770.66</v>
      </c>
      <c r="DY29" s="25">
        <f t="shared" si="12"/>
        <v>549129.98</v>
      </c>
      <c r="DZ29" s="25">
        <f t="shared" si="12"/>
        <v>0</v>
      </c>
      <c r="EA29" s="25">
        <f t="shared" ref="EA29:FX29" si="13">ROUND(EA17+EA27,2)</f>
        <v>407112.66</v>
      </c>
      <c r="EB29" s="25">
        <f t="shared" si="13"/>
        <v>280684.87</v>
      </c>
      <c r="EC29" s="25">
        <f t="shared" si="13"/>
        <v>0</v>
      </c>
      <c r="ED29" s="25">
        <f t="shared" si="13"/>
        <v>264213.84999999998</v>
      </c>
      <c r="EE29" s="25">
        <f t="shared" si="13"/>
        <v>1184430.1599999999</v>
      </c>
      <c r="EF29" s="25">
        <f t="shared" si="13"/>
        <v>278087.93</v>
      </c>
      <c r="EG29" s="25">
        <f t="shared" si="13"/>
        <v>308124.23</v>
      </c>
      <c r="EH29" s="25">
        <f t="shared" si="13"/>
        <v>10704472.279999999</v>
      </c>
      <c r="EI29" s="25">
        <f t="shared" si="13"/>
        <v>9355686.8399999999</v>
      </c>
      <c r="EJ29" s="25">
        <f t="shared" si="13"/>
        <v>658801.14</v>
      </c>
      <c r="EK29" s="25">
        <f t="shared" si="13"/>
        <v>444233.77</v>
      </c>
      <c r="EL29" s="25">
        <f t="shared" si="13"/>
        <v>340541.59</v>
      </c>
      <c r="EM29" s="25">
        <f t="shared" si="13"/>
        <v>1090180.99</v>
      </c>
      <c r="EN29" s="25">
        <f t="shared" si="13"/>
        <v>291729.84999999998</v>
      </c>
      <c r="EO29" s="25">
        <f t="shared" si="13"/>
        <v>263806.37</v>
      </c>
      <c r="EP29" s="25">
        <f t="shared" si="13"/>
        <v>1918963.33</v>
      </c>
      <c r="EQ29" s="25">
        <f t="shared" si="13"/>
        <v>171061.4</v>
      </c>
      <c r="ER29" s="25">
        <f t="shared" si="13"/>
        <v>169671.75</v>
      </c>
      <c r="ES29" s="25">
        <f t="shared" si="13"/>
        <v>261241.16</v>
      </c>
      <c r="ET29" s="25">
        <f t="shared" si="13"/>
        <v>557823.88</v>
      </c>
      <c r="EU29" s="25">
        <f t="shared" si="13"/>
        <v>90584.18</v>
      </c>
      <c r="EV29" s="25">
        <f t="shared" si="13"/>
        <v>545946.66</v>
      </c>
      <c r="EW29" s="25">
        <f t="shared" si="13"/>
        <v>273455.13</v>
      </c>
      <c r="EX29" s="25">
        <f t="shared" si="13"/>
        <v>544001.94999999995</v>
      </c>
      <c r="EY29" s="25">
        <f t="shared" si="13"/>
        <v>157919.82</v>
      </c>
      <c r="EZ29" s="25">
        <f t="shared" si="13"/>
        <v>1002175.33</v>
      </c>
      <c r="FA29" s="25">
        <f t="shared" si="13"/>
        <v>138813.45000000001</v>
      </c>
      <c r="FB29" s="25">
        <f t="shared" si="13"/>
        <v>1392896.44</v>
      </c>
      <c r="FC29" s="25">
        <f t="shared" si="13"/>
        <v>358857.94</v>
      </c>
      <c r="FD29" s="25">
        <f t="shared" si="13"/>
        <v>118310.07</v>
      </c>
      <c r="FE29" s="25">
        <f t="shared" si="13"/>
        <v>348559.8</v>
      </c>
      <c r="FF29" s="25">
        <f t="shared" si="13"/>
        <v>142858.93</v>
      </c>
      <c r="FG29" s="25">
        <f t="shared" si="13"/>
        <v>99670.98</v>
      </c>
      <c r="FH29" s="25">
        <f t="shared" si="13"/>
        <v>750125.12</v>
      </c>
      <c r="FI29" s="25">
        <f t="shared" si="13"/>
        <v>351988.55</v>
      </c>
      <c r="FJ29" s="25">
        <f t="shared" si="13"/>
        <v>273076.19</v>
      </c>
      <c r="FK29" s="25">
        <f t="shared" si="13"/>
        <v>5131235.43</v>
      </c>
      <c r="FL29" s="25">
        <f t="shared" si="13"/>
        <v>1264613.3799999999</v>
      </c>
      <c r="FM29" s="25">
        <f t="shared" si="13"/>
        <v>22312885.899999999</v>
      </c>
      <c r="FN29" s="25">
        <f t="shared" si="13"/>
        <v>0</v>
      </c>
      <c r="FO29" s="25">
        <f t="shared" si="13"/>
        <v>1970487.86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598607.53</v>
      </c>
      <c r="FU29" s="25">
        <f t="shared" si="13"/>
        <v>484577.62</v>
      </c>
      <c r="FV29" s="25">
        <f t="shared" si="13"/>
        <v>318401.21000000002</v>
      </c>
      <c r="FW29" s="25">
        <f t="shared" si="13"/>
        <v>174217.28</v>
      </c>
      <c r="FX29" s="25">
        <f t="shared" si="13"/>
        <v>17186512.129999999</v>
      </c>
      <c r="FY29" s="25">
        <f>SUM(B29:FX29)</f>
        <v>649170798.71999967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665486935.29999995</v>
      </c>
      <c r="C32" s="39">
        <f>FY29</f>
        <v>649170798.71999967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247975313.41000006</v>
      </c>
      <c r="C33" s="49">
        <f>+B29+K29+M29+N29+P29+AA29+AK29+AM29+AO29+AQ29+AR29+AS29+BU29+BX29+CI29+CM29+CN29+CO29+CY29+DZ29+EC29+EO29+EQ29+EV29+EZ29+FH29+FJ29+FK29+FL29+FO29+BL29+AZ29+BF29+CS29</f>
        <v>241606107.42000008</v>
      </c>
      <c r="D33" s="53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417511621.88999987</v>
      </c>
      <c r="C34" s="26">
        <f>C32-C33</f>
        <v>407564691.29999959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7" priority="2" operator="greaterThan">
      <formula>0</formula>
    </cfRule>
  </conditionalFormatting>
  <conditionalFormatting sqref="B4:CR4 CT4:FX4">
    <cfRule type="cellIs" dxfId="16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0568-16B2-46CE-9672-5E6B58F36FE5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34668.799999999996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390531137.88999999</v>
      </c>
      <c r="D8" s="10">
        <v>64109257.32</v>
      </c>
      <c r="E8" s="10">
        <v>257933755.59999999</v>
      </c>
      <c r="F8" s="10">
        <v>20172478.309999999</v>
      </c>
      <c r="G8" s="10">
        <v>13187782.6</v>
      </c>
      <c r="H8" s="10">
        <v>89688610.280000001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458347013.79000002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664455002.45000005</v>
      </c>
      <c r="AR8" s="10">
        <v>75090569.379999995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247014017.36000001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816447025.61000001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50107287.670000002</v>
      </c>
      <c r="CK8" s="10">
        <v>15284948.84</v>
      </c>
      <c r="CL8" s="10">
        <v>9460360.0099999998</v>
      </c>
      <c r="CM8" s="10">
        <v>310943144.57999998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213943734.25999999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237834042.62999994</v>
      </c>
      <c r="FY8" s="4">
        <f>SUM(B8:FX8)</f>
        <v>9778705265.119997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11436067.446705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2134473.9300000002</v>
      </c>
      <c r="EB10" s="11">
        <v>923236.46100000001</v>
      </c>
      <c r="EC10" s="11">
        <v>22568122.030080002</v>
      </c>
      <c r="ED10" s="11">
        <v>472250.52</v>
      </c>
      <c r="EE10" s="11">
        <v>2305029.00771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930620.826</v>
      </c>
      <c r="EY10" s="11">
        <v>806083.43664600002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11364769.4</v>
      </c>
      <c r="FQ10" s="11">
        <v>3070149.0437700003</v>
      </c>
      <c r="FR10" s="11">
        <v>2717041.0066799996</v>
      </c>
      <c r="FS10" s="11">
        <v>1374614.3599999999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3925394743.2239151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42214169.530000001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2822989.52</v>
      </c>
      <c r="L13" s="13">
        <v>4936293.9994659992</v>
      </c>
      <c r="M13" s="13">
        <v>404104473.62</v>
      </c>
      <c r="N13" s="13">
        <v>71479750.920000002</v>
      </c>
      <c r="O13" s="13">
        <v>3667377.5019999999</v>
      </c>
      <c r="P13" s="13">
        <v>298502307.43999994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91992.079999999987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74232752.939999998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9930960.1900000013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4252642.8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2652516.9500000002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169196251.80000001</v>
      </c>
      <c r="CN13" s="13">
        <v>67690853.329999998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13945199.27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1918376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3718125.62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4445228.459999999</v>
      </c>
      <c r="FK13" s="13">
        <v>37125858.07</v>
      </c>
      <c r="FL13" s="13">
        <v>14959233.639999999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237834042.62999994</v>
      </c>
      <c r="FY13" s="4">
        <f>SUM(B13:FX13)</f>
        <v>5589977903.1786909</v>
      </c>
      <c r="FZ13" s="4"/>
      <c r="GA13" s="4"/>
    </row>
    <row r="14" spans="1:254" x14ac:dyDescent="0.25">
      <c r="A14" t="s">
        <v>393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14">
        <v>3</v>
      </c>
      <c r="H14" s="14">
        <v>3</v>
      </c>
      <c r="I14" s="14">
        <v>6</v>
      </c>
      <c r="J14" s="14">
        <v>6</v>
      </c>
      <c r="K14" s="14">
        <v>3</v>
      </c>
      <c r="L14" s="14">
        <v>3</v>
      </c>
      <c r="M14" s="14">
        <v>3</v>
      </c>
      <c r="N14" s="14">
        <v>3</v>
      </c>
      <c r="O14" s="14">
        <v>6</v>
      </c>
      <c r="P14" s="14">
        <v>3</v>
      </c>
      <c r="Q14" s="14">
        <v>6</v>
      </c>
      <c r="R14" s="14">
        <v>3</v>
      </c>
      <c r="S14" s="14">
        <v>3</v>
      </c>
      <c r="T14" s="14">
        <v>3</v>
      </c>
      <c r="U14" s="14">
        <v>6</v>
      </c>
      <c r="V14" s="14">
        <v>3</v>
      </c>
      <c r="W14" s="14">
        <v>3</v>
      </c>
      <c r="X14" s="14">
        <v>6</v>
      </c>
      <c r="Y14" s="14">
        <v>3</v>
      </c>
      <c r="Z14" s="14">
        <v>3</v>
      </c>
      <c r="AA14" s="14">
        <v>3</v>
      </c>
      <c r="AB14" s="14">
        <v>3</v>
      </c>
      <c r="AC14" s="14">
        <v>3</v>
      </c>
      <c r="AD14" s="14">
        <v>6</v>
      </c>
      <c r="AE14" s="14">
        <v>6</v>
      </c>
      <c r="AF14" s="14">
        <v>3</v>
      </c>
      <c r="AG14" s="14">
        <v>3</v>
      </c>
      <c r="AH14" s="14">
        <v>6</v>
      </c>
      <c r="AI14" s="14">
        <v>3</v>
      </c>
      <c r="AJ14" s="14">
        <v>6</v>
      </c>
      <c r="AK14" s="14">
        <v>3</v>
      </c>
      <c r="AL14" s="14">
        <v>3</v>
      </c>
      <c r="AM14" s="14">
        <v>3</v>
      </c>
      <c r="AN14" s="14">
        <v>3</v>
      </c>
      <c r="AO14" s="14">
        <v>3</v>
      </c>
      <c r="AP14" s="14">
        <v>3</v>
      </c>
      <c r="AQ14" s="14">
        <v>3</v>
      </c>
      <c r="AR14" s="14">
        <v>3</v>
      </c>
      <c r="AS14" s="14">
        <v>3</v>
      </c>
      <c r="AT14" s="14">
        <v>6</v>
      </c>
      <c r="AU14" s="14">
        <v>3</v>
      </c>
      <c r="AV14" s="14">
        <v>3</v>
      </c>
      <c r="AW14" s="14">
        <v>3</v>
      </c>
      <c r="AX14" s="14">
        <v>3</v>
      </c>
      <c r="AY14" s="14">
        <v>3</v>
      </c>
      <c r="AZ14" s="14">
        <v>3</v>
      </c>
      <c r="BA14" s="14">
        <v>3</v>
      </c>
      <c r="BB14" s="14">
        <v>3</v>
      </c>
      <c r="BC14" s="14">
        <v>3</v>
      </c>
      <c r="BD14" s="14">
        <v>3</v>
      </c>
      <c r="BE14" s="14">
        <v>3</v>
      </c>
      <c r="BF14" s="14">
        <v>3</v>
      </c>
      <c r="BG14" s="14">
        <v>3</v>
      </c>
      <c r="BH14" s="14">
        <v>3</v>
      </c>
      <c r="BI14" s="14">
        <v>3</v>
      </c>
      <c r="BJ14" s="14">
        <v>3</v>
      </c>
      <c r="BK14" s="14">
        <v>6</v>
      </c>
      <c r="BL14" s="14">
        <v>3</v>
      </c>
      <c r="BM14" s="14">
        <v>3</v>
      </c>
      <c r="BN14" s="14">
        <v>6</v>
      </c>
      <c r="BO14" s="14">
        <v>3</v>
      </c>
      <c r="BP14" s="14">
        <v>3</v>
      </c>
      <c r="BQ14" s="14">
        <v>3</v>
      </c>
      <c r="BR14" s="14">
        <v>3</v>
      </c>
      <c r="BS14" s="14">
        <v>6</v>
      </c>
      <c r="BT14" s="14">
        <v>6</v>
      </c>
      <c r="BU14" s="14">
        <v>3</v>
      </c>
      <c r="BV14" s="14">
        <v>3</v>
      </c>
      <c r="BW14" s="14">
        <v>3</v>
      </c>
      <c r="BX14" s="14">
        <v>3</v>
      </c>
      <c r="BY14" s="14">
        <v>3</v>
      </c>
      <c r="BZ14" s="14">
        <v>3</v>
      </c>
      <c r="CA14" s="14">
        <v>3</v>
      </c>
      <c r="CB14" s="14">
        <v>6</v>
      </c>
      <c r="CC14" s="14">
        <v>3</v>
      </c>
      <c r="CD14" s="14">
        <v>3</v>
      </c>
      <c r="CE14" s="14">
        <v>6</v>
      </c>
      <c r="CF14" s="14">
        <v>6</v>
      </c>
      <c r="CG14" s="14">
        <v>3</v>
      </c>
      <c r="CH14" s="14">
        <v>3</v>
      </c>
      <c r="CI14" s="14">
        <v>3</v>
      </c>
      <c r="CJ14" s="14">
        <v>6</v>
      </c>
      <c r="CK14" s="14">
        <v>3</v>
      </c>
      <c r="CL14" s="14">
        <v>6</v>
      </c>
      <c r="CM14" s="14">
        <v>3</v>
      </c>
      <c r="CN14" s="14">
        <v>3</v>
      </c>
      <c r="CO14" s="14">
        <v>3</v>
      </c>
      <c r="CP14" s="14">
        <v>3</v>
      </c>
      <c r="CQ14" s="14">
        <v>3</v>
      </c>
      <c r="CR14" s="14">
        <v>6</v>
      </c>
      <c r="CS14" s="14">
        <v>3</v>
      </c>
      <c r="CT14" s="14">
        <v>6</v>
      </c>
      <c r="CU14" s="14">
        <v>3</v>
      </c>
      <c r="CV14" s="14">
        <v>3</v>
      </c>
      <c r="CW14" s="14">
        <v>3</v>
      </c>
      <c r="CX14" s="14">
        <v>3</v>
      </c>
      <c r="CY14" s="14">
        <v>3</v>
      </c>
      <c r="CZ14" s="14">
        <v>6</v>
      </c>
      <c r="DA14" s="14">
        <v>6</v>
      </c>
      <c r="DB14" s="14">
        <v>6</v>
      </c>
      <c r="DC14" s="14">
        <v>3</v>
      </c>
      <c r="DD14" s="14">
        <v>6</v>
      </c>
      <c r="DE14" s="14">
        <v>3</v>
      </c>
      <c r="DF14" s="14">
        <v>6</v>
      </c>
      <c r="DG14" s="14">
        <v>3</v>
      </c>
      <c r="DH14" s="14">
        <v>3</v>
      </c>
      <c r="DI14" s="14">
        <v>3</v>
      </c>
      <c r="DJ14" s="14">
        <v>6</v>
      </c>
      <c r="DK14" s="14">
        <v>6</v>
      </c>
      <c r="DL14" s="14">
        <v>3</v>
      </c>
      <c r="DM14" s="14">
        <v>3</v>
      </c>
      <c r="DN14" s="14">
        <v>3</v>
      </c>
      <c r="DO14" s="14">
        <v>6</v>
      </c>
      <c r="DP14" s="14">
        <v>6</v>
      </c>
      <c r="DQ14" s="14">
        <v>6</v>
      </c>
      <c r="DR14" s="14">
        <v>6</v>
      </c>
      <c r="DS14" s="14">
        <v>6</v>
      </c>
      <c r="DT14" s="14">
        <v>6</v>
      </c>
      <c r="DU14" s="14">
        <v>3</v>
      </c>
      <c r="DV14" s="14">
        <v>3</v>
      </c>
      <c r="DW14" s="14">
        <v>3</v>
      </c>
      <c r="DX14" s="14">
        <v>3</v>
      </c>
      <c r="DY14" s="14">
        <v>3</v>
      </c>
      <c r="DZ14" s="14">
        <v>3</v>
      </c>
      <c r="EA14" s="14">
        <v>6</v>
      </c>
      <c r="EB14" s="14">
        <v>6</v>
      </c>
      <c r="EC14" s="14">
        <v>3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3</v>
      </c>
      <c r="EJ14" s="14">
        <v>3</v>
      </c>
      <c r="EK14" s="14">
        <v>3</v>
      </c>
      <c r="EL14" s="14">
        <v>3</v>
      </c>
      <c r="EM14" s="14">
        <v>3</v>
      </c>
      <c r="EN14" s="14">
        <v>6</v>
      </c>
      <c r="EO14" s="14">
        <v>3</v>
      </c>
      <c r="EP14" s="14">
        <v>3</v>
      </c>
      <c r="EQ14" s="14">
        <v>6</v>
      </c>
      <c r="ER14" s="14">
        <v>6</v>
      </c>
      <c r="ES14" s="14">
        <v>6</v>
      </c>
      <c r="ET14" s="14">
        <v>6</v>
      </c>
      <c r="EU14" s="14">
        <v>3</v>
      </c>
      <c r="EV14" s="14">
        <v>3</v>
      </c>
      <c r="EW14" s="14">
        <v>6</v>
      </c>
      <c r="EX14" s="14">
        <v>3</v>
      </c>
      <c r="EY14" s="14">
        <v>6</v>
      </c>
      <c r="EZ14" s="14">
        <v>3</v>
      </c>
      <c r="FA14" s="14">
        <v>3</v>
      </c>
      <c r="FB14" s="14">
        <v>3</v>
      </c>
      <c r="FC14" s="14">
        <v>6</v>
      </c>
      <c r="FD14" s="14">
        <v>6</v>
      </c>
      <c r="FE14" s="14">
        <v>3</v>
      </c>
      <c r="FF14" s="14">
        <v>6</v>
      </c>
      <c r="FG14" s="14">
        <v>3</v>
      </c>
      <c r="FH14" s="14">
        <v>3</v>
      </c>
      <c r="FI14" s="14">
        <v>6</v>
      </c>
      <c r="FJ14" s="14">
        <v>3</v>
      </c>
      <c r="FK14" s="14">
        <v>3</v>
      </c>
      <c r="FL14" s="14">
        <v>3</v>
      </c>
      <c r="FM14" s="14">
        <v>3</v>
      </c>
      <c r="FN14" s="14">
        <v>3</v>
      </c>
      <c r="FO14" s="14">
        <v>3</v>
      </c>
      <c r="FP14" s="14">
        <v>3</v>
      </c>
      <c r="FQ14" s="14">
        <v>3</v>
      </c>
      <c r="FR14" s="14">
        <v>3</v>
      </c>
      <c r="FS14" s="14">
        <v>3</v>
      </c>
      <c r="FT14" s="14">
        <v>6</v>
      </c>
      <c r="FU14" s="14">
        <v>6</v>
      </c>
      <c r="FV14" s="14">
        <v>3</v>
      </c>
      <c r="FW14" s="14">
        <v>3</v>
      </c>
      <c r="FX14" s="14">
        <v>6</v>
      </c>
      <c r="FY14" s="15"/>
      <c r="FZ14" s="4">
        <f>COUNTIF(B13:FY13,6)</f>
        <v>0</v>
      </c>
    </row>
    <row r="15" spans="1:254" x14ac:dyDescent="0.25">
      <c r="A15" t="s">
        <v>394</v>
      </c>
      <c r="B15" s="10">
        <f>B13</f>
        <v>42214169.530000001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2822989.52</v>
      </c>
      <c r="L15" s="10">
        <f t="shared" si="0"/>
        <v>4936293.9994659992</v>
      </c>
      <c r="M15" s="10">
        <f t="shared" si="0"/>
        <v>404104473.62</v>
      </c>
      <c r="N15" s="10">
        <f t="shared" si="0"/>
        <v>71479750.920000002</v>
      </c>
      <c r="O15" s="10">
        <f t="shared" si="0"/>
        <v>3667377.5019999999</v>
      </c>
      <c r="P15" s="10">
        <f t="shared" si="0"/>
        <v>298502307.43999994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91992.079999999987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74232752.939999998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9930960.1900000013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4252642.8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2652516.9500000002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169196251.80000001</v>
      </c>
      <c r="CN15" s="10">
        <f t="shared" si="1"/>
        <v>67690853.329999998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13945199.27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1918376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3718125.62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4445228.459999999</v>
      </c>
      <c r="FK15" s="10">
        <f t="shared" si="2"/>
        <v>37125858.07</v>
      </c>
      <c r="FL15" s="10">
        <f t="shared" si="2"/>
        <v>14959233.639999999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237834042.62999994</v>
      </c>
      <c r="FY15" s="4">
        <f>SUM(B15:FX15)</f>
        <v>5589977903.1786909</v>
      </c>
      <c r="FZ15" s="32"/>
      <c r="GA15" s="4"/>
      <c r="GB15" s="26"/>
    </row>
    <row r="16" spans="1:254" x14ac:dyDescent="0.25">
      <c r="A16" t="s">
        <v>395</v>
      </c>
      <c r="B16" s="16">
        <v>27833084.290000003</v>
      </c>
      <c r="C16" s="16">
        <v>173405246.55000001</v>
      </c>
      <c r="D16" s="16">
        <v>17437613.32</v>
      </c>
      <c r="E16" s="16">
        <v>106101786.32000001</v>
      </c>
      <c r="F16" s="16">
        <v>3557611.04</v>
      </c>
      <c r="G16" s="16">
        <v>6158713.2100000009</v>
      </c>
      <c r="H16" s="16">
        <v>36261893.039999999</v>
      </c>
      <c r="I16" s="16">
        <v>9260508.3399999999</v>
      </c>
      <c r="J16" s="16">
        <v>1415520.3599999999</v>
      </c>
      <c r="K16" s="16">
        <v>1222594.58</v>
      </c>
      <c r="L16" s="16">
        <v>2862168.7100000004</v>
      </c>
      <c r="M16" s="16">
        <v>261656181.05000001</v>
      </c>
      <c r="N16" s="16">
        <v>44825779.019999996</v>
      </c>
      <c r="O16" s="16">
        <v>1626886.32</v>
      </c>
      <c r="P16" s="16">
        <v>194838659.89999998</v>
      </c>
      <c r="Q16" s="16">
        <v>34902995.18</v>
      </c>
      <c r="R16" s="16">
        <v>1678850.4700000002</v>
      </c>
      <c r="S16" s="16">
        <v>1708704.8399999999</v>
      </c>
      <c r="T16" s="16">
        <v>373029.55</v>
      </c>
      <c r="U16" s="16">
        <v>1563721.96</v>
      </c>
      <c r="V16" s="16">
        <v>2072973.0799999998</v>
      </c>
      <c r="W16" s="16">
        <v>611849.29</v>
      </c>
      <c r="X16" s="16">
        <v>4679535.6899999995</v>
      </c>
      <c r="Y16" s="16">
        <v>2073503.0299999998</v>
      </c>
      <c r="Z16" s="16">
        <v>113384527.48999998</v>
      </c>
      <c r="AA16" s="16">
        <v>14613196.77</v>
      </c>
      <c r="AB16" s="16">
        <v>1131808.56</v>
      </c>
      <c r="AC16" s="16">
        <v>2865989.5</v>
      </c>
      <c r="AD16" s="16">
        <v>739029.01</v>
      </c>
      <c r="AE16" s="16">
        <v>1148493.74</v>
      </c>
      <c r="AF16" s="16">
        <v>3167028.64</v>
      </c>
      <c r="AG16" s="16">
        <v>7011367.9499999993</v>
      </c>
      <c r="AH16" s="16">
        <v>2523316.0000000005</v>
      </c>
      <c r="AI16" s="16">
        <v>1637185.2199999997</v>
      </c>
      <c r="AJ16" s="16">
        <v>975518.8</v>
      </c>
      <c r="AK16" s="16">
        <v>1248033.26</v>
      </c>
      <c r="AL16" s="16">
        <v>2599477.81</v>
      </c>
      <c r="AM16" s="16">
        <v>3679.37</v>
      </c>
      <c r="AN16" s="16">
        <v>21990524.050000004</v>
      </c>
      <c r="AO16" s="16">
        <v>155626066.07999998</v>
      </c>
      <c r="AP16" s="16">
        <v>1585884.9900000002</v>
      </c>
      <c r="AQ16" s="16">
        <v>228356742.60000002</v>
      </c>
      <c r="AR16" s="16">
        <v>9228148.4199999999</v>
      </c>
      <c r="AS16" s="16">
        <v>10920207.770000001</v>
      </c>
      <c r="AT16" s="16">
        <v>1456733.6900000002</v>
      </c>
      <c r="AU16" s="16">
        <v>2385311.6799999997</v>
      </c>
      <c r="AV16" s="16">
        <v>2207542.75</v>
      </c>
      <c r="AW16" s="16">
        <v>684344.47</v>
      </c>
      <c r="AX16" s="16">
        <v>2812628</v>
      </c>
      <c r="AY16" s="16">
        <v>82148478.110000014</v>
      </c>
      <c r="AZ16" s="16">
        <v>48248616.239999995</v>
      </c>
      <c r="BA16" s="16">
        <v>50373623.920000002</v>
      </c>
      <c r="BB16" s="16">
        <v>96928856.850000009</v>
      </c>
      <c r="BC16" s="16">
        <v>14701099.830000002</v>
      </c>
      <c r="BD16" s="16">
        <v>5792019.9500000002</v>
      </c>
      <c r="BE16" s="16">
        <v>125428233.16999999</v>
      </c>
      <c r="BF16" s="16">
        <v>6222819.5800000001</v>
      </c>
      <c r="BG16" s="16">
        <v>3608232.87</v>
      </c>
      <c r="BH16" s="16">
        <v>2523747.71</v>
      </c>
      <c r="BI16" s="16">
        <v>26057242.969999999</v>
      </c>
      <c r="BJ16" s="16">
        <v>194580438.16</v>
      </c>
      <c r="BK16" s="16">
        <v>989234.25</v>
      </c>
      <c r="BL16" s="16">
        <v>3026085.51</v>
      </c>
      <c r="BM16" s="16">
        <v>16152470.970000001</v>
      </c>
      <c r="BN16" s="16">
        <v>5132863.84</v>
      </c>
      <c r="BO16" s="16">
        <v>401068.19</v>
      </c>
      <c r="BP16" s="16">
        <v>11215592.82</v>
      </c>
      <c r="BQ16" s="16">
        <v>26733899.789999999</v>
      </c>
      <c r="BR16" s="16">
        <v>6811848.1599999992</v>
      </c>
      <c r="BS16" s="16">
        <v>1187290.48</v>
      </c>
      <c r="BT16" s="16">
        <v>1754842.7</v>
      </c>
      <c r="BU16" s="16">
        <v>0</v>
      </c>
      <c r="BV16" s="16">
        <v>2839589.55</v>
      </c>
      <c r="BW16" s="16">
        <v>345817.35000000003</v>
      </c>
      <c r="BX16" s="16">
        <v>1446033.05</v>
      </c>
      <c r="BY16" s="16">
        <v>1699201.31</v>
      </c>
      <c r="BZ16" s="16">
        <v>263851.74</v>
      </c>
      <c r="CA16" s="16">
        <v>266248564.34</v>
      </c>
      <c r="CB16" s="16">
        <v>1445895.66</v>
      </c>
      <c r="CC16" s="16">
        <v>1787211.9200000002</v>
      </c>
      <c r="CD16" s="16">
        <v>1018811.3799999999</v>
      </c>
      <c r="CE16" s="16">
        <v>764257.74</v>
      </c>
      <c r="CF16" s="16">
        <v>1427905</v>
      </c>
      <c r="CG16" s="16">
        <v>1174565.3500000001</v>
      </c>
      <c r="CH16" s="16">
        <v>3282071.96</v>
      </c>
      <c r="CI16" s="16">
        <v>168337.77000000002</v>
      </c>
      <c r="CJ16" s="16">
        <v>18025689.259999998</v>
      </c>
      <c r="CK16" s="16">
        <v>7964987.4700000007</v>
      </c>
      <c r="CL16" s="16">
        <v>3810927.1199999996</v>
      </c>
      <c r="CM16" s="16">
        <v>109583526.81</v>
      </c>
      <c r="CN16" s="16">
        <v>40169947.789999999</v>
      </c>
      <c r="CO16" s="16">
        <v>0</v>
      </c>
      <c r="CP16" s="16">
        <v>4783559.18</v>
      </c>
      <c r="CQ16" s="16">
        <v>2216326.79</v>
      </c>
      <c r="CR16" s="16">
        <v>1388765.19</v>
      </c>
      <c r="CS16" s="16">
        <v>1055859.8999999999</v>
      </c>
      <c r="CT16" s="16">
        <v>2143137.86</v>
      </c>
      <c r="CU16" s="16">
        <v>470558.23</v>
      </c>
      <c r="CV16" s="16">
        <v>1573695.23</v>
      </c>
      <c r="CW16" s="16">
        <v>2337281.9000000004</v>
      </c>
      <c r="CX16" s="16">
        <v>690674.74999999988</v>
      </c>
      <c r="CY16" s="16">
        <v>8973806.629999999</v>
      </c>
      <c r="CZ16" s="16">
        <v>1071587.73</v>
      </c>
      <c r="DA16" s="16">
        <v>1755471.37</v>
      </c>
      <c r="DB16" s="16">
        <v>1017180.2400000001</v>
      </c>
      <c r="DC16" s="16">
        <v>1493684.73</v>
      </c>
      <c r="DD16" s="16">
        <v>1123736.53</v>
      </c>
      <c r="DE16" s="16">
        <v>88033276.010000005</v>
      </c>
      <c r="DF16" s="16">
        <v>360944.49</v>
      </c>
      <c r="DG16" s="16">
        <v>6324887.2199999997</v>
      </c>
      <c r="DH16" s="16">
        <v>8225658.0099999998</v>
      </c>
      <c r="DI16" s="16">
        <v>4174496.2899999996</v>
      </c>
      <c r="DJ16" s="16">
        <v>2550161.44</v>
      </c>
      <c r="DK16" s="16">
        <v>20103815.279999997</v>
      </c>
      <c r="DL16" s="16">
        <v>2388528.21</v>
      </c>
      <c r="DM16" s="16">
        <v>5194851.0299999993</v>
      </c>
      <c r="DN16" s="16">
        <v>17724147.859999999</v>
      </c>
      <c r="DO16" s="16">
        <v>1411565.93</v>
      </c>
      <c r="DP16" s="16">
        <v>0</v>
      </c>
      <c r="DQ16" s="16">
        <v>6600868.0999999996</v>
      </c>
      <c r="DR16" s="16">
        <v>3530121.13</v>
      </c>
      <c r="DS16" s="16">
        <v>1623042.21</v>
      </c>
      <c r="DT16" s="16">
        <v>2132515.64</v>
      </c>
      <c r="DU16" s="16">
        <v>2353844.9</v>
      </c>
      <c r="DV16" s="16">
        <v>2694110.6999999997</v>
      </c>
      <c r="DW16" s="16">
        <v>690158.02</v>
      </c>
      <c r="DX16" s="16">
        <v>894748.27</v>
      </c>
      <c r="DY16" s="16">
        <v>2145421.81</v>
      </c>
      <c r="DZ16" s="16">
        <v>0</v>
      </c>
      <c r="EA16" s="16">
        <v>2319764.42</v>
      </c>
      <c r="EB16" s="16">
        <v>1603458.02</v>
      </c>
      <c r="EC16" s="16">
        <v>0</v>
      </c>
      <c r="ED16" s="16">
        <v>1518857.3900000001</v>
      </c>
      <c r="EE16" s="16">
        <v>6884612.1699999999</v>
      </c>
      <c r="EF16" s="16">
        <v>1549748.05</v>
      </c>
      <c r="EG16" s="16">
        <v>1798363.11</v>
      </c>
      <c r="EH16" s="16">
        <v>61243999.940000005</v>
      </c>
      <c r="EI16" s="16">
        <v>51545500.07</v>
      </c>
      <c r="EJ16" s="16">
        <v>3203457.87</v>
      </c>
      <c r="EK16" s="16">
        <v>2712523.2800000003</v>
      </c>
      <c r="EL16" s="16">
        <v>1750820.9600000002</v>
      </c>
      <c r="EM16" s="16">
        <v>6273660.2599999998</v>
      </c>
      <c r="EN16" s="16">
        <v>1669926.21</v>
      </c>
      <c r="EO16" s="16">
        <v>1323945.98</v>
      </c>
      <c r="EP16" s="16">
        <v>11763461.100000001</v>
      </c>
      <c r="EQ16" s="16">
        <v>901556.66</v>
      </c>
      <c r="ER16" s="16">
        <v>1177229.45</v>
      </c>
      <c r="ES16" s="16">
        <v>1329615.03</v>
      </c>
      <c r="ET16" s="16">
        <v>3180484.4600000004</v>
      </c>
      <c r="EU16" s="16">
        <v>450181.80000000005</v>
      </c>
      <c r="EV16" s="16">
        <v>2440672.81</v>
      </c>
      <c r="EW16" s="16">
        <v>1580496.04</v>
      </c>
      <c r="EX16" s="16">
        <v>4978989.41</v>
      </c>
      <c r="EY16" s="16">
        <v>932981.70000000007</v>
      </c>
      <c r="EZ16" s="16">
        <v>920418.11</v>
      </c>
      <c r="FA16" s="16">
        <v>38323.58</v>
      </c>
      <c r="FB16" s="16">
        <v>5812851.3600000013</v>
      </c>
      <c r="FC16" s="16">
        <v>2007613.29</v>
      </c>
      <c r="FD16" s="16">
        <v>672922.47</v>
      </c>
      <c r="FE16" s="16">
        <v>1991690.01</v>
      </c>
      <c r="FF16" s="16">
        <v>933491.39</v>
      </c>
      <c r="FG16" s="16">
        <v>453996</v>
      </c>
      <c r="FH16" s="16">
        <v>3804773.7199999997</v>
      </c>
      <c r="FI16" s="16">
        <v>694997.54</v>
      </c>
      <c r="FJ16" s="16">
        <v>3631732.4999999995</v>
      </c>
      <c r="FK16" s="16">
        <v>21221095.66</v>
      </c>
      <c r="FL16" s="16">
        <v>10901863.839999998</v>
      </c>
      <c r="FM16" s="16">
        <v>117589443.59</v>
      </c>
      <c r="FN16" s="16">
        <v>0</v>
      </c>
      <c r="FO16" s="16">
        <v>6054855.8399999999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3313481.2100000004</v>
      </c>
      <c r="FU16" s="16">
        <v>3373608.7499999995</v>
      </c>
      <c r="FV16" s="16">
        <v>1836601.7599999998</v>
      </c>
      <c r="FW16" s="16">
        <v>759074.86</v>
      </c>
      <c r="FX16" s="16">
        <v>119705447.02000004</v>
      </c>
      <c r="FY16" s="17">
        <f>SUM(B16:FX16)</f>
        <v>3413980705.3000007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4793695.08</v>
      </c>
      <c r="C17" s="11">
        <f t="shared" si="3"/>
        <v>33403564.190000001</v>
      </c>
      <c r="D17" s="11">
        <f t="shared" si="3"/>
        <v>3841389.21</v>
      </c>
      <c r="E17" s="11">
        <f t="shared" si="3"/>
        <v>18920499.390000001</v>
      </c>
      <c r="F17" s="11">
        <f t="shared" si="3"/>
        <v>1489833.85</v>
      </c>
      <c r="G17" s="11">
        <f t="shared" si="3"/>
        <v>1146772.72</v>
      </c>
      <c r="H17" s="11">
        <f t="shared" si="3"/>
        <v>7242741.7400000002</v>
      </c>
      <c r="I17" s="11">
        <f t="shared" si="3"/>
        <v>1672787.28</v>
      </c>
      <c r="J17" s="11">
        <f t="shared" si="3"/>
        <v>231029.27</v>
      </c>
      <c r="K17" s="11">
        <f t="shared" si="3"/>
        <v>533464.98</v>
      </c>
      <c r="L17" s="11">
        <f t="shared" si="3"/>
        <v>691375.1</v>
      </c>
      <c r="M17" s="11">
        <f t="shared" si="3"/>
        <v>47482764.189999998</v>
      </c>
      <c r="N17" s="11">
        <f t="shared" si="3"/>
        <v>8884657.3000000007</v>
      </c>
      <c r="O17" s="11">
        <f t="shared" si="3"/>
        <v>340081.86</v>
      </c>
      <c r="P17" s="11">
        <f t="shared" si="3"/>
        <v>34554549.18</v>
      </c>
      <c r="Q17" s="11">
        <f t="shared" si="3"/>
        <v>5934326.4500000002</v>
      </c>
      <c r="R17" s="11">
        <f t="shared" si="3"/>
        <v>674909.11</v>
      </c>
      <c r="S17" s="11">
        <f t="shared" si="3"/>
        <v>305292.28999999998</v>
      </c>
      <c r="T17" s="11">
        <f t="shared" si="3"/>
        <v>82275.95</v>
      </c>
      <c r="U17" s="11">
        <f t="shared" si="3"/>
        <v>277900.28999999998</v>
      </c>
      <c r="V17" s="11">
        <f t="shared" si="3"/>
        <v>176210.75</v>
      </c>
      <c r="W17" s="11">
        <f t="shared" si="3"/>
        <v>107341.59</v>
      </c>
      <c r="X17" s="11">
        <f t="shared" si="3"/>
        <v>752180.26</v>
      </c>
      <c r="Y17" s="11">
        <f t="shared" si="3"/>
        <v>355867.85</v>
      </c>
      <c r="Z17" s="11">
        <f t="shared" si="3"/>
        <v>26917692.539999999</v>
      </c>
      <c r="AA17" s="11">
        <f t="shared" si="3"/>
        <v>7300724.4699999997</v>
      </c>
      <c r="AB17" s="11">
        <f t="shared" si="3"/>
        <v>336447.78</v>
      </c>
      <c r="AC17" s="11">
        <f t="shared" si="3"/>
        <v>695828.15</v>
      </c>
      <c r="AD17" s="11">
        <f t="shared" si="3"/>
        <v>135133.35999999999</v>
      </c>
      <c r="AE17" s="11">
        <f t="shared" si="3"/>
        <v>191063.66</v>
      </c>
      <c r="AF17" s="11">
        <f t="shared" si="3"/>
        <v>78366.75</v>
      </c>
      <c r="AG17" s="11">
        <f t="shared" si="3"/>
        <v>1223636.21</v>
      </c>
      <c r="AH17" s="11">
        <f t="shared" si="3"/>
        <v>408000.07</v>
      </c>
      <c r="AI17" s="11">
        <f t="shared" si="3"/>
        <v>336167.62</v>
      </c>
      <c r="AJ17" s="11">
        <f t="shared" si="3"/>
        <v>178331.78</v>
      </c>
      <c r="AK17" s="11">
        <f t="shared" si="3"/>
        <v>248851.12</v>
      </c>
      <c r="AL17" s="11">
        <f t="shared" si="3"/>
        <v>454788.26</v>
      </c>
      <c r="AM17" s="11">
        <f t="shared" si="3"/>
        <v>29437.57</v>
      </c>
      <c r="AN17" s="11">
        <f t="shared" si="3"/>
        <v>4728216</v>
      </c>
      <c r="AO17" s="11">
        <f t="shared" si="3"/>
        <v>42402651.030000001</v>
      </c>
      <c r="AP17" s="11">
        <f t="shared" si="3"/>
        <v>282408.25</v>
      </c>
      <c r="AQ17" s="11">
        <f t="shared" si="3"/>
        <v>43435944.759999998</v>
      </c>
      <c r="AR17" s="11">
        <f t="shared" si="3"/>
        <v>2337351.61</v>
      </c>
      <c r="AS17" s="11">
        <f t="shared" si="3"/>
        <v>1332152.08</v>
      </c>
      <c r="AT17" s="11">
        <f t="shared" si="3"/>
        <v>211846.33</v>
      </c>
      <c r="AU17" s="11">
        <f t="shared" si="3"/>
        <v>430070.73</v>
      </c>
      <c r="AV17" s="11">
        <f t="shared" si="3"/>
        <v>377871.39</v>
      </c>
      <c r="AW17" s="11">
        <f t="shared" si="3"/>
        <v>147920.92000000001</v>
      </c>
      <c r="AX17" s="11">
        <f t="shared" si="3"/>
        <v>484631.45</v>
      </c>
      <c r="AY17" s="11">
        <f t="shared" si="3"/>
        <v>14037726.15</v>
      </c>
      <c r="AZ17" s="11">
        <f t="shared" si="3"/>
        <v>8661378.9000000004</v>
      </c>
      <c r="BA17" s="11">
        <f t="shared" si="3"/>
        <v>8824104.7699999996</v>
      </c>
      <c r="BB17" s="11">
        <f t="shared" si="3"/>
        <v>18785959.469999999</v>
      </c>
      <c r="BC17" s="11">
        <f t="shared" si="3"/>
        <v>2837041</v>
      </c>
      <c r="BD17" s="11">
        <f t="shared" si="3"/>
        <v>1088212.77</v>
      </c>
      <c r="BE17" s="11">
        <f t="shared" si="3"/>
        <v>22649117.670000002</v>
      </c>
      <c r="BF17" s="11">
        <f t="shared" si="3"/>
        <v>1236046.8700000001</v>
      </c>
      <c r="BG17" s="11">
        <f t="shared" si="3"/>
        <v>633576.44999999995</v>
      </c>
      <c r="BH17" s="11">
        <f t="shared" si="3"/>
        <v>433669.57</v>
      </c>
      <c r="BI17" s="11">
        <f t="shared" si="3"/>
        <v>4879474.33</v>
      </c>
      <c r="BJ17" s="11">
        <f t="shared" si="3"/>
        <v>38801751.649999999</v>
      </c>
      <c r="BK17" s="11">
        <f t="shared" si="3"/>
        <v>164515.32999999999</v>
      </c>
      <c r="BL17" s="11">
        <f t="shared" si="3"/>
        <v>408852.43</v>
      </c>
      <c r="BM17" s="11">
        <f t="shared" si="3"/>
        <v>2931438.25</v>
      </c>
      <c r="BN17" s="11">
        <f t="shared" ref="BN17:BT17" si="4">IF(BN15-BN16&lt;1000,0,ROUND((BN15-BN16)/BN14,2))</f>
        <v>903619.55</v>
      </c>
      <c r="BO17" s="11">
        <f t="shared" si="4"/>
        <v>131155.35999999999</v>
      </c>
      <c r="BP17" s="11">
        <f t="shared" si="4"/>
        <v>2638279.4300000002</v>
      </c>
      <c r="BQ17" s="11">
        <f t="shared" si="4"/>
        <v>5025846.82</v>
      </c>
      <c r="BR17" s="11">
        <f t="shared" si="4"/>
        <v>1369339.35</v>
      </c>
      <c r="BS17" s="11">
        <f t="shared" si="4"/>
        <v>221615.71</v>
      </c>
      <c r="BT17" s="11">
        <f t="shared" si="4"/>
        <v>299933.11</v>
      </c>
      <c r="BU17" s="11">
        <f>IF(BU15-BU16&lt;1000,0,ROUND((BU15-BU16)/BU14,2))</f>
        <v>0</v>
      </c>
      <c r="BV17" s="11">
        <f t="shared" ref="BV17:EG17" si="5">IF(BV15-BV16&lt;1000,0,ROUND((BV15-BV16)/BV14,2))</f>
        <v>898357.75</v>
      </c>
      <c r="BW17" s="11">
        <f t="shared" si="5"/>
        <v>95554.39</v>
      </c>
      <c r="BX17" s="11">
        <f t="shared" si="5"/>
        <v>402161.3</v>
      </c>
      <c r="BY17" s="11">
        <f t="shared" si="5"/>
        <v>382980.66</v>
      </c>
      <c r="BZ17" s="11">
        <f t="shared" si="5"/>
        <v>59045.19</v>
      </c>
      <c r="CA17" s="11">
        <f t="shared" si="5"/>
        <v>52889390.439999998</v>
      </c>
      <c r="CB17" s="11">
        <f t="shared" si="5"/>
        <v>261781.72</v>
      </c>
      <c r="CC17" s="11">
        <f t="shared" si="5"/>
        <v>163535.51</v>
      </c>
      <c r="CD17" s="11">
        <f t="shared" si="5"/>
        <v>270313.46999999997</v>
      </c>
      <c r="CE17" s="11">
        <f t="shared" si="5"/>
        <v>142021.34</v>
      </c>
      <c r="CF17" s="11">
        <f t="shared" si="5"/>
        <v>250183.08</v>
      </c>
      <c r="CG17" s="11">
        <f t="shared" si="5"/>
        <v>204538.58</v>
      </c>
      <c r="CH17" s="11">
        <f t="shared" si="5"/>
        <v>618453.52</v>
      </c>
      <c r="CI17" s="11">
        <f t="shared" si="5"/>
        <v>388753.01</v>
      </c>
      <c r="CJ17" s="11">
        <f t="shared" si="5"/>
        <v>2247180.67</v>
      </c>
      <c r="CK17" s="11">
        <f t="shared" si="5"/>
        <v>1418322.52</v>
      </c>
      <c r="CL17" s="11">
        <f t="shared" si="5"/>
        <v>633631.57999999996</v>
      </c>
      <c r="CM17" s="11">
        <f t="shared" si="5"/>
        <v>19870908.329999998</v>
      </c>
      <c r="CN17" s="11">
        <f t="shared" si="5"/>
        <v>9173635.1799999997</v>
      </c>
      <c r="CO17" s="11">
        <f t="shared" si="5"/>
        <v>0</v>
      </c>
      <c r="CP17" s="11">
        <f t="shared" si="5"/>
        <v>882471.19</v>
      </c>
      <c r="CQ17" s="11">
        <f t="shared" si="5"/>
        <v>424700.7</v>
      </c>
      <c r="CR17" s="11">
        <f t="shared" si="5"/>
        <v>247941.25</v>
      </c>
      <c r="CS17" s="11">
        <f t="shared" si="5"/>
        <v>264320.95</v>
      </c>
      <c r="CT17" s="11">
        <f t="shared" si="5"/>
        <v>449216.93</v>
      </c>
      <c r="CU17" s="11">
        <f t="shared" si="5"/>
        <v>75707.56</v>
      </c>
      <c r="CV17" s="11">
        <f t="shared" si="5"/>
        <v>283070.43</v>
      </c>
      <c r="CW17" s="11">
        <f t="shared" si="5"/>
        <v>438332.92</v>
      </c>
      <c r="CX17" s="11">
        <f t="shared" si="5"/>
        <v>118208.93</v>
      </c>
      <c r="CY17" s="11">
        <f t="shared" si="5"/>
        <v>1657130.88</v>
      </c>
      <c r="CZ17" s="11">
        <f t="shared" si="5"/>
        <v>186650.43</v>
      </c>
      <c r="DA17" s="11">
        <f t="shared" si="5"/>
        <v>286539.71999999997</v>
      </c>
      <c r="DB17" s="11">
        <f t="shared" si="5"/>
        <v>184265.92</v>
      </c>
      <c r="DC17" s="11">
        <f t="shared" si="5"/>
        <v>301479.46000000002</v>
      </c>
      <c r="DD17" s="11">
        <f t="shared" si="5"/>
        <v>204729.33</v>
      </c>
      <c r="DE17" s="11">
        <f t="shared" si="5"/>
        <v>16741038.26</v>
      </c>
      <c r="DF17" s="11">
        <f t="shared" si="5"/>
        <v>59844.5</v>
      </c>
      <c r="DG17" s="11">
        <f t="shared" si="5"/>
        <v>1216581.22</v>
      </c>
      <c r="DH17" s="11">
        <f t="shared" si="5"/>
        <v>1809601.46</v>
      </c>
      <c r="DI17" s="11">
        <f t="shared" si="5"/>
        <v>723937.24</v>
      </c>
      <c r="DJ17" s="11">
        <f t="shared" si="5"/>
        <v>424495.75</v>
      </c>
      <c r="DK17" s="11">
        <f t="shared" si="5"/>
        <v>3556474.53</v>
      </c>
      <c r="DL17" s="11">
        <f t="shared" si="5"/>
        <v>416808.06</v>
      </c>
      <c r="DM17" s="11">
        <f t="shared" si="5"/>
        <v>931638.26</v>
      </c>
      <c r="DN17" s="11">
        <f t="shared" si="5"/>
        <v>3198358.95</v>
      </c>
      <c r="DO17" s="11">
        <f t="shared" si="5"/>
        <v>243179.62</v>
      </c>
      <c r="DP17" s="11">
        <f t="shared" si="5"/>
        <v>0</v>
      </c>
      <c r="DQ17" s="11">
        <f t="shared" si="5"/>
        <v>1145386.03</v>
      </c>
      <c r="DR17" s="11">
        <f t="shared" si="5"/>
        <v>608263.18000000005</v>
      </c>
      <c r="DS17" s="11">
        <f t="shared" si="5"/>
        <v>277045.34999999998</v>
      </c>
      <c r="DT17" s="11">
        <f t="shared" si="5"/>
        <v>366903.86</v>
      </c>
      <c r="DU17" s="11">
        <f t="shared" si="5"/>
        <v>392110.25</v>
      </c>
      <c r="DV17" s="11">
        <f t="shared" si="5"/>
        <v>466529.05</v>
      </c>
      <c r="DW17" s="11">
        <f t="shared" si="5"/>
        <v>179829.44</v>
      </c>
      <c r="DX17" s="11">
        <f t="shared" si="5"/>
        <v>196770.66</v>
      </c>
      <c r="DY17" s="11">
        <f t="shared" si="5"/>
        <v>549129.98</v>
      </c>
      <c r="DZ17" s="11">
        <f t="shared" si="5"/>
        <v>0</v>
      </c>
      <c r="EA17" s="11">
        <f t="shared" si="5"/>
        <v>407112.66</v>
      </c>
      <c r="EB17" s="11">
        <f t="shared" si="5"/>
        <v>280684.87</v>
      </c>
      <c r="EC17" s="11">
        <f t="shared" si="5"/>
        <v>0</v>
      </c>
      <c r="ED17" s="11">
        <f t="shared" si="5"/>
        <v>264213.84999999998</v>
      </c>
      <c r="EE17" s="11">
        <f t="shared" si="5"/>
        <v>1184430.1599999999</v>
      </c>
      <c r="EF17" s="11">
        <f t="shared" si="5"/>
        <v>278087.93</v>
      </c>
      <c r="EG17" s="11">
        <f t="shared" si="5"/>
        <v>308124.23</v>
      </c>
      <c r="EH17" s="11">
        <f t="shared" ref="EH17:FW17" si="6">IF(EH15-EH16&lt;1000,0,ROUND((EH15-EH16)/EH14,2))</f>
        <v>10927722.810000001</v>
      </c>
      <c r="EI17" s="11">
        <f t="shared" si="6"/>
        <v>9609077.8300000001</v>
      </c>
      <c r="EJ17" s="11">
        <f t="shared" si="6"/>
        <v>658801.14</v>
      </c>
      <c r="EK17" s="11">
        <f t="shared" si="6"/>
        <v>429737.58</v>
      </c>
      <c r="EL17" s="11">
        <f t="shared" si="6"/>
        <v>340541.59</v>
      </c>
      <c r="EM17" s="11">
        <f t="shared" si="6"/>
        <v>1090180.99</v>
      </c>
      <c r="EN17" s="11">
        <f t="shared" si="6"/>
        <v>291729.84999999998</v>
      </c>
      <c r="EO17" s="11">
        <f t="shared" si="6"/>
        <v>263806.36</v>
      </c>
      <c r="EP17" s="11">
        <f t="shared" si="6"/>
        <v>1899272.86</v>
      </c>
      <c r="EQ17" s="11">
        <f t="shared" si="6"/>
        <v>169469.89</v>
      </c>
      <c r="ER17" s="11">
        <f t="shared" si="6"/>
        <v>169671.74</v>
      </c>
      <c r="ES17" s="11">
        <f t="shared" si="6"/>
        <v>261241.16</v>
      </c>
      <c r="ET17" s="11">
        <f t="shared" si="6"/>
        <v>557823.88</v>
      </c>
      <c r="EU17" s="11">
        <f t="shared" si="6"/>
        <v>90584.17</v>
      </c>
      <c r="EV17" s="11">
        <f t="shared" si="6"/>
        <v>545946.65</v>
      </c>
      <c r="EW17" s="11">
        <f t="shared" si="6"/>
        <v>273455.13</v>
      </c>
      <c r="EX17" s="11">
        <f t="shared" si="6"/>
        <v>544001.94999999995</v>
      </c>
      <c r="EY17" s="11">
        <f t="shared" si="6"/>
        <v>157919.82</v>
      </c>
      <c r="EZ17" s="11">
        <f t="shared" si="6"/>
        <v>932569.17</v>
      </c>
      <c r="FA17" s="11">
        <f t="shared" si="6"/>
        <v>138813.45000000001</v>
      </c>
      <c r="FB17" s="11">
        <f t="shared" si="6"/>
        <v>1409065.98</v>
      </c>
      <c r="FC17" s="11">
        <f t="shared" si="6"/>
        <v>358857.94</v>
      </c>
      <c r="FD17" s="11">
        <f t="shared" si="6"/>
        <v>118310.07</v>
      </c>
      <c r="FE17" s="11">
        <f t="shared" si="6"/>
        <v>348559.8</v>
      </c>
      <c r="FF17" s="11">
        <f t="shared" si="6"/>
        <v>142858.93</v>
      </c>
      <c r="FG17" s="11">
        <f t="shared" si="6"/>
        <v>99670.98</v>
      </c>
      <c r="FH17" s="11">
        <f t="shared" si="6"/>
        <v>750125.12</v>
      </c>
      <c r="FI17" s="11">
        <f t="shared" si="6"/>
        <v>351988.55</v>
      </c>
      <c r="FJ17" s="11">
        <f t="shared" si="6"/>
        <v>271165.32</v>
      </c>
      <c r="FK17" s="11">
        <f t="shared" si="6"/>
        <v>5301587.47</v>
      </c>
      <c r="FL17" s="11">
        <f t="shared" si="6"/>
        <v>1352456.6</v>
      </c>
      <c r="FM17" s="11">
        <f t="shared" si="6"/>
        <v>23189671.949999999</v>
      </c>
      <c r="FN17" s="11">
        <f t="shared" si="6"/>
        <v>0</v>
      </c>
      <c r="FO17" s="11">
        <f t="shared" si="6"/>
        <v>1996898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598607.53</v>
      </c>
      <c r="FU17" s="11">
        <f t="shared" si="6"/>
        <v>484577.63</v>
      </c>
      <c r="FV17" s="11">
        <f t="shared" si="6"/>
        <v>318401.21000000002</v>
      </c>
      <c r="FW17" s="11">
        <f t="shared" si="6"/>
        <v>174217.29</v>
      </c>
      <c r="FX17" s="11">
        <f>IF(FX15-FX16&lt;1000,0,ROUND((FX15-FX16)/FX14,2))+0.02</f>
        <v>19688099.289999999</v>
      </c>
      <c r="FY17" s="4">
        <f>SUM(B17:FX17)</f>
        <v>664473280.5799998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35">
        <v>-647617.97249999992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-42339.119999999995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-847262.78250000009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-883038.64333333331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-131989.02000000002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-1524184.0599999996</v>
      </c>
      <c r="FY22" s="18">
        <f>SUM(B22:FX22)</f>
        <v>-15123281.395833332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-590642.98</v>
      </c>
      <c r="FY23" s="18">
        <f t="shared" ref="FY23:FY25" si="7">SUM(B23:FX23)</f>
        <v>-590642.98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-680857.03249999997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-42339.119999999995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-903295.24250000005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-926166.90333333332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-170062.80000000002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-2114827.0399999996</v>
      </c>
      <c r="FY27" s="18">
        <f>SUM(B27:FX27)</f>
        <v>-16485001.725833334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4773314.8600000003</v>
      </c>
      <c r="C29" s="25">
        <f t="shared" ref="C29:BN29" si="11">ROUND(C17+C27,2)</f>
        <v>32722707.16</v>
      </c>
      <c r="D29" s="25">
        <f t="shared" si="11"/>
        <v>3812601.63</v>
      </c>
      <c r="E29" s="25">
        <f t="shared" si="11"/>
        <v>18464135.98</v>
      </c>
      <c r="F29" s="25">
        <f t="shared" si="11"/>
        <v>1489833.85</v>
      </c>
      <c r="G29" s="25">
        <f t="shared" si="11"/>
        <v>1148161.8600000001</v>
      </c>
      <c r="H29" s="25">
        <f t="shared" si="11"/>
        <v>7213749.04</v>
      </c>
      <c r="I29" s="25">
        <f t="shared" si="11"/>
        <v>1672787.28</v>
      </c>
      <c r="J29" s="25">
        <f t="shared" si="11"/>
        <v>231029.27</v>
      </c>
      <c r="K29" s="25">
        <f t="shared" si="11"/>
        <v>521160.19</v>
      </c>
      <c r="L29" s="25">
        <f t="shared" si="11"/>
        <v>691375.1</v>
      </c>
      <c r="M29" s="25">
        <f t="shared" si="11"/>
        <v>47344961.590000004</v>
      </c>
      <c r="N29" s="25">
        <f t="shared" si="11"/>
        <v>8709849.8499999996</v>
      </c>
      <c r="O29" s="25">
        <f t="shared" si="11"/>
        <v>340081.86</v>
      </c>
      <c r="P29" s="25">
        <f t="shared" si="11"/>
        <v>33830787.060000002</v>
      </c>
      <c r="Q29" s="25">
        <f t="shared" si="11"/>
        <v>5934326.4500000002</v>
      </c>
      <c r="R29" s="25">
        <f t="shared" si="11"/>
        <v>674909.11</v>
      </c>
      <c r="S29" s="25">
        <f t="shared" si="11"/>
        <v>305292.28999999998</v>
      </c>
      <c r="T29" s="25">
        <f t="shared" si="11"/>
        <v>82275.95</v>
      </c>
      <c r="U29" s="25">
        <f t="shared" si="11"/>
        <v>277900.28999999998</v>
      </c>
      <c r="V29" s="25">
        <f t="shared" si="11"/>
        <v>176210.75</v>
      </c>
      <c r="W29" s="25">
        <f t="shared" si="11"/>
        <v>107341.59</v>
      </c>
      <c r="X29" s="25">
        <f t="shared" si="11"/>
        <v>752180.26</v>
      </c>
      <c r="Y29" s="25">
        <f t="shared" si="11"/>
        <v>355867.85</v>
      </c>
      <c r="Z29" s="25">
        <f t="shared" si="11"/>
        <v>26235216.170000002</v>
      </c>
      <c r="AA29" s="25">
        <f t="shared" si="11"/>
        <v>7055841.0599999996</v>
      </c>
      <c r="AB29" s="25">
        <f t="shared" si="11"/>
        <v>336447.78</v>
      </c>
      <c r="AC29" s="25">
        <f t="shared" si="11"/>
        <v>695828.15</v>
      </c>
      <c r="AD29" s="25">
        <f t="shared" si="11"/>
        <v>135133.35999999999</v>
      </c>
      <c r="AE29" s="25">
        <f t="shared" si="11"/>
        <v>191063.66</v>
      </c>
      <c r="AF29" s="25">
        <f t="shared" si="11"/>
        <v>78366.75</v>
      </c>
      <c r="AG29" s="25">
        <f t="shared" si="11"/>
        <v>1223636.21</v>
      </c>
      <c r="AH29" s="25">
        <f t="shared" si="11"/>
        <v>408000.07</v>
      </c>
      <c r="AI29" s="25">
        <f t="shared" si="11"/>
        <v>336167.62</v>
      </c>
      <c r="AJ29" s="25">
        <f t="shared" si="11"/>
        <v>178331.78</v>
      </c>
      <c r="AK29" s="25">
        <f t="shared" si="11"/>
        <v>248851.12</v>
      </c>
      <c r="AL29" s="25">
        <f t="shared" si="11"/>
        <v>454788.26</v>
      </c>
      <c r="AM29" s="25">
        <f t="shared" si="11"/>
        <v>29437.57</v>
      </c>
      <c r="AN29" s="25">
        <f t="shared" si="11"/>
        <v>4712621.08</v>
      </c>
      <c r="AO29" s="25">
        <f t="shared" si="11"/>
        <v>42009209.219999999</v>
      </c>
      <c r="AP29" s="25">
        <f t="shared" si="11"/>
        <v>282408.25</v>
      </c>
      <c r="AQ29" s="25">
        <f t="shared" si="11"/>
        <v>40343926.689999998</v>
      </c>
      <c r="AR29" s="25">
        <f t="shared" si="11"/>
        <v>2325160.44</v>
      </c>
      <c r="AS29" s="25">
        <f t="shared" si="11"/>
        <v>1239725.03</v>
      </c>
      <c r="AT29" s="25">
        <f t="shared" si="11"/>
        <v>211846.33</v>
      </c>
      <c r="AU29" s="25">
        <f t="shared" si="11"/>
        <v>430070.73</v>
      </c>
      <c r="AV29" s="25">
        <f t="shared" si="11"/>
        <v>377871.39</v>
      </c>
      <c r="AW29" s="25">
        <f t="shared" si="11"/>
        <v>147920.92000000001</v>
      </c>
      <c r="AX29" s="25">
        <f t="shared" si="11"/>
        <v>484631.45</v>
      </c>
      <c r="AY29" s="25">
        <f t="shared" si="11"/>
        <v>13582494.210000001</v>
      </c>
      <c r="AZ29" s="25">
        <f t="shared" si="11"/>
        <v>8639652.6600000001</v>
      </c>
      <c r="BA29" s="25">
        <f t="shared" si="11"/>
        <v>8817466.6400000006</v>
      </c>
      <c r="BB29" s="25">
        <f t="shared" si="11"/>
        <v>18656160.469999999</v>
      </c>
      <c r="BC29" s="25">
        <f t="shared" si="11"/>
        <v>2832763.1</v>
      </c>
      <c r="BD29" s="25">
        <f t="shared" si="11"/>
        <v>1088212.77</v>
      </c>
      <c r="BE29" s="25">
        <f t="shared" si="11"/>
        <v>21932970.489999998</v>
      </c>
      <c r="BF29" s="25">
        <f t="shared" si="11"/>
        <v>1235161.79</v>
      </c>
      <c r="BG29" s="25">
        <f t="shared" si="11"/>
        <v>633576.44999999995</v>
      </c>
      <c r="BH29" s="25">
        <f t="shared" si="11"/>
        <v>433669.57</v>
      </c>
      <c r="BI29" s="25">
        <f t="shared" si="11"/>
        <v>4475380.54</v>
      </c>
      <c r="BJ29" s="25">
        <f t="shared" si="11"/>
        <v>37380710.240000002</v>
      </c>
      <c r="BK29" s="25">
        <f t="shared" si="11"/>
        <v>164515.32999999999</v>
      </c>
      <c r="BL29" s="25">
        <f t="shared" si="11"/>
        <v>408852.43</v>
      </c>
      <c r="BM29" s="25">
        <f t="shared" si="11"/>
        <v>2920011.31</v>
      </c>
      <c r="BN29" s="25">
        <f t="shared" si="11"/>
        <v>903619.55</v>
      </c>
      <c r="BO29" s="25">
        <f t="shared" ref="BO29:DZ29" si="12">ROUND(BO17+BO27,2)</f>
        <v>131155.35999999999</v>
      </c>
      <c r="BP29" s="25">
        <f t="shared" si="12"/>
        <v>2595940.31</v>
      </c>
      <c r="BQ29" s="25">
        <f t="shared" si="12"/>
        <v>5025846.82</v>
      </c>
      <c r="BR29" s="25">
        <f t="shared" si="12"/>
        <v>1369339.35</v>
      </c>
      <c r="BS29" s="25">
        <f t="shared" si="12"/>
        <v>221615.71</v>
      </c>
      <c r="BT29" s="25">
        <f t="shared" si="12"/>
        <v>299933.11</v>
      </c>
      <c r="BU29" s="25">
        <f t="shared" si="12"/>
        <v>0</v>
      </c>
      <c r="BV29" s="25">
        <f t="shared" si="12"/>
        <v>898357.75</v>
      </c>
      <c r="BW29" s="25">
        <f t="shared" si="12"/>
        <v>95554.39</v>
      </c>
      <c r="BX29" s="25">
        <f t="shared" si="12"/>
        <v>402161.3</v>
      </c>
      <c r="BY29" s="25">
        <f t="shared" si="12"/>
        <v>382980.66</v>
      </c>
      <c r="BZ29" s="25">
        <f t="shared" si="12"/>
        <v>59045.19</v>
      </c>
      <c r="CA29" s="25">
        <f t="shared" si="12"/>
        <v>51986095.200000003</v>
      </c>
      <c r="CB29" s="25">
        <f t="shared" si="12"/>
        <v>261781.72</v>
      </c>
      <c r="CC29" s="25">
        <f t="shared" si="12"/>
        <v>163535.51</v>
      </c>
      <c r="CD29" s="25">
        <f t="shared" si="12"/>
        <v>269613.46999999997</v>
      </c>
      <c r="CE29" s="25">
        <f t="shared" si="12"/>
        <v>142021.34</v>
      </c>
      <c r="CF29" s="25">
        <f t="shared" si="12"/>
        <v>250183.08</v>
      </c>
      <c r="CG29" s="25">
        <f t="shared" si="12"/>
        <v>204538.58</v>
      </c>
      <c r="CH29" s="25">
        <f t="shared" si="12"/>
        <v>618453.52</v>
      </c>
      <c r="CI29" s="25">
        <f t="shared" si="12"/>
        <v>388753.01</v>
      </c>
      <c r="CJ29" s="25">
        <f t="shared" si="12"/>
        <v>2228478.29</v>
      </c>
      <c r="CK29" s="25">
        <f t="shared" si="12"/>
        <v>1418322.52</v>
      </c>
      <c r="CL29" s="25">
        <f t="shared" si="12"/>
        <v>633631.57999999996</v>
      </c>
      <c r="CM29" s="25">
        <f t="shared" si="12"/>
        <v>18944741.43</v>
      </c>
      <c r="CN29" s="25">
        <f t="shared" si="12"/>
        <v>8623130.9800000004</v>
      </c>
      <c r="CO29" s="25">
        <f t="shared" si="12"/>
        <v>0</v>
      </c>
      <c r="CP29" s="25">
        <f t="shared" si="12"/>
        <v>882471.19</v>
      </c>
      <c r="CQ29" s="25">
        <f t="shared" si="12"/>
        <v>424700.7</v>
      </c>
      <c r="CR29" s="25">
        <f t="shared" si="12"/>
        <v>247941.25</v>
      </c>
      <c r="CS29" s="25">
        <f t="shared" si="12"/>
        <v>264320.95</v>
      </c>
      <c r="CT29" s="25">
        <f t="shared" si="12"/>
        <v>449216.93</v>
      </c>
      <c r="CU29" s="25">
        <f t="shared" si="12"/>
        <v>75707.56</v>
      </c>
      <c r="CV29" s="25">
        <f t="shared" si="12"/>
        <v>283070.43</v>
      </c>
      <c r="CW29" s="25">
        <f t="shared" si="12"/>
        <v>438332.92</v>
      </c>
      <c r="CX29" s="25">
        <f t="shared" si="12"/>
        <v>118208.93</v>
      </c>
      <c r="CY29" s="25">
        <f t="shared" si="12"/>
        <v>1643580.66</v>
      </c>
      <c r="CZ29" s="25">
        <f t="shared" si="12"/>
        <v>186650.43</v>
      </c>
      <c r="DA29" s="25">
        <f t="shared" si="12"/>
        <v>286539.71999999997</v>
      </c>
      <c r="DB29" s="25">
        <f t="shared" si="12"/>
        <v>184265.92</v>
      </c>
      <c r="DC29" s="25">
        <f t="shared" si="12"/>
        <v>301479.46000000002</v>
      </c>
      <c r="DD29" s="25">
        <f t="shared" si="12"/>
        <v>204729.33</v>
      </c>
      <c r="DE29" s="25">
        <f t="shared" si="12"/>
        <v>16570975.460000001</v>
      </c>
      <c r="DF29" s="25">
        <f t="shared" si="12"/>
        <v>59844.5</v>
      </c>
      <c r="DG29" s="25">
        <f t="shared" si="12"/>
        <v>1206296.3</v>
      </c>
      <c r="DH29" s="25">
        <f t="shared" si="12"/>
        <v>1809601.46</v>
      </c>
      <c r="DI29" s="25">
        <f t="shared" si="12"/>
        <v>723937.24</v>
      </c>
      <c r="DJ29" s="25">
        <f t="shared" si="12"/>
        <v>424495.75</v>
      </c>
      <c r="DK29" s="25">
        <f t="shared" si="12"/>
        <v>3547326.15</v>
      </c>
      <c r="DL29" s="25">
        <f t="shared" si="12"/>
        <v>416808.06</v>
      </c>
      <c r="DM29" s="25">
        <f t="shared" si="12"/>
        <v>931638.26</v>
      </c>
      <c r="DN29" s="25">
        <f t="shared" si="12"/>
        <v>3198358.95</v>
      </c>
      <c r="DO29" s="25">
        <f t="shared" si="12"/>
        <v>243179.62</v>
      </c>
      <c r="DP29" s="25">
        <f t="shared" si="12"/>
        <v>0</v>
      </c>
      <c r="DQ29" s="25">
        <f t="shared" si="12"/>
        <v>1145386.03</v>
      </c>
      <c r="DR29" s="25">
        <f t="shared" si="12"/>
        <v>608263.18000000005</v>
      </c>
      <c r="DS29" s="25">
        <f t="shared" si="12"/>
        <v>277045.34999999998</v>
      </c>
      <c r="DT29" s="25">
        <f t="shared" si="12"/>
        <v>366903.86</v>
      </c>
      <c r="DU29" s="25">
        <f t="shared" si="12"/>
        <v>392110.25</v>
      </c>
      <c r="DV29" s="25">
        <f t="shared" si="12"/>
        <v>466529.05</v>
      </c>
      <c r="DW29" s="25">
        <f t="shared" si="12"/>
        <v>179829.44</v>
      </c>
      <c r="DX29" s="25">
        <f t="shared" si="12"/>
        <v>196770.66</v>
      </c>
      <c r="DY29" s="25">
        <f t="shared" si="12"/>
        <v>549129.98</v>
      </c>
      <c r="DZ29" s="25">
        <f t="shared" si="12"/>
        <v>0</v>
      </c>
      <c r="EA29" s="25">
        <f t="shared" ref="EA29:FX29" si="13">ROUND(EA17+EA27,2)</f>
        <v>407112.66</v>
      </c>
      <c r="EB29" s="25">
        <f t="shared" si="13"/>
        <v>280684.87</v>
      </c>
      <c r="EC29" s="25">
        <f t="shared" si="13"/>
        <v>0</v>
      </c>
      <c r="ED29" s="25">
        <f t="shared" si="13"/>
        <v>264213.84999999998</v>
      </c>
      <c r="EE29" s="25">
        <f t="shared" si="13"/>
        <v>1184430.1599999999</v>
      </c>
      <c r="EF29" s="25">
        <f t="shared" si="13"/>
        <v>278087.93</v>
      </c>
      <c r="EG29" s="25">
        <f t="shared" si="13"/>
        <v>308124.23</v>
      </c>
      <c r="EH29" s="25">
        <f t="shared" si="13"/>
        <v>10704472.279999999</v>
      </c>
      <c r="EI29" s="25">
        <f t="shared" si="13"/>
        <v>9355686.8399999999</v>
      </c>
      <c r="EJ29" s="25">
        <f t="shared" si="13"/>
        <v>658801.14</v>
      </c>
      <c r="EK29" s="25">
        <f t="shared" si="13"/>
        <v>412180.73</v>
      </c>
      <c r="EL29" s="25">
        <f t="shared" si="13"/>
        <v>340541.59</v>
      </c>
      <c r="EM29" s="25">
        <f t="shared" si="13"/>
        <v>1090180.99</v>
      </c>
      <c r="EN29" s="25">
        <f t="shared" si="13"/>
        <v>291729.84999999998</v>
      </c>
      <c r="EO29" s="25">
        <f t="shared" si="13"/>
        <v>263806.36</v>
      </c>
      <c r="EP29" s="25">
        <f t="shared" si="13"/>
        <v>1899272.86</v>
      </c>
      <c r="EQ29" s="25">
        <f t="shared" si="13"/>
        <v>169469.89</v>
      </c>
      <c r="ER29" s="25">
        <f t="shared" si="13"/>
        <v>169671.74</v>
      </c>
      <c r="ES29" s="25">
        <f t="shared" si="13"/>
        <v>261241.16</v>
      </c>
      <c r="ET29" s="25">
        <f t="shared" si="13"/>
        <v>557823.88</v>
      </c>
      <c r="EU29" s="25">
        <f t="shared" si="13"/>
        <v>90584.17</v>
      </c>
      <c r="EV29" s="25">
        <f t="shared" si="13"/>
        <v>545946.65</v>
      </c>
      <c r="EW29" s="25">
        <f t="shared" si="13"/>
        <v>273455.13</v>
      </c>
      <c r="EX29" s="25">
        <f t="shared" si="13"/>
        <v>544001.94999999995</v>
      </c>
      <c r="EY29" s="25">
        <f t="shared" si="13"/>
        <v>157919.82</v>
      </c>
      <c r="EZ29" s="25">
        <f t="shared" si="13"/>
        <v>932569.17</v>
      </c>
      <c r="FA29" s="25">
        <f t="shared" si="13"/>
        <v>138813.45000000001</v>
      </c>
      <c r="FB29" s="25">
        <f t="shared" si="13"/>
        <v>1392896.45</v>
      </c>
      <c r="FC29" s="25">
        <f t="shared" si="13"/>
        <v>358857.94</v>
      </c>
      <c r="FD29" s="25">
        <f t="shared" si="13"/>
        <v>118310.07</v>
      </c>
      <c r="FE29" s="25">
        <f t="shared" si="13"/>
        <v>348559.8</v>
      </c>
      <c r="FF29" s="25">
        <f t="shared" si="13"/>
        <v>142858.93</v>
      </c>
      <c r="FG29" s="25">
        <f t="shared" si="13"/>
        <v>99670.98</v>
      </c>
      <c r="FH29" s="25">
        <f t="shared" si="13"/>
        <v>750125.12</v>
      </c>
      <c r="FI29" s="25">
        <f t="shared" si="13"/>
        <v>351988.55</v>
      </c>
      <c r="FJ29" s="25">
        <f t="shared" si="13"/>
        <v>271165.32</v>
      </c>
      <c r="FK29" s="25">
        <f t="shared" si="13"/>
        <v>5071956.0599999996</v>
      </c>
      <c r="FL29" s="25">
        <f t="shared" si="13"/>
        <v>1237200.77</v>
      </c>
      <c r="FM29" s="25">
        <f t="shared" si="13"/>
        <v>22312885.890000001</v>
      </c>
      <c r="FN29" s="25">
        <f t="shared" si="13"/>
        <v>0</v>
      </c>
      <c r="FO29" s="25">
        <f t="shared" si="13"/>
        <v>1970487.86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598607.53</v>
      </c>
      <c r="FU29" s="25">
        <f t="shared" si="13"/>
        <v>484577.63</v>
      </c>
      <c r="FV29" s="25">
        <f t="shared" si="13"/>
        <v>318401.21000000002</v>
      </c>
      <c r="FW29" s="25">
        <f t="shared" si="13"/>
        <v>174217.29</v>
      </c>
      <c r="FX29" s="25">
        <f t="shared" si="13"/>
        <v>17573272.25</v>
      </c>
      <c r="FY29" s="25">
        <f>SUM(B29:FX29)</f>
        <v>647988278.87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664473280.5799998</v>
      </c>
      <c r="C32" s="39">
        <f>FY29</f>
        <v>647988278.87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246983455.80000001</v>
      </c>
      <c r="C33" s="49">
        <f>+B29+K29+M29+N29+P29+AA29+AK29+AM29+AO29+AQ29+AR29+AS29+BU29+BX29+CI29+CM29+CN29+CO29+CY29+DZ29+EC29+EO29+EQ29+EV29+EZ29+FH29+FJ29+FK29+FL29+FO29+BL29+AZ29+BF29+CS29</f>
        <v>240195307.09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417489824.77999979</v>
      </c>
      <c r="C34" s="26">
        <f>C32-C33</f>
        <v>407792971.77999997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>
        <f>B17+K17+N17+P17+AA17+AK17+AM17+AQ17+AR17+AS17+AZ17+BF17+BL17+BU17+BX17+CI17+CM17+CN17+CO17+CS17+CY17+DZ17+EC17+EO17+EQ17+EV17+EZ17+FH17+FJ17+FK17+FL17+FO17</f>
        <v>157098040.57999998</v>
      </c>
      <c r="C37" s="44">
        <f>C33-M29-AO29</f>
        <v>150841136.28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>
        <f>B32-B37</f>
        <v>507375239.99999982</v>
      </c>
      <c r="C38" s="44">
        <f>C32-C37</f>
        <v>497147142.59000003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5" priority="2" operator="greaterThan">
      <formula>0</formula>
    </cfRule>
  </conditionalFormatting>
  <conditionalFormatting sqref="B4:CR4 CT4:FX4">
    <cfRule type="cellIs" dxfId="14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CD2A-39AC-4744-AA98-C6294CA5F47C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34" sqref="B34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42239709.302999996</v>
      </c>
      <c r="C13" s="13">
        <v>269877111.14800006</v>
      </c>
      <c r="D13" s="13">
        <v>27088287.437000006</v>
      </c>
      <c r="E13" s="13">
        <v>158875213.56199998</v>
      </c>
      <c r="F13" s="13">
        <v>7877084.8017200027</v>
      </c>
      <c r="G13" s="13">
        <v>9483380.1550000012</v>
      </c>
      <c r="H13" s="13">
        <v>57960679.875</v>
      </c>
      <c r="I13" s="13">
        <v>19375336.454999998</v>
      </c>
      <c r="J13" s="13">
        <v>2764504.324</v>
      </c>
      <c r="K13" s="13">
        <v>2984171.1189100016</v>
      </c>
      <c r="L13" s="13">
        <v>4542696.9094659993</v>
      </c>
      <c r="M13" s="13">
        <v>403625726.14389998</v>
      </c>
      <c r="N13" s="13">
        <v>71886890.566</v>
      </c>
      <c r="O13" s="13">
        <v>3604043.9320000005</v>
      </c>
      <c r="P13" s="13">
        <v>297425540.90999997</v>
      </c>
      <c r="Q13" s="13">
        <v>68836155.361000001</v>
      </c>
      <c r="R13" s="13">
        <v>3562811.9993199985</v>
      </c>
      <c r="S13" s="13">
        <v>2529674.1604709998</v>
      </c>
      <c r="T13" s="13">
        <v>619882.30675899982</v>
      </c>
      <c r="U13" s="13">
        <v>3227199.2229999998</v>
      </c>
      <c r="V13" s="13">
        <v>2490035.8539999998</v>
      </c>
      <c r="W13" s="13">
        <v>933875.40541200002</v>
      </c>
      <c r="X13" s="13">
        <v>9117880.7988600004</v>
      </c>
      <c r="Y13" s="13">
        <v>3108100.9575499999</v>
      </c>
      <c r="Z13" s="13">
        <v>194137605.12400001</v>
      </c>
      <c r="AA13" s="13">
        <v>36261238.662</v>
      </c>
      <c r="AB13" s="13">
        <v>2129548.2914400003</v>
      </c>
      <c r="AC13" s="13">
        <v>4943218.7337609986</v>
      </c>
      <c r="AD13" s="13">
        <v>1551243.9972580003</v>
      </c>
      <c r="AE13" s="13">
        <v>2293420.5534219998</v>
      </c>
      <c r="AF13" s="13">
        <v>7531340.2489000009</v>
      </c>
      <c r="AG13" s="13">
        <v>10534779.01842</v>
      </c>
      <c r="AH13" s="13">
        <v>4855738.5999999996</v>
      </c>
      <c r="AI13" s="13">
        <v>2645688.0812879996</v>
      </c>
      <c r="AJ13" s="13">
        <v>2044095.6965600001</v>
      </c>
      <c r="AK13" s="13">
        <v>1977691.0540000002</v>
      </c>
      <c r="AL13" s="13">
        <v>3949847.2766919993</v>
      </c>
      <c r="AM13" s="13">
        <v>14717.48631000024</v>
      </c>
      <c r="AN13" s="13">
        <v>35131429.736160003</v>
      </c>
      <c r="AO13" s="13">
        <v>281056487.68099999</v>
      </c>
      <c r="AP13" s="13">
        <v>2426534.9012850006</v>
      </c>
      <c r="AQ13" s="13">
        <v>358862966.24859995</v>
      </c>
      <c r="AR13" s="13">
        <v>16094795.361860009</v>
      </c>
      <c r="AS13" s="13">
        <v>14803455.510000002</v>
      </c>
      <c r="AT13" s="13">
        <v>2674003.7073080004</v>
      </c>
      <c r="AU13" s="13">
        <v>3657272.159</v>
      </c>
      <c r="AV13" s="13">
        <v>3325755.6820399999</v>
      </c>
      <c r="AW13" s="13">
        <v>1133472.26406</v>
      </c>
      <c r="AX13" s="13">
        <v>4212300.0500000007</v>
      </c>
      <c r="AY13" s="13">
        <v>123448918.0376</v>
      </c>
      <c r="AZ13" s="13">
        <v>74070536.61469999</v>
      </c>
      <c r="BA13" s="13">
        <v>75997880.965440005</v>
      </c>
      <c r="BB13" s="13">
        <v>152602645.20129997</v>
      </c>
      <c r="BC13" s="13">
        <v>23108653.770000003</v>
      </c>
      <c r="BD13" s="13">
        <v>8843819.3158400003</v>
      </c>
      <c r="BE13" s="13">
        <v>192688318.13999999</v>
      </c>
      <c r="BF13" s="13">
        <v>9678290.0899999999</v>
      </c>
      <c r="BG13" s="13">
        <v>5516696.7111</v>
      </c>
      <c r="BH13" s="13">
        <v>3822243.4484899999</v>
      </c>
      <c r="BI13" s="13">
        <v>40740114.230000004</v>
      </c>
      <c r="BJ13" s="13">
        <v>309164564.59999996</v>
      </c>
      <c r="BK13" s="13">
        <v>1937878.3720000002</v>
      </c>
      <c r="BL13" s="13">
        <v>4237774.7291740002</v>
      </c>
      <c r="BM13" s="13">
        <v>25034813.144000001</v>
      </c>
      <c r="BN13" s="13">
        <v>10266218.974429</v>
      </c>
      <c r="BO13" s="13">
        <v>731372.37276199949</v>
      </c>
      <c r="BP13" s="13">
        <v>18227425.368819997</v>
      </c>
      <c r="BQ13" s="13">
        <v>41694766.415000007</v>
      </c>
      <c r="BR13" s="13">
        <v>10925508.206899999</v>
      </c>
      <c r="BS13" s="13">
        <v>2449434.7890299996</v>
      </c>
      <c r="BT13" s="13">
        <v>3533908.3788499995</v>
      </c>
      <c r="BU13" s="13">
        <v>135.31547000003047</v>
      </c>
      <c r="BV13" s="13">
        <v>5453326.351544003</v>
      </c>
      <c r="BW13" s="13">
        <v>621424.49428999983</v>
      </c>
      <c r="BX13" s="13">
        <v>2652516.9589999998</v>
      </c>
      <c r="BY13" s="13">
        <v>2851330.9509999999</v>
      </c>
      <c r="BZ13" s="13">
        <v>471289.86095300032</v>
      </c>
      <c r="CA13" s="13">
        <v>422928185.64920002</v>
      </c>
      <c r="CB13" s="13">
        <v>3016585.953216</v>
      </c>
      <c r="CC13" s="13">
        <v>2251384.71184</v>
      </c>
      <c r="CD13" s="13">
        <v>1230407.6040000001</v>
      </c>
      <c r="CE13" s="13">
        <v>1673029.3706299998</v>
      </c>
      <c r="CF13" s="13">
        <v>2801987.7690000003</v>
      </c>
      <c r="CG13" s="13">
        <v>1732350.5346199998</v>
      </c>
      <c r="CH13" s="13">
        <v>5085538.4730000002</v>
      </c>
      <c r="CI13" s="13">
        <v>514550.5737400013</v>
      </c>
      <c r="CJ13" s="13">
        <v>31106998.827860005</v>
      </c>
      <c r="CK13" s="13">
        <v>12007051.9385</v>
      </c>
      <c r="CL13" s="13">
        <v>7190649.5666400008</v>
      </c>
      <c r="CM13" s="13">
        <v>173998437.68799996</v>
      </c>
      <c r="CN13" s="13">
        <v>67938609.705639988</v>
      </c>
      <c r="CO13" s="13">
        <v>195.6858990000328</v>
      </c>
      <c r="CP13" s="13">
        <v>7591477.9533780003</v>
      </c>
      <c r="CQ13" s="13">
        <v>3394444.32504</v>
      </c>
      <c r="CR13" s="13">
        <v>2852106.0011119996</v>
      </c>
      <c r="CS13" s="13">
        <v>1848822.7540000002</v>
      </c>
      <c r="CT13" s="13">
        <v>4625881.5363999996</v>
      </c>
      <c r="CU13" s="13">
        <v>693062.92489999998</v>
      </c>
      <c r="CV13" s="13">
        <v>2421557.2767770002</v>
      </c>
      <c r="CW13" s="13">
        <v>3651338.014496</v>
      </c>
      <c r="CX13" s="13">
        <v>1033597.5449999999</v>
      </c>
      <c r="CY13" s="13">
        <v>13855212.023999998</v>
      </c>
      <c r="CZ13" s="13">
        <v>2178081.5150000001</v>
      </c>
      <c r="DA13" s="13">
        <v>3467108.5689999997</v>
      </c>
      <c r="DB13" s="13">
        <v>2124889.1002179999</v>
      </c>
      <c r="DC13" s="13">
        <v>2393592.7131999996</v>
      </c>
      <c r="DD13" s="13">
        <v>2286074.9924499993</v>
      </c>
      <c r="DE13" s="13">
        <v>137731646.69280002</v>
      </c>
      <c r="DF13" s="13">
        <v>691097.99580299971</v>
      </c>
      <c r="DG13" s="13">
        <v>9860340.3179480024</v>
      </c>
      <c r="DH13" s="13">
        <v>13099283.7535</v>
      </c>
      <c r="DI13" s="13">
        <v>6325294.8161899997</v>
      </c>
      <c r="DJ13" s="13">
        <v>4985401.4605199993</v>
      </c>
      <c r="DK13" s="13">
        <v>41199926.148834005</v>
      </c>
      <c r="DL13" s="13">
        <v>3600203.7911990001</v>
      </c>
      <c r="DM13" s="13">
        <v>8011777.3140000002</v>
      </c>
      <c r="DN13" s="13">
        <v>26653047.740000002</v>
      </c>
      <c r="DO13" s="13">
        <v>2834613.4</v>
      </c>
      <c r="DP13" s="13">
        <v>200.93543999985559</v>
      </c>
      <c r="DQ13" s="13">
        <v>13419214.416000001</v>
      </c>
      <c r="DR13" s="13">
        <v>7079484.8999999994</v>
      </c>
      <c r="DS13" s="13">
        <v>3279093.8358740001</v>
      </c>
      <c r="DT13" s="13">
        <v>4320351.41</v>
      </c>
      <c r="DU13" s="13">
        <v>3475214.3119999999</v>
      </c>
      <c r="DV13" s="13">
        <v>4085484.6124249999</v>
      </c>
      <c r="DW13" s="13">
        <v>1240612.1784000003</v>
      </c>
      <c r="DX13" s="13">
        <v>1478968.4930399992</v>
      </c>
      <c r="DY13" s="13">
        <v>3328082.8707940001</v>
      </c>
      <c r="DZ13" s="13">
        <v>1.1641532182693481E-10</v>
      </c>
      <c r="EA13" s="13">
        <v>4714084.95</v>
      </c>
      <c r="EB13" s="13">
        <v>3276374.2689999999</v>
      </c>
      <c r="EC13" s="13">
        <v>0</v>
      </c>
      <c r="ED13" s="13">
        <v>3089449.4509999999</v>
      </c>
      <c r="EE13" s="13">
        <v>13811502.47229</v>
      </c>
      <c r="EF13" s="13">
        <v>3186643.7429999998</v>
      </c>
      <c r="EG13" s="13">
        <v>3604139.0449999999</v>
      </c>
      <c r="EH13" s="13">
        <v>125742500.76700002</v>
      </c>
      <c r="EI13" s="13">
        <v>80243687.320999995</v>
      </c>
      <c r="EJ13" s="13">
        <v>5125657.5333200004</v>
      </c>
      <c r="EK13" s="13">
        <v>4039526.43952</v>
      </c>
      <c r="EL13" s="13">
        <v>2707163.3838200006</v>
      </c>
      <c r="EM13" s="13">
        <v>9581891.9999999981</v>
      </c>
      <c r="EN13" s="13">
        <v>3417176.335</v>
      </c>
      <c r="EO13" s="13">
        <v>2107085.2627599994</v>
      </c>
      <c r="EP13" s="13">
        <v>17372076.765229996</v>
      </c>
      <c r="EQ13" s="13">
        <v>1903325.7503500003</v>
      </c>
      <c r="ER13" s="13">
        <v>2297405.4509999999</v>
      </c>
      <c r="ES13" s="13">
        <v>2896562.9349999996</v>
      </c>
      <c r="ET13" s="13">
        <v>6477014.4499999993</v>
      </c>
      <c r="EU13" s="13">
        <v>723811.0586600001</v>
      </c>
      <c r="EV13" s="13">
        <v>4053713.4331340003</v>
      </c>
      <c r="EW13" s="13">
        <v>3211812.5961099998</v>
      </c>
      <c r="EX13" s="13">
        <v>6651067.2089999989</v>
      </c>
      <c r="EY13" s="13">
        <v>1908857.700342</v>
      </c>
      <c r="EZ13" s="13">
        <v>3681672.4219820024</v>
      </c>
      <c r="FA13" s="13">
        <v>153294.30599999911</v>
      </c>
      <c r="FB13" s="13">
        <v>9212728.2901500016</v>
      </c>
      <c r="FC13" s="13">
        <v>4000389.3000000003</v>
      </c>
      <c r="FD13" s="13">
        <v>1382782.895976</v>
      </c>
      <c r="FE13" s="13">
        <v>2981168.4809999997</v>
      </c>
      <c r="FF13" s="13">
        <v>1864136.9020000002</v>
      </c>
      <c r="FG13" s="13">
        <v>680489.56806799991</v>
      </c>
      <c r="FH13" s="13">
        <v>5575426.4327579988</v>
      </c>
      <c r="FI13" s="13">
        <v>2795298.9458400011</v>
      </c>
      <c r="FJ13" s="13">
        <v>4450026.1350499978</v>
      </c>
      <c r="FK13" s="13">
        <v>36926202.471999995</v>
      </c>
      <c r="FL13" s="13">
        <v>14861078.390420005</v>
      </c>
      <c r="FM13" s="13">
        <v>186117967.44</v>
      </c>
      <c r="FN13" s="13">
        <v>503.04293999937363</v>
      </c>
      <c r="FO13" s="13">
        <v>11561403.648854999</v>
      </c>
      <c r="FP13" s="13">
        <v>0</v>
      </c>
      <c r="FQ13" s="13">
        <v>1.7462298274040222E-10</v>
      </c>
      <c r="FR13" s="13">
        <v>611746.14964000043</v>
      </c>
      <c r="FS13" s="13">
        <v>7.2759576141834259E-11</v>
      </c>
      <c r="FT13" s="13">
        <v>6765864.1395000005</v>
      </c>
      <c r="FU13" s="13">
        <v>6297496.630880001</v>
      </c>
      <c r="FV13" s="13">
        <v>2794625.3751019998</v>
      </c>
      <c r="FW13" s="13">
        <v>1283566.2292500001</v>
      </c>
      <c r="FX13" s="13">
        <f>FX8</f>
        <v>239312138.28</v>
      </c>
      <c r="FY13" s="4">
        <f>SUM(B13:FX13)</f>
        <v>5563101533.1308928</v>
      </c>
      <c r="FZ13" s="4"/>
      <c r="GA13" s="4"/>
    </row>
    <row r="14" spans="1:254" x14ac:dyDescent="0.25">
      <c r="A14" t="s">
        <v>393</v>
      </c>
      <c r="B14" s="14">
        <v>4</v>
      </c>
      <c r="C14" s="14">
        <v>4</v>
      </c>
      <c r="D14" s="14">
        <v>4</v>
      </c>
      <c r="E14" s="14">
        <v>4</v>
      </c>
      <c r="F14" s="14">
        <v>4</v>
      </c>
      <c r="G14" s="14">
        <v>4</v>
      </c>
      <c r="H14" s="14">
        <v>4</v>
      </c>
      <c r="I14" s="14">
        <v>7</v>
      </c>
      <c r="J14" s="14">
        <v>7</v>
      </c>
      <c r="K14" s="14">
        <v>4</v>
      </c>
      <c r="L14" s="14">
        <v>4</v>
      </c>
      <c r="M14" s="14">
        <v>4</v>
      </c>
      <c r="N14" s="14">
        <v>4</v>
      </c>
      <c r="O14" s="14">
        <v>7</v>
      </c>
      <c r="P14" s="14">
        <v>4</v>
      </c>
      <c r="Q14" s="14">
        <v>7</v>
      </c>
      <c r="R14" s="14">
        <v>4</v>
      </c>
      <c r="S14" s="14">
        <v>4</v>
      </c>
      <c r="T14" s="14">
        <v>4</v>
      </c>
      <c r="U14" s="14">
        <v>7</v>
      </c>
      <c r="V14" s="14">
        <v>4</v>
      </c>
      <c r="W14" s="14">
        <v>4</v>
      </c>
      <c r="X14" s="14">
        <v>7</v>
      </c>
      <c r="Y14" s="14">
        <v>4</v>
      </c>
      <c r="Z14" s="14">
        <v>4</v>
      </c>
      <c r="AA14" s="14">
        <v>4</v>
      </c>
      <c r="AB14" s="14">
        <v>4</v>
      </c>
      <c r="AC14" s="14">
        <v>4</v>
      </c>
      <c r="AD14" s="14">
        <v>7</v>
      </c>
      <c r="AE14" s="14">
        <v>7</v>
      </c>
      <c r="AF14" s="14">
        <v>4</v>
      </c>
      <c r="AG14" s="14">
        <v>4</v>
      </c>
      <c r="AH14" s="14">
        <v>7</v>
      </c>
      <c r="AI14" s="14">
        <v>4</v>
      </c>
      <c r="AJ14" s="14">
        <v>7</v>
      </c>
      <c r="AK14" s="14">
        <v>4</v>
      </c>
      <c r="AL14" s="14">
        <v>4</v>
      </c>
      <c r="AM14" s="14">
        <v>4</v>
      </c>
      <c r="AN14" s="14">
        <v>4</v>
      </c>
      <c r="AO14" s="14">
        <v>4</v>
      </c>
      <c r="AP14" s="14">
        <v>4</v>
      </c>
      <c r="AQ14" s="14">
        <v>4</v>
      </c>
      <c r="AR14" s="14">
        <v>4</v>
      </c>
      <c r="AS14" s="14">
        <v>4</v>
      </c>
      <c r="AT14" s="14">
        <v>7</v>
      </c>
      <c r="AU14" s="14">
        <v>4</v>
      </c>
      <c r="AV14" s="14">
        <v>4</v>
      </c>
      <c r="AW14" s="14">
        <v>4</v>
      </c>
      <c r="AX14" s="14">
        <v>4</v>
      </c>
      <c r="AY14" s="14">
        <v>4</v>
      </c>
      <c r="AZ14" s="14">
        <v>4</v>
      </c>
      <c r="BA14" s="14">
        <v>4</v>
      </c>
      <c r="BB14" s="14">
        <v>4</v>
      </c>
      <c r="BC14" s="14">
        <v>4</v>
      </c>
      <c r="BD14" s="14">
        <v>4</v>
      </c>
      <c r="BE14" s="14">
        <v>4</v>
      </c>
      <c r="BF14" s="14">
        <v>4</v>
      </c>
      <c r="BG14" s="14">
        <v>4</v>
      </c>
      <c r="BH14" s="14">
        <v>4</v>
      </c>
      <c r="BI14" s="14">
        <v>4</v>
      </c>
      <c r="BJ14" s="14">
        <v>4</v>
      </c>
      <c r="BK14" s="14">
        <v>7</v>
      </c>
      <c r="BL14" s="14">
        <v>4</v>
      </c>
      <c r="BM14" s="14">
        <v>4</v>
      </c>
      <c r="BN14" s="14">
        <v>7</v>
      </c>
      <c r="BO14" s="14">
        <v>4</v>
      </c>
      <c r="BP14" s="14">
        <v>4</v>
      </c>
      <c r="BQ14" s="14">
        <v>4</v>
      </c>
      <c r="BR14" s="14">
        <v>4</v>
      </c>
      <c r="BS14" s="14">
        <v>7</v>
      </c>
      <c r="BT14" s="14">
        <v>7</v>
      </c>
      <c r="BU14" s="14">
        <v>4</v>
      </c>
      <c r="BV14" s="14">
        <v>4</v>
      </c>
      <c r="BW14" s="14">
        <v>4</v>
      </c>
      <c r="BX14" s="14">
        <v>4</v>
      </c>
      <c r="BY14" s="14">
        <v>4</v>
      </c>
      <c r="BZ14" s="14">
        <v>4</v>
      </c>
      <c r="CA14" s="14">
        <v>4</v>
      </c>
      <c r="CB14" s="14">
        <v>7</v>
      </c>
      <c r="CC14" s="14">
        <v>4</v>
      </c>
      <c r="CD14" s="14">
        <v>4</v>
      </c>
      <c r="CE14" s="14">
        <v>7</v>
      </c>
      <c r="CF14" s="14">
        <v>7</v>
      </c>
      <c r="CG14" s="14">
        <v>4</v>
      </c>
      <c r="CH14" s="14">
        <v>4</v>
      </c>
      <c r="CI14" s="14">
        <v>4</v>
      </c>
      <c r="CJ14" s="14">
        <v>7</v>
      </c>
      <c r="CK14" s="14">
        <v>4</v>
      </c>
      <c r="CL14" s="14">
        <v>7</v>
      </c>
      <c r="CM14" s="14">
        <v>4</v>
      </c>
      <c r="CN14" s="14">
        <v>4</v>
      </c>
      <c r="CO14" s="14">
        <v>4</v>
      </c>
      <c r="CP14" s="14">
        <v>4</v>
      </c>
      <c r="CQ14" s="14">
        <v>4</v>
      </c>
      <c r="CR14" s="14">
        <v>7</v>
      </c>
      <c r="CS14" s="14">
        <v>4</v>
      </c>
      <c r="CT14" s="14">
        <v>7</v>
      </c>
      <c r="CU14" s="14">
        <v>4</v>
      </c>
      <c r="CV14" s="14">
        <v>4</v>
      </c>
      <c r="CW14" s="14">
        <v>4</v>
      </c>
      <c r="CX14" s="14">
        <v>4</v>
      </c>
      <c r="CY14" s="14">
        <v>4</v>
      </c>
      <c r="CZ14" s="14">
        <v>7</v>
      </c>
      <c r="DA14" s="14">
        <v>7</v>
      </c>
      <c r="DB14" s="14">
        <v>7</v>
      </c>
      <c r="DC14" s="14">
        <v>4</v>
      </c>
      <c r="DD14" s="14">
        <v>7</v>
      </c>
      <c r="DE14" s="14">
        <v>4</v>
      </c>
      <c r="DF14" s="14">
        <v>7</v>
      </c>
      <c r="DG14" s="14">
        <v>4</v>
      </c>
      <c r="DH14" s="14">
        <v>4</v>
      </c>
      <c r="DI14" s="14">
        <v>4</v>
      </c>
      <c r="DJ14" s="14">
        <v>7</v>
      </c>
      <c r="DK14" s="14">
        <v>7</v>
      </c>
      <c r="DL14" s="14">
        <v>4</v>
      </c>
      <c r="DM14" s="14">
        <v>4</v>
      </c>
      <c r="DN14" s="14">
        <v>4</v>
      </c>
      <c r="DO14" s="14">
        <v>7</v>
      </c>
      <c r="DP14" s="14">
        <v>7</v>
      </c>
      <c r="DQ14" s="14">
        <v>7</v>
      </c>
      <c r="DR14" s="14">
        <v>7</v>
      </c>
      <c r="DS14" s="14">
        <v>7</v>
      </c>
      <c r="DT14" s="14">
        <v>7</v>
      </c>
      <c r="DU14" s="14">
        <v>4</v>
      </c>
      <c r="DV14" s="14">
        <v>4</v>
      </c>
      <c r="DW14" s="14">
        <v>4</v>
      </c>
      <c r="DX14" s="14">
        <v>4</v>
      </c>
      <c r="DY14" s="14">
        <v>4</v>
      </c>
      <c r="DZ14" s="14">
        <v>4</v>
      </c>
      <c r="EA14" s="14">
        <v>7</v>
      </c>
      <c r="EB14" s="14">
        <v>7</v>
      </c>
      <c r="EC14" s="14">
        <v>4</v>
      </c>
      <c r="ED14" s="14">
        <v>7</v>
      </c>
      <c r="EE14" s="14">
        <v>7</v>
      </c>
      <c r="EF14" s="14">
        <v>7</v>
      </c>
      <c r="EG14" s="14">
        <v>7</v>
      </c>
      <c r="EH14" s="14">
        <v>7</v>
      </c>
      <c r="EI14" s="14">
        <v>4</v>
      </c>
      <c r="EJ14" s="14">
        <v>4</v>
      </c>
      <c r="EK14" s="14">
        <v>4</v>
      </c>
      <c r="EL14" s="14">
        <v>4</v>
      </c>
      <c r="EM14" s="14">
        <v>4</v>
      </c>
      <c r="EN14" s="14">
        <v>7</v>
      </c>
      <c r="EO14" s="14">
        <v>4</v>
      </c>
      <c r="EP14" s="14">
        <v>4</v>
      </c>
      <c r="EQ14" s="14">
        <v>7</v>
      </c>
      <c r="ER14" s="14">
        <v>7</v>
      </c>
      <c r="ES14" s="14">
        <v>7</v>
      </c>
      <c r="ET14" s="14">
        <v>7</v>
      </c>
      <c r="EU14" s="14">
        <v>4</v>
      </c>
      <c r="EV14" s="14">
        <v>4</v>
      </c>
      <c r="EW14" s="14">
        <v>7</v>
      </c>
      <c r="EX14" s="14">
        <v>4</v>
      </c>
      <c r="EY14" s="14">
        <v>7</v>
      </c>
      <c r="EZ14" s="14">
        <v>4</v>
      </c>
      <c r="FA14" s="14">
        <v>4</v>
      </c>
      <c r="FB14" s="14">
        <v>4</v>
      </c>
      <c r="FC14" s="14">
        <v>7</v>
      </c>
      <c r="FD14" s="14">
        <v>7</v>
      </c>
      <c r="FE14" s="14">
        <v>4</v>
      </c>
      <c r="FF14" s="14">
        <v>7</v>
      </c>
      <c r="FG14" s="14">
        <v>4</v>
      </c>
      <c r="FH14" s="14">
        <v>4</v>
      </c>
      <c r="FI14" s="14">
        <v>7</v>
      </c>
      <c r="FJ14" s="14">
        <v>4</v>
      </c>
      <c r="FK14" s="14">
        <v>4</v>
      </c>
      <c r="FL14" s="14">
        <v>4</v>
      </c>
      <c r="FM14" s="14">
        <v>4</v>
      </c>
      <c r="FN14" s="14">
        <v>4</v>
      </c>
      <c r="FO14" s="14">
        <v>4</v>
      </c>
      <c r="FP14" s="14">
        <v>4</v>
      </c>
      <c r="FQ14" s="14">
        <v>4</v>
      </c>
      <c r="FR14" s="14">
        <v>4</v>
      </c>
      <c r="FS14" s="14">
        <v>4</v>
      </c>
      <c r="FT14" s="14">
        <v>7</v>
      </c>
      <c r="FU14" s="14">
        <v>7</v>
      </c>
      <c r="FV14" s="14">
        <v>4</v>
      </c>
      <c r="FW14" s="14">
        <v>4</v>
      </c>
      <c r="FX14" s="14">
        <v>7</v>
      </c>
      <c r="FY14" s="15"/>
      <c r="FZ14" s="4">
        <f>COUNTIF(B14:FY14,7)</f>
        <v>56</v>
      </c>
    </row>
    <row r="15" spans="1:254" x14ac:dyDescent="0.25">
      <c r="A15" t="s">
        <v>394</v>
      </c>
      <c r="B15" s="10">
        <f>B13</f>
        <v>42239709.302999996</v>
      </c>
      <c r="C15" s="10">
        <f t="shared" ref="C15:BN15" si="0">C13</f>
        <v>269877111.14800006</v>
      </c>
      <c r="D15" s="10">
        <f t="shared" si="0"/>
        <v>27088287.437000006</v>
      </c>
      <c r="E15" s="10">
        <f t="shared" si="0"/>
        <v>158875213.56199998</v>
      </c>
      <c r="F15" s="10">
        <f t="shared" si="0"/>
        <v>7877084.8017200027</v>
      </c>
      <c r="G15" s="10">
        <f t="shared" si="0"/>
        <v>9483380.1550000012</v>
      </c>
      <c r="H15" s="10">
        <f t="shared" si="0"/>
        <v>57960679.875</v>
      </c>
      <c r="I15" s="10">
        <f t="shared" si="0"/>
        <v>19375336.454999998</v>
      </c>
      <c r="J15" s="10">
        <f t="shared" si="0"/>
        <v>2764504.324</v>
      </c>
      <c r="K15" s="10">
        <f t="shared" si="0"/>
        <v>2984171.1189100016</v>
      </c>
      <c r="L15" s="10">
        <f t="shared" si="0"/>
        <v>4542696.9094659993</v>
      </c>
      <c r="M15" s="10">
        <f t="shared" si="0"/>
        <v>403625726.14389998</v>
      </c>
      <c r="N15" s="10">
        <f t="shared" si="0"/>
        <v>71886890.566</v>
      </c>
      <c r="O15" s="10">
        <f t="shared" si="0"/>
        <v>3604043.9320000005</v>
      </c>
      <c r="P15" s="10">
        <f t="shared" si="0"/>
        <v>297425540.90999997</v>
      </c>
      <c r="Q15" s="10">
        <f t="shared" si="0"/>
        <v>68836155.361000001</v>
      </c>
      <c r="R15" s="10">
        <f t="shared" si="0"/>
        <v>3562811.9993199985</v>
      </c>
      <c r="S15" s="10">
        <f t="shared" si="0"/>
        <v>2529674.1604709998</v>
      </c>
      <c r="T15" s="10">
        <f t="shared" si="0"/>
        <v>619882.30675899982</v>
      </c>
      <c r="U15" s="10">
        <f t="shared" si="0"/>
        <v>3227199.2229999998</v>
      </c>
      <c r="V15" s="10">
        <f t="shared" si="0"/>
        <v>2490035.8539999998</v>
      </c>
      <c r="W15" s="10">
        <f t="shared" si="0"/>
        <v>933875.40541200002</v>
      </c>
      <c r="X15" s="10">
        <f t="shared" si="0"/>
        <v>9117880.7988600004</v>
      </c>
      <c r="Y15" s="10">
        <f t="shared" si="0"/>
        <v>3108100.9575499999</v>
      </c>
      <c r="Z15" s="10">
        <f t="shared" si="0"/>
        <v>194137605.12400001</v>
      </c>
      <c r="AA15" s="10">
        <f t="shared" si="0"/>
        <v>36261238.662</v>
      </c>
      <c r="AB15" s="10">
        <f t="shared" si="0"/>
        <v>2129548.2914400003</v>
      </c>
      <c r="AC15" s="10">
        <f t="shared" si="0"/>
        <v>4943218.7337609986</v>
      </c>
      <c r="AD15" s="10">
        <f t="shared" si="0"/>
        <v>1551243.9972580003</v>
      </c>
      <c r="AE15" s="10">
        <f t="shared" si="0"/>
        <v>2293420.5534219998</v>
      </c>
      <c r="AF15" s="10">
        <f t="shared" si="0"/>
        <v>7531340.2489000009</v>
      </c>
      <c r="AG15" s="10">
        <f t="shared" si="0"/>
        <v>10534779.01842</v>
      </c>
      <c r="AH15" s="10">
        <f t="shared" si="0"/>
        <v>4855738.5999999996</v>
      </c>
      <c r="AI15" s="10">
        <f t="shared" si="0"/>
        <v>2645688.0812879996</v>
      </c>
      <c r="AJ15" s="10">
        <f t="shared" si="0"/>
        <v>2044095.6965600001</v>
      </c>
      <c r="AK15" s="10">
        <f t="shared" si="0"/>
        <v>1977691.0540000002</v>
      </c>
      <c r="AL15" s="10">
        <f t="shared" si="0"/>
        <v>3949847.2766919993</v>
      </c>
      <c r="AM15" s="10">
        <f t="shared" si="0"/>
        <v>14717.48631000024</v>
      </c>
      <c r="AN15" s="10">
        <f t="shared" si="0"/>
        <v>35131429.736160003</v>
      </c>
      <c r="AO15" s="10">
        <f t="shared" si="0"/>
        <v>281056487.68099999</v>
      </c>
      <c r="AP15" s="10">
        <f t="shared" si="0"/>
        <v>2426534.9012850006</v>
      </c>
      <c r="AQ15" s="10">
        <f t="shared" si="0"/>
        <v>358862966.24859995</v>
      </c>
      <c r="AR15" s="10">
        <f t="shared" si="0"/>
        <v>16094795.361860009</v>
      </c>
      <c r="AS15" s="10">
        <f t="shared" si="0"/>
        <v>14803455.510000002</v>
      </c>
      <c r="AT15" s="10">
        <f t="shared" si="0"/>
        <v>2674003.7073080004</v>
      </c>
      <c r="AU15" s="10">
        <f t="shared" si="0"/>
        <v>3657272.159</v>
      </c>
      <c r="AV15" s="10">
        <f t="shared" si="0"/>
        <v>3325755.6820399999</v>
      </c>
      <c r="AW15" s="10">
        <f t="shared" si="0"/>
        <v>1133472.26406</v>
      </c>
      <c r="AX15" s="10">
        <f t="shared" si="0"/>
        <v>4212300.0500000007</v>
      </c>
      <c r="AY15" s="10">
        <f t="shared" si="0"/>
        <v>123448918.0376</v>
      </c>
      <c r="AZ15" s="10">
        <f t="shared" si="0"/>
        <v>74070536.61469999</v>
      </c>
      <c r="BA15" s="10">
        <f t="shared" si="0"/>
        <v>75997880.965440005</v>
      </c>
      <c r="BB15" s="10">
        <f t="shared" si="0"/>
        <v>152602645.20129997</v>
      </c>
      <c r="BC15" s="10">
        <f t="shared" si="0"/>
        <v>23108653.770000003</v>
      </c>
      <c r="BD15" s="10">
        <f t="shared" si="0"/>
        <v>8843819.3158400003</v>
      </c>
      <c r="BE15" s="10">
        <f t="shared" si="0"/>
        <v>192688318.13999999</v>
      </c>
      <c r="BF15" s="10">
        <f t="shared" si="0"/>
        <v>9678290.0899999999</v>
      </c>
      <c r="BG15" s="10">
        <f t="shared" si="0"/>
        <v>5516696.7111</v>
      </c>
      <c r="BH15" s="10">
        <f t="shared" si="0"/>
        <v>3822243.4484899999</v>
      </c>
      <c r="BI15" s="10">
        <f t="shared" si="0"/>
        <v>40740114.230000004</v>
      </c>
      <c r="BJ15" s="10">
        <f t="shared" si="0"/>
        <v>309164564.59999996</v>
      </c>
      <c r="BK15" s="10">
        <f t="shared" si="0"/>
        <v>1937878.3720000002</v>
      </c>
      <c r="BL15" s="10">
        <f t="shared" si="0"/>
        <v>4237774.7291740002</v>
      </c>
      <c r="BM15" s="10">
        <f t="shared" si="0"/>
        <v>25034813.144000001</v>
      </c>
      <c r="BN15" s="10">
        <f t="shared" si="0"/>
        <v>10266218.974429</v>
      </c>
      <c r="BO15" s="10">
        <f t="shared" ref="BO15:DZ15" si="1">BO13</f>
        <v>731372.37276199949</v>
      </c>
      <c r="BP15" s="10">
        <f t="shared" si="1"/>
        <v>18227425.368819997</v>
      </c>
      <c r="BQ15" s="10">
        <f t="shared" si="1"/>
        <v>41694766.415000007</v>
      </c>
      <c r="BR15" s="10">
        <f t="shared" si="1"/>
        <v>10925508.206899999</v>
      </c>
      <c r="BS15" s="10">
        <f t="shared" si="1"/>
        <v>2449434.7890299996</v>
      </c>
      <c r="BT15" s="10">
        <f t="shared" si="1"/>
        <v>3533908.3788499995</v>
      </c>
      <c r="BU15" s="10">
        <f t="shared" si="1"/>
        <v>135.31547000003047</v>
      </c>
      <c r="BV15" s="10">
        <f t="shared" si="1"/>
        <v>5453326.351544003</v>
      </c>
      <c r="BW15" s="10">
        <f t="shared" si="1"/>
        <v>621424.49428999983</v>
      </c>
      <c r="BX15" s="10">
        <f t="shared" si="1"/>
        <v>2652516.9589999998</v>
      </c>
      <c r="BY15" s="10">
        <f t="shared" si="1"/>
        <v>2851330.9509999999</v>
      </c>
      <c r="BZ15" s="10">
        <f t="shared" si="1"/>
        <v>471289.86095300032</v>
      </c>
      <c r="CA15" s="10">
        <f t="shared" si="1"/>
        <v>422928185.64920002</v>
      </c>
      <c r="CB15" s="10">
        <f t="shared" si="1"/>
        <v>3016585.953216</v>
      </c>
      <c r="CC15" s="10">
        <f t="shared" si="1"/>
        <v>2251384.71184</v>
      </c>
      <c r="CD15" s="10">
        <f t="shared" si="1"/>
        <v>1230407.6040000001</v>
      </c>
      <c r="CE15" s="10">
        <f t="shared" si="1"/>
        <v>1673029.3706299998</v>
      </c>
      <c r="CF15" s="10">
        <f t="shared" si="1"/>
        <v>2801987.7690000003</v>
      </c>
      <c r="CG15" s="10">
        <f t="shared" si="1"/>
        <v>1732350.5346199998</v>
      </c>
      <c r="CH15" s="10">
        <f t="shared" si="1"/>
        <v>5085538.4730000002</v>
      </c>
      <c r="CI15" s="10">
        <f t="shared" si="1"/>
        <v>514550.5737400013</v>
      </c>
      <c r="CJ15" s="10">
        <f t="shared" si="1"/>
        <v>31106998.827860005</v>
      </c>
      <c r="CK15" s="10">
        <f t="shared" si="1"/>
        <v>12007051.9385</v>
      </c>
      <c r="CL15" s="10">
        <f t="shared" si="1"/>
        <v>7190649.5666400008</v>
      </c>
      <c r="CM15" s="10">
        <f t="shared" si="1"/>
        <v>173998437.68799996</v>
      </c>
      <c r="CN15" s="10">
        <f t="shared" si="1"/>
        <v>67938609.705639988</v>
      </c>
      <c r="CO15" s="10">
        <f t="shared" si="1"/>
        <v>195.6858990000328</v>
      </c>
      <c r="CP15" s="10">
        <f t="shared" si="1"/>
        <v>7591477.9533780003</v>
      </c>
      <c r="CQ15" s="10">
        <f t="shared" si="1"/>
        <v>3394444.32504</v>
      </c>
      <c r="CR15" s="10">
        <f t="shared" si="1"/>
        <v>2852106.0011119996</v>
      </c>
      <c r="CS15" s="10">
        <f t="shared" si="1"/>
        <v>1848822.7540000002</v>
      </c>
      <c r="CT15" s="10">
        <f t="shared" si="1"/>
        <v>4625881.5363999996</v>
      </c>
      <c r="CU15" s="10">
        <f t="shared" si="1"/>
        <v>693062.92489999998</v>
      </c>
      <c r="CV15" s="10">
        <f t="shared" si="1"/>
        <v>2421557.2767770002</v>
      </c>
      <c r="CW15" s="10">
        <f t="shared" si="1"/>
        <v>3651338.014496</v>
      </c>
      <c r="CX15" s="10">
        <f t="shared" si="1"/>
        <v>1033597.5449999999</v>
      </c>
      <c r="CY15" s="10">
        <f t="shared" si="1"/>
        <v>13855212.023999998</v>
      </c>
      <c r="CZ15" s="10">
        <f t="shared" si="1"/>
        <v>2178081.5150000001</v>
      </c>
      <c r="DA15" s="10">
        <f t="shared" si="1"/>
        <v>3467108.5689999997</v>
      </c>
      <c r="DB15" s="10">
        <f t="shared" si="1"/>
        <v>2124889.1002179999</v>
      </c>
      <c r="DC15" s="10">
        <f t="shared" si="1"/>
        <v>2393592.7131999996</v>
      </c>
      <c r="DD15" s="10">
        <f t="shared" si="1"/>
        <v>2286074.9924499993</v>
      </c>
      <c r="DE15" s="10">
        <f t="shared" si="1"/>
        <v>137731646.69280002</v>
      </c>
      <c r="DF15" s="10">
        <f t="shared" si="1"/>
        <v>691097.99580299971</v>
      </c>
      <c r="DG15" s="10">
        <f t="shared" si="1"/>
        <v>9860340.3179480024</v>
      </c>
      <c r="DH15" s="10">
        <f t="shared" si="1"/>
        <v>13099283.7535</v>
      </c>
      <c r="DI15" s="10">
        <f t="shared" si="1"/>
        <v>6325294.8161899997</v>
      </c>
      <c r="DJ15" s="10">
        <f t="shared" si="1"/>
        <v>4985401.4605199993</v>
      </c>
      <c r="DK15" s="10">
        <f t="shared" si="1"/>
        <v>41199926.148834005</v>
      </c>
      <c r="DL15" s="10">
        <f t="shared" si="1"/>
        <v>3600203.7911990001</v>
      </c>
      <c r="DM15" s="10">
        <f t="shared" si="1"/>
        <v>8011777.3140000002</v>
      </c>
      <c r="DN15" s="10">
        <f t="shared" si="1"/>
        <v>26653047.740000002</v>
      </c>
      <c r="DO15" s="10">
        <f t="shared" si="1"/>
        <v>2834613.4</v>
      </c>
      <c r="DP15" s="10">
        <f t="shared" si="1"/>
        <v>200.93543999985559</v>
      </c>
      <c r="DQ15" s="10">
        <f t="shared" si="1"/>
        <v>13419214.416000001</v>
      </c>
      <c r="DR15" s="10">
        <f t="shared" si="1"/>
        <v>7079484.8999999994</v>
      </c>
      <c r="DS15" s="10">
        <f t="shared" si="1"/>
        <v>3279093.8358740001</v>
      </c>
      <c r="DT15" s="10">
        <f t="shared" si="1"/>
        <v>4320351.41</v>
      </c>
      <c r="DU15" s="10">
        <f t="shared" si="1"/>
        <v>3475214.3119999999</v>
      </c>
      <c r="DV15" s="10">
        <f t="shared" si="1"/>
        <v>4085484.6124249999</v>
      </c>
      <c r="DW15" s="10">
        <f t="shared" si="1"/>
        <v>1240612.1784000003</v>
      </c>
      <c r="DX15" s="10">
        <f t="shared" si="1"/>
        <v>1478968.4930399992</v>
      </c>
      <c r="DY15" s="10">
        <f t="shared" si="1"/>
        <v>3328082.8707940001</v>
      </c>
      <c r="DZ15" s="10">
        <f t="shared" si="1"/>
        <v>1.1641532182693481E-10</v>
      </c>
      <c r="EA15" s="10">
        <f t="shared" ref="EA15:FX15" si="2">EA13</f>
        <v>4714084.95</v>
      </c>
      <c r="EB15" s="10">
        <f t="shared" si="2"/>
        <v>3276374.2689999999</v>
      </c>
      <c r="EC15" s="10">
        <f t="shared" si="2"/>
        <v>0</v>
      </c>
      <c r="ED15" s="10">
        <f t="shared" si="2"/>
        <v>3089449.4509999999</v>
      </c>
      <c r="EE15" s="10">
        <f t="shared" si="2"/>
        <v>13811502.47229</v>
      </c>
      <c r="EF15" s="10">
        <f t="shared" si="2"/>
        <v>3186643.7429999998</v>
      </c>
      <c r="EG15" s="10">
        <f t="shared" si="2"/>
        <v>3604139.0449999999</v>
      </c>
      <c r="EH15" s="10">
        <f t="shared" si="2"/>
        <v>125742500.76700002</v>
      </c>
      <c r="EI15" s="10">
        <f t="shared" si="2"/>
        <v>80243687.320999995</v>
      </c>
      <c r="EJ15" s="10">
        <f t="shared" si="2"/>
        <v>5125657.5333200004</v>
      </c>
      <c r="EK15" s="10">
        <f t="shared" si="2"/>
        <v>4039526.43952</v>
      </c>
      <c r="EL15" s="10">
        <f t="shared" si="2"/>
        <v>2707163.3838200006</v>
      </c>
      <c r="EM15" s="10">
        <f t="shared" si="2"/>
        <v>9581891.9999999981</v>
      </c>
      <c r="EN15" s="10">
        <f t="shared" si="2"/>
        <v>3417176.335</v>
      </c>
      <c r="EO15" s="10">
        <f t="shared" si="2"/>
        <v>2107085.2627599994</v>
      </c>
      <c r="EP15" s="10">
        <f t="shared" si="2"/>
        <v>17372076.765229996</v>
      </c>
      <c r="EQ15" s="10">
        <f t="shared" si="2"/>
        <v>1903325.7503500003</v>
      </c>
      <c r="ER15" s="10">
        <f t="shared" si="2"/>
        <v>2297405.4509999999</v>
      </c>
      <c r="ES15" s="10">
        <f t="shared" si="2"/>
        <v>2896562.9349999996</v>
      </c>
      <c r="ET15" s="10">
        <f t="shared" si="2"/>
        <v>6477014.4499999993</v>
      </c>
      <c r="EU15" s="10">
        <f t="shared" si="2"/>
        <v>723811.0586600001</v>
      </c>
      <c r="EV15" s="10">
        <f t="shared" si="2"/>
        <v>4053713.4331340003</v>
      </c>
      <c r="EW15" s="10">
        <f t="shared" si="2"/>
        <v>3211812.5961099998</v>
      </c>
      <c r="EX15" s="10">
        <f t="shared" si="2"/>
        <v>6651067.2089999989</v>
      </c>
      <c r="EY15" s="10">
        <f t="shared" si="2"/>
        <v>1908857.700342</v>
      </c>
      <c r="EZ15" s="10">
        <f t="shared" si="2"/>
        <v>3681672.4219820024</v>
      </c>
      <c r="FA15" s="10">
        <f t="shared" si="2"/>
        <v>153294.30599999911</v>
      </c>
      <c r="FB15" s="10">
        <f t="shared" si="2"/>
        <v>9212728.2901500016</v>
      </c>
      <c r="FC15" s="10">
        <f t="shared" si="2"/>
        <v>4000389.3000000003</v>
      </c>
      <c r="FD15" s="10">
        <f t="shared" si="2"/>
        <v>1382782.895976</v>
      </c>
      <c r="FE15" s="10">
        <f t="shared" si="2"/>
        <v>2981168.4809999997</v>
      </c>
      <c r="FF15" s="10">
        <f t="shared" si="2"/>
        <v>1864136.9020000002</v>
      </c>
      <c r="FG15" s="10">
        <f t="shared" si="2"/>
        <v>680489.56806799991</v>
      </c>
      <c r="FH15" s="10">
        <f t="shared" si="2"/>
        <v>5575426.4327579988</v>
      </c>
      <c r="FI15" s="10">
        <f t="shared" si="2"/>
        <v>2795298.9458400011</v>
      </c>
      <c r="FJ15" s="10">
        <f t="shared" si="2"/>
        <v>4450026.1350499978</v>
      </c>
      <c r="FK15" s="10">
        <f t="shared" si="2"/>
        <v>36926202.471999995</v>
      </c>
      <c r="FL15" s="10">
        <f t="shared" si="2"/>
        <v>14861078.390420005</v>
      </c>
      <c r="FM15" s="10">
        <f t="shared" si="2"/>
        <v>186117967.44</v>
      </c>
      <c r="FN15" s="10">
        <f t="shared" si="2"/>
        <v>503.04293999937363</v>
      </c>
      <c r="FO15" s="10">
        <f t="shared" si="2"/>
        <v>11561403.648854999</v>
      </c>
      <c r="FP15" s="10">
        <f t="shared" si="2"/>
        <v>0</v>
      </c>
      <c r="FQ15" s="10">
        <f t="shared" si="2"/>
        <v>1.7462298274040222E-10</v>
      </c>
      <c r="FR15" s="10">
        <f t="shared" si="2"/>
        <v>611746.14964000043</v>
      </c>
      <c r="FS15" s="10">
        <f t="shared" si="2"/>
        <v>7.2759576141834259E-11</v>
      </c>
      <c r="FT15" s="10">
        <f t="shared" si="2"/>
        <v>6765864.1395000005</v>
      </c>
      <c r="FU15" s="10">
        <f t="shared" si="2"/>
        <v>6297496.630880001</v>
      </c>
      <c r="FV15" s="10">
        <f t="shared" si="2"/>
        <v>2794625.3751019998</v>
      </c>
      <c r="FW15" s="10">
        <f t="shared" si="2"/>
        <v>1283566.2292500001</v>
      </c>
      <c r="FX15" s="10">
        <f t="shared" si="2"/>
        <v>239312138.28</v>
      </c>
      <c r="FY15" s="4">
        <f>SUM(B15:FX15)</f>
        <v>5563101533.1308928</v>
      </c>
      <c r="FZ15" s="32"/>
      <c r="GA15" s="4"/>
      <c r="GB15" s="26"/>
    </row>
    <row r="16" spans="1:254" x14ac:dyDescent="0.25">
      <c r="A16" t="s">
        <v>395</v>
      </c>
      <c r="B16" s="16">
        <v>23030875.950000003</v>
      </c>
      <c r="C16" s="16">
        <v>141247958.35000002</v>
      </c>
      <c r="D16" s="16">
        <v>14220721.950000001</v>
      </c>
      <c r="E16" s="16">
        <v>88510643.900000006</v>
      </c>
      <c r="F16" s="16">
        <v>2117786.4499999997</v>
      </c>
      <c r="G16" s="16">
        <v>5050490.9000000004</v>
      </c>
      <c r="H16" s="16">
        <v>29028964.100000001</v>
      </c>
      <c r="I16" s="16">
        <v>7574703.6500000004</v>
      </c>
      <c r="J16" s="16">
        <v>1190689.7</v>
      </c>
      <c r="K16" s="16">
        <v>635402.4</v>
      </c>
      <c r="L16" s="16">
        <v>2301992.6500000004</v>
      </c>
      <c r="M16" s="16">
        <v>214332999.34999999</v>
      </c>
      <c r="N16" s="16">
        <v>35805408.5</v>
      </c>
      <c r="O16" s="16">
        <v>1297360.05</v>
      </c>
      <c r="P16" s="16">
        <v>160643032.89999998</v>
      </c>
      <c r="Q16" s="16">
        <v>29247468.48</v>
      </c>
      <c r="R16" s="16">
        <v>1050863.3</v>
      </c>
      <c r="S16" s="16">
        <v>1435048.4</v>
      </c>
      <c r="T16" s="16">
        <v>290745.3</v>
      </c>
      <c r="U16" s="16">
        <v>1286475.75</v>
      </c>
      <c r="V16" s="16">
        <v>1933952.15</v>
      </c>
      <c r="W16" s="16">
        <v>504507.25</v>
      </c>
      <c r="X16" s="16">
        <v>3939811.5</v>
      </c>
      <c r="Y16" s="16">
        <v>1728637.0499999998</v>
      </c>
      <c r="Z16" s="16">
        <v>86466834.949999988</v>
      </c>
      <c r="AA16" s="16">
        <v>7397182.8000000007</v>
      </c>
      <c r="AB16" s="16">
        <v>799228.65</v>
      </c>
      <c r="AC16" s="16">
        <v>2173579.75</v>
      </c>
      <c r="AD16" s="16">
        <v>603659.85</v>
      </c>
      <c r="AE16" s="16">
        <v>957672.6</v>
      </c>
      <c r="AF16" s="16">
        <v>1712258.1</v>
      </c>
      <c r="AG16" s="16">
        <v>5836897.5999999996</v>
      </c>
      <c r="AH16" s="16">
        <v>2134578.9000000004</v>
      </c>
      <c r="AI16" s="16">
        <v>1301017.5999999999</v>
      </c>
      <c r="AJ16" s="16">
        <v>797422.65</v>
      </c>
      <c r="AK16" s="16">
        <v>1004814</v>
      </c>
      <c r="AL16" s="16">
        <v>2149354.65</v>
      </c>
      <c r="AM16" s="16">
        <v>0</v>
      </c>
      <c r="AN16" s="16">
        <v>17610222.150000002</v>
      </c>
      <c r="AO16" s="16">
        <v>113815925.55</v>
      </c>
      <c r="AP16" s="16">
        <v>1305668.3500000001</v>
      </c>
      <c r="AQ16" s="16">
        <v>184854668.05000001</v>
      </c>
      <c r="AR16" s="16">
        <v>6939266.0999999996</v>
      </c>
      <c r="AS16" s="16">
        <v>9625791.8500000015</v>
      </c>
      <c r="AT16" s="16">
        <v>1253855.3500000001</v>
      </c>
      <c r="AU16" s="16">
        <v>1961324.8499999999</v>
      </c>
      <c r="AV16" s="16">
        <v>1834805.1</v>
      </c>
      <c r="AW16" s="16">
        <v>534635.19999999995</v>
      </c>
      <c r="AX16" s="16">
        <v>2346070.65</v>
      </c>
      <c r="AY16" s="16">
        <v>68381664.800000012</v>
      </c>
      <c r="AZ16" s="16">
        <v>39641309.449999996</v>
      </c>
      <c r="BA16" s="16">
        <v>41832204.900000006</v>
      </c>
      <c r="BB16" s="16">
        <v>78370927.400000006</v>
      </c>
      <c r="BC16" s="16">
        <v>11898581.850000001</v>
      </c>
      <c r="BD16" s="16">
        <v>4774753.5</v>
      </c>
      <c r="BE16" s="16">
        <v>103008204.84999999</v>
      </c>
      <c r="BF16" s="16">
        <v>5070996.07</v>
      </c>
      <c r="BG16" s="16">
        <v>2972078.25</v>
      </c>
      <c r="BH16" s="16">
        <v>2090915.7999999998</v>
      </c>
      <c r="BI16" s="16">
        <v>21162952.549999997</v>
      </c>
      <c r="BJ16" s="16">
        <v>156385729.34999999</v>
      </c>
      <c r="BK16" s="16">
        <v>831126.9</v>
      </c>
      <c r="BL16" s="16">
        <v>2622189.0999999996</v>
      </c>
      <c r="BM16" s="16">
        <v>13191690.25</v>
      </c>
      <c r="BN16" s="16">
        <v>4277304.6500000004</v>
      </c>
      <c r="BO16" s="16">
        <v>290966.8</v>
      </c>
      <c r="BP16" s="16">
        <v>8878315.3000000007</v>
      </c>
      <c r="BQ16" s="16">
        <v>21746944.25</v>
      </c>
      <c r="BR16" s="16">
        <v>5440628.1499999994</v>
      </c>
      <c r="BS16" s="16">
        <v>976933.1</v>
      </c>
      <c r="BT16" s="16">
        <v>1458331.75</v>
      </c>
      <c r="BU16" s="16">
        <v>0</v>
      </c>
      <c r="BV16" s="16">
        <v>1968343.95</v>
      </c>
      <c r="BW16" s="16">
        <v>253948.30000000002</v>
      </c>
      <c r="BX16" s="16">
        <v>1043871.75</v>
      </c>
      <c r="BY16" s="16">
        <v>1315158.1000000001</v>
      </c>
      <c r="BZ16" s="16">
        <v>194705.7</v>
      </c>
      <c r="CA16" s="16">
        <v>214022023.90000001</v>
      </c>
      <c r="CB16" s="16">
        <v>1184113.95</v>
      </c>
      <c r="CC16" s="16">
        <v>1632487.6500000001</v>
      </c>
      <c r="CD16" s="16">
        <v>948279.29999999993</v>
      </c>
      <c r="CE16" s="16">
        <v>612795.80000000005</v>
      </c>
      <c r="CF16" s="16">
        <v>1198891.2</v>
      </c>
      <c r="CG16" s="16">
        <v>988636.95000000007</v>
      </c>
      <c r="CH16" s="16">
        <v>2680916.4500000002</v>
      </c>
      <c r="CI16" s="16">
        <v>52933.5</v>
      </c>
      <c r="CJ16" s="16">
        <v>15845471</v>
      </c>
      <c r="CK16" s="16">
        <v>6617632.6500000004</v>
      </c>
      <c r="CL16" s="16">
        <v>3247640.05</v>
      </c>
      <c r="CM16" s="16">
        <v>88111889.849999994</v>
      </c>
      <c r="CN16" s="16">
        <v>30913727.149999999</v>
      </c>
      <c r="CO16" s="16">
        <v>0</v>
      </c>
      <c r="CP16" s="16">
        <v>3847586.25</v>
      </c>
      <c r="CQ16" s="16">
        <v>1823620.95</v>
      </c>
      <c r="CR16" s="16">
        <v>1144875.05</v>
      </c>
      <c r="CS16" s="16">
        <v>791538.95</v>
      </c>
      <c r="CT16" s="16">
        <v>1729347.25</v>
      </c>
      <c r="CU16" s="16">
        <v>396390</v>
      </c>
      <c r="CV16" s="16">
        <v>1291074.55</v>
      </c>
      <c r="CW16" s="16">
        <v>1899263.2000000002</v>
      </c>
      <c r="CX16" s="16">
        <v>576367.14999999991</v>
      </c>
      <c r="CY16" s="16">
        <v>7346671.5</v>
      </c>
      <c r="CZ16" s="16">
        <v>887172.10000000009</v>
      </c>
      <c r="DA16" s="16">
        <v>1470198.5</v>
      </c>
      <c r="DB16" s="16">
        <v>832562.10000000009</v>
      </c>
      <c r="DC16" s="16">
        <v>1193715.3999999999</v>
      </c>
      <c r="DD16" s="16">
        <v>930013.45</v>
      </c>
      <c r="DE16" s="16">
        <v>71467152.450000003</v>
      </c>
      <c r="DF16" s="16">
        <v>305918.90000000002</v>
      </c>
      <c r="DG16" s="16">
        <v>5146402.8499999996</v>
      </c>
      <c r="DH16" s="16">
        <v>6601116.0999999996</v>
      </c>
      <c r="DI16" s="16">
        <v>3457563.4499999997</v>
      </c>
      <c r="DJ16" s="16">
        <v>2144288.1</v>
      </c>
      <c r="DK16" s="16">
        <v>16587796.799999999</v>
      </c>
      <c r="DL16" s="16">
        <v>1984636.35</v>
      </c>
      <c r="DM16" s="16">
        <v>4255875.5999999996</v>
      </c>
      <c r="DN16" s="16">
        <v>14747847.9</v>
      </c>
      <c r="DO16" s="16">
        <v>1174391.3499999999</v>
      </c>
      <c r="DP16" s="16">
        <v>0</v>
      </c>
      <c r="DQ16" s="16">
        <v>5464477.0499999998</v>
      </c>
      <c r="DR16" s="16">
        <v>2938560.5</v>
      </c>
      <c r="DS16" s="16">
        <v>1347033.5999999999</v>
      </c>
      <c r="DT16" s="16">
        <v>1767876.35</v>
      </c>
      <c r="DU16" s="16">
        <v>1980055.1</v>
      </c>
      <c r="DV16" s="16">
        <v>2230319.4</v>
      </c>
      <c r="DW16" s="16">
        <v>506673.30000000005</v>
      </c>
      <c r="DX16" s="16">
        <v>700008.20000000007</v>
      </c>
      <c r="DY16" s="16">
        <v>1751201.45</v>
      </c>
      <c r="DZ16" s="16">
        <v>0</v>
      </c>
      <c r="EA16" s="16">
        <v>1920711</v>
      </c>
      <c r="EB16" s="16">
        <v>1324638.6499999999</v>
      </c>
      <c r="EC16" s="16">
        <v>0</v>
      </c>
      <c r="ED16" s="16">
        <v>1257092.05</v>
      </c>
      <c r="EE16" s="16">
        <v>5730130.4500000002</v>
      </c>
      <c r="EF16" s="16">
        <v>1276932.1000000001</v>
      </c>
      <c r="EG16" s="16">
        <v>1497400.4500000002</v>
      </c>
      <c r="EH16" s="16">
        <v>50494249.800000004</v>
      </c>
      <c r="EI16" s="16">
        <v>41979437.649999999</v>
      </c>
      <c r="EJ16" s="16">
        <v>2562724.65</v>
      </c>
      <c r="EK16" s="16">
        <v>2270188.9000000004</v>
      </c>
      <c r="EL16" s="16">
        <v>1432040.1500000001</v>
      </c>
      <c r="EM16" s="16">
        <v>5170916.3499999996</v>
      </c>
      <c r="EN16" s="16">
        <v>1378717.85</v>
      </c>
      <c r="EO16" s="16">
        <v>1062899.55</v>
      </c>
      <c r="EP16" s="16">
        <v>9893922.5500000007</v>
      </c>
      <c r="EQ16" s="16">
        <v>734595.15</v>
      </c>
      <c r="ER16" s="16">
        <v>990533.45</v>
      </c>
      <c r="ES16" s="16">
        <v>1068457.05</v>
      </c>
      <c r="ET16" s="16">
        <v>2631062.8000000003</v>
      </c>
      <c r="EU16" s="16">
        <v>358972.05000000005</v>
      </c>
      <c r="EV16" s="16">
        <v>1902992.6</v>
      </c>
      <c r="EW16" s="16">
        <v>1308609.95</v>
      </c>
      <c r="EX16" s="16">
        <v>4421630.1500000004</v>
      </c>
      <c r="EY16" s="16">
        <v>770335.70000000007</v>
      </c>
      <c r="EZ16" s="16">
        <v>0</v>
      </c>
      <c r="FA16" s="16">
        <v>0</v>
      </c>
      <c r="FB16" s="16">
        <v>4679559.0500000007</v>
      </c>
      <c r="FC16" s="16">
        <v>1675483.95</v>
      </c>
      <c r="FD16" s="16">
        <v>554612.4</v>
      </c>
      <c r="FE16" s="16">
        <v>1661863.85</v>
      </c>
      <c r="FF16" s="16">
        <v>778383.8</v>
      </c>
      <c r="FG16" s="16">
        <v>378498.15</v>
      </c>
      <c r="FH16" s="16">
        <v>3214556.15</v>
      </c>
      <c r="FI16" s="16">
        <v>344947.30000000005</v>
      </c>
      <c r="FJ16" s="16">
        <v>3358967.9499999997</v>
      </c>
      <c r="FK16" s="16">
        <v>15986060.049999999</v>
      </c>
      <c r="FL16" s="16">
        <v>9582125.6499999985</v>
      </c>
      <c r="FM16" s="16">
        <v>94746602.300000012</v>
      </c>
      <c r="FN16" s="16">
        <v>0</v>
      </c>
      <c r="FO16" s="16">
        <v>4219339.9000000004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2738084.0500000003</v>
      </c>
      <c r="FU16" s="16">
        <v>2886294.0999999996</v>
      </c>
      <c r="FV16" s="16">
        <v>1517260.5499999998</v>
      </c>
      <c r="FW16" s="16">
        <v>584244.4</v>
      </c>
      <c r="FX16" s="16">
        <v>0</v>
      </c>
      <c r="FY16" s="17">
        <f>SUM(B16:FX16)</f>
        <v>2657984790.75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4802208.34</v>
      </c>
      <c r="C17" s="11">
        <f t="shared" si="3"/>
        <v>32157288.199999999</v>
      </c>
      <c r="D17" s="11">
        <f t="shared" si="3"/>
        <v>3216891.37</v>
      </c>
      <c r="E17" s="11">
        <f t="shared" si="3"/>
        <v>17591142.420000002</v>
      </c>
      <c r="F17" s="11">
        <f t="shared" si="3"/>
        <v>1439824.59</v>
      </c>
      <c r="G17" s="11">
        <f t="shared" si="3"/>
        <v>1108222.31</v>
      </c>
      <c r="H17" s="11">
        <f t="shared" si="3"/>
        <v>7232928.9400000004</v>
      </c>
      <c r="I17" s="11">
        <f t="shared" si="3"/>
        <v>1685804.69</v>
      </c>
      <c r="J17" s="11">
        <f t="shared" si="3"/>
        <v>224830.66</v>
      </c>
      <c r="K17" s="11">
        <f t="shared" si="3"/>
        <v>587192.18000000005</v>
      </c>
      <c r="L17" s="11">
        <f t="shared" si="3"/>
        <v>560176.06000000006</v>
      </c>
      <c r="M17" s="11">
        <f t="shared" si="3"/>
        <v>47323181.700000003</v>
      </c>
      <c r="N17" s="11">
        <f t="shared" si="3"/>
        <v>9020370.5199999996</v>
      </c>
      <c r="O17" s="11">
        <f t="shared" si="3"/>
        <v>329526.27</v>
      </c>
      <c r="P17" s="11">
        <f t="shared" si="3"/>
        <v>34195627</v>
      </c>
      <c r="Q17" s="11">
        <f t="shared" si="3"/>
        <v>5655526.7000000002</v>
      </c>
      <c r="R17" s="11">
        <f t="shared" si="3"/>
        <v>627987.17000000004</v>
      </c>
      <c r="S17" s="11">
        <f t="shared" si="3"/>
        <v>273656.44</v>
      </c>
      <c r="T17" s="11">
        <f t="shared" si="3"/>
        <v>82284.25</v>
      </c>
      <c r="U17" s="11">
        <f t="shared" si="3"/>
        <v>277246.21000000002</v>
      </c>
      <c r="V17" s="11">
        <f t="shared" si="3"/>
        <v>139020.93</v>
      </c>
      <c r="W17" s="11">
        <f t="shared" si="3"/>
        <v>107342.04</v>
      </c>
      <c r="X17" s="11">
        <f t="shared" si="3"/>
        <v>739724.19</v>
      </c>
      <c r="Y17" s="11">
        <f t="shared" si="3"/>
        <v>344865.98</v>
      </c>
      <c r="Z17" s="11">
        <f t="shared" si="3"/>
        <v>26917692.539999999</v>
      </c>
      <c r="AA17" s="11">
        <f t="shared" si="3"/>
        <v>7216013.9699999997</v>
      </c>
      <c r="AB17" s="11">
        <f t="shared" si="3"/>
        <v>332579.90999999997</v>
      </c>
      <c r="AC17" s="11">
        <f t="shared" si="3"/>
        <v>692409.75</v>
      </c>
      <c r="AD17" s="11">
        <f t="shared" si="3"/>
        <v>135369.16</v>
      </c>
      <c r="AE17" s="11">
        <f t="shared" si="3"/>
        <v>190821.14</v>
      </c>
      <c r="AF17" s="11">
        <f t="shared" si="3"/>
        <v>1454770.54</v>
      </c>
      <c r="AG17" s="11">
        <f t="shared" si="3"/>
        <v>1174470.3500000001</v>
      </c>
      <c r="AH17" s="11">
        <f t="shared" si="3"/>
        <v>388737.1</v>
      </c>
      <c r="AI17" s="11">
        <f t="shared" si="3"/>
        <v>336167.62</v>
      </c>
      <c r="AJ17" s="11">
        <f t="shared" si="3"/>
        <v>178096.15</v>
      </c>
      <c r="AK17" s="11">
        <f t="shared" si="3"/>
        <v>243219.26</v>
      </c>
      <c r="AL17" s="11">
        <f t="shared" si="3"/>
        <v>450123.16</v>
      </c>
      <c r="AM17" s="11">
        <f t="shared" si="3"/>
        <v>3679.37</v>
      </c>
      <c r="AN17" s="11">
        <f t="shared" si="3"/>
        <v>4380301.9000000004</v>
      </c>
      <c r="AO17" s="11">
        <f t="shared" si="3"/>
        <v>41810140.530000001</v>
      </c>
      <c r="AP17" s="11">
        <f t="shared" si="3"/>
        <v>280216.64</v>
      </c>
      <c r="AQ17" s="11">
        <f t="shared" si="3"/>
        <v>43502074.549999997</v>
      </c>
      <c r="AR17" s="11">
        <f t="shared" si="3"/>
        <v>2288882.3199999998</v>
      </c>
      <c r="AS17" s="11">
        <f t="shared" si="3"/>
        <v>1294415.92</v>
      </c>
      <c r="AT17" s="11">
        <f t="shared" si="3"/>
        <v>202878.34</v>
      </c>
      <c r="AU17" s="11">
        <f t="shared" si="3"/>
        <v>423986.83</v>
      </c>
      <c r="AV17" s="11">
        <f t="shared" si="3"/>
        <v>372737.65</v>
      </c>
      <c r="AW17" s="11">
        <f t="shared" si="3"/>
        <v>149709.26999999999</v>
      </c>
      <c r="AX17" s="11">
        <f t="shared" si="3"/>
        <v>466557.35</v>
      </c>
      <c r="AY17" s="11">
        <f t="shared" si="3"/>
        <v>13766813.310000001</v>
      </c>
      <c r="AZ17" s="11">
        <f t="shared" si="3"/>
        <v>8607306.7899999991</v>
      </c>
      <c r="BA17" s="11">
        <f t="shared" si="3"/>
        <v>8541419.0199999996</v>
      </c>
      <c r="BB17" s="11">
        <f t="shared" si="3"/>
        <v>18557929.449999999</v>
      </c>
      <c r="BC17" s="11">
        <f t="shared" si="3"/>
        <v>2802517.98</v>
      </c>
      <c r="BD17" s="11">
        <f t="shared" si="3"/>
        <v>1017266.45</v>
      </c>
      <c r="BE17" s="11">
        <f t="shared" si="3"/>
        <v>22420028.32</v>
      </c>
      <c r="BF17" s="11">
        <f t="shared" si="3"/>
        <v>1151823.51</v>
      </c>
      <c r="BG17" s="11">
        <f t="shared" si="3"/>
        <v>636154.62</v>
      </c>
      <c r="BH17" s="11">
        <f t="shared" si="3"/>
        <v>432831.91</v>
      </c>
      <c r="BI17" s="11">
        <f t="shared" si="3"/>
        <v>4894290.42</v>
      </c>
      <c r="BJ17" s="11">
        <f t="shared" si="3"/>
        <v>38194708.810000002</v>
      </c>
      <c r="BK17" s="11">
        <f t="shared" si="3"/>
        <v>158107.35</v>
      </c>
      <c r="BL17" s="11">
        <f t="shared" si="3"/>
        <v>403896.41</v>
      </c>
      <c r="BM17" s="11">
        <f t="shared" si="3"/>
        <v>2960780.72</v>
      </c>
      <c r="BN17" s="11">
        <f t="shared" ref="BN17:BT17" si="4">IF(BN15-BN16&lt;1000,0,ROUND((BN15-BN16)/BN14,2))</f>
        <v>855559.19</v>
      </c>
      <c r="BO17" s="11">
        <f t="shared" si="4"/>
        <v>110101.39</v>
      </c>
      <c r="BP17" s="11">
        <f t="shared" si="4"/>
        <v>2337277.52</v>
      </c>
      <c r="BQ17" s="11">
        <f t="shared" si="4"/>
        <v>4986955.54</v>
      </c>
      <c r="BR17" s="11">
        <f t="shared" si="4"/>
        <v>1371220.01</v>
      </c>
      <c r="BS17" s="11">
        <f t="shared" si="4"/>
        <v>210357.38</v>
      </c>
      <c r="BT17" s="11">
        <f t="shared" si="4"/>
        <v>296510.95</v>
      </c>
      <c r="BU17" s="11">
        <f>IF(BU15-BU16&lt;1000,0,ROUND((BU15-BU16)/BU14,2))</f>
        <v>0</v>
      </c>
      <c r="BV17" s="11">
        <f t="shared" ref="BV17:EG17" si="5">IF(BV15-BV16&lt;1000,0,ROUND((BV15-BV16)/BV14,2))</f>
        <v>871245.6</v>
      </c>
      <c r="BW17" s="11">
        <f t="shared" si="5"/>
        <v>91869.05</v>
      </c>
      <c r="BX17" s="11">
        <f t="shared" si="5"/>
        <v>402161.3</v>
      </c>
      <c r="BY17" s="11">
        <f t="shared" si="5"/>
        <v>384043.21</v>
      </c>
      <c r="BZ17" s="11">
        <f t="shared" si="5"/>
        <v>69146.039999999994</v>
      </c>
      <c r="CA17" s="11">
        <f t="shared" si="5"/>
        <v>52226540.439999998</v>
      </c>
      <c r="CB17" s="11">
        <f t="shared" si="5"/>
        <v>261781.71</v>
      </c>
      <c r="CC17" s="11">
        <f t="shared" si="5"/>
        <v>154724.26999999999</v>
      </c>
      <c r="CD17" s="11">
        <f t="shared" si="5"/>
        <v>70532.08</v>
      </c>
      <c r="CE17" s="11">
        <f t="shared" si="5"/>
        <v>151461.94</v>
      </c>
      <c r="CF17" s="11">
        <f t="shared" si="5"/>
        <v>229013.8</v>
      </c>
      <c r="CG17" s="11">
        <f t="shared" si="5"/>
        <v>185928.4</v>
      </c>
      <c r="CH17" s="11">
        <f t="shared" si="5"/>
        <v>601155.51</v>
      </c>
      <c r="CI17" s="11">
        <f t="shared" si="5"/>
        <v>115404.27</v>
      </c>
      <c r="CJ17" s="11">
        <f t="shared" si="5"/>
        <v>2180218.2599999998</v>
      </c>
      <c r="CK17" s="11">
        <f t="shared" si="5"/>
        <v>1347354.82</v>
      </c>
      <c r="CL17" s="11">
        <f t="shared" si="5"/>
        <v>563287.06999999995</v>
      </c>
      <c r="CM17" s="11">
        <f t="shared" si="5"/>
        <v>21471636.960000001</v>
      </c>
      <c r="CN17" s="11">
        <f t="shared" si="5"/>
        <v>9256220.6400000006</v>
      </c>
      <c r="CO17" s="11">
        <f t="shared" si="5"/>
        <v>0</v>
      </c>
      <c r="CP17" s="11">
        <f t="shared" si="5"/>
        <v>935972.93</v>
      </c>
      <c r="CQ17" s="11">
        <f t="shared" si="5"/>
        <v>392705.84</v>
      </c>
      <c r="CR17" s="11">
        <f t="shared" si="5"/>
        <v>243890.14</v>
      </c>
      <c r="CS17" s="11">
        <f t="shared" si="5"/>
        <v>264320.95</v>
      </c>
      <c r="CT17" s="11">
        <f t="shared" si="5"/>
        <v>413790.61</v>
      </c>
      <c r="CU17" s="11">
        <f t="shared" si="5"/>
        <v>74168.23</v>
      </c>
      <c r="CV17" s="11">
        <f t="shared" si="5"/>
        <v>282620.68</v>
      </c>
      <c r="CW17" s="11">
        <f t="shared" si="5"/>
        <v>438018.7</v>
      </c>
      <c r="CX17" s="11">
        <f t="shared" si="5"/>
        <v>114307.6</v>
      </c>
      <c r="CY17" s="11">
        <f t="shared" si="5"/>
        <v>1627135.13</v>
      </c>
      <c r="CZ17" s="11">
        <f t="shared" si="5"/>
        <v>184415.63</v>
      </c>
      <c r="DA17" s="11">
        <f t="shared" si="5"/>
        <v>285272.87</v>
      </c>
      <c r="DB17" s="11">
        <f t="shared" si="5"/>
        <v>184618.14</v>
      </c>
      <c r="DC17" s="11">
        <f t="shared" si="5"/>
        <v>299969.33</v>
      </c>
      <c r="DD17" s="11">
        <f t="shared" si="5"/>
        <v>193723.08</v>
      </c>
      <c r="DE17" s="11">
        <f t="shared" si="5"/>
        <v>16566123.560000001</v>
      </c>
      <c r="DF17" s="11">
        <f t="shared" si="5"/>
        <v>55025.59</v>
      </c>
      <c r="DG17" s="11">
        <f t="shared" si="5"/>
        <v>1178484.3700000001</v>
      </c>
      <c r="DH17" s="11">
        <f t="shared" si="5"/>
        <v>1624541.91</v>
      </c>
      <c r="DI17" s="11">
        <f t="shared" si="5"/>
        <v>716932.84</v>
      </c>
      <c r="DJ17" s="11">
        <f t="shared" si="5"/>
        <v>405873.34</v>
      </c>
      <c r="DK17" s="11">
        <f t="shared" si="5"/>
        <v>3516018.48</v>
      </c>
      <c r="DL17" s="11">
        <f t="shared" si="5"/>
        <v>403891.86</v>
      </c>
      <c r="DM17" s="11">
        <f t="shared" si="5"/>
        <v>938975.43</v>
      </c>
      <c r="DN17" s="11">
        <f t="shared" si="5"/>
        <v>2976299.96</v>
      </c>
      <c r="DO17" s="11">
        <f t="shared" si="5"/>
        <v>237174.58</v>
      </c>
      <c r="DP17" s="11">
        <f t="shared" si="5"/>
        <v>0</v>
      </c>
      <c r="DQ17" s="11">
        <f t="shared" si="5"/>
        <v>1136391.05</v>
      </c>
      <c r="DR17" s="11">
        <f t="shared" si="5"/>
        <v>591560.63</v>
      </c>
      <c r="DS17" s="11">
        <f t="shared" si="5"/>
        <v>276008.61</v>
      </c>
      <c r="DT17" s="11">
        <f t="shared" si="5"/>
        <v>364639.29</v>
      </c>
      <c r="DU17" s="11">
        <f t="shared" si="5"/>
        <v>373789.8</v>
      </c>
      <c r="DV17" s="11">
        <f t="shared" si="5"/>
        <v>463791.3</v>
      </c>
      <c r="DW17" s="11">
        <f t="shared" si="5"/>
        <v>183484.72</v>
      </c>
      <c r="DX17" s="11">
        <f t="shared" si="5"/>
        <v>194740.07</v>
      </c>
      <c r="DY17" s="11">
        <f t="shared" si="5"/>
        <v>394220.36</v>
      </c>
      <c r="DZ17" s="11">
        <f t="shared" si="5"/>
        <v>0</v>
      </c>
      <c r="EA17" s="11">
        <f t="shared" si="5"/>
        <v>399053.42</v>
      </c>
      <c r="EB17" s="11">
        <f t="shared" si="5"/>
        <v>278819.37</v>
      </c>
      <c r="EC17" s="11">
        <f t="shared" si="5"/>
        <v>0</v>
      </c>
      <c r="ED17" s="11">
        <f t="shared" si="5"/>
        <v>261765.34</v>
      </c>
      <c r="EE17" s="11">
        <f t="shared" si="5"/>
        <v>1154481.72</v>
      </c>
      <c r="EF17" s="11">
        <f t="shared" si="5"/>
        <v>272815.95</v>
      </c>
      <c r="EG17" s="11">
        <f t="shared" si="5"/>
        <v>300962.65999999997</v>
      </c>
      <c r="EH17" s="11">
        <f t="shared" ref="EH17:FW17" si="6">IF(EH15-EH16&lt;1000,0,ROUND((EH15-EH16)/EH14,2))</f>
        <v>10749750.140000001</v>
      </c>
      <c r="EI17" s="11">
        <f t="shared" si="6"/>
        <v>9566062.4199999999</v>
      </c>
      <c r="EJ17" s="11">
        <f t="shared" si="6"/>
        <v>640733.22</v>
      </c>
      <c r="EK17" s="11">
        <f t="shared" si="6"/>
        <v>442334.38</v>
      </c>
      <c r="EL17" s="11">
        <f t="shared" si="6"/>
        <v>318780.81</v>
      </c>
      <c r="EM17" s="11">
        <f t="shared" si="6"/>
        <v>1102743.9099999999</v>
      </c>
      <c r="EN17" s="11">
        <f t="shared" si="6"/>
        <v>291208.36</v>
      </c>
      <c r="EO17" s="11">
        <f t="shared" si="6"/>
        <v>261046.43</v>
      </c>
      <c r="EP17" s="11">
        <f t="shared" si="6"/>
        <v>1869538.55</v>
      </c>
      <c r="EQ17" s="11">
        <f t="shared" si="6"/>
        <v>166961.51</v>
      </c>
      <c r="ER17" s="11">
        <f t="shared" si="6"/>
        <v>186696</v>
      </c>
      <c r="ES17" s="11">
        <f t="shared" si="6"/>
        <v>261157.98</v>
      </c>
      <c r="ET17" s="11">
        <f t="shared" si="6"/>
        <v>549421.66</v>
      </c>
      <c r="EU17" s="11">
        <f t="shared" si="6"/>
        <v>91209.75</v>
      </c>
      <c r="EV17" s="11">
        <f t="shared" si="6"/>
        <v>537680.21</v>
      </c>
      <c r="EW17" s="11">
        <f t="shared" si="6"/>
        <v>271886.09000000003</v>
      </c>
      <c r="EX17" s="11">
        <f t="shared" si="6"/>
        <v>557359.26</v>
      </c>
      <c r="EY17" s="11">
        <f t="shared" si="6"/>
        <v>162646</v>
      </c>
      <c r="EZ17" s="11">
        <f t="shared" si="6"/>
        <v>920418.11</v>
      </c>
      <c r="FA17" s="11">
        <f t="shared" si="6"/>
        <v>38323.58</v>
      </c>
      <c r="FB17" s="11">
        <f t="shared" si="6"/>
        <v>1133292.31</v>
      </c>
      <c r="FC17" s="11">
        <f t="shared" si="6"/>
        <v>332129.34000000003</v>
      </c>
      <c r="FD17" s="11">
        <f t="shared" si="6"/>
        <v>118310.07</v>
      </c>
      <c r="FE17" s="11">
        <f t="shared" si="6"/>
        <v>329826.15999999997</v>
      </c>
      <c r="FF17" s="11">
        <f t="shared" si="6"/>
        <v>155107.59</v>
      </c>
      <c r="FG17" s="11">
        <f t="shared" si="6"/>
        <v>75497.850000000006</v>
      </c>
      <c r="FH17" s="11">
        <f t="shared" si="6"/>
        <v>590217.56999999995</v>
      </c>
      <c r="FI17" s="11">
        <f t="shared" si="6"/>
        <v>350050.24</v>
      </c>
      <c r="FJ17" s="11">
        <f t="shared" si="6"/>
        <v>272764.55</v>
      </c>
      <c r="FK17" s="11">
        <f t="shared" si="6"/>
        <v>5235035.6100000003</v>
      </c>
      <c r="FL17" s="11">
        <f t="shared" si="6"/>
        <v>1319738.19</v>
      </c>
      <c r="FM17" s="11">
        <f t="shared" si="6"/>
        <v>22842841.289999999</v>
      </c>
      <c r="FN17" s="11">
        <f t="shared" si="6"/>
        <v>0</v>
      </c>
      <c r="FO17" s="11">
        <f t="shared" si="6"/>
        <v>1835515.94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575397.16</v>
      </c>
      <c r="FU17" s="11">
        <f t="shared" si="6"/>
        <v>487314.65</v>
      </c>
      <c r="FV17" s="11">
        <f t="shared" si="6"/>
        <v>319341.21000000002</v>
      </c>
      <c r="FW17" s="11">
        <f t="shared" si="6"/>
        <v>174830.46</v>
      </c>
      <c r="FX17" s="11">
        <f>IF(FX15-FX16&lt;1000,0,ROUND((FX15-FX16)/FX14,2))-0.01</f>
        <v>34187448.32</v>
      </c>
      <c r="FY17" s="4">
        <f>SUM(B17:FX17)</f>
        <v>670477915.8499999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21">
        <v>-953465.65249999985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-837348.81250000012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-444372.95999999996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-132114.02000000002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-2321609.7949999999</v>
      </c>
      <c r="FY22" s="18">
        <f t="shared" ref="FY22:FY25" si="7">SUM(B22:FX22)</f>
        <v>-15778100.007499998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-986704.71249999991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-893381.27250000008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-487501.22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-170187.80000000002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-2919890.1349999998</v>
      </c>
      <c r="FY27" s="18">
        <f>SUM(B27:FX27)</f>
        <v>-17147457.697500005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4781828.12</v>
      </c>
      <c r="C29" s="25">
        <f t="shared" ref="C29:BN29" si="11">ROUND(C17+C27,2)</f>
        <v>31170583.489999998</v>
      </c>
      <c r="D29" s="25">
        <f t="shared" si="11"/>
        <v>3188103.79</v>
      </c>
      <c r="E29" s="25">
        <f t="shared" si="11"/>
        <v>17134779.010000002</v>
      </c>
      <c r="F29" s="25">
        <f t="shared" si="11"/>
        <v>1439824.59</v>
      </c>
      <c r="G29" s="25">
        <f t="shared" si="11"/>
        <v>1109611.45</v>
      </c>
      <c r="H29" s="25">
        <f t="shared" si="11"/>
        <v>7203936.2400000002</v>
      </c>
      <c r="I29" s="25">
        <f t="shared" si="11"/>
        <v>1685804.69</v>
      </c>
      <c r="J29" s="25">
        <f t="shared" si="11"/>
        <v>224830.66</v>
      </c>
      <c r="K29" s="25">
        <f t="shared" si="11"/>
        <v>574887.39</v>
      </c>
      <c r="L29" s="25">
        <f t="shared" si="11"/>
        <v>560176.06000000006</v>
      </c>
      <c r="M29" s="25">
        <f t="shared" si="11"/>
        <v>47185379.100000001</v>
      </c>
      <c r="N29" s="25">
        <f t="shared" si="11"/>
        <v>8845563.0700000003</v>
      </c>
      <c r="O29" s="25">
        <f t="shared" si="11"/>
        <v>329526.27</v>
      </c>
      <c r="P29" s="25">
        <f t="shared" si="11"/>
        <v>33471864.879999999</v>
      </c>
      <c r="Q29" s="25">
        <f t="shared" si="11"/>
        <v>5655526.7000000002</v>
      </c>
      <c r="R29" s="25">
        <f t="shared" si="11"/>
        <v>627987.17000000004</v>
      </c>
      <c r="S29" s="25">
        <f t="shared" si="11"/>
        <v>273656.44</v>
      </c>
      <c r="T29" s="25">
        <f t="shared" si="11"/>
        <v>82284.25</v>
      </c>
      <c r="U29" s="25">
        <f t="shared" si="11"/>
        <v>277246.21000000002</v>
      </c>
      <c r="V29" s="25">
        <f t="shared" si="11"/>
        <v>139020.93</v>
      </c>
      <c r="W29" s="25">
        <f t="shared" si="11"/>
        <v>107342.04</v>
      </c>
      <c r="X29" s="25">
        <f t="shared" si="11"/>
        <v>739724.19</v>
      </c>
      <c r="Y29" s="25">
        <f t="shared" si="11"/>
        <v>344865.98</v>
      </c>
      <c r="Z29" s="25">
        <f t="shared" si="11"/>
        <v>26235216.170000002</v>
      </c>
      <c r="AA29" s="25">
        <f t="shared" si="11"/>
        <v>6971130.5599999996</v>
      </c>
      <c r="AB29" s="25">
        <f t="shared" si="11"/>
        <v>332579.90999999997</v>
      </c>
      <c r="AC29" s="25">
        <f t="shared" si="11"/>
        <v>692409.75</v>
      </c>
      <c r="AD29" s="25">
        <f t="shared" si="11"/>
        <v>135369.16</v>
      </c>
      <c r="AE29" s="25">
        <f t="shared" si="11"/>
        <v>190821.14</v>
      </c>
      <c r="AF29" s="25">
        <f t="shared" si="11"/>
        <v>1454770.54</v>
      </c>
      <c r="AG29" s="25">
        <f t="shared" si="11"/>
        <v>1174470.3500000001</v>
      </c>
      <c r="AH29" s="25">
        <f t="shared" si="11"/>
        <v>388737.1</v>
      </c>
      <c r="AI29" s="25">
        <f t="shared" si="11"/>
        <v>336167.62</v>
      </c>
      <c r="AJ29" s="25">
        <f t="shared" si="11"/>
        <v>178096.15</v>
      </c>
      <c r="AK29" s="25">
        <f t="shared" si="11"/>
        <v>243219.26</v>
      </c>
      <c r="AL29" s="25">
        <f t="shared" si="11"/>
        <v>450123.16</v>
      </c>
      <c r="AM29" s="25">
        <f t="shared" si="11"/>
        <v>3679.37</v>
      </c>
      <c r="AN29" s="25">
        <f t="shared" si="11"/>
        <v>4364706.9800000004</v>
      </c>
      <c r="AO29" s="25">
        <f t="shared" si="11"/>
        <v>41416698.719999999</v>
      </c>
      <c r="AP29" s="25">
        <f t="shared" si="11"/>
        <v>280216.64</v>
      </c>
      <c r="AQ29" s="25">
        <f t="shared" si="11"/>
        <v>40410056.479999997</v>
      </c>
      <c r="AR29" s="25">
        <f t="shared" si="11"/>
        <v>2276691.15</v>
      </c>
      <c r="AS29" s="25">
        <f t="shared" si="11"/>
        <v>1201988.8700000001</v>
      </c>
      <c r="AT29" s="25">
        <f t="shared" si="11"/>
        <v>202878.34</v>
      </c>
      <c r="AU29" s="25">
        <f t="shared" si="11"/>
        <v>423986.83</v>
      </c>
      <c r="AV29" s="25">
        <f t="shared" si="11"/>
        <v>372737.65</v>
      </c>
      <c r="AW29" s="25">
        <f t="shared" si="11"/>
        <v>149709.26999999999</v>
      </c>
      <c r="AX29" s="25">
        <f t="shared" si="11"/>
        <v>466557.35</v>
      </c>
      <c r="AY29" s="25">
        <f t="shared" si="11"/>
        <v>13311581.369999999</v>
      </c>
      <c r="AZ29" s="25">
        <f t="shared" si="11"/>
        <v>8585580.5500000007</v>
      </c>
      <c r="BA29" s="25">
        <f t="shared" si="11"/>
        <v>8534780.8900000006</v>
      </c>
      <c r="BB29" s="25">
        <f t="shared" si="11"/>
        <v>18428130.449999999</v>
      </c>
      <c r="BC29" s="25">
        <f t="shared" si="11"/>
        <v>2798240.08</v>
      </c>
      <c r="BD29" s="25">
        <f t="shared" si="11"/>
        <v>1017266.45</v>
      </c>
      <c r="BE29" s="25">
        <f t="shared" si="11"/>
        <v>21703881.140000001</v>
      </c>
      <c r="BF29" s="25">
        <f t="shared" si="11"/>
        <v>1150938.43</v>
      </c>
      <c r="BG29" s="25">
        <f t="shared" si="11"/>
        <v>636154.62</v>
      </c>
      <c r="BH29" s="25">
        <f t="shared" si="11"/>
        <v>432831.91</v>
      </c>
      <c r="BI29" s="25">
        <f t="shared" si="11"/>
        <v>4490196.63</v>
      </c>
      <c r="BJ29" s="25">
        <f t="shared" si="11"/>
        <v>36773667.399999999</v>
      </c>
      <c r="BK29" s="25">
        <f t="shared" si="11"/>
        <v>158107.35</v>
      </c>
      <c r="BL29" s="25">
        <f t="shared" si="11"/>
        <v>403896.41</v>
      </c>
      <c r="BM29" s="25">
        <f t="shared" si="11"/>
        <v>2949353.78</v>
      </c>
      <c r="BN29" s="25">
        <f t="shared" si="11"/>
        <v>855559.19</v>
      </c>
      <c r="BO29" s="25">
        <f t="shared" ref="BO29:DZ29" si="12">ROUND(BO17+BO27,2)</f>
        <v>110101.39</v>
      </c>
      <c r="BP29" s="25">
        <f t="shared" si="12"/>
        <v>2294938.52</v>
      </c>
      <c r="BQ29" s="25">
        <f t="shared" si="12"/>
        <v>4986955.54</v>
      </c>
      <c r="BR29" s="25">
        <f t="shared" si="12"/>
        <v>1371220.01</v>
      </c>
      <c r="BS29" s="25">
        <f t="shared" si="12"/>
        <v>210357.38</v>
      </c>
      <c r="BT29" s="25">
        <f t="shared" si="12"/>
        <v>296510.95</v>
      </c>
      <c r="BU29" s="25">
        <f t="shared" si="12"/>
        <v>0</v>
      </c>
      <c r="BV29" s="25">
        <f t="shared" si="12"/>
        <v>871245.6</v>
      </c>
      <c r="BW29" s="25">
        <f t="shared" si="12"/>
        <v>91869.05</v>
      </c>
      <c r="BX29" s="25">
        <f t="shared" si="12"/>
        <v>402161.3</v>
      </c>
      <c r="BY29" s="25">
        <f t="shared" si="12"/>
        <v>384043.21</v>
      </c>
      <c r="BZ29" s="25">
        <f t="shared" si="12"/>
        <v>69146.039999999994</v>
      </c>
      <c r="CA29" s="25">
        <f t="shared" si="12"/>
        <v>51333159.170000002</v>
      </c>
      <c r="CB29" s="25">
        <f t="shared" si="12"/>
        <v>261781.71</v>
      </c>
      <c r="CC29" s="25">
        <f t="shared" si="12"/>
        <v>154724.26999999999</v>
      </c>
      <c r="CD29" s="25">
        <f t="shared" si="12"/>
        <v>69832.08</v>
      </c>
      <c r="CE29" s="25">
        <f t="shared" si="12"/>
        <v>151461.94</v>
      </c>
      <c r="CF29" s="25">
        <f t="shared" si="12"/>
        <v>229013.8</v>
      </c>
      <c r="CG29" s="25">
        <f t="shared" si="12"/>
        <v>185928.4</v>
      </c>
      <c r="CH29" s="25">
        <f t="shared" si="12"/>
        <v>601155.51</v>
      </c>
      <c r="CI29" s="25">
        <f t="shared" si="12"/>
        <v>115404.27</v>
      </c>
      <c r="CJ29" s="25">
        <f t="shared" si="12"/>
        <v>2161515.88</v>
      </c>
      <c r="CK29" s="25">
        <f t="shared" si="12"/>
        <v>1347354.82</v>
      </c>
      <c r="CL29" s="25">
        <f t="shared" si="12"/>
        <v>563287.06999999995</v>
      </c>
      <c r="CM29" s="25">
        <f t="shared" si="12"/>
        <v>20984135.739999998</v>
      </c>
      <c r="CN29" s="25">
        <f t="shared" si="12"/>
        <v>8705716.4399999995</v>
      </c>
      <c r="CO29" s="25">
        <f t="shared" si="12"/>
        <v>0</v>
      </c>
      <c r="CP29" s="25">
        <f t="shared" si="12"/>
        <v>935972.93</v>
      </c>
      <c r="CQ29" s="25">
        <f t="shared" si="12"/>
        <v>392705.84</v>
      </c>
      <c r="CR29" s="25">
        <f t="shared" si="12"/>
        <v>243890.14</v>
      </c>
      <c r="CS29" s="25">
        <f t="shared" si="12"/>
        <v>264320.95</v>
      </c>
      <c r="CT29" s="25">
        <f t="shared" si="12"/>
        <v>413790.61</v>
      </c>
      <c r="CU29" s="25">
        <f t="shared" si="12"/>
        <v>74168.23</v>
      </c>
      <c r="CV29" s="25">
        <f t="shared" si="12"/>
        <v>282620.68</v>
      </c>
      <c r="CW29" s="25">
        <f t="shared" si="12"/>
        <v>438018.7</v>
      </c>
      <c r="CX29" s="25">
        <f t="shared" si="12"/>
        <v>114307.6</v>
      </c>
      <c r="CY29" s="25">
        <f t="shared" si="12"/>
        <v>1613584.91</v>
      </c>
      <c r="CZ29" s="25">
        <f t="shared" si="12"/>
        <v>184415.63</v>
      </c>
      <c r="DA29" s="25">
        <f t="shared" si="12"/>
        <v>285272.87</v>
      </c>
      <c r="DB29" s="25">
        <f t="shared" si="12"/>
        <v>184618.14</v>
      </c>
      <c r="DC29" s="25">
        <f t="shared" si="12"/>
        <v>299969.33</v>
      </c>
      <c r="DD29" s="25">
        <f t="shared" si="12"/>
        <v>193723.08</v>
      </c>
      <c r="DE29" s="25">
        <f t="shared" si="12"/>
        <v>16395935.76</v>
      </c>
      <c r="DF29" s="25">
        <f t="shared" si="12"/>
        <v>55025.59</v>
      </c>
      <c r="DG29" s="25">
        <f t="shared" si="12"/>
        <v>1168199.45</v>
      </c>
      <c r="DH29" s="25">
        <f t="shared" si="12"/>
        <v>1624541.91</v>
      </c>
      <c r="DI29" s="25">
        <f t="shared" si="12"/>
        <v>716932.84</v>
      </c>
      <c r="DJ29" s="25">
        <f t="shared" si="12"/>
        <v>405873.34</v>
      </c>
      <c r="DK29" s="25">
        <f t="shared" si="12"/>
        <v>3506870.1</v>
      </c>
      <c r="DL29" s="25">
        <f t="shared" si="12"/>
        <v>403891.86</v>
      </c>
      <c r="DM29" s="25">
        <f t="shared" si="12"/>
        <v>938975.43</v>
      </c>
      <c r="DN29" s="25">
        <f t="shared" si="12"/>
        <v>2976299.96</v>
      </c>
      <c r="DO29" s="25">
        <f t="shared" si="12"/>
        <v>237174.58</v>
      </c>
      <c r="DP29" s="25">
        <f t="shared" si="12"/>
        <v>0</v>
      </c>
      <c r="DQ29" s="25">
        <f t="shared" si="12"/>
        <v>1136391.05</v>
      </c>
      <c r="DR29" s="25">
        <f t="shared" si="12"/>
        <v>591560.63</v>
      </c>
      <c r="DS29" s="25">
        <f t="shared" si="12"/>
        <v>276008.61</v>
      </c>
      <c r="DT29" s="25">
        <f t="shared" si="12"/>
        <v>364639.29</v>
      </c>
      <c r="DU29" s="25">
        <f t="shared" si="12"/>
        <v>373789.8</v>
      </c>
      <c r="DV29" s="25">
        <f t="shared" si="12"/>
        <v>463791.3</v>
      </c>
      <c r="DW29" s="25">
        <f t="shared" si="12"/>
        <v>183484.72</v>
      </c>
      <c r="DX29" s="25">
        <f t="shared" si="12"/>
        <v>194740.07</v>
      </c>
      <c r="DY29" s="25">
        <f t="shared" si="12"/>
        <v>394220.36</v>
      </c>
      <c r="DZ29" s="25">
        <f t="shared" si="12"/>
        <v>0</v>
      </c>
      <c r="EA29" s="25">
        <f t="shared" ref="EA29:FX29" si="13">ROUND(EA17+EA27,2)</f>
        <v>399053.42</v>
      </c>
      <c r="EB29" s="25">
        <f t="shared" si="13"/>
        <v>278819.37</v>
      </c>
      <c r="EC29" s="25">
        <f t="shared" si="13"/>
        <v>0</v>
      </c>
      <c r="ED29" s="25">
        <f t="shared" si="13"/>
        <v>261765.34</v>
      </c>
      <c r="EE29" s="25">
        <f t="shared" si="13"/>
        <v>1154481.72</v>
      </c>
      <c r="EF29" s="25">
        <f t="shared" si="13"/>
        <v>272815.95</v>
      </c>
      <c r="EG29" s="25">
        <f t="shared" si="13"/>
        <v>300962.65999999997</v>
      </c>
      <c r="EH29" s="25">
        <f t="shared" si="13"/>
        <v>10526499.640000001</v>
      </c>
      <c r="EI29" s="25">
        <f t="shared" si="13"/>
        <v>9312671.4299999997</v>
      </c>
      <c r="EJ29" s="25">
        <f t="shared" si="13"/>
        <v>640733.22</v>
      </c>
      <c r="EK29" s="25">
        <f t="shared" si="13"/>
        <v>424777.53</v>
      </c>
      <c r="EL29" s="25">
        <f t="shared" si="13"/>
        <v>318780.81</v>
      </c>
      <c r="EM29" s="25">
        <f t="shared" si="13"/>
        <v>1102743.9099999999</v>
      </c>
      <c r="EN29" s="25">
        <f t="shared" si="13"/>
        <v>291208.36</v>
      </c>
      <c r="EO29" s="25">
        <f t="shared" si="13"/>
        <v>261046.43</v>
      </c>
      <c r="EP29" s="25">
        <f t="shared" si="13"/>
        <v>1869538.55</v>
      </c>
      <c r="EQ29" s="25">
        <f t="shared" si="13"/>
        <v>166961.51</v>
      </c>
      <c r="ER29" s="25">
        <f t="shared" si="13"/>
        <v>186696</v>
      </c>
      <c r="ES29" s="25">
        <f t="shared" si="13"/>
        <v>261157.98</v>
      </c>
      <c r="ET29" s="25">
        <f t="shared" si="13"/>
        <v>549421.66</v>
      </c>
      <c r="EU29" s="25">
        <f t="shared" si="13"/>
        <v>91209.75</v>
      </c>
      <c r="EV29" s="25">
        <f t="shared" si="13"/>
        <v>537680.21</v>
      </c>
      <c r="EW29" s="25">
        <f t="shared" si="13"/>
        <v>271886.09000000003</v>
      </c>
      <c r="EX29" s="25">
        <f t="shared" si="13"/>
        <v>557359.26</v>
      </c>
      <c r="EY29" s="25">
        <f t="shared" si="13"/>
        <v>162646</v>
      </c>
      <c r="EZ29" s="25">
        <f t="shared" si="13"/>
        <v>920418.11</v>
      </c>
      <c r="FA29" s="25">
        <f t="shared" si="13"/>
        <v>38323.58</v>
      </c>
      <c r="FB29" s="25">
        <f t="shared" si="13"/>
        <v>1117122.78</v>
      </c>
      <c r="FC29" s="25">
        <f t="shared" si="13"/>
        <v>332129.34000000003</v>
      </c>
      <c r="FD29" s="25">
        <f t="shared" si="13"/>
        <v>118310.07</v>
      </c>
      <c r="FE29" s="25">
        <f t="shared" si="13"/>
        <v>329826.15999999997</v>
      </c>
      <c r="FF29" s="25">
        <f t="shared" si="13"/>
        <v>155107.59</v>
      </c>
      <c r="FG29" s="25">
        <f t="shared" si="13"/>
        <v>75497.850000000006</v>
      </c>
      <c r="FH29" s="25">
        <f t="shared" si="13"/>
        <v>590217.56999999995</v>
      </c>
      <c r="FI29" s="25">
        <f t="shared" si="13"/>
        <v>350050.24</v>
      </c>
      <c r="FJ29" s="25">
        <f t="shared" si="13"/>
        <v>272764.55</v>
      </c>
      <c r="FK29" s="25">
        <f t="shared" si="13"/>
        <v>5005404.2</v>
      </c>
      <c r="FL29" s="25">
        <f t="shared" si="13"/>
        <v>1204482.3600000001</v>
      </c>
      <c r="FM29" s="25">
        <f t="shared" si="13"/>
        <v>21966055.23</v>
      </c>
      <c r="FN29" s="25">
        <f t="shared" si="13"/>
        <v>0</v>
      </c>
      <c r="FO29" s="25">
        <f t="shared" si="13"/>
        <v>1809105.8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575397.16</v>
      </c>
      <c r="FU29" s="25">
        <f t="shared" si="13"/>
        <v>487314.65</v>
      </c>
      <c r="FV29" s="25">
        <f t="shared" si="13"/>
        <v>319341.21000000002</v>
      </c>
      <c r="FW29" s="25">
        <f t="shared" si="13"/>
        <v>174830.46</v>
      </c>
      <c r="FX29" s="25">
        <f t="shared" si="13"/>
        <v>31267558.190000001</v>
      </c>
      <c r="FY29" s="25">
        <f>SUM(B29:FX29)</f>
        <v>653330458.16999996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670477915.8499999</v>
      </c>
      <c r="C32" s="39">
        <f>FY29</f>
        <v>653330458.16999996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246726289.74000004</v>
      </c>
      <c r="C33" s="49">
        <f>+B29+K29+M29+N29+P29+AA29+AK29+AM29+AO29+AQ29+AR29+AS29+BU29+BX29+CI29+CM29+CN29+CO29+CY29+DZ29+EC29+EO29+EQ29+EV29+EZ29+FH29+FJ29+FK29+FL29+FO29+BL29+AZ29+BF29+CS29</f>
        <v>240376806.7100001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423751626.1099999</v>
      </c>
      <c r="C34" s="26">
        <f>C32-C33</f>
        <v>412953651.45999986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3" priority="2" operator="greaterThan">
      <formula>0</formula>
    </cfRule>
  </conditionalFormatting>
  <conditionalFormatting sqref="B4:CR4 CT4:FX4">
    <cfRule type="cellIs" dxfId="1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FAE-BC72-4636-BA5B-23FCB37852A9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9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56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158307.79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551287421.88000011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v>0</v>
      </c>
      <c r="C22" s="21">
        <v>-457225.0199999999</v>
      </c>
      <c r="D22" s="21">
        <v>0</v>
      </c>
      <c r="E22" s="21">
        <v>-247869.97999999998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-81570.41</v>
      </c>
      <c r="O22" s="21">
        <v>0</v>
      </c>
      <c r="P22" s="21">
        <v>-410258.25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-355526.76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-206148.95</v>
      </c>
      <c r="AP22" s="21">
        <v>0</v>
      </c>
      <c r="AQ22" s="21">
        <v>-1720521.09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-254526.91999999998</v>
      </c>
      <c r="AZ22" s="21">
        <v>-13937.5</v>
      </c>
      <c r="BA22" s="21">
        <v>0</v>
      </c>
      <c r="BB22" s="21">
        <v>-129798.98</v>
      </c>
      <c r="BC22" s="21">
        <v>0</v>
      </c>
      <c r="BD22" s="21">
        <v>0</v>
      </c>
      <c r="BE22" s="21">
        <v>-392810.04</v>
      </c>
      <c r="BF22" s="21">
        <v>0</v>
      </c>
      <c r="BG22" s="21">
        <v>0</v>
      </c>
      <c r="BH22" s="21">
        <v>0</v>
      </c>
      <c r="BI22" s="21">
        <v>-230960.61000000002</v>
      </c>
      <c r="BJ22" s="21">
        <v>-769882.42999999993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-42338.759999999995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35">
        <v>-452878.41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-303342.28000000003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-59539.39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-144794.85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-61728.119999999995</v>
      </c>
      <c r="FM22" s="21">
        <v>-486827.20000000007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-1874053.6199999999</v>
      </c>
      <c r="FY22" s="18">
        <f t="shared" ref="FY22:FY25" si="7">SUM(B22:FX22)</f>
        <v>-9560952.4899999984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35">
        <v>158307.79999999999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58307.799999999988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-247869.97999999998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-113647.15000000001</v>
      </c>
      <c r="O27" s="18">
        <f t="shared" si="8"/>
        <v>-100000</v>
      </c>
      <c r="P27" s="18">
        <f t="shared" si="8"/>
        <v>-430077.37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-416065.84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-261658.30000000002</v>
      </c>
      <c r="AP27" s="18">
        <f t="shared" si="8"/>
        <v>0</v>
      </c>
      <c r="AQ27" s="18">
        <f t="shared" si="8"/>
        <v>-1750146.86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-129798.98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-422546.14999999997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-230960.61000000002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-42338.759999999995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-508910.87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-323145.90000000002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158307.79999999999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-97613.17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-144794.85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-141391.71</v>
      </c>
      <c r="FL27" s="18">
        <f t="shared" si="10"/>
        <v>-68410.06</v>
      </c>
      <c r="FM27" s="18">
        <f t="shared" si="10"/>
        <v>-511214.25000000006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-2472333.96</v>
      </c>
      <c r="FY27" s="18">
        <f>SUM(B27:FX27)</f>
        <v>-10871224.670000002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17454258.800000001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7047434.5499999998</v>
      </c>
      <c r="O29" s="25">
        <f t="shared" si="11"/>
        <v>219472.01</v>
      </c>
      <c r="P29" s="25">
        <f t="shared" si="11"/>
        <v>31698529.210000001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16877301.149999999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22501526.809999999</v>
      </c>
      <c r="AP29" s="25">
        <f t="shared" si="11"/>
        <v>261133.67</v>
      </c>
      <c r="AQ29" s="25">
        <f t="shared" si="11"/>
        <v>35220786.75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15544386.5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20179094.82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4001629.9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1733324.3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42295493.909999996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5859599.5300000003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316615.59000000003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14195817.32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8251092.6799999997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1848015.07</v>
      </c>
      <c r="FM29" s="25">
        <f t="shared" si="13"/>
        <v>18438106.210000001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17470344.219999999</v>
      </c>
      <c r="FY29" s="25">
        <f>SUM(B29:FX29)</f>
        <v>540416197.21000004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551287421.88000011</v>
      </c>
      <c r="C32" s="39">
        <f>FY29</f>
        <v>540416197.21000004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194801785.25999993</v>
      </c>
      <c r="C33" s="49">
        <f>+B29+K29+M29+N29+P29+AA29+AK29+AM29+AO29+AQ29+AR29+AS29+BU29+BX29+CI29+CM29+CN29+CO29+CY29+DZ29+EC29+EO29+EQ29+EV29+EZ29+FH29+FJ29+FK29+FL29+FO29+BL29+AZ29+BF29+CS29</f>
        <v>191179347.54000002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356485636.62000018</v>
      </c>
      <c r="C34" s="26">
        <f>C32-C33</f>
        <v>349236849.67000002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1" priority="2" operator="greaterThan">
      <formula>0</formula>
    </cfRule>
  </conditionalFormatting>
  <conditionalFormatting sqref="B4:CR4 CT4:FX4">
    <cfRule type="cellIs" dxfId="1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A847-EEC4-4B30-B1CD-B6C57C78814F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f>_xlfn.XLOOKUP(B1,[1]October2024!$B$5:$B$32,[1]October2024!$I$5:$I$32,0)</f>
        <v>0</v>
      </c>
      <c r="C22" s="21">
        <f>_xlfn.XLOOKUP(C1,[1]October2024!$B$5:$B$32,[1]October2024!$I$5:$I$32,0)</f>
        <v>-457225.0199999999</v>
      </c>
      <c r="D22" s="21">
        <f>_xlfn.XLOOKUP(D1,[1]October2024!$B$5:$B$32,[1]October2024!$I$5:$I$32,0)</f>
        <v>0</v>
      </c>
      <c r="E22" s="21">
        <f>_xlfn.XLOOKUP(E1,[1]October2024!$B$5:$B$32,[1]October2024!$I$5:$I$32,0)</f>
        <v>-248015.78999999998</v>
      </c>
      <c r="F22" s="21">
        <f>_xlfn.XLOOKUP(F1,[1]October2024!$B$5:$B$32,[1]October2024!$I$5:$I$32,0)</f>
        <v>0</v>
      </c>
      <c r="G22" s="21">
        <f>_xlfn.XLOOKUP(G1,[1]October2024!$B$5:$B$32,[1]October2024!$I$5:$I$32,0)</f>
        <v>0</v>
      </c>
      <c r="H22" s="21">
        <f>_xlfn.XLOOKUP(H1,[1]October2024!$B$5:$B$32,[1]October2024!$I$5:$I$32,0)</f>
        <v>0</v>
      </c>
      <c r="I22" s="21">
        <f>_xlfn.XLOOKUP(I1,[1]October2024!$B$5:$B$32,[1]October2024!$I$5:$I$32,0)</f>
        <v>0</v>
      </c>
      <c r="J22" s="21">
        <f>_xlfn.XLOOKUP(J1,[1]October2024!$B$5:$B$32,[1]October2024!$I$5:$I$32,0)</f>
        <v>0</v>
      </c>
      <c r="K22" s="21">
        <f>_xlfn.XLOOKUP(K1,[1]October2024!$B$5:$B$32,[1]October2024!$I$5:$I$32,0)</f>
        <v>0</v>
      </c>
      <c r="L22" s="21">
        <f>_xlfn.XLOOKUP(L1,[1]October2024!$B$5:$B$32,[1]October2024!$I$5:$I$32,0)</f>
        <v>0</v>
      </c>
      <c r="M22" s="21">
        <f>_xlfn.XLOOKUP(M1,[1]October2024!$B$5:$B$32,[1]October2024!$I$5:$I$32,0)</f>
        <v>-78958.63</v>
      </c>
      <c r="N22" s="21">
        <f>_xlfn.XLOOKUP(N1,[1]October2024!$B$5:$B$32,[1]October2024!$I$5:$I$32,0)</f>
        <v>-81487.100000000006</v>
      </c>
      <c r="O22" s="21">
        <f>_xlfn.XLOOKUP(O1,[1]October2024!$B$5:$B$32,[1]October2024!$I$5:$I$32,0)</f>
        <v>0</v>
      </c>
      <c r="P22" s="21">
        <f>_xlfn.XLOOKUP(P1,[1]October2024!$B$5:$B$32,[1]October2024!$I$5:$I$32,0)</f>
        <v>-410342.35000000003</v>
      </c>
      <c r="Q22" s="21">
        <f>_xlfn.XLOOKUP(Q1,[1]October2024!$B$5:$B$32,[1]October2024!$I$5:$I$32,0)</f>
        <v>0</v>
      </c>
      <c r="R22" s="21">
        <f>_xlfn.XLOOKUP(R1,[1]October2024!$B$5:$B$32,[1]October2024!$I$5:$I$32,0)</f>
        <v>0</v>
      </c>
      <c r="S22" s="21">
        <f>_xlfn.XLOOKUP(S1,[1]October2024!$B$5:$B$32,[1]October2024!$I$5:$I$32,0)</f>
        <v>0</v>
      </c>
      <c r="T22" s="21">
        <f>_xlfn.XLOOKUP(T1,[1]October2024!$B$5:$B$32,[1]October2024!$I$5:$I$32,0)</f>
        <v>0</v>
      </c>
      <c r="U22" s="21">
        <f>_xlfn.XLOOKUP(U1,[1]October2024!$B$5:$B$32,[1]October2024!$I$5:$I$32,0)</f>
        <v>0</v>
      </c>
      <c r="V22" s="21">
        <f>_xlfn.XLOOKUP(V1,[1]October2024!$B$5:$B$32,[1]October2024!$I$5:$I$32,0)</f>
        <v>0</v>
      </c>
      <c r="W22" s="21">
        <f>_xlfn.XLOOKUP(W1,[1]October2024!$B$5:$B$32,[1]October2024!$I$5:$I$32,0)</f>
        <v>0</v>
      </c>
      <c r="X22" s="21">
        <f>_xlfn.XLOOKUP(X1,[1]October2024!$B$5:$B$32,[1]October2024!$I$5:$I$32,0)</f>
        <v>0</v>
      </c>
      <c r="Y22" s="21">
        <f>_xlfn.XLOOKUP(Y1,[1]October2024!$B$5:$B$32,[1]October2024!$I$5:$I$32,0)</f>
        <v>0</v>
      </c>
      <c r="Z22" s="21">
        <f>_xlfn.XLOOKUP(Z1,[1]October2024!$B$5:$B$32,[1]October2024!$I$5:$I$32,0)</f>
        <v>-355717.21</v>
      </c>
      <c r="AA22" s="21">
        <f>_xlfn.XLOOKUP(AA1,[1]October2024!$B$5:$B$32,[1]October2024!$I$5:$I$32,0)</f>
        <v>-118856.25</v>
      </c>
      <c r="AB22" s="21">
        <f>_xlfn.XLOOKUP(AB1,[1]October2024!$B$5:$B$32,[1]October2024!$I$5:$I$32,0)</f>
        <v>0</v>
      </c>
      <c r="AC22" s="21">
        <f>_xlfn.XLOOKUP(AC1,[1]October2024!$B$5:$B$32,[1]October2024!$I$5:$I$32,0)</f>
        <v>0</v>
      </c>
      <c r="AD22" s="21">
        <f>_xlfn.XLOOKUP(AD1,[1]October2024!$B$5:$B$32,[1]October2024!$I$5:$I$32,0)</f>
        <v>0</v>
      </c>
      <c r="AE22" s="21">
        <f>_xlfn.XLOOKUP(AE1,[1]October2024!$B$5:$B$32,[1]October2024!$I$5:$I$32,0)</f>
        <v>0</v>
      </c>
      <c r="AF22" s="21">
        <f>_xlfn.XLOOKUP(AF1,[1]October2024!$B$5:$B$32,[1]October2024!$I$5:$I$32,0)</f>
        <v>0</v>
      </c>
      <c r="AG22" s="21">
        <f>_xlfn.XLOOKUP(AG1,[1]October2024!$B$5:$B$32,[1]October2024!$I$5:$I$32,0)</f>
        <v>0</v>
      </c>
      <c r="AH22" s="21">
        <f>_xlfn.XLOOKUP(AH1,[1]October2024!$B$5:$B$32,[1]October2024!$I$5:$I$32,0)</f>
        <v>0</v>
      </c>
      <c r="AI22" s="21">
        <f>_xlfn.XLOOKUP(AI1,[1]October2024!$B$5:$B$32,[1]October2024!$I$5:$I$32,0)</f>
        <v>0</v>
      </c>
      <c r="AJ22" s="21">
        <f>_xlfn.XLOOKUP(AJ1,[1]October2024!$B$5:$B$32,[1]October2024!$I$5:$I$32,0)</f>
        <v>0</v>
      </c>
      <c r="AK22" s="21">
        <f>_xlfn.XLOOKUP(AK1,[1]October2024!$B$5:$B$32,[1]October2024!$I$5:$I$32,0)</f>
        <v>0</v>
      </c>
      <c r="AL22" s="21">
        <f>_xlfn.XLOOKUP(AL1,[1]October2024!$B$5:$B$32,[1]October2024!$I$5:$I$32,0)</f>
        <v>0</v>
      </c>
      <c r="AM22" s="21">
        <f>_xlfn.XLOOKUP(AM1,[1]October2024!$B$5:$B$32,[1]October2024!$I$5:$I$32,0)</f>
        <v>0</v>
      </c>
      <c r="AN22" s="21">
        <f>_xlfn.XLOOKUP(AN1,[1]October2024!$B$5:$B$32,[1]October2024!$I$5:$I$32,0)</f>
        <v>0</v>
      </c>
      <c r="AO22" s="21">
        <f>_xlfn.XLOOKUP(AO1,[1]October2024!$B$5:$B$32,[1]October2024!$I$5:$I$32,0)</f>
        <v>-206159.39</v>
      </c>
      <c r="AP22" s="21">
        <f>_xlfn.XLOOKUP(AP1,[1]October2024!$B$5:$B$32,[1]October2024!$I$5:$I$32,0)</f>
        <v>0</v>
      </c>
      <c r="AQ22" s="21">
        <f>_xlfn.XLOOKUP(AQ1,[1]October2024!$B$5:$B$32,[1]October2024!$I$5:$I$32,0)</f>
        <v>-1878238.8800000001</v>
      </c>
      <c r="AR22" s="21">
        <f>_xlfn.XLOOKUP(AR1,[1]October2024!$B$5:$B$32,[1]October2024!$I$5:$I$32,0)</f>
        <v>0</v>
      </c>
      <c r="AS22" s="21">
        <f>_xlfn.XLOOKUP(AS1,[1]October2024!$B$5:$B$32,[1]October2024!$I$5:$I$32,0)</f>
        <v>-52815.46</v>
      </c>
      <c r="AT22" s="21">
        <f>_xlfn.XLOOKUP(AT1,[1]October2024!$B$5:$B$32,[1]October2024!$I$5:$I$32,0)</f>
        <v>0</v>
      </c>
      <c r="AU22" s="21">
        <f>_xlfn.XLOOKUP(AU1,[1]October2024!$B$5:$B$32,[1]October2024!$I$5:$I$32,0)</f>
        <v>0</v>
      </c>
      <c r="AV22" s="21">
        <f>_xlfn.XLOOKUP(AV1,[1]October2024!$B$5:$B$32,[1]October2024!$I$5:$I$32,0)</f>
        <v>0</v>
      </c>
      <c r="AW22" s="21">
        <f>_xlfn.XLOOKUP(AW1,[1]October2024!$B$5:$B$32,[1]October2024!$I$5:$I$32,0)</f>
        <v>0</v>
      </c>
      <c r="AX22" s="21">
        <f>_xlfn.XLOOKUP(AX1,[1]October2024!$B$5:$B$32,[1]October2024!$I$5:$I$32,0)</f>
        <v>0</v>
      </c>
      <c r="AY22" s="21">
        <f>_xlfn.XLOOKUP(AY1,[1]October2024!$B$5:$B$32,[1]October2024!$I$5:$I$32,0)</f>
        <v>-254526.91999999998</v>
      </c>
      <c r="AZ22" s="21">
        <f>_xlfn.XLOOKUP(AZ1,[1]October2024!$B$5:$B$32,[1]October2024!$I$5:$I$32,0)</f>
        <v>-13937.5</v>
      </c>
      <c r="BA22" s="21">
        <f>_xlfn.XLOOKUP(BA1,[1]October2024!$B$5:$B$32,[1]October2024!$I$5:$I$32,0)</f>
        <v>0</v>
      </c>
      <c r="BB22" s="21">
        <f>_xlfn.XLOOKUP(BB1,[1]October2024!$B$5:$B$32,[1]October2024!$I$5:$I$32,0)</f>
        <v>-129799</v>
      </c>
      <c r="BC22" s="21">
        <f>_xlfn.XLOOKUP(BC1,[1]October2024!$B$5:$B$32,[1]October2024!$I$5:$I$32,0)</f>
        <v>0</v>
      </c>
      <c r="BD22" s="21">
        <f>_xlfn.XLOOKUP(BD1,[1]October2024!$B$5:$B$32,[1]October2024!$I$5:$I$32,0)</f>
        <v>0</v>
      </c>
      <c r="BE22" s="21">
        <f>_xlfn.XLOOKUP(BE1,[1]October2024!$B$5:$B$32,[1]October2024!$I$5:$I$32,0)</f>
        <v>-392810.01</v>
      </c>
      <c r="BF22" s="21">
        <f>_xlfn.XLOOKUP(BF1,[1]October2024!$B$5:$B$32,[1]October2024!$I$5:$I$32,0)</f>
        <v>0</v>
      </c>
      <c r="BG22" s="21">
        <f>_xlfn.XLOOKUP(BG1,[1]October2024!$B$5:$B$32,[1]October2024!$I$5:$I$32,0)</f>
        <v>0</v>
      </c>
      <c r="BH22" s="21">
        <f>_xlfn.XLOOKUP(BH1,[1]October2024!$B$5:$B$32,[1]October2024!$I$5:$I$32,0)</f>
        <v>0</v>
      </c>
      <c r="BI22" s="21">
        <f>_xlfn.XLOOKUP(BI1,[1]October2024!$B$5:$B$32,[1]October2024!$I$5:$I$32,0)</f>
        <v>-230960.63</v>
      </c>
      <c r="BJ22" s="21">
        <f>_xlfn.XLOOKUP(BJ1,[1]October2024!$B$5:$B$32,[1]October2024!$I$5:$I$32,0)</f>
        <v>-769882.42999999993</v>
      </c>
      <c r="BK22" s="21">
        <f>_xlfn.XLOOKUP(BK1,[1]October2024!$B$5:$B$32,[1]October2024!$I$5:$I$32,0)</f>
        <v>0</v>
      </c>
      <c r="BL22" s="21">
        <f>_xlfn.XLOOKUP(BL1,[1]October2024!$B$5:$B$32,[1]October2024!$I$5:$I$32,0)</f>
        <v>0</v>
      </c>
      <c r="BM22" s="21">
        <f>_xlfn.XLOOKUP(BM1,[1]October2024!$B$5:$B$32,[1]October2024!$I$5:$I$32,0)</f>
        <v>0</v>
      </c>
      <c r="BN22" s="21">
        <f>_xlfn.XLOOKUP(BN1,[1]October2024!$B$5:$B$32,[1]October2024!$I$5:$I$32,0)</f>
        <v>0</v>
      </c>
      <c r="BO22" s="21">
        <f>_xlfn.XLOOKUP(BO1,[1]October2024!$B$5:$B$32,[1]October2024!$I$5:$I$32,0)</f>
        <v>0</v>
      </c>
      <c r="BP22" s="21">
        <f>_xlfn.XLOOKUP(BP1,[1]October2024!$B$5:$B$32,[1]October2024!$I$5:$I$32,0)</f>
        <v>-42338.41</v>
      </c>
      <c r="BQ22" s="21">
        <f>_xlfn.XLOOKUP(BQ1,[1]October2024!$B$5:$B$32,[1]October2024!$I$5:$I$32,0)</f>
        <v>0</v>
      </c>
      <c r="BR22" s="21">
        <f>_xlfn.XLOOKUP(BR1,[1]October2024!$B$5:$B$32,[1]October2024!$I$5:$I$32,0)</f>
        <v>0</v>
      </c>
      <c r="BS22" s="21">
        <f>_xlfn.XLOOKUP(BS1,[1]October2024!$B$5:$B$32,[1]October2024!$I$5:$I$32,0)</f>
        <v>0</v>
      </c>
      <c r="BT22" s="21">
        <f>_xlfn.XLOOKUP(BT1,[1]October2024!$B$5:$B$32,[1]October2024!$I$5:$I$32,0)</f>
        <v>0</v>
      </c>
      <c r="BU22" s="21">
        <f>_xlfn.XLOOKUP(BU1,[1]October2024!$B$5:$B$32,[1]October2024!$I$5:$I$32,0)</f>
        <v>0</v>
      </c>
      <c r="BV22" s="21">
        <f>_xlfn.XLOOKUP(BV1,[1]October2024!$B$5:$B$32,[1]October2024!$I$5:$I$32,0)</f>
        <v>0</v>
      </c>
      <c r="BW22" s="21">
        <f>_xlfn.XLOOKUP(BW1,[1]October2024!$B$5:$B$32,[1]October2024!$I$5:$I$32,0)</f>
        <v>0</v>
      </c>
      <c r="BX22" s="21">
        <f>_xlfn.XLOOKUP(BX1,[1]October2024!$B$5:$B$32,[1]October2024!$I$5:$I$32,0)</f>
        <v>0</v>
      </c>
      <c r="BY22" s="21">
        <f>_xlfn.XLOOKUP(BY1,[1]October2024!$B$5:$B$32,[1]October2024!$I$5:$I$32,0)</f>
        <v>0</v>
      </c>
      <c r="BZ22" s="21">
        <f>_xlfn.XLOOKUP(BZ1,[1]October2024!$B$5:$B$32,[1]October2024!$I$5:$I$32,0)</f>
        <v>0</v>
      </c>
      <c r="CA22" s="21">
        <f>_xlfn.XLOOKUP(CA1,[1]October2024!$B$5:$B$32,[1]October2024!$I$5:$I$32,0)</f>
        <v>-454844.75999999995</v>
      </c>
      <c r="CB22" s="21">
        <f>_xlfn.XLOOKUP(CB1,[1]October2024!$B$5:$B$32,[1]October2024!$I$5:$I$32,0)</f>
        <v>0</v>
      </c>
      <c r="CC22" s="21">
        <f>_xlfn.XLOOKUP(CC1,[1]October2024!$B$5:$B$32,[1]October2024!$I$5:$I$32,0)</f>
        <v>0</v>
      </c>
      <c r="CD22" s="21">
        <f>_xlfn.XLOOKUP(CD1,[1]October2024!$B$5:$B$32,[1]October2024!$I$5:$I$32,0)</f>
        <v>0</v>
      </c>
      <c r="CE22" s="21">
        <f>_xlfn.XLOOKUP(CE1,[1]October2024!$B$5:$B$32,[1]October2024!$I$5:$I$32,0)</f>
        <v>0</v>
      </c>
      <c r="CF22" s="21">
        <f>_xlfn.XLOOKUP(CF1,[1]October2024!$B$5:$B$32,[1]October2024!$I$5:$I$32,0)</f>
        <v>0</v>
      </c>
      <c r="CG22" s="21">
        <f>_xlfn.XLOOKUP(CG1,[1]October2024!$B$5:$B$32,[1]October2024!$I$5:$I$32,0)</f>
        <v>0</v>
      </c>
      <c r="CH22" s="21">
        <f>_xlfn.XLOOKUP(CH1,[1]October2024!$B$5:$B$32,[1]October2024!$I$5:$I$32,0)</f>
        <v>0</v>
      </c>
      <c r="CI22" s="21">
        <f>_xlfn.XLOOKUP(CI1,[1]October2024!$B$5:$B$32,[1]October2024!$I$5:$I$32,0)</f>
        <v>0</v>
      </c>
      <c r="CJ22" s="21">
        <f>_xlfn.XLOOKUP(CJ1,[1]October2024!$B$5:$B$32,[1]October2024!$I$5:$I$32,0)</f>
        <v>-18702.38</v>
      </c>
      <c r="CK22" s="21">
        <f>_xlfn.XLOOKUP(CK1,[1]October2024!$B$5:$B$32,[1]October2024!$I$5:$I$32,0)</f>
        <v>0</v>
      </c>
      <c r="CL22" s="21">
        <f>_xlfn.XLOOKUP(CL1,[1]October2024!$B$5:$B$32,[1]October2024!$I$5:$I$32,0)</f>
        <v>0</v>
      </c>
      <c r="CM22" s="21">
        <f>_xlfn.XLOOKUP(CM1,[1]October2024!$B$5:$B$32,[1]October2024!$I$5:$I$32,0)</f>
        <v>-254176.74</v>
      </c>
      <c r="CN22" s="21">
        <f>_xlfn.XLOOKUP(CN1,[1]October2024!$B$5:$B$32,[1]October2024!$I$5:$I$32,0)</f>
        <v>-303342.30000000005</v>
      </c>
      <c r="CO22" s="21">
        <f>_xlfn.XLOOKUP(CO1,[1]October2024!$B$5:$B$32,[1]October2024!$I$5:$I$32,0)</f>
        <v>0</v>
      </c>
      <c r="CP22" s="21">
        <f>_xlfn.XLOOKUP(CP1,[1]October2024!$B$5:$B$32,[1]October2024!$I$5:$I$32,0)</f>
        <v>0</v>
      </c>
      <c r="CQ22" s="21">
        <f>_xlfn.XLOOKUP(CQ1,[1]October2024!$B$5:$B$32,[1]October2024!$I$5:$I$32,0)</f>
        <v>0</v>
      </c>
      <c r="CR22" s="21">
        <f>_xlfn.XLOOKUP(CR1,[1]October2024!$B$5:$B$32,[1]October2024!$I$5:$I$32,0)</f>
        <v>0</v>
      </c>
      <c r="CS22" s="21">
        <f>_xlfn.XLOOKUP(CS1,[1]October2024!$B$5:$B$32,[1]October2024!$I$5:$I$32,0)</f>
        <v>0</v>
      </c>
      <c r="CT22" s="21">
        <f>_xlfn.XLOOKUP(CT1,[1]October2024!$B$5:$B$32,[1]October2024!$I$5:$I$32,0)</f>
        <v>0</v>
      </c>
      <c r="CU22" s="21">
        <f>_xlfn.XLOOKUP(CU1,[1]October2024!$B$5:$B$32,[1]October2024!$I$5:$I$32,0)</f>
        <v>0</v>
      </c>
      <c r="CV22" s="21">
        <f>_xlfn.XLOOKUP(CV1,[1]October2024!$B$5:$B$32,[1]October2024!$I$5:$I$32,0)</f>
        <v>0</v>
      </c>
      <c r="CW22" s="21">
        <f>_xlfn.XLOOKUP(CW1,[1]October2024!$B$5:$B$32,[1]October2024!$I$5:$I$32,0)</f>
        <v>0</v>
      </c>
      <c r="CX22" s="21">
        <f>_xlfn.XLOOKUP(CX1,[1]October2024!$B$5:$B$32,[1]October2024!$I$5:$I$32,0)</f>
        <v>0</v>
      </c>
      <c r="CY22" s="21">
        <f>_xlfn.XLOOKUP(CY1,[1]October2024!$B$5:$B$32,[1]October2024!$I$5:$I$32,0)</f>
        <v>0</v>
      </c>
      <c r="CZ22" s="21">
        <f>_xlfn.XLOOKUP(CZ1,[1]October2024!$B$5:$B$32,[1]October2024!$I$5:$I$32,0)</f>
        <v>0</v>
      </c>
      <c r="DA22" s="21">
        <f>_xlfn.XLOOKUP(DA1,[1]October2024!$B$5:$B$32,[1]October2024!$I$5:$I$32,0)</f>
        <v>0</v>
      </c>
      <c r="DB22" s="21">
        <f>_xlfn.XLOOKUP(DB1,[1]October2024!$B$5:$B$32,[1]October2024!$I$5:$I$32,0)</f>
        <v>0</v>
      </c>
      <c r="DC22" s="21">
        <f>_xlfn.XLOOKUP(DC1,[1]October2024!$B$5:$B$32,[1]October2024!$I$5:$I$32,0)</f>
        <v>0</v>
      </c>
      <c r="DD22" s="21">
        <f>_xlfn.XLOOKUP(DD1,[1]October2024!$B$5:$B$32,[1]October2024!$I$5:$I$32,0)</f>
        <v>0</v>
      </c>
      <c r="DE22" s="21">
        <f>_xlfn.XLOOKUP(DE1,[1]October2024!$B$5:$B$32,[1]October2024!$I$5:$I$32,0)</f>
        <v>-59551.89</v>
      </c>
      <c r="DF22" s="21">
        <f>_xlfn.XLOOKUP(DF1,[1]October2024!$B$5:$B$32,[1]October2024!$I$5:$I$32,0)</f>
        <v>0</v>
      </c>
      <c r="DG22" s="21">
        <f>_xlfn.XLOOKUP(DG1,[1]October2024!$B$5:$B$32,[1]October2024!$I$5:$I$32,0)</f>
        <v>0</v>
      </c>
      <c r="DH22" s="21">
        <f>_xlfn.XLOOKUP(DH1,[1]October2024!$B$5:$B$32,[1]October2024!$I$5:$I$32,0)</f>
        <v>0</v>
      </c>
      <c r="DI22" s="21">
        <f>_xlfn.XLOOKUP(DI1,[1]October2024!$B$5:$B$32,[1]October2024!$I$5:$I$32,0)</f>
        <v>0</v>
      </c>
      <c r="DJ22" s="21">
        <f>_xlfn.XLOOKUP(DJ1,[1]October2024!$B$5:$B$32,[1]October2024!$I$5:$I$32,0)</f>
        <v>0</v>
      </c>
      <c r="DK22" s="21">
        <f>_xlfn.XLOOKUP(DK1,[1]October2024!$B$5:$B$32,[1]October2024!$I$5:$I$32,0)</f>
        <v>0</v>
      </c>
      <c r="DL22" s="21">
        <f>_xlfn.XLOOKUP(DL1,[1]October2024!$B$5:$B$32,[1]October2024!$I$5:$I$32,0)</f>
        <v>0</v>
      </c>
      <c r="DM22" s="21">
        <f>_xlfn.XLOOKUP(DM1,[1]October2024!$B$5:$B$32,[1]October2024!$I$5:$I$32,0)</f>
        <v>0</v>
      </c>
      <c r="DN22" s="21">
        <f>_xlfn.XLOOKUP(DN1,[1]October2024!$B$5:$B$32,[1]October2024!$I$5:$I$32,0)</f>
        <v>0</v>
      </c>
      <c r="DO22" s="21">
        <f>_xlfn.XLOOKUP(DO1,[1]October2024!$B$5:$B$32,[1]October2024!$I$5:$I$32,0)</f>
        <v>0</v>
      </c>
      <c r="DP22" s="21">
        <f>_xlfn.XLOOKUP(DP1,[1]October2024!$B$5:$B$32,[1]October2024!$I$5:$I$32,0)</f>
        <v>0</v>
      </c>
      <c r="DQ22" s="21">
        <f>_xlfn.XLOOKUP(DQ1,[1]October2024!$B$5:$B$32,[1]October2024!$I$5:$I$32,0)</f>
        <v>0</v>
      </c>
      <c r="DR22" s="21">
        <f>_xlfn.XLOOKUP(DR1,[1]October2024!$B$5:$B$32,[1]October2024!$I$5:$I$32,0)</f>
        <v>0</v>
      </c>
      <c r="DS22" s="21">
        <f>_xlfn.XLOOKUP(DS1,[1]October2024!$B$5:$B$32,[1]October2024!$I$5:$I$32,0)</f>
        <v>0</v>
      </c>
      <c r="DT22" s="21">
        <f>_xlfn.XLOOKUP(DT1,[1]October2024!$B$5:$B$32,[1]October2024!$I$5:$I$32,0)</f>
        <v>0</v>
      </c>
      <c r="DU22" s="21">
        <f>_xlfn.XLOOKUP(DU1,[1]October2024!$B$5:$B$32,[1]October2024!$I$5:$I$32,0)</f>
        <v>0</v>
      </c>
      <c r="DV22" s="21">
        <f>_xlfn.XLOOKUP(DV1,[1]October2024!$B$5:$B$32,[1]October2024!$I$5:$I$32,0)</f>
        <v>0</v>
      </c>
      <c r="DW22" s="21">
        <f>_xlfn.XLOOKUP(DW1,[1]October2024!$B$5:$B$32,[1]October2024!$I$5:$I$32,0)</f>
        <v>0</v>
      </c>
      <c r="DX22" s="21">
        <f>_xlfn.XLOOKUP(DX1,[1]October2024!$B$5:$B$32,[1]October2024!$I$5:$I$32,0)</f>
        <v>0</v>
      </c>
      <c r="DY22" s="21">
        <f>_xlfn.XLOOKUP(DY1,[1]October2024!$B$5:$B$32,[1]October2024!$I$5:$I$32,0)</f>
        <v>0</v>
      </c>
      <c r="DZ22" s="21">
        <f>_xlfn.XLOOKUP(DZ1,[1]October2024!$B$5:$B$32,[1]October2024!$I$5:$I$32,0)</f>
        <v>0</v>
      </c>
      <c r="EA22" s="21">
        <f>_xlfn.XLOOKUP(EA1,[1]October2024!$B$5:$B$32,[1]October2024!$I$5:$I$32,0)</f>
        <v>0</v>
      </c>
      <c r="EB22" s="21">
        <f>_xlfn.XLOOKUP(EB1,[1]October2024!$B$5:$B$32,[1]October2024!$I$5:$I$32,0)</f>
        <v>0</v>
      </c>
      <c r="EC22" s="21">
        <f>_xlfn.XLOOKUP(EC1,[1]October2024!$B$5:$B$32,[1]October2024!$I$5:$I$32,0)</f>
        <v>0</v>
      </c>
      <c r="ED22" s="21">
        <f>_xlfn.XLOOKUP(ED1,[1]October2024!$B$5:$B$32,[1]October2024!$I$5:$I$32,0)</f>
        <v>0</v>
      </c>
      <c r="EE22" s="21">
        <f>_xlfn.XLOOKUP(EE1,[1]October2024!$B$5:$B$32,[1]October2024!$I$5:$I$32,0)</f>
        <v>0</v>
      </c>
      <c r="EF22" s="21">
        <f>_xlfn.XLOOKUP(EF1,[1]October2024!$B$5:$B$32,[1]October2024!$I$5:$I$32,0)</f>
        <v>0</v>
      </c>
      <c r="EG22" s="21">
        <f>_xlfn.XLOOKUP(EG1,[1]October2024!$B$5:$B$32,[1]October2024!$I$5:$I$32,0)</f>
        <v>0</v>
      </c>
      <c r="EH22" s="21">
        <f>_xlfn.XLOOKUP(EH1,[1]October2024!$B$5:$B$32,[1]October2024!$I$5:$I$32,0)</f>
        <v>-223250.52999999997</v>
      </c>
      <c r="EI22" s="21">
        <f>_xlfn.XLOOKUP(EI1,[1]October2024!$B$5:$B$32,[1]October2024!$I$5:$I$32,0)</f>
        <v>-145737.67000000001</v>
      </c>
      <c r="EJ22" s="21">
        <f>_xlfn.XLOOKUP(EJ1,[1]October2024!$B$5:$B$32,[1]October2024!$I$5:$I$32,0)</f>
        <v>0</v>
      </c>
      <c r="EK22" s="21">
        <f>_xlfn.XLOOKUP(EK1,[1]October2024!$B$5:$B$32,[1]October2024!$I$5:$I$32,0)</f>
        <v>0</v>
      </c>
      <c r="EL22" s="21">
        <f>_xlfn.XLOOKUP(EL1,[1]October2024!$B$5:$B$32,[1]October2024!$I$5:$I$32,0)</f>
        <v>0</v>
      </c>
      <c r="EM22" s="21">
        <f>_xlfn.XLOOKUP(EM1,[1]October2024!$B$5:$B$32,[1]October2024!$I$5:$I$32,0)</f>
        <v>0</v>
      </c>
      <c r="EN22" s="21">
        <f>_xlfn.XLOOKUP(EN1,[1]October2024!$B$5:$B$32,[1]October2024!$I$5:$I$32,0)</f>
        <v>0</v>
      </c>
      <c r="EO22" s="21">
        <f>_xlfn.XLOOKUP(EO1,[1]October2024!$B$5:$B$32,[1]October2024!$I$5:$I$32,0)</f>
        <v>0</v>
      </c>
      <c r="EP22" s="21">
        <f>_xlfn.XLOOKUP(EP1,[1]October2024!$B$5:$B$32,[1]October2024!$I$5:$I$32,0)</f>
        <v>0</v>
      </c>
      <c r="EQ22" s="21">
        <f>_xlfn.XLOOKUP(EQ1,[1]October2024!$B$5:$B$32,[1]October2024!$I$5:$I$32,0)</f>
        <v>0</v>
      </c>
      <c r="ER22" s="21">
        <f>_xlfn.XLOOKUP(ER1,[1]October2024!$B$5:$B$32,[1]October2024!$I$5:$I$32,0)</f>
        <v>0</v>
      </c>
      <c r="ES22" s="21">
        <f>_xlfn.XLOOKUP(ES1,[1]October2024!$B$5:$B$32,[1]October2024!$I$5:$I$32,0)</f>
        <v>0</v>
      </c>
      <c r="ET22" s="21">
        <f>_xlfn.XLOOKUP(ET1,[1]October2024!$B$5:$B$32,[1]October2024!$I$5:$I$32,0)</f>
        <v>0</v>
      </c>
      <c r="EU22" s="21">
        <f>_xlfn.XLOOKUP(EU1,[1]October2024!$B$5:$B$32,[1]October2024!$I$5:$I$32,0)</f>
        <v>0</v>
      </c>
      <c r="EV22" s="21">
        <f>_xlfn.XLOOKUP(EV1,[1]October2024!$B$5:$B$32,[1]October2024!$I$5:$I$32,0)</f>
        <v>0</v>
      </c>
      <c r="EW22" s="21">
        <f>_xlfn.XLOOKUP(EW1,[1]October2024!$B$5:$B$32,[1]October2024!$I$5:$I$32,0)</f>
        <v>0</v>
      </c>
      <c r="EX22" s="21">
        <f>_xlfn.XLOOKUP(EX1,[1]October2024!$B$5:$B$32,[1]October2024!$I$5:$I$32,0)</f>
        <v>0</v>
      </c>
      <c r="EY22" s="21">
        <f>_xlfn.XLOOKUP(EY1,[1]October2024!$B$5:$B$32,[1]October2024!$I$5:$I$32,0)</f>
        <v>0</v>
      </c>
      <c r="EZ22" s="21">
        <f>_xlfn.XLOOKUP(EZ1,[1]October2024!$B$5:$B$32,[1]October2024!$I$5:$I$32,0)</f>
        <v>0</v>
      </c>
      <c r="FA22" s="21">
        <f>_xlfn.XLOOKUP(FA1,[1]October2024!$B$5:$B$32,[1]October2024!$I$5:$I$32,0)</f>
        <v>0</v>
      </c>
      <c r="FB22" s="21">
        <f>_xlfn.XLOOKUP(FB1,[1]October2024!$B$5:$B$32,[1]October2024!$I$5:$I$32,0)</f>
        <v>0</v>
      </c>
      <c r="FC22" s="21">
        <f>_xlfn.XLOOKUP(FC1,[1]October2024!$B$5:$B$32,[1]October2024!$I$5:$I$32,0)</f>
        <v>0</v>
      </c>
      <c r="FD22" s="21">
        <f>_xlfn.XLOOKUP(FD1,[1]October2024!$B$5:$B$32,[1]October2024!$I$5:$I$32,0)</f>
        <v>0</v>
      </c>
      <c r="FE22" s="21">
        <f>_xlfn.XLOOKUP(FE1,[1]October2024!$B$5:$B$32,[1]October2024!$I$5:$I$32,0)</f>
        <v>0</v>
      </c>
      <c r="FF22" s="21">
        <f>_xlfn.XLOOKUP(FF1,[1]October2024!$B$5:$B$32,[1]October2024!$I$5:$I$32,0)</f>
        <v>0</v>
      </c>
      <c r="FG22" s="21">
        <f>_xlfn.XLOOKUP(FG1,[1]October2024!$B$5:$B$32,[1]October2024!$I$5:$I$32,0)</f>
        <v>0</v>
      </c>
      <c r="FH22" s="21">
        <f>_xlfn.XLOOKUP(FH1,[1]October2024!$B$5:$B$32,[1]October2024!$I$5:$I$32,0)</f>
        <v>0</v>
      </c>
      <c r="FI22" s="21">
        <f>_xlfn.XLOOKUP(FI1,[1]October2024!$B$5:$B$32,[1]October2024!$I$5:$I$32,0)</f>
        <v>0</v>
      </c>
      <c r="FJ22" s="21">
        <f>_xlfn.XLOOKUP(FJ1,[1]October2024!$B$5:$B$32,[1]October2024!$I$5:$I$32,0)</f>
        <v>0</v>
      </c>
      <c r="FK22" s="21">
        <f>_xlfn.XLOOKUP(FK1,[1]October2024!$B$5:$B$32,[1]October2024!$I$5:$I$32,0)</f>
        <v>-70316.669999999984</v>
      </c>
      <c r="FL22" s="21">
        <f>_xlfn.XLOOKUP(FL1,[1]October2024!$B$5:$B$32,[1]October2024!$I$5:$I$32,0)</f>
        <v>-62074.92</v>
      </c>
      <c r="FM22" s="21">
        <f>_xlfn.XLOOKUP(FM1,[1]October2024!$B$5:$B$32,[1]October2024!$I$5:$I$32,0)</f>
        <v>-486827.81999999995</v>
      </c>
      <c r="FN22" s="21">
        <f>_xlfn.XLOOKUP(FN1,[1]October2024!$B$5:$B$32,[1]October2024!$I$5:$I$32,0)</f>
        <v>0</v>
      </c>
      <c r="FO22" s="21">
        <f>_xlfn.XLOOKUP(FO1,[1]October2024!$B$5:$B$32,[1]October2024!$I$5:$I$32,0)</f>
        <v>0</v>
      </c>
      <c r="FP22" s="21">
        <f>_xlfn.XLOOKUP(FP1,[1]October2024!$B$5:$B$32,[1]October2024!$I$5:$I$32,0)</f>
        <v>0</v>
      </c>
      <c r="FQ22" s="21">
        <f>_xlfn.XLOOKUP(FQ1,[1]October2024!$B$5:$B$32,[1]October2024!$I$5:$I$32,0)</f>
        <v>0</v>
      </c>
      <c r="FR22" s="21">
        <f>_xlfn.XLOOKUP(FR1,[1]October2024!$B$5:$B$32,[1]October2024!$I$5:$I$32,0)</f>
        <v>0</v>
      </c>
      <c r="FS22" s="21">
        <f>_xlfn.XLOOKUP(FS1,[1]October2024!$B$5:$B$32,[1]October2024!$I$5:$I$32,0)</f>
        <v>0</v>
      </c>
      <c r="FT22" s="21">
        <f>_xlfn.XLOOKUP(FT1,[1]October2024!$B$5:$B$32,[1]October2024!$I$5:$I$32,0)</f>
        <v>0</v>
      </c>
      <c r="FU22" s="21">
        <f>_xlfn.XLOOKUP(FU1,[1]October2024!$B$5:$B$32,[1]October2024!$I$5:$I$32,0)</f>
        <v>0</v>
      </c>
      <c r="FV22" s="21">
        <f>_xlfn.XLOOKUP(FV1,[1]October2024!$B$5:$B$32,[1]October2024!$I$5:$I$32,0)</f>
        <v>0</v>
      </c>
      <c r="FW22" s="21">
        <f>_xlfn.XLOOKUP(FW1,[1]October2024!$B$5:$B$32,[1]October2024!$I$5:$I$32,0)</f>
        <v>0</v>
      </c>
      <c r="FX22" s="21">
        <f>_xlfn.XLOOKUP(FX1,[1]October2024!$B$5:$B$32,[1]October2024!$I$5:$I$32,0)</f>
        <v>-1875486.71</v>
      </c>
      <c r="FY22" s="18">
        <f t="shared" ref="FY22:FY25" si="7">SUM(B22:FX22)</f>
        <v>-9676383.3699999992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-113563.84000000001</v>
      </c>
      <c r="O27" s="18">
        <f t="shared" si="8"/>
        <v>-100000</v>
      </c>
      <c r="P27" s="18">
        <f t="shared" si="8"/>
        <v>-430161.47000000003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-416256.29000000004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-261668.74000000002</v>
      </c>
      <c r="AP27" s="18">
        <f t="shared" si="8"/>
        <v>0</v>
      </c>
      <c r="AQ27" s="18">
        <f t="shared" si="8"/>
        <v>-1907864.6500000001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-422546.12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-230960.63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-42338.41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-510877.22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-323145.92000000004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-145737.67000000001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-94055.449999999983</v>
      </c>
      <c r="FL27" s="18">
        <f t="shared" si="10"/>
        <v>-68756.86</v>
      </c>
      <c r="FM27" s="18">
        <f t="shared" si="10"/>
        <v>-511214.86999999994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-2473767.0499999998</v>
      </c>
      <c r="FY27" s="18">
        <f>SUM(B27:FX27)</f>
        <v>-11144963.350000001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7047517.8600000003</v>
      </c>
      <c r="O29" s="25">
        <f t="shared" si="11"/>
        <v>219472.01</v>
      </c>
      <c r="P29" s="25">
        <f t="shared" si="11"/>
        <v>31698445.109999999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16877110.699999999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35063068.960000001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4001629.88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1733324.65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42293527.560000002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8250149.8600000003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3103156.56</v>
      </c>
      <c r="FL29" s="25">
        <f t="shared" si="13"/>
        <v>1847668.27</v>
      </c>
      <c r="FM29" s="25">
        <f t="shared" si="13"/>
        <v>18438105.59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17468911.129999999</v>
      </c>
      <c r="FY29" s="25">
        <f>SUM(B29:FX29)</f>
        <v>540102881.58000004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540102881.58000004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190751992.37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349350889.21000004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9" priority="2" operator="greaterThan">
      <formula>0</formula>
    </cfRule>
  </conditionalFormatting>
  <conditionalFormatting sqref="B4:FX4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BFF0-BB08-42AF-A74B-E75AAD000CEA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-33239.060000000005</v>
      </c>
      <c r="D21" s="21">
        <v>-28787.577777777766</v>
      </c>
      <c r="E21" s="21">
        <v>0</v>
      </c>
      <c r="F21" s="21">
        <v>0</v>
      </c>
      <c r="G21" s="21">
        <v>0</v>
      </c>
      <c r="H21" s="21">
        <v>-28992.699444444446</v>
      </c>
      <c r="I21" s="21">
        <v>0</v>
      </c>
      <c r="J21" s="21">
        <v>0</v>
      </c>
      <c r="K21" s="21">
        <v>-12304.786587301585</v>
      </c>
      <c r="L21" s="21">
        <v>0</v>
      </c>
      <c r="M21" s="21">
        <v>0</v>
      </c>
      <c r="N21" s="21">
        <v>-32076.736111111113</v>
      </c>
      <c r="O21" s="21">
        <v>0</v>
      </c>
      <c r="P21" s="21">
        <v>-19819.122777777771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-60539.077619047617</v>
      </c>
      <c r="AA21" s="21">
        <v>-36884.970952380958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-15594.923809523809</v>
      </c>
      <c r="AO21" s="21">
        <v>-55509.353572991095</v>
      </c>
      <c r="AP21" s="21">
        <v>0</v>
      </c>
      <c r="AQ21" s="21">
        <v>-29625.768809523808</v>
      </c>
      <c r="AR21" s="21">
        <v>-12191.173968253966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-9912.9381333333331</v>
      </c>
      <c r="AZ21" s="21">
        <v>-7788.7371047619063</v>
      </c>
      <c r="BA21" s="21">
        <v>-6638.1282142857153</v>
      </c>
      <c r="BB21" s="21">
        <v>0</v>
      </c>
      <c r="BC21" s="21">
        <v>-4277.9048492063494</v>
      </c>
      <c r="BD21" s="21">
        <v>0</v>
      </c>
      <c r="BE21" s="21">
        <v>-29736.114126984125</v>
      </c>
      <c r="BF21" s="21">
        <v>-885.0837619047619</v>
      </c>
      <c r="BG21" s="21">
        <v>0</v>
      </c>
      <c r="BH21" s="21">
        <v>0</v>
      </c>
      <c r="BI21" s="21">
        <v>0</v>
      </c>
      <c r="BJ21" s="21">
        <v>-9411.5403968253959</v>
      </c>
      <c r="BK21" s="21">
        <v>0</v>
      </c>
      <c r="BL21" s="21">
        <v>0</v>
      </c>
      <c r="BM21" s="21">
        <v>-11426.944444444443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-56032.455555555542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-43128.256190476197</v>
      </c>
      <c r="CN21" s="21">
        <v>-19803.624523809525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-38073.777777777774</v>
      </c>
      <c r="DF21" s="21">
        <v>0</v>
      </c>
      <c r="DG21" s="21">
        <v>-10284.921746031743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-17556.848174603176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-16169.528809523808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-26410.135873015875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-770988.78611267358</v>
      </c>
    </row>
    <row r="22" spans="1:254" s="18" customFormat="1" x14ac:dyDescent="0.25">
      <c r="A22" s="42" t="s">
        <v>404</v>
      </c>
      <c r="B22" s="21">
        <v>0</v>
      </c>
      <c r="C22" s="21">
        <v>-457237.5199999999</v>
      </c>
      <c r="D22" s="21">
        <v>0</v>
      </c>
      <c r="E22" s="21">
        <v>-248015.78999999998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-81487.08</v>
      </c>
      <c r="O22" s="21">
        <v>0</v>
      </c>
      <c r="P22" s="21">
        <v>-410426.46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-1730466.59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-255247.75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-231344.01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-453579.94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-59551.89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-61834.1</v>
      </c>
      <c r="FM22" s="21">
        <v>-486827.04999999993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-1874794.72</v>
      </c>
      <c r="FY22" s="18">
        <f t="shared" ref="FY22:FY25" si="7">SUM(B22:FX22)</f>
        <v>-9575016.9199999981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4866.46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-490476.5799999999</v>
      </c>
      <c r="D27" s="18">
        <f t="shared" ref="D27:BO27" si="8">SUM(D21:D26)</f>
        <v>-28787.577777777766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-28992.699444444446</v>
      </c>
      <c r="I27" s="18">
        <f t="shared" si="8"/>
        <v>0</v>
      </c>
      <c r="J27" s="18">
        <f t="shared" si="8"/>
        <v>0</v>
      </c>
      <c r="K27" s="18">
        <f t="shared" si="8"/>
        <v>-12304.786587301585</v>
      </c>
      <c r="L27" s="18">
        <f t="shared" si="8"/>
        <v>0</v>
      </c>
      <c r="M27" s="18">
        <f t="shared" si="8"/>
        <v>-78958.63</v>
      </c>
      <c r="N27" s="18">
        <f t="shared" si="8"/>
        <v>-113563.81611111111</v>
      </c>
      <c r="O27" s="18">
        <f t="shared" si="8"/>
        <v>-100000</v>
      </c>
      <c r="P27" s="18">
        <f t="shared" si="8"/>
        <v>-430245.5827777778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-416256.2576190476</v>
      </c>
      <c r="AA27" s="18">
        <f t="shared" si="8"/>
        <v>-155741.22095238097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-15594.923809523809</v>
      </c>
      <c r="AO27" s="18">
        <f t="shared" si="8"/>
        <v>-261668.74357299111</v>
      </c>
      <c r="AP27" s="18">
        <f t="shared" si="8"/>
        <v>0</v>
      </c>
      <c r="AQ27" s="18">
        <f t="shared" si="8"/>
        <v>-1760092.358809524</v>
      </c>
      <c r="AR27" s="18">
        <f t="shared" si="8"/>
        <v>-12191.173968253966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-265160.68813333334</v>
      </c>
      <c r="AZ27" s="18">
        <f t="shared" si="8"/>
        <v>-21726.237104761905</v>
      </c>
      <c r="BA27" s="18">
        <f t="shared" si="8"/>
        <v>-6638.1282142857153</v>
      </c>
      <c r="BB27" s="18">
        <f t="shared" si="8"/>
        <v>-129799</v>
      </c>
      <c r="BC27" s="18">
        <f t="shared" si="8"/>
        <v>-4277.9048492063494</v>
      </c>
      <c r="BD27" s="18">
        <f t="shared" si="8"/>
        <v>0</v>
      </c>
      <c r="BE27" s="18">
        <f t="shared" si="8"/>
        <v>-422546.12412698416</v>
      </c>
      <c r="BF27" s="18">
        <f t="shared" si="8"/>
        <v>-885.0837619047619</v>
      </c>
      <c r="BG27" s="18">
        <f t="shared" si="8"/>
        <v>0</v>
      </c>
      <c r="BH27" s="18">
        <f t="shared" si="8"/>
        <v>0</v>
      </c>
      <c r="BI27" s="18">
        <f t="shared" si="8"/>
        <v>-231344.01</v>
      </c>
      <c r="BJ27" s="18">
        <f t="shared" si="8"/>
        <v>-779360.64039682527</v>
      </c>
      <c r="BK27" s="18">
        <f t="shared" si="8"/>
        <v>0</v>
      </c>
      <c r="BL27" s="18">
        <v>0</v>
      </c>
      <c r="BM27" s="18">
        <f t="shared" si="8"/>
        <v>-11426.944444444443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-42338.96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-509612.39555555553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-297304.99619047617</v>
      </c>
      <c r="CN27" s="18">
        <f t="shared" si="9"/>
        <v>-323145.92452380958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4177.32</v>
      </c>
      <c r="CY27" s="18">
        <f t="shared" si="9"/>
        <v>-13550.222222222223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-97625.667777777766</v>
      </c>
      <c r="DF27" s="18">
        <f t="shared" si="9"/>
        <v>0</v>
      </c>
      <c r="DG27" s="18">
        <f t="shared" si="9"/>
        <v>-10284.921746031743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-9148.3827777777788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-145737.66</v>
      </c>
      <c r="EJ27" s="18">
        <f t="shared" si="10"/>
        <v>0</v>
      </c>
      <c r="EK27" s="18">
        <f t="shared" si="10"/>
        <v>-17556.848174603176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-16169.528809523808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-141391.70777777777</v>
      </c>
      <c r="FL27" s="18">
        <f t="shared" si="10"/>
        <v>-68516.044444444444</v>
      </c>
      <c r="FM27" s="18">
        <f t="shared" si="10"/>
        <v>-511214.09555555548</v>
      </c>
      <c r="FN27" s="18">
        <f t="shared" si="10"/>
        <v>0</v>
      </c>
      <c r="FO27" s="18">
        <f t="shared" si="10"/>
        <v>-26410.135873015875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-2473075.0599999996</v>
      </c>
      <c r="FY27" s="18">
        <f>SUM(B27:FX27)</f>
        <v>-11039419.586112674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27759115.09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7047517.8799999999</v>
      </c>
      <c r="O29" s="25">
        <f t="shared" si="11"/>
        <v>219472.01</v>
      </c>
      <c r="P29" s="25">
        <f t="shared" si="11"/>
        <v>31698361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16877110.73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35210841.25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13411172.27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4001246.5</v>
      </c>
      <c r="BJ29" s="25">
        <f t="shared" si="11"/>
        <v>30497785.23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1733324.1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42294792.380000003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119450.75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8250149.8700000001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1847909.09</v>
      </c>
      <c r="FM29" s="25">
        <f t="shared" si="13"/>
        <v>18438106.359999999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17469603.120000001</v>
      </c>
      <c r="FY29" s="25">
        <f>SUM(B29:FX29)</f>
        <v>540208425.35000014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540208425.35000014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190852585.13000003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349355840.22000015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7" priority="2" operator="greaterThan">
      <formula>0</formula>
    </cfRule>
  </conditionalFormatting>
  <conditionalFormatting sqref="B4:FX4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FB86-B771-44E2-A098-970190C4AFD3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239484804.67999998</v>
      </c>
      <c r="FY8" s="4">
        <f>SUM(B8:FX8)</f>
        <v>9731882846.0030098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239484804.67999998</v>
      </c>
      <c r="FY13" s="4">
        <f>SUM(B13:FX13)</f>
        <v>5140672712.9636974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239484804.67999998</v>
      </c>
      <c r="FY15" s="4">
        <f>SUM(B15:FX15)</f>
        <v>5140672712.9636974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19957067.049999997</v>
      </c>
      <c r="FY17" s="4">
        <f>SUM(B17:FX17)</f>
        <v>551262233.80000007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-33564.5</v>
      </c>
      <c r="D21" s="21">
        <v>-28900.76</v>
      </c>
      <c r="E21" s="21">
        <v>0</v>
      </c>
      <c r="F21" s="21">
        <v>0</v>
      </c>
      <c r="G21" s="21">
        <v>0</v>
      </c>
      <c r="H21" s="21">
        <v>-29594.44</v>
      </c>
      <c r="I21" s="21">
        <v>0</v>
      </c>
      <c r="J21" s="21">
        <v>0</v>
      </c>
      <c r="K21" s="21">
        <v>-12304.94</v>
      </c>
      <c r="L21" s="21">
        <v>0</v>
      </c>
      <c r="M21" s="21">
        <v>0</v>
      </c>
      <c r="N21" s="21">
        <v>-34000.11</v>
      </c>
      <c r="O21" s="21">
        <v>0</v>
      </c>
      <c r="P21" s="21">
        <v>-21393.56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</v>
      </c>
      <c r="AA21" s="21">
        <v>-37035.67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-15697.64</v>
      </c>
      <c r="AO21" s="21">
        <v>-62177.74</v>
      </c>
      <c r="AP21" s="21">
        <v>0</v>
      </c>
      <c r="AQ21" s="21">
        <v>-29631.67</v>
      </c>
      <c r="AR21" s="21">
        <v>-13063.11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</v>
      </c>
      <c r="AZ21" s="21">
        <v>-7791.1</v>
      </c>
      <c r="BA21" s="21">
        <v>-6640.14</v>
      </c>
      <c r="BB21" s="21">
        <v>0</v>
      </c>
      <c r="BC21" s="21">
        <v>-4279.2</v>
      </c>
      <c r="BD21" s="21">
        <v>0</v>
      </c>
      <c r="BE21" s="21">
        <v>-29736.14</v>
      </c>
      <c r="BF21" s="21">
        <v>-885.35</v>
      </c>
      <c r="BG21" s="21">
        <v>0</v>
      </c>
      <c r="BH21" s="21">
        <v>0</v>
      </c>
      <c r="BI21" s="21">
        <v>0</v>
      </c>
      <c r="BJ21" s="21">
        <v>-10098.11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</v>
      </c>
      <c r="CN21" s="21">
        <v>-25904.17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-13793.2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-17556.990000000002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-26410.44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-805274.06999999983</v>
      </c>
    </row>
    <row r="22" spans="1:254" s="18" customFormat="1" x14ac:dyDescent="0.25">
      <c r="A22" s="42" t="s">
        <v>404</v>
      </c>
      <c r="B22" s="21">
        <v>0</v>
      </c>
      <c r="C22" s="21">
        <v>-457237.52999999991</v>
      </c>
      <c r="D22" s="21">
        <v>0</v>
      </c>
      <c r="E22" s="21">
        <v>-248015.8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5">
        <v>-43994.05</v>
      </c>
      <c r="N22" s="21">
        <v>-81487.08</v>
      </c>
      <c r="O22" s="21">
        <v>0</v>
      </c>
      <c r="P22" s="35">
        <v>-311756.39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-1730466.6300000001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-254166.49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-231343.96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-42338.400000000001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-453550.16000000003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-254176.71000000002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-59443.509999999995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-117753.64</v>
      </c>
      <c r="FL22" s="21">
        <v>-62184.44</v>
      </c>
      <c r="FM22" s="21">
        <v>-486827.92999999993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-1953954.8599999999</v>
      </c>
      <c r="FY22" s="18">
        <f>SUM(B22:FX22)</f>
        <v>-9519774.3399999999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-798282.67999999982</v>
      </c>
      <c r="FY23" s="18">
        <f>SUM(B23:FX23)</f>
        <v>-798282.67999999982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35">
        <v>-1827966.7800000003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35">
        <v>266894.53000000003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-1564560.4300000004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-490802.02999999991</v>
      </c>
      <c r="D27" s="18">
        <f t="shared" ref="D27:BO27" si="7">SUM(D21:D26)</f>
        <v>-28900.76</v>
      </c>
      <c r="E27" s="18">
        <f t="shared" si="7"/>
        <v>-248015.8</v>
      </c>
      <c r="F27" s="18">
        <f t="shared" si="7"/>
        <v>0</v>
      </c>
      <c r="G27" s="18">
        <f t="shared" si="7"/>
        <v>1389.14</v>
      </c>
      <c r="H27" s="18">
        <f t="shared" si="7"/>
        <v>-29594.44</v>
      </c>
      <c r="I27" s="18">
        <f t="shared" si="7"/>
        <v>0</v>
      </c>
      <c r="J27" s="18">
        <f t="shared" si="7"/>
        <v>0</v>
      </c>
      <c r="K27" s="18">
        <f t="shared" si="7"/>
        <v>-12304.94</v>
      </c>
      <c r="L27" s="18">
        <f t="shared" si="7"/>
        <v>0</v>
      </c>
      <c r="M27" s="18">
        <f t="shared" si="7"/>
        <v>-43994.05</v>
      </c>
      <c r="N27" s="18">
        <f t="shared" si="7"/>
        <v>-115487.19</v>
      </c>
      <c r="O27" s="18">
        <f t="shared" si="7"/>
        <v>0</v>
      </c>
      <c r="P27" s="18">
        <f t="shared" si="7"/>
        <v>-333149.95</v>
      </c>
      <c r="Q27" s="18">
        <f t="shared" si="7"/>
        <v>-1827966.7800000003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-416479.41</v>
      </c>
      <c r="AA27" s="18">
        <f t="shared" si="7"/>
        <v>-155891.91999999998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-15697.64</v>
      </c>
      <c r="AO27" s="18">
        <f t="shared" si="7"/>
        <v>-268337.13</v>
      </c>
      <c r="AP27" s="18">
        <f t="shared" si="7"/>
        <v>0</v>
      </c>
      <c r="AQ27" s="18">
        <f t="shared" si="7"/>
        <v>-1760098.3</v>
      </c>
      <c r="AR27" s="18">
        <f t="shared" si="7"/>
        <v>-13063.11</v>
      </c>
      <c r="AS27" s="18">
        <f t="shared" si="7"/>
        <v>-52815.46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-264082.43</v>
      </c>
      <c r="AZ27" s="18">
        <f t="shared" si="7"/>
        <v>-21728.6</v>
      </c>
      <c r="BA27" s="18">
        <f t="shared" si="7"/>
        <v>-6640.14</v>
      </c>
      <c r="BB27" s="18">
        <f t="shared" si="7"/>
        <v>-129799</v>
      </c>
      <c r="BC27" s="18">
        <f t="shared" si="7"/>
        <v>-4279.2</v>
      </c>
      <c r="BD27" s="18">
        <f t="shared" si="7"/>
        <v>0</v>
      </c>
      <c r="BE27" s="18">
        <f t="shared" si="7"/>
        <v>-422546.15</v>
      </c>
      <c r="BF27" s="18">
        <f t="shared" si="7"/>
        <v>266009.18000000005</v>
      </c>
      <c r="BG27" s="18">
        <f t="shared" si="7"/>
        <v>0</v>
      </c>
      <c r="BH27" s="18">
        <f t="shared" si="7"/>
        <v>0</v>
      </c>
      <c r="BI27" s="18">
        <f t="shared" si="7"/>
        <v>-231343.96</v>
      </c>
      <c r="BJ27" s="18">
        <f t="shared" si="7"/>
        <v>-780047.20999999985</v>
      </c>
      <c r="BK27" s="18">
        <f t="shared" si="7"/>
        <v>0</v>
      </c>
      <c r="BL27" s="18">
        <v>0</v>
      </c>
      <c r="BM27" s="18">
        <f t="shared" si="7"/>
        <v>-11426.94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-42338.400000000001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-509590.12000000005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-18702.38</v>
      </c>
      <c r="CK27" s="18">
        <f t="shared" si="8"/>
        <v>0</v>
      </c>
      <c r="CL27" s="18">
        <f t="shared" si="8"/>
        <v>0</v>
      </c>
      <c r="CM27" s="18">
        <f t="shared" si="8"/>
        <v>-302253.04000000004</v>
      </c>
      <c r="CN27" s="18">
        <f t="shared" si="8"/>
        <v>-329246.47000000003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-97517.29</v>
      </c>
      <c r="DF27" s="18">
        <f t="shared" si="8"/>
        <v>0</v>
      </c>
      <c r="DG27" s="18">
        <f t="shared" si="8"/>
        <v>-13793.2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-9148.3799999999992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-223250.52999999997</v>
      </c>
      <c r="EI27" s="18">
        <f t="shared" si="9"/>
        <v>-145737.66</v>
      </c>
      <c r="EJ27" s="18">
        <f t="shared" si="9"/>
        <v>0</v>
      </c>
      <c r="EK27" s="18">
        <f t="shared" si="9"/>
        <v>-17556.990000000002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-141492.41999999998</v>
      </c>
      <c r="FL27" s="18">
        <f t="shared" si="9"/>
        <v>-68866.38</v>
      </c>
      <c r="FM27" s="18">
        <f t="shared" si="9"/>
        <v>-511214.97999999992</v>
      </c>
      <c r="FN27" s="18">
        <f t="shared" si="9"/>
        <v>0</v>
      </c>
      <c r="FO27" s="18">
        <f t="shared" si="9"/>
        <v>-26410.44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-2752237.5399999996</v>
      </c>
      <c r="FY27" s="18">
        <f>SUM(B27:FX27)</f>
        <v>-12687891.520000001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27758789.640000001</v>
      </c>
      <c r="D29" s="25">
        <f t="shared" si="10"/>
        <v>2815243.63</v>
      </c>
      <c r="E29" s="25">
        <f t="shared" si="10"/>
        <v>17454112.98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42822605.82</v>
      </c>
      <c r="N29" s="25">
        <f t="shared" si="10"/>
        <v>7045594.5099999998</v>
      </c>
      <c r="O29" s="25">
        <f t="shared" si="10"/>
        <v>319472.01</v>
      </c>
      <c r="P29" s="25">
        <f t="shared" si="10"/>
        <v>31795456.629999999</v>
      </c>
      <c r="Q29" s="25">
        <f t="shared" si="10"/>
        <v>3655933.56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16876887.579999998</v>
      </c>
      <c r="AA29" s="25">
        <f t="shared" si="10"/>
        <v>1323544.6399999999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22494847.98</v>
      </c>
      <c r="AP29" s="25">
        <f t="shared" si="10"/>
        <v>261133.67</v>
      </c>
      <c r="AQ29" s="25">
        <f t="shared" si="10"/>
        <v>35210835.310000002</v>
      </c>
      <c r="AR29" s="25">
        <f t="shared" si="10"/>
        <v>1374790.11</v>
      </c>
      <c r="AS29" s="25">
        <f t="shared" si="10"/>
        <v>1872342.91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13412250.529999999</v>
      </c>
      <c r="AZ29" s="25">
        <f t="shared" si="10"/>
        <v>7906533.29</v>
      </c>
      <c r="BA29" s="25">
        <f t="shared" si="10"/>
        <v>8359800.8399999999</v>
      </c>
      <c r="BB29" s="25">
        <f t="shared" si="10"/>
        <v>15544386.48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20179094.82</v>
      </c>
      <c r="BF29" s="25">
        <f t="shared" si="10"/>
        <v>1333587.3</v>
      </c>
      <c r="BG29" s="25">
        <f t="shared" si="10"/>
        <v>594415.65</v>
      </c>
      <c r="BH29" s="25">
        <f t="shared" si="10"/>
        <v>418183.16</v>
      </c>
      <c r="BI29" s="25">
        <f t="shared" si="10"/>
        <v>4001246.55</v>
      </c>
      <c r="BJ29" s="25">
        <f t="shared" si="10"/>
        <v>30497098.66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1733324.66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42294814.659999996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3150391.82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17320124.93</v>
      </c>
      <c r="CN29" s="25">
        <f t="shared" si="11"/>
        <v>5853498.96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14195913.199999999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9875599.4299999997</v>
      </c>
      <c r="EI29" s="25">
        <f t="shared" si="12"/>
        <v>8250149.8700000001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3055719.59</v>
      </c>
      <c r="FL29" s="25">
        <f t="shared" si="12"/>
        <v>1847558.75</v>
      </c>
      <c r="FM29" s="25">
        <f t="shared" si="12"/>
        <v>18438105.48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17204829.510000002</v>
      </c>
      <c r="FY29" s="25">
        <f>SUM(B29:FX29)</f>
        <v>538574342.28000021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551262233.80000007</v>
      </c>
      <c r="C32" s="39">
        <f>FY29</f>
        <v>538574342.28000021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191230416.81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356618756.33000016</v>
      </c>
      <c r="C34" s="26">
        <f>C32-C33</f>
        <v>347343925.47000021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5" priority="2" operator="greaterThan">
      <formula>0</formula>
    </cfRule>
  </conditionalFormatting>
  <conditionalFormatting sqref="B4:FX4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D14B-EAD7-4CE5-B51B-C32634E8D22B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46"/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 t="s">
        <v>57</v>
      </c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21240.1</v>
      </c>
      <c r="FY5" s="6">
        <f>SUM(B5:FX5)</f>
        <v>849934.25999999978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239732007.08000001</v>
      </c>
      <c r="FY8" s="4">
        <f>SUM(B8:FX8)</f>
        <v>9732130048.4030094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239732007.08000001</v>
      </c>
      <c r="FY13" s="4">
        <f>SUM(B13:FX13)</f>
        <v>5140919915.3636971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9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12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239732007.08000001</v>
      </c>
      <c r="FY15" s="4">
        <f>SUM(B15:FX15)</f>
        <v>5140919915.3636971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7311867.1200000001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800683.59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19977667.25</v>
      </c>
      <c r="FY17" s="4">
        <f>SUM(B17:FX17)</f>
        <v>552843906.25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-33564.5</v>
      </c>
      <c r="D21" s="21">
        <v>-28900.757777777777</v>
      </c>
      <c r="E21" s="21">
        <v>0</v>
      </c>
      <c r="F21" s="21">
        <v>0</v>
      </c>
      <c r="G21" s="21">
        <v>0</v>
      </c>
      <c r="H21" s="21">
        <v>-29594.444444444445</v>
      </c>
      <c r="I21" s="21">
        <v>0</v>
      </c>
      <c r="J21" s="21">
        <v>0</v>
      </c>
      <c r="K21" s="21">
        <v>-12304.944444444445</v>
      </c>
      <c r="L21" s="21">
        <v>0</v>
      </c>
      <c r="M21" s="21">
        <v>0</v>
      </c>
      <c r="N21" s="21">
        <v>-34000.111111111109</v>
      </c>
      <c r="O21" s="21">
        <v>0</v>
      </c>
      <c r="P21" s="21">
        <v>-21393.557777777776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-60762.23333333333</v>
      </c>
      <c r="AA21" s="21">
        <v>-37035.666666666664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-15697.636666666665</v>
      </c>
      <c r="AO21" s="21">
        <v>-62177.738572991104</v>
      </c>
      <c r="AP21" s="21">
        <v>0</v>
      </c>
      <c r="AQ21" s="21">
        <v>-29631.666666666668</v>
      </c>
      <c r="AR21" s="21">
        <v>-13063.111111111111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-9915.9405333333343</v>
      </c>
      <c r="AZ21" s="21">
        <v>-7791.0961333333335</v>
      </c>
      <c r="BA21" s="21">
        <v>-6640.1387500000001</v>
      </c>
      <c r="BB21" s="21">
        <v>0</v>
      </c>
      <c r="BC21" s="21">
        <v>-4279.2005277777771</v>
      </c>
      <c r="BD21" s="21">
        <v>0</v>
      </c>
      <c r="BE21" s="21">
        <v>-29736.135555555553</v>
      </c>
      <c r="BF21" s="21">
        <v>-885.35183333333327</v>
      </c>
      <c r="BG21" s="21">
        <v>0</v>
      </c>
      <c r="BH21" s="21">
        <v>0</v>
      </c>
      <c r="BI21" s="21">
        <v>0</v>
      </c>
      <c r="BJ21" s="21">
        <v>-10098.111111111111</v>
      </c>
      <c r="BK21" s="21">
        <v>0</v>
      </c>
      <c r="BL21" s="21">
        <v>0</v>
      </c>
      <c r="BM21" s="21">
        <v>-11426.944444444445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-56039.955555555556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-48076.333333333336</v>
      </c>
      <c r="CN21" s="21">
        <v>-25904.166666666668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-38073.777777777781</v>
      </c>
      <c r="DF21" s="21">
        <v>0</v>
      </c>
      <c r="DG21" s="21">
        <v>-13793.198888888888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-17556.988888888889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-22633.321666666667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-26410.444444444445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-805274.06968410232</v>
      </c>
    </row>
    <row r="22" spans="1:254" s="18" customFormat="1" x14ac:dyDescent="0.25">
      <c r="A22" s="42" t="s">
        <v>404</v>
      </c>
      <c r="B22" s="21">
        <v>0</v>
      </c>
      <c r="C22" s="21">
        <v>-458237.5199999999</v>
      </c>
      <c r="D22" s="21">
        <v>0</v>
      </c>
      <c r="E22" s="21">
        <v>-249015.64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-114423.21</v>
      </c>
      <c r="N22" s="21">
        <v>-81987.08</v>
      </c>
      <c r="O22" s="21">
        <v>0</v>
      </c>
      <c r="P22" s="21">
        <v>-397598.82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-356700.54000000004</v>
      </c>
      <c r="AA22" s="21">
        <v>-118981.25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-206926.06</v>
      </c>
      <c r="AP22" s="21">
        <v>0</v>
      </c>
      <c r="AQ22" s="21">
        <v>-1735216.61</v>
      </c>
      <c r="AR22" s="21">
        <v>0</v>
      </c>
      <c r="AS22" s="21">
        <v>-53065.46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-255416.49</v>
      </c>
      <c r="AZ22" s="21">
        <v>-14187.5</v>
      </c>
      <c r="BA22" s="21">
        <v>0</v>
      </c>
      <c r="BB22" s="21">
        <v>-130549</v>
      </c>
      <c r="BC22" s="21">
        <v>0</v>
      </c>
      <c r="BD22" s="21">
        <v>0</v>
      </c>
      <c r="BE22" s="21">
        <v>-393560.01</v>
      </c>
      <c r="BF22" s="21">
        <v>0</v>
      </c>
      <c r="BG22" s="21">
        <v>0</v>
      </c>
      <c r="BH22" s="21">
        <v>0</v>
      </c>
      <c r="BI22" s="21">
        <v>-231843.96</v>
      </c>
      <c r="BJ22" s="21">
        <v>-772199.09999999986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-42588.729999999996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-456634.82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-18952.38</v>
      </c>
      <c r="CK22" s="21">
        <v>0</v>
      </c>
      <c r="CL22" s="21">
        <v>0</v>
      </c>
      <c r="CM22" s="21">
        <v>-255426.74</v>
      </c>
      <c r="CN22" s="21">
        <v>-304136.65000000002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-60026.889999999992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-223750.52999999997</v>
      </c>
      <c r="EI22" s="21">
        <v>-146737.66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-165590.01999999999</v>
      </c>
      <c r="FL22" s="21">
        <v>-62739.199999999997</v>
      </c>
      <c r="FM22" s="21">
        <v>-488077.48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-1805558.0100000005</v>
      </c>
      <c r="FY22" s="18">
        <f>SUM(B22:FX22)</f>
        <v>-9600127.3599999994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-799106.69999999984</v>
      </c>
      <c r="FY23" s="18">
        <f>SUM(B23:FX23)</f>
        <v>-799106.69999999984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-3488.1799999999994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-491802.0199999999</v>
      </c>
      <c r="D27" s="18">
        <f t="shared" ref="D27:BO27" si="7">SUM(D21:D26)</f>
        <v>-28900.757777777777</v>
      </c>
      <c r="E27" s="18">
        <f t="shared" si="7"/>
        <v>-249015.64</v>
      </c>
      <c r="F27" s="18">
        <f t="shared" si="7"/>
        <v>0</v>
      </c>
      <c r="G27" s="18">
        <f t="shared" si="7"/>
        <v>1389.14</v>
      </c>
      <c r="H27" s="18">
        <f t="shared" si="7"/>
        <v>-29594.444444444445</v>
      </c>
      <c r="I27" s="18">
        <f t="shared" si="7"/>
        <v>0</v>
      </c>
      <c r="J27" s="18">
        <f t="shared" si="7"/>
        <v>0</v>
      </c>
      <c r="K27" s="18">
        <f t="shared" si="7"/>
        <v>-12304.944444444445</v>
      </c>
      <c r="L27" s="18">
        <f t="shared" si="7"/>
        <v>0</v>
      </c>
      <c r="M27" s="18">
        <f t="shared" si="7"/>
        <v>-114423.21</v>
      </c>
      <c r="N27" s="18">
        <f t="shared" si="7"/>
        <v>-115987.19111111111</v>
      </c>
      <c r="O27" s="18">
        <f t="shared" si="7"/>
        <v>0</v>
      </c>
      <c r="P27" s="18">
        <f t="shared" si="7"/>
        <v>-418992.37777777779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-417462.77333333337</v>
      </c>
      <c r="AA27" s="18">
        <f t="shared" si="7"/>
        <v>-156016.91666666666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-15697.636666666665</v>
      </c>
      <c r="AO27" s="18">
        <f t="shared" si="7"/>
        <v>-269103.7985729911</v>
      </c>
      <c r="AP27" s="18">
        <f t="shared" si="7"/>
        <v>0</v>
      </c>
      <c r="AQ27" s="18">
        <f t="shared" si="7"/>
        <v>-1764848.2766666668</v>
      </c>
      <c r="AR27" s="18">
        <f t="shared" si="7"/>
        <v>-13063.111111111111</v>
      </c>
      <c r="AS27" s="18">
        <f t="shared" si="7"/>
        <v>-53065.46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-265332.43053333333</v>
      </c>
      <c r="AZ27" s="18">
        <f t="shared" si="7"/>
        <v>-21978.596133333333</v>
      </c>
      <c r="BA27" s="18">
        <f t="shared" si="7"/>
        <v>-6640.1387500000001</v>
      </c>
      <c r="BB27" s="18">
        <f t="shared" si="7"/>
        <v>-130549</v>
      </c>
      <c r="BC27" s="18">
        <f t="shared" si="7"/>
        <v>-4279.2005277777771</v>
      </c>
      <c r="BD27" s="18">
        <f t="shared" si="7"/>
        <v>0</v>
      </c>
      <c r="BE27" s="18">
        <f t="shared" si="7"/>
        <v>-423296.14555555559</v>
      </c>
      <c r="BF27" s="18">
        <f t="shared" si="7"/>
        <v>-885.35183333333327</v>
      </c>
      <c r="BG27" s="18">
        <f t="shared" si="7"/>
        <v>0</v>
      </c>
      <c r="BH27" s="18">
        <f t="shared" si="7"/>
        <v>0</v>
      </c>
      <c r="BI27" s="18">
        <f t="shared" si="7"/>
        <v>-231843.96</v>
      </c>
      <c r="BJ27" s="18">
        <f t="shared" si="7"/>
        <v>-782297.21111111098</v>
      </c>
      <c r="BK27" s="18">
        <f t="shared" si="7"/>
        <v>0</v>
      </c>
      <c r="BL27" s="18">
        <v>0</v>
      </c>
      <c r="BM27" s="18">
        <f t="shared" si="7"/>
        <v>-11426.944444444445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-42588.729999999996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-512674.77555555559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-18952.38</v>
      </c>
      <c r="CK27" s="18">
        <f t="shared" si="8"/>
        <v>0</v>
      </c>
      <c r="CL27" s="18">
        <f t="shared" si="8"/>
        <v>0</v>
      </c>
      <c r="CM27" s="18">
        <f t="shared" si="8"/>
        <v>-303503.0733333333</v>
      </c>
      <c r="CN27" s="18">
        <f t="shared" si="8"/>
        <v>-330040.81666666671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-13550.222222222223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-98100.667777777766</v>
      </c>
      <c r="DF27" s="18">
        <f t="shared" si="8"/>
        <v>0</v>
      </c>
      <c r="DG27" s="18">
        <f t="shared" si="8"/>
        <v>-13793.198888888888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-9148.3827777777788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-223750.52999999997</v>
      </c>
      <c r="EI27" s="18">
        <f t="shared" si="9"/>
        <v>-146737.66</v>
      </c>
      <c r="EJ27" s="18">
        <f t="shared" si="9"/>
        <v>0</v>
      </c>
      <c r="EK27" s="18">
        <f t="shared" si="9"/>
        <v>-17556.988888888889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-22633.321666666667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-189328.79777777777</v>
      </c>
      <c r="FL27" s="18">
        <f t="shared" si="9"/>
        <v>-69421.144444444435</v>
      </c>
      <c r="FM27" s="18">
        <f t="shared" si="9"/>
        <v>-512464.52555555553</v>
      </c>
      <c r="FN27" s="18">
        <f t="shared" si="9"/>
        <v>0</v>
      </c>
      <c r="FO27" s="18">
        <f t="shared" si="9"/>
        <v>-26410.444444444445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-2604664.7100000004</v>
      </c>
      <c r="FY27" s="18">
        <f>SUM(B27:FX27)</f>
        <v>-11207996.309684101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27757789.649999999</v>
      </c>
      <c r="D29" s="25">
        <f t="shared" si="10"/>
        <v>2815243.63</v>
      </c>
      <c r="E29" s="25">
        <f t="shared" si="10"/>
        <v>17453113.140000001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42752176.659999996</v>
      </c>
      <c r="N29" s="25">
        <f t="shared" si="10"/>
        <v>7045094.5099999998</v>
      </c>
      <c r="O29" s="25">
        <f t="shared" si="10"/>
        <v>319472.01</v>
      </c>
      <c r="P29" s="25">
        <f t="shared" si="10"/>
        <v>31709614.199999999</v>
      </c>
      <c r="Q29" s="25">
        <f t="shared" si="10"/>
        <v>7311867.1200000001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16875904.219999999</v>
      </c>
      <c r="AA29" s="25">
        <f t="shared" si="10"/>
        <v>1323419.6399999999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22494081.309999999</v>
      </c>
      <c r="AP29" s="25">
        <f t="shared" si="10"/>
        <v>261133.67</v>
      </c>
      <c r="AQ29" s="25">
        <f t="shared" si="10"/>
        <v>35206085.329999998</v>
      </c>
      <c r="AR29" s="25">
        <f t="shared" si="10"/>
        <v>1374790.11</v>
      </c>
      <c r="AS29" s="25">
        <f t="shared" si="10"/>
        <v>1872092.91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13411000.529999999</v>
      </c>
      <c r="AZ29" s="25">
        <f t="shared" si="10"/>
        <v>7906283.29</v>
      </c>
      <c r="BA29" s="25">
        <f t="shared" si="10"/>
        <v>8359800.8399999999</v>
      </c>
      <c r="BB29" s="25">
        <f t="shared" si="10"/>
        <v>15543636.48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20178344.82</v>
      </c>
      <c r="BF29" s="25">
        <f t="shared" si="10"/>
        <v>799798.24</v>
      </c>
      <c r="BG29" s="25">
        <f t="shared" si="10"/>
        <v>594415.65</v>
      </c>
      <c r="BH29" s="25">
        <f t="shared" si="10"/>
        <v>418183.16</v>
      </c>
      <c r="BI29" s="25">
        <f t="shared" si="10"/>
        <v>4000746.55</v>
      </c>
      <c r="BJ29" s="25">
        <f t="shared" si="10"/>
        <v>30494848.66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1733074.33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42291730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3150141.82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17318874.899999999</v>
      </c>
      <c r="CN29" s="25">
        <f t="shared" si="11"/>
        <v>5852704.6100000003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14195329.82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9875099.4299999997</v>
      </c>
      <c r="EI29" s="25">
        <f t="shared" si="12"/>
        <v>8249149.8700000001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3007883.21</v>
      </c>
      <c r="FL29" s="25">
        <f t="shared" si="12"/>
        <v>1847003.99</v>
      </c>
      <c r="FM29" s="25">
        <f t="shared" si="12"/>
        <v>18436855.93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17373002.539999999</v>
      </c>
      <c r="FY29" s="25">
        <f>SUM(B29:FX29)</f>
        <v>541635909.94000018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552843906.25</v>
      </c>
      <c r="C32" s="39">
        <f>FY29</f>
        <v>541635909.94000018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194376582.93999994</v>
      </c>
      <c r="C33" s="49">
        <f>+B29+K29+M29+N29+P29+AA29+AK29+AM29+AO29+AQ29+AR29+AS29+BU29+BX29+CI29+CM29+CN29+CO29+CY29+DZ29+EC29+EO29+EQ29+EV29+EZ29+FH29+FJ29+FK29+FL29+FO29+BL29+AZ29+BF29</f>
        <v>190483278.99000001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358467323.31000006</v>
      </c>
      <c r="C34" s="26">
        <f>C32-C33</f>
        <v>351152630.95000017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phoneticPr fontId="16" type="noConversion"/>
  <conditionalFormatting sqref="A3">
    <cfRule type="cellIs" dxfId="3" priority="4" operator="greaterThan">
      <formula>0</formula>
    </cfRule>
  </conditionalFormatting>
  <conditionalFormatting sqref="B4:FX4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Mar25</vt:lpstr>
      <vt:lpstr>Feb25</vt:lpstr>
      <vt:lpstr>Jan25</vt:lpstr>
      <vt:lpstr>Dec24</vt:lpstr>
      <vt:lpstr>Nov24</vt:lpstr>
      <vt:lpstr>Oct24</vt:lpstr>
      <vt:lpstr>Sep24</vt:lpstr>
      <vt:lpstr>Aug24</vt:lpstr>
      <vt:lpstr>Jul24</vt:lpstr>
      <vt:lpstr>'Aug24'!Print_Titles</vt:lpstr>
      <vt:lpstr>'Dec24'!Print_Titles</vt:lpstr>
      <vt:lpstr>'Feb25'!Print_Titles</vt:lpstr>
      <vt:lpstr>'Jan25'!Print_Titles</vt:lpstr>
      <vt:lpstr>'Jul24'!Print_Titles</vt:lpstr>
      <vt:lpstr>'Mar25'!Print_Titles</vt:lpstr>
      <vt:lpstr>'Nov24'!Print_Titles</vt:lpstr>
      <vt:lpstr>'Oct24'!Print_Titles</vt:lpstr>
      <vt:lpstr>'Sep24'!Print_Titles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Kahle, Tim</cp:lastModifiedBy>
  <cp:lastPrinted>2024-05-21T15:43:43Z</cp:lastPrinted>
  <dcterms:created xsi:type="dcterms:W3CDTF">2018-07-03T21:44:18Z</dcterms:created>
  <dcterms:modified xsi:type="dcterms:W3CDTF">2025-03-22T00:18:43Z</dcterms:modified>
</cp:coreProperties>
</file>