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SFARUNS\FY23 Projections\June Final Numbers\"/>
    </mc:Choice>
  </mc:AlternateContent>
  <xr:revisionPtr revIDLastSave="0" documentId="8_{69642E68-805C-4AAF-99F9-7194EB19C005}" xr6:coauthVersionLast="47" xr6:coauthVersionMax="47" xr10:uidLastSave="{00000000-0000-0000-0000-000000000000}"/>
  <bookViews>
    <workbookView xWindow="-120" yWindow="-120" windowWidth="20730" windowHeight="11160" xr2:uid="{7E887AD4-0D2B-4D64-BFF6-86704E51D846}"/>
  </bookViews>
  <sheets>
    <sheet name="FY2022-23 June Final" sheetId="1" r:id="rId1"/>
    <sheet name="district disk" sheetId="2" state="hidden" r:id="rId2"/>
  </sheets>
  <externalReferences>
    <externalReference r:id="rId3"/>
    <externalReference r:id="rId4"/>
  </externalReferences>
  <definedNames>
    <definedName name="_Order1" hidden="1">255</definedName>
    <definedName name="DISTRICT" localSheetId="1">#REF!</definedName>
    <definedName name="DISTRICT" localSheetId="0">#REF!</definedName>
    <definedName name="DISTRICT">#REF!</definedName>
    <definedName name="MILL" localSheetId="1">#REF!</definedName>
    <definedName name="MILL" localSheetId="0">#REF!</definedName>
    <definedName name="MILL">#REF!</definedName>
    <definedName name="MOUNTAIN" localSheetId="1">#REF!</definedName>
    <definedName name="MOUNTAIN" localSheetId="0">#REF!</definedName>
    <definedName name="MOUNTAIN">#REF!</definedName>
    <definedName name="OUTLAY" localSheetId="1">#REF!</definedName>
    <definedName name="OUTLAY" localSheetId="0">#REF!</definedName>
    <definedName name="OUTLAY">#REF!</definedName>
    <definedName name="_xlnm.Print_Area" localSheetId="1">'district disk'!$F$1:$I$70</definedName>
    <definedName name="_xlnm.Print_Area" localSheetId="0">'FY2022-23 June Final'!$A$8:$C$327</definedName>
    <definedName name="RURAL" localSheetId="1">#REF!</definedName>
    <definedName name="RURAL" localSheetId="0">#REF!</definedName>
    <definedName name="RURAL">#REF!</definedName>
    <definedName name="SUMMARY" localSheetId="1">#REF!</definedName>
    <definedName name="SUMMARY" localSheetId="0">'[2]district disk'!#REF!</definedName>
    <definedName name="SUMMARY">#REF!</definedName>
    <definedName name="URBAN" localSheetId="1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7" i="2" l="1"/>
  <c r="C289" i="2"/>
  <c r="C303" i="2" s="1"/>
  <c r="H63" i="2" s="1"/>
  <c r="A283" i="2"/>
  <c r="C276" i="2"/>
  <c r="C263" i="2"/>
  <c r="C264" i="2" s="1"/>
  <c r="C247" i="2"/>
  <c r="C202" i="2"/>
  <c r="C200" i="2"/>
  <c r="D193" i="2"/>
  <c r="C193" i="2"/>
  <c r="C192" i="2"/>
  <c r="C172" i="2"/>
  <c r="D171" i="2"/>
  <c r="C171" i="2"/>
  <c r="C168" i="2"/>
  <c r="C167" i="2"/>
  <c r="C169" i="2" s="1"/>
  <c r="C174" i="2" s="1"/>
  <c r="C211" i="2" s="1"/>
  <c r="H37" i="2" s="1"/>
  <c r="C161" i="2"/>
  <c r="C136" i="2"/>
  <c r="C131" i="2"/>
  <c r="C130" i="2"/>
  <c r="C132" i="2" s="1"/>
  <c r="C129" i="2"/>
  <c r="C128" i="2"/>
  <c r="C127" i="2"/>
  <c r="C116" i="2"/>
  <c r="C115" i="2"/>
  <c r="C113" i="2"/>
  <c r="G100" i="2"/>
  <c r="C100" i="2"/>
  <c r="C97" i="2"/>
  <c r="C96" i="2"/>
  <c r="C203" i="2" s="1"/>
  <c r="C95" i="2"/>
  <c r="D94" i="2"/>
  <c r="I18" i="2" s="1"/>
  <c r="C94" i="2"/>
  <c r="H18" i="2" s="1"/>
  <c r="C92" i="2"/>
  <c r="C91" i="2"/>
  <c r="D90" i="2"/>
  <c r="C90" i="2"/>
  <c r="C89" i="2"/>
  <c r="D88" i="2"/>
  <c r="I14" i="2" s="1"/>
  <c r="C88" i="2"/>
  <c r="H14" i="2" s="1"/>
  <c r="C84" i="2"/>
  <c r="H12" i="2" s="1"/>
  <c r="C83" i="2"/>
  <c r="C82" i="2"/>
  <c r="C81" i="2"/>
  <c r="C80" i="2"/>
  <c r="C85" i="2" s="1"/>
  <c r="D77" i="2"/>
  <c r="D76" i="2"/>
  <c r="D75" i="2"/>
  <c r="D74" i="2"/>
  <c r="D73" i="2"/>
  <c r="D68" i="2"/>
  <c r="D63" i="2"/>
  <c r="D62" i="2"/>
  <c r="H59" i="2"/>
  <c r="D58" i="2"/>
  <c r="D57" i="2"/>
  <c r="D56" i="2"/>
  <c r="D55" i="2"/>
  <c r="D54" i="2"/>
  <c r="D53" i="2"/>
  <c r="D59" i="2" s="1"/>
  <c r="D263" i="2" s="1"/>
  <c r="D264" i="2" s="1"/>
  <c r="D50" i="2"/>
  <c r="D49" i="2"/>
  <c r="D192" i="2" s="1"/>
  <c r="H48" i="2"/>
  <c r="D46" i="2"/>
  <c r="H45" i="2"/>
  <c r="D45" i="2"/>
  <c r="D247" i="2" s="1"/>
  <c r="D44" i="2"/>
  <c r="I45" i="2" s="1"/>
  <c r="D43" i="2"/>
  <c r="D276" i="2" s="1"/>
  <c r="D40" i="2"/>
  <c r="D39" i="2"/>
  <c r="D136" i="2" s="1"/>
  <c r="D38" i="2"/>
  <c r="D115" i="2" s="1"/>
  <c r="D37" i="2"/>
  <c r="D202" i="2" s="1"/>
  <c r="D36" i="2"/>
  <c r="D200" i="2" s="1"/>
  <c r="D35" i="2"/>
  <c r="D116" i="2" s="1"/>
  <c r="D32" i="2"/>
  <c r="D95" i="2" s="1"/>
  <c r="I19" i="2" s="1"/>
  <c r="D31" i="2"/>
  <c r="D30" i="2"/>
  <c r="D97" i="2" s="1"/>
  <c r="H29" i="2"/>
  <c r="D29" i="2"/>
  <c r="D92" i="2" s="1"/>
  <c r="D28" i="2"/>
  <c r="D27" i="2"/>
  <c r="D91" i="2" s="1"/>
  <c r="H26" i="2"/>
  <c r="D26" i="2"/>
  <c r="D161" i="2" s="1"/>
  <c r="D25" i="2"/>
  <c r="D89" i="2" s="1"/>
  <c r="I15" i="2" s="1"/>
  <c r="D24" i="2"/>
  <c r="H23" i="2"/>
  <c r="D23" i="2"/>
  <c r="D84" i="2" s="1"/>
  <c r="I12" i="2" s="1"/>
  <c r="D22" i="2"/>
  <c r="D83" i="2" s="1"/>
  <c r="I11" i="2" s="1"/>
  <c r="D21" i="2"/>
  <c r="D82" i="2" s="1"/>
  <c r="I10" i="2" s="1"/>
  <c r="H20" i="2"/>
  <c r="D20" i="2"/>
  <c r="D81" i="2" s="1"/>
  <c r="I9" i="2" s="1"/>
  <c r="H19" i="2"/>
  <c r="D19" i="2"/>
  <c r="D18" i="2"/>
  <c r="D17" i="2"/>
  <c r="I16" i="2"/>
  <c r="H16" i="2"/>
  <c r="D16" i="2"/>
  <c r="D128" i="2" s="1"/>
  <c r="H15" i="2"/>
  <c r="D15" i="2"/>
  <c r="D14" i="2"/>
  <c r="D131" i="2" s="1"/>
  <c r="I26" i="2" s="1"/>
  <c r="D13" i="2"/>
  <c r="D127" i="2" s="1"/>
  <c r="H11" i="2"/>
  <c r="D11" i="2"/>
  <c r="H10" i="2"/>
  <c r="D10" i="2"/>
  <c r="H9" i="2"/>
  <c r="D9" i="2"/>
  <c r="D167" i="2" s="1"/>
  <c r="D7" i="2"/>
  <c r="G6" i="2"/>
  <c r="D6" i="2"/>
  <c r="D5" i="2"/>
  <c r="D4" i="2"/>
  <c r="D8" i="2" s="1"/>
  <c r="FX320" i="1"/>
  <c r="FW320" i="1"/>
  <c r="FV320" i="1"/>
  <c r="FU320" i="1"/>
  <c r="FT320" i="1"/>
  <c r="FS320" i="1"/>
  <c r="FR320" i="1"/>
  <c r="FQ320" i="1"/>
  <c r="FP320" i="1"/>
  <c r="FO320" i="1"/>
  <c r="FN320" i="1"/>
  <c r="FM320" i="1"/>
  <c r="FL320" i="1"/>
  <c r="FK320" i="1"/>
  <c r="FJ320" i="1"/>
  <c r="FI320" i="1"/>
  <c r="FH320" i="1"/>
  <c r="FG320" i="1"/>
  <c r="FF320" i="1"/>
  <c r="FE320" i="1"/>
  <c r="FD320" i="1"/>
  <c r="FC320" i="1"/>
  <c r="FB320" i="1"/>
  <c r="FA320" i="1"/>
  <c r="EZ320" i="1"/>
  <c r="EY320" i="1"/>
  <c r="EX320" i="1"/>
  <c r="EW320" i="1"/>
  <c r="EV320" i="1"/>
  <c r="EU320" i="1"/>
  <c r="ET320" i="1"/>
  <c r="ES320" i="1"/>
  <c r="ER320" i="1"/>
  <c r="EQ320" i="1"/>
  <c r="EP320" i="1"/>
  <c r="EO320" i="1"/>
  <c r="EN320" i="1"/>
  <c r="EM320" i="1"/>
  <c r="EL320" i="1"/>
  <c r="EK320" i="1"/>
  <c r="EJ320" i="1"/>
  <c r="EI320" i="1"/>
  <c r="EH320" i="1"/>
  <c r="EG320" i="1"/>
  <c r="EF320" i="1"/>
  <c r="EE320" i="1"/>
  <c r="ED320" i="1"/>
  <c r="EC320" i="1"/>
  <c r="EB320" i="1"/>
  <c r="EA320" i="1"/>
  <c r="DZ320" i="1"/>
  <c r="DY320" i="1"/>
  <c r="DX320" i="1"/>
  <c r="DW320" i="1"/>
  <c r="DV320" i="1"/>
  <c r="DU320" i="1"/>
  <c r="DT320" i="1"/>
  <c r="DS320" i="1"/>
  <c r="DR320" i="1"/>
  <c r="DQ320" i="1"/>
  <c r="DP320" i="1"/>
  <c r="DO320" i="1"/>
  <c r="DN320" i="1"/>
  <c r="DM320" i="1"/>
  <c r="DL320" i="1"/>
  <c r="DK320" i="1"/>
  <c r="DJ320" i="1"/>
  <c r="DI320" i="1"/>
  <c r="DH320" i="1"/>
  <c r="DG320" i="1"/>
  <c r="DF320" i="1"/>
  <c r="DE320" i="1"/>
  <c r="DD320" i="1"/>
  <c r="DC320" i="1"/>
  <c r="DB320" i="1"/>
  <c r="DA320" i="1"/>
  <c r="CZ320" i="1"/>
  <c r="CY320" i="1"/>
  <c r="CX320" i="1"/>
  <c r="CW320" i="1"/>
  <c r="CV320" i="1"/>
  <c r="CU320" i="1"/>
  <c r="CT320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FX318" i="1"/>
  <c r="FW318" i="1"/>
  <c r="FV318" i="1"/>
  <c r="FU318" i="1"/>
  <c r="FT318" i="1"/>
  <c r="FS318" i="1"/>
  <c r="FR318" i="1"/>
  <c r="FQ318" i="1"/>
  <c r="FP318" i="1"/>
  <c r="FO318" i="1"/>
  <c r="FN318" i="1"/>
  <c r="FM318" i="1"/>
  <c r="FL318" i="1"/>
  <c r="FK318" i="1"/>
  <c r="FJ318" i="1"/>
  <c r="FI318" i="1"/>
  <c r="FH318" i="1"/>
  <c r="FG318" i="1"/>
  <c r="FF318" i="1"/>
  <c r="FE318" i="1"/>
  <c r="FD318" i="1"/>
  <c r="FC318" i="1"/>
  <c r="FB318" i="1"/>
  <c r="FA318" i="1"/>
  <c r="EZ318" i="1"/>
  <c r="EY318" i="1"/>
  <c r="EX318" i="1"/>
  <c r="EW318" i="1"/>
  <c r="EV318" i="1"/>
  <c r="EU318" i="1"/>
  <c r="ET318" i="1"/>
  <c r="ES318" i="1"/>
  <c r="ER318" i="1"/>
  <c r="EQ318" i="1"/>
  <c r="EP318" i="1"/>
  <c r="EO318" i="1"/>
  <c r="EN318" i="1"/>
  <c r="EM318" i="1"/>
  <c r="EL318" i="1"/>
  <c r="EK318" i="1"/>
  <c r="EJ318" i="1"/>
  <c r="EI318" i="1"/>
  <c r="EH318" i="1"/>
  <c r="EG318" i="1"/>
  <c r="EF318" i="1"/>
  <c r="EE318" i="1"/>
  <c r="ED318" i="1"/>
  <c r="EC318" i="1"/>
  <c r="EB318" i="1"/>
  <c r="EA318" i="1"/>
  <c r="DZ318" i="1"/>
  <c r="DY318" i="1"/>
  <c r="DX318" i="1"/>
  <c r="DW318" i="1"/>
  <c r="DV318" i="1"/>
  <c r="DU318" i="1"/>
  <c r="DT318" i="1"/>
  <c r="DS318" i="1"/>
  <c r="DR318" i="1"/>
  <c r="DQ318" i="1"/>
  <c r="DP318" i="1"/>
  <c r="DO318" i="1"/>
  <c r="DN318" i="1"/>
  <c r="DM318" i="1"/>
  <c r="DL318" i="1"/>
  <c r="DK318" i="1"/>
  <c r="DJ318" i="1"/>
  <c r="DI318" i="1"/>
  <c r="DH318" i="1"/>
  <c r="DG318" i="1"/>
  <c r="DF318" i="1"/>
  <c r="DE318" i="1"/>
  <c r="DD318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FX316" i="1"/>
  <c r="FW316" i="1"/>
  <c r="FV316" i="1"/>
  <c r="FU316" i="1"/>
  <c r="FT316" i="1"/>
  <c r="FS316" i="1"/>
  <c r="FR316" i="1"/>
  <c r="FQ316" i="1"/>
  <c r="FP316" i="1"/>
  <c r="FO316" i="1"/>
  <c r="FN316" i="1"/>
  <c r="FM316" i="1"/>
  <c r="FL316" i="1"/>
  <c r="FK316" i="1"/>
  <c r="FJ316" i="1"/>
  <c r="FI316" i="1"/>
  <c r="FH316" i="1"/>
  <c r="FG316" i="1"/>
  <c r="FF316" i="1"/>
  <c r="FE316" i="1"/>
  <c r="FD316" i="1"/>
  <c r="FC316" i="1"/>
  <c r="FB316" i="1"/>
  <c r="FA316" i="1"/>
  <c r="EZ316" i="1"/>
  <c r="EY316" i="1"/>
  <c r="EX316" i="1"/>
  <c r="EW316" i="1"/>
  <c r="EV316" i="1"/>
  <c r="EU316" i="1"/>
  <c r="ET316" i="1"/>
  <c r="ES316" i="1"/>
  <c r="ER316" i="1"/>
  <c r="EQ316" i="1"/>
  <c r="EP316" i="1"/>
  <c r="EO316" i="1"/>
  <c r="EN316" i="1"/>
  <c r="EM316" i="1"/>
  <c r="EL316" i="1"/>
  <c r="EK316" i="1"/>
  <c r="EJ316" i="1"/>
  <c r="EI316" i="1"/>
  <c r="EH316" i="1"/>
  <c r="EG316" i="1"/>
  <c r="EF316" i="1"/>
  <c r="EE316" i="1"/>
  <c r="ED316" i="1"/>
  <c r="EC316" i="1"/>
  <c r="EB316" i="1"/>
  <c r="EA316" i="1"/>
  <c r="DZ316" i="1"/>
  <c r="DY316" i="1"/>
  <c r="DX316" i="1"/>
  <c r="DW316" i="1"/>
  <c r="DV316" i="1"/>
  <c r="DU316" i="1"/>
  <c r="DT316" i="1"/>
  <c r="DS316" i="1"/>
  <c r="DR316" i="1"/>
  <c r="DQ316" i="1"/>
  <c r="DP316" i="1"/>
  <c r="DO316" i="1"/>
  <c r="DN316" i="1"/>
  <c r="DM316" i="1"/>
  <c r="DL316" i="1"/>
  <c r="DK316" i="1"/>
  <c r="DJ316" i="1"/>
  <c r="DI316" i="1"/>
  <c r="DH316" i="1"/>
  <c r="DG316" i="1"/>
  <c r="DF316" i="1"/>
  <c r="DE316" i="1"/>
  <c r="DD316" i="1"/>
  <c r="DC316" i="1"/>
  <c r="DB316" i="1"/>
  <c r="DA316" i="1"/>
  <c r="CZ316" i="1"/>
  <c r="CY316" i="1"/>
  <c r="CX316" i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FY310" i="1"/>
  <c r="FY307" i="1"/>
  <c r="FY306" i="1"/>
  <c r="FH293" i="1"/>
  <c r="FH307" i="1" s="1"/>
  <c r="FH329" i="1" s="1"/>
  <c r="EW293" i="1"/>
  <c r="EW307" i="1" s="1"/>
  <c r="EW329" i="1" s="1"/>
  <c r="DY293" i="1"/>
  <c r="DY307" i="1" s="1"/>
  <c r="DY329" i="1" s="1"/>
  <c r="DA293" i="1"/>
  <c r="DA307" i="1" s="1"/>
  <c r="DA329" i="1" s="1"/>
  <c r="CT293" i="1"/>
  <c r="CT307" i="1" s="1"/>
  <c r="CT329" i="1" s="1"/>
  <c r="CR293" i="1"/>
  <c r="CR307" i="1" s="1"/>
  <c r="CR329" i="1" s="1"/>
  <c r="CO293" i="1"/>
  <c r="CO307" i="1" s="1"/>
  <c r="CO329" i="1" s="1"/>
  <c r="AR293" i="1"/>
  <c r="AR307" i="1" s="1"/>
  <c r="AR329" i="1" s="1"/>
  <c r="AF293" i="1"/>
  <c r="AF307" i="1" s="1"/>
  <c r="AF329" i="1" s="1"/>
  <c r="U293" i="1"/>
  <c r="U307" i="1" s="1"/>
  <c r="U329" i="1" s="1"/>
  <c r="R293" i="1"/>
  <c r="R307" i="1" s="1"/>
  <c r="R329" i="1" s="1"/>
  <c r="GB288" i="1"/>
  <c r="FX280" i="1"/>
  <c r="FX293" i="1" s="1"/>
  <c r="FX307" i="1" s="1"/>
  <c r="FX329" i="1" s="1"/>
  <c r="FW280" i="1"/>
  <c r="FW293" i="1" s="1"/>
  <c r="FW307" i="1" s="1"/>
  <c r="FW329" i="1" s="1"/>
  <c r="FV280" i="1"/>
  <c r="FV293" i="1" s="1"/>
  <c r="FV307" i="1" s="1"/>
  <c r="FV329" i="1" s="1"/>
  <c r="FU280" i="1"/>
  <c r="FU293" i="1" s="1"/>
  <c r="FU307" i="1" s="1"/>
  <c r="FU329" i="1" s="1"/>
  <c r="FT280" i="1"/>
  <c r="FT293" i="1" s="1"/>
  <c r="FT307" i="1" s="1"/>
  <c r="FT329" i="1" s="1"/>
  <c r="FS280" i="1"/>
  <c r="FS293" i="1" s="1"/>
  <c r="FS307" i="1" s="1"/>
  <c r="FS329" i="1" s="1"/>
  <c r="FR280" i="1"/>
  <c r="FR293" i="1" s="1"/>
  <c r="FR307" i="1" s="1"/>
  <c r="FR329" i="1" s="1"/>
  <c r="FQ280" i="1"/>
  <c r="FQ293" i="1" s="1"/>
  <c r="FQ307" i="1" s="1"/>
  <c r="FQ329" i="1" s="1"/>
  <c r="FP280" i="1"/>
  <c r="FP293" i="1" s="1"/>
  <c r="FP307" i="1" s="1"/>
  <c r="FP329" i="1" s="1"/>
  <c r="FO280" i="1"/>
  <c r="FO293" i="1" s="1"/>
  <c r="FO307" i="1" s="1"/>
  <c r="FO329" i="1" s="1"/>
  <c r="FN280" i="1"/>
  <c r="FN293" i="1" s="1"/>
  <c r="FN307" i="1" s="1"/>
  <c r="FN329" i="1" s="1"/>
  <c r="FM280" i="1"/>
  <c r="FM293" i="1" s="1"/>
  <c r="FM307" i="1" s="1"/>
  <c r="FM329" i="1" s="1"/>
  <c r="FL280" i="1"/>
  <c r="FL293" i="1" s="1"/>
  <c r="FL307" i="1" s="1"/>
  <c r="FL329" i="1" s="1"/>
  <c r="FK280" i="1"/>
  <c r="FK293" i="1" s="1"/>
  <c r="FK307" i="1" s="1"/>
  <c r="FK329" i="1" s="1"/>
  <c r="FJ280" i="1"/>
  <c r="FJ293" i="1" s="1"/>
  <c r="FJ307" i="1" s="1"/>
  <c r="FJ329" i="1" s="1"/>
  <c r="FI280" i="1"/>
  <c r="FI293" i="1" s="1"/>
  <c r="FI307" i="1" s="1"/>
  <c r="FI329" i="1" s="1"/>
  <c r="FH280" i="1"/>
  <c r="FG280" i="1"/>
  <c r="FG293" i="1" s="1"/>
  <c r="FG307" i="1" s="1"/>
  <c r="FG329" i="1" s="1"/>
  <c r="FF280" i="1"/>
  <c r="FF293" i="1" s="1"/>
  <c r="FF307" i="1" s="1"/>
  <c r="FF329" i="1" s="1"/>
  <c r="FE280" i="1"/>
  <c r="FE293" i="1" s="1"/>
  <c r="FE307" i="1" s="1"/>
  <c r="FE329" i="1" s="1"/>
  <c r="FD280" i="1"/>
  <c r="FD293" i="1" s="1"/>
  <c r="FD307" i="1" s="1"/>
  <c r="FD329" i="1" s="1"/>
  <c r="FC280" i="1"/>
  <c r="FC293" i="1" s="1"/>
  <c r="FC307" i="1" s="1"/>
  <c r="FC329" i="1" s="1"/>
  <c r="FB280" i="1"/>
  <c r="FB293" i="1" s="1"/>
  <c r="FB307" i="1" s="1"/>
  <c r="FB329" i="1" s="1"/>
  <c r="FA280" i="1"/>
  <c r="FA293" i="1" s="1"/>
  <c r="FA307" i="1" s="1"/>
  <c r="FA329" i="1" s="1"/>
  <c r="EZ280" i="1"/>
  <c r="EZ293" i="1" s="1"/>
  <c r="EZ307" i="1" s="1"/>
  <c r="EZ329" i="1" s="1"/>
  <c r="EY280" i="1"/>
  <c r="EY293" i="1" s="1"/>
  <c r="EY307" i="1" s="1"/>
  <c r="EY329" i="1" s="1"/>
  <c r="EX280" i="1"/>
  <c r="EX293" i="1" s="1"/>
  <c r="EX307" i="1" s="1"/>
  <c r="EX329" i="1" s="1"/>
  <c r="EW280" i="1"/>
  <c r="EV280" i="1"/>
  <c r="EV293" i="1" s="1"/>
  <c r="EV307" i="1" s="1"/>
  <c r="EV329" i="1" s="1"/>
  <c r="EU280" i="1"/>
  <c r="EU293" i="1" s="1"/>
  <c r="EU307" i="1" s="1"/>
  <c r="EU329" i="1" s="1"/>
  <c r="ET280" i="1"/>
  <c r="ET293" i="1" s="1"/>
  <c r="ET307" i="1" s="1"/>
  <c r="ET329" i="1" s="1"/>
  <c r="ES280" i="1"/>
  <c r="ES293" i="1" s="1"/>
  <c r="ES307" i="1" s="1"/>
  <c r="ES329" i="1" s="1"/>
  <c r="ER280" i="1"/>
  <c r="ER293" i="1" s="1"/>
  <c r="ER307" i="1" s="1"/>
  <c r="ER329" i="1" s="1"/>
  <c r="EQ280" i="1"/>
  <c r="EQ293" i="1" s="1"/>
  <c r="EQ307" i="1" s="1"/>
  <c r="EQ329" i="1" s="1"/>
  <c r="EP280" i="1"/>
  <c r="EP293" i="1" s="1"/>
  <c r="EP307" i="1" s="1"/>
  <c r="EP329" i="1" s="1"/>
  <c r="EO280" i="1"/>
  <c r="EO293" i="1" s="1"/>
  <c r="EO307" i="1" s="1"/>
  <c r="EO329" i="1" s="1"/>
  <c r="EN280" i="1"/>
  <c r="EN293" i="1" s="1"/>
  <c r="EN307" i="1" s="1"/>
  <c r="EN329" i="1" s="1"/>
  <c r="EM280" i="1"/>
  <c r="EM293" i="1" s="1"/>
  <c r="EM307" i="1" s="1"/>
  <c r="EM329" i="1" s="1"/>
  <c r="EL280" i="1"/>
  <c r="EL293" i="1" s="1"/>
  <c r="EL307" i="1" s="1"/>
  <c r="EL329" i="1" s="1"/>
  <c r="EK280" i="1"/>
  <c r="EK293" i="1" s="1"/>
  <c r="EK307" i="1" s="1"/>
  <c r="EK329" i="1" s="1"/>
  <c r="EJ280" i="1"/>
  <c r="EJ293" i="1" s="1"/>
  <c r="EJ307" i="1" s="1"/>
  <c r="EJ329" i="1" s="1"/>
  <c r="EI280" i="1"/>
  <c r="EI293" i="1" s="1"/>
  <c r="EI307" i="1" s="1"/>
  <c r="EI329" i="1" s="1"/>
  <c r="EH280" i="1"/>
  <c r="EH293" i="1" s="1"/>
  <c r="EH307" i="1" s="1"/>
  <c r="EH329" i="1" s="1"/>
  <c r="EG280" i="1"/>
  <c r="EG293" i="1" s="1"/>
  <c r="EG307" i="1" s="1"/>
  <c r="EG329" i="1" s="1"/>
  <c r="EF280" i="1"/>
  <c r="EF293" i="1" s="1"/>
  <c r="EF307" i="1" s="1"/>
  <c r="EF329" i="1" s="1"/>
  <c r="EE280" i="1"/>
  <c r="EE293" i="1" s="1"/>
  <c r="EE307" i="1" s="1"/>
  <c r="EE329" i="1" s="1"/>
  <c r="ED280" i="1"/>
  <c r="ED293" i="1" s="1"/>
  <c r="ED307" i="1" s="1"/>
  <c r="ED329" i="1" s="1"/>
  <c r="EC280" i="1"/>
  <c r="EC293" i="1" s="1"/>
  <c r="EC307" i="1" s="1"/>
  <c r="EC329" i="1" s="1"/>
  <c r="EB280" i="1"/>
  <c r="EB293" i="1" s="1"/>
  <c r="EB307" i="1" s="1"/>
  <c r="EB329" i="1" s="1"/>
  <c r="EA280" i="1"/>
  <c r="EA293" i="1" s="1"/>
  <c r="EA307" i="1" s="1"/>
  <c r="EA329" i="1" s="1"/>
  <c r="DZ280" i="1"/>
  <c r="DZ293" i="1" s="1"/>
  <c r="DZ307" i="1" s="1"/>
  <c r="DZ329" i="1" s="1"/>
  <c r="DY280" i="1"/>
  <c r="DX280" i="1"/>
  <c r="DX293" i="1" s="1"/>
  <c r="DX307" i="1" s="1"/>
  <c r="DX329" i="1" s="1"/>
  <c r="DW280" i="1"/>
  <c r="DW293" i="1" s="1"/>
  <c r="DW307" i="1" s="1"/>
  <c r="DW329" i="1" s="1"/>
  <c r="DV280" i="1"/>
  <c r="DV293" i="1" s="1"/>
  <c r="DV307" i="1" s="1"/>
  <c r="DV329" i="1" s="1"/>
  <c r="DU280" i="1"/>
  <c r="DU293" i="1" s="1"/>
  <c r="DU307" i="1" s="1"/>
  <c r="DU329" i="1" s="1"/>
  <c r="DT280" i="1"/>
  <c r="DT293" i="1" s="1"/>
  <c r="DT307" i="1" s="1"/>
  <c r="DT329" i="1" s="1"/>
  <c r="DS280" i="1"/>
  <c r="DS293" i="1" s="1"/>
  <c r="DS307" i="1" s="1"/>
  <c r="DS329" i="1" s="1"/>
  <c r="DR280" i="1"/>
  <c r="DR293" i="1" s="1"/>
  <c r="DR307" i="1" s="1"/>
  <c r="DR329" i="1" s="1"/>
  <c r="DQ280" i="1"/>
  <c r="DQ293" i="1" s="1"/>
  <c r="DQ307" i="1" s="1"/>
  <c r="DQ329" i="1" s="1"/>
  <c r="DP280" i="1"/>
  <c r="DP293" i="1" s="1"/>
  <c r="DP307" i="1" s="1"/>
  <c r="DP329" i="1" s="1"/>
  <c r="DO280" i="1"/>
  <c r="DO293" i="1" s="1"/>
  <c r="DO307" i="1" s="1"/>
  <c r="DO329" i="1" s="1"/>
  <c r="DN280" i="1"/>
  <c r="DN293" i="1" s="1"/>
  <c r="DN307" i="1" s="1"/>
  <c r="DN329" i="1" s="1"/>
  <c r="DM280" i="1"/>
  <c r="DM293" i="1" s="1"/>
  <c r="DM307" i="1" s="1"/>
  <c r="DM329" i="1" s="1"/>
  <c r="DL280" i="1"/>
  <c r="DL293" i="1" s="1"/>
  <c r="DL307" i="1" s="1"/>
  <c r="DL329" i="1" s="1"/>
  <c r="DK280" i="1"/>
  <c r="DK293" i="1" s="1"/>
  <c r="DK307" i="1" s="1"/>
  <c r="DK329" i="1" s="1"/>
  <c r="DJ280" i="1"/>
  <c r="DJ293" i="1" s="1"/>
  <c r="DJ307" i="1" s="1"/>
  <c r="DJ329" i="1" s="1"/>
  <c r="DI280" i="1"/>
  <c r="DI293" i="1" s="1"/>
  <c r="DI307" i="1" s="1"/>
  <c r="DI329" i="1" s="1"/>
  <c r="DH280" i="1"/>
  <c r="DH293" i="1" s="1"/>
  <c r="DH307" i="1" s="1"/>
  <c r="DH329" i="1" s="1"/>
  <c r="DG280" i="1"/>
  <c r="DG293" i="1" s="1"/>
  <c r="DG307" i="1" s="1"/>
  <c r="DG329" i="1" s="1"/>
  <c r="DF280" i="1"/>
  <c r="DF293" i="1" s="1"/>
  <c r="DF307" i="1" s="1"/>
  <c r="DF329" i="1" s="1"/>
  <c r="DE280" i="1"/>
  <c r="DE293" i="1" s="1"/>
  <c r="DE307" i="1" s="1"/>
  <c r="DE329" i="1" s="1"/>
  <c r="DD280" i="1"/>
  <c r="DD293" i="1" s="1"/>
  <c r="DD307" i="1" s="1"/>
  <c r="DD329" i="1" s="1"/>
  <c r="DC280" i="1"/>
  <c r="DC293" i="1" s="1"/>
  <c r="DC307" i="1" s="1"/>
  <c r="DC329" i="1" s="1"/>
  <c r="DB280" i="1"/>
  <c r="DB293" i="1" s="1"/>
  <c r="DB307" i="1" s="1"/>
  <c r="DB329" i="1" s="1"/>
  <c r="DA280" i="1"/>
  <c r="CZ280" i="1"/>
  <c r="CZ293" i="1" s="1"/>
  <c r="CZ307" i="1" s="1"/>
  <c r="CZ329" i="1" s="1"/>
  <c r="CY280" i="1"/>
  <c r="CY293" i="1" s="1"/>
  <c r="CY307" i="1" s="1"/>
  <c r="CY329" i="1" s="1"/>
  <c r="CX280" i="1"/>
  <c r="CX293" i="1" s="1"/>
  <c r="CX307" i="1" s="1"/>
  <c r="CX329" i="1" s="1"/>
  <c r="CW280" i="1"/>
  <c r="CW293" i="1" s="1"/>
  <c r="CW307" i="1" s="1"/>
  <c r="CW329" i="1" s="1"/>
  <c r="CV280" i="1"/>
  <c r="CV293" i="1" s="1"/>
  <c r="CV307" i="1" s="1"/>
  <c r="CV329" i="1" s="1"/>
  <c r="CU280" i="1"/>
  <c r="CU293" i="1" s="1"/>
  <c r="CU307" i="1" s="1"/>
  <c r="CU329" i="1" s="1"/>
  <c r="CT280" i="1"/>
  <c r="CS280" i="1"/>
  <c r="CS293" i="1" s="1"/>
  <c r="CS307" i="1" s="1"/>
  <c r="CS329" i="1" s="1"/>
  <c r="CR280" i="1"/>
  <c r="CQ280" i="1"/>
  <c r="CQ293" i="1" s="1"/>
  <c r="CQ307" i="1" s="1"/>
  <c r="CQ329" i="1" s="1"/>
  <c r="CP280" i="1"/>
  <c r="CP293" i="1" s="1"/>
  <c r="CP307" i="1" s="1"/>
  <c r="CP329" i="1" s="1"/>
  <c r="CO280" i="1"/>
  <c r="CN280" i="1"/>
  <c r="CN293" i="1" s="1"/>
  <c r="CN307" i="1" s="1"/>
  <c r="CN329" i="1" s="1"/>
  <c r="CM280" i="1"/>
  <c r="CM293" i="1" s="1"/>
  <c r="CM307" i="1" s="1"/>
  <c r="CM329" i="1" s="1"/>
  <c r="CL280" i="1"/>
  <c r="CL293" i="1" s="1"/>
  <c r="CL307" i="1" s="1"/>
  <c r="CL329" i="1" s="1"/>
  <c r="CK280" i="1"/>
  <c r="CK293" i="1" s="1"/>
  <c r="CK307" i="1" s="1"/>
  <c r="CK329" i="1" s="1"/>
  <c r="CJ280" i="1"/>
  <c r="CJ293" i="1" s="1"/>
  <c r="CJ307" i="1" s="1"/>
  <c r="CJ329" i="1" s="1"/>
  <c r="CI280" i="1"/>
  <c r="CI293" i="1" s="1"/>
  <c r="CI307" i="1" s="1"/>
  <c r="CI329" i="1" s="1"/>
  <c r="CH280" i="1"/>
  <c r="CH293" i="1" s="1"/>
  <c r="CH307" i="1" s="1"/>
  <c r="CH329" i="1" s="1"/>
  <c r="CG280" i="1"/>
  <c r="CG293" i="1" s="1"/>
  <c r="CG307" i="1" s="1"/>
  <c r="CG329" i="1" s="1"/>
  <c r="CF280" i="1"/>
  <c r="CF293" i="1" s="1"/>
  <c r="CF307" i="1" s="1"/>
  <c r="CF329" i="1" s="1"/>
  <c r="CE280" i="1"/>
  <c r="CE293" i="1" s="1"/>
  <c r="CE307" i="1" s="1"/>
  <c r="CE329" i="1" s="1"/>
  <c r="CD280" i="1"/>
  <c r="CD293" i="1" s="1"/>
  <c r="CD307" i="1" s="1"/>
  <c r="CD329" i="1" s="1"/>
  <c r="CC280" i="1"/>
  <c r="CC293" i="1" s="1"/>
  <c r="CC307" i="1" s="1"/>
  <c r="CC329" i="1" s="1"/>
  <c r="CB280" i="1"/>
  <c r="CB293" i="1" s="1"/>
  <c r="CB307" i="1" s="1"/>
  <c r="CB329" i="1" s="1"/>
  <c r="CA280" i="1"/>
  <c r="CA293" i="1" s="1"/>
  <c r="CA307" i="1" s="1"/>
  <c r="CA329" i="1" s="1"/>
  <c r="BZ280" i="1"/>
  <c r="BZ293" i="1" s="1"/>
  <c r="BZ307" i="1" s="1"/>
  <c r="BZ329" i="1" s="1"/>
  <c r="BY280" i="1"/>
  <c r="BY293" i="1" s="1"/>
  <c r="BY307" i="1" s="1"/>
  <c r="BY329" i="1" s="1"/>
  <c r="BX280" i="1"/>
  <c r="BX293" i="1" s="1"/>
  <c r="BX307" i="1" s="1"/>
  <c r="BX329" i="1" s="1"/>
  <c r="BW280" i="1"/>
  <c r="BW293" i="1" s="1"/>
  <c r="BW307" i="1" s="1"/>
  <c r="BW329" i="1" s="1"/>
  <c r="BV280" i="1"/>
  <c r="BV293" i="1" s="1"/>
  <c r="BV307" i="1" s="1"/>
  <c r="BV329" i="1" s="1"/>
  <c r="BU280" i="1"/>
  <c r="BU293" i="1" s="1"/>
  <c r="BU307" i="1" s="1"/>
  <c r="BU329" i="1" s="1"/>
  <c r="BT280" i="1"/>
  <c r="BT293" i="1" s="1"/>
  <c r="BT307" i="1" s="1"/>
  <c r="BT329" i="1" s="1"/>
  <c r="BS280" i="1"/>
  <c r="BS293" i="1" s="1"/>
  <c r="BS307" i="1" s="1"/>
  <c r="BS329" i="1" s="1"/>
  <c r="BR280" i="1"/>
  <c r="BR293" i="1" s="1"/>
  <c r="BR307" i="1" s="1"/>
  <c r="BR329" i="1" s="1"/>
  <c r="BQ280" i="1"/>
  <c r="BQ293" i="1" s="1"/>
  <c r="BQ307" i="1" s="1"/>
  <c r="BQ329" i="1" s="1"/>
  <c r="BP280" i="1"/>
  <c r="BP293" i="1" s="1"/>
  <c r="BP307" i="1" s="1"/>
  <c r="BP329" i="1" s="1"/>
  <c r="BO280" i="1"/>
  <c r="BO293" i="1" s="1"/>
  <c r="BO307" i="1" s="1"/>
  <c r="BO329" i="1" s="1"/>
  <c r="BN280" i="1"/>
  <c r="BN293" i="1" s="1"/>
  <c r="BN307" i="1" s="1"/>
  <c r="BN329" i="1" s="1"/>
  <c r="BM280" i="1"/>
  <c r="BM293" i="1" s="1"/>
  <c r="BM307" i="1" s="1"/>
  <c r="BM329" i="1" s="1"/>
  <c r="BL280" i="1"/>
  <c r="BL293" i="1" s="1"/>
  <c r="BL307" i="1" s="1"/>
  <c r="BL329" i="1" s="1"/>
  <c r="BK280" i="1"/>
  <c r="BK293" i="1" s="1"/>
  <c r="BK307" i="1" s="1"/>
  <c r="BK329" i="1" s="1"/>
  <c r="BJ280" i="1"/>
  <c r="BJ293" i="1" s="1"/>
  <c r="BJ307" i="1" s="1"/>
  <c r="BJ329" i="1" s="1"/>
  <c r="BI280" i="1"/>
  <c r="BI293" i="1" s="1"/>
  <c r="BI307" i="1" s="1"/>
  <c r="BI329" i="1" s="1"/>
  <c r="BH280" i="1"/>
  <c r="BH293" i="1" s="1"/>
  <c r="BH307" i="1" s="1"/>
  <c r="BH329" i="1" s="1"/>
  <c r="BG280" i="1"/>
  <c r="BG293" i="1" s="1"/>
  <c r="BG307" i="1" s="1"/>
  <c r="BG329" i="1" s="1"/>
  <c r="BF280" i="1"/>
  <c r="BF293" i="1" s="1"/>
  <c r="BF307" i="1" s="1"/>
  <c r="BF329" i="1" s="1"/>
  <c r="BE280" i="1"/>
  <c r="BE293" i="1" s="1"/>
  <c r="BE307" i="1" s="1"/>
  <c r="BE329" i="1" s="1"/>
  <c r="BD280" i="1"/>
  <c r="BD293" i="1" s="1"/>
  <c r="BD307" i="1" s="1"/>
  <c r="BD329" i="1" s="1"/>
  <c r="BC280" i="1"/>
  <c r="BC293" i="1" s="1"/>
  <c r="BC307" i="1" s="1"/>
  <c r="BC329" i="1" s="1"/>
  <c r="BB280" i="1"/>
  <c r="BB293" i="1" s="1"/>
  <c r="BB307" i="1" s="1"/>
  <c r="BB329" i="1" s="1"/>
  <c r="BA280" i="1"/>
  <c r="BA293" i="1" s="1"/>
  <c r="BA307" i="1" s="1"/>
  <c r="BA329" i="1" s="1"/>
  <c r="AZ280" i="1"/>
  <c r="AZ293" i="1" s="1"/>
  <c r="AZ307" i="1" s="1"/>
  <c r="AZ329" i="1" s="1"/>
  <c r="AY280" i="1"/>
  <c r="AY293" i="1" s="1"/>
  <c r="AY307" i="1" s="1"/>
  <c r="AY329" i="1" s="1"/>
  <c r="AX280" i="1"/>
  <c r="AX293" i="1" s="1"/>
  <c r="AX307" i="1" s="1"/>
  <c r="AX329" i="1" s="1"/>
  <c r="AW280" i="1"/>
  <c r="AW293" i="1" s="1"/>
  <c r="AW307" i="1" s="1"/>
  <c r="AW329" i="1" s="1"/>
  <c r="AV280" i="1"/>
  <c r="AV293" i="1" s="1"/>
  <c r="AV307" i="1" s="1"/>
  <c r="AV329" i="1" s="1"/>
  <c r="AU280" i="1"/>
  <c r="AU293" i="1" s="1"/>
  <c r="AU307" i="1" s="1"/>
  <c r="AU329" i="1" s="1"/>
  <c r="AT280" i="1"/>
  <c r="AT293" i="1" s="1"/>
  <c r="AT307" i="1" s="1"/>
  <c r="AT329" i="1" s="1"/>
  <c r="AS280" i="1"/>
  <c r="AS293" i="1" s="1"/>
  <c r="AS307" i="1" s="1"/>
  <c r="AS329" i="1" s="1"/>
  <c r="AR280" i="1"/>
  <c r="AQ280" i="1"/>
  <c r="AQ293" i="1" s="1"/>
  <c r="AQ307" i="1" s="1"/>
  <c r="AQ329" i="1" s="1"/>
  <c r="AP280" i="1"/>
  <c r="AP293" i="1" s="1"/>
  <c r="AP307" i="1" s="1"/>
  <c r="AP329" i="1" s="1"/>
  <c r="AO280" i="1"/>
  <c r="AO293" i="1" s="1"/>
  <c r="AO307" i="1" s="1"/>
  <c r="AO329" i="1" s="1"/>
  <c r="AN280" i="1"/>
  <c r="AN293" i="1" s="1"/>
  <c r="AN307" i="1" s="1"/>
  <c r="AN329" i="1" s="1"/>
  <c r="AM280" i="1"/>
  <c r="AM293" i="1" s="1"/>
  <c r="AM307" i="1" s="1"/>
  <c r="AM329" i="1" s="1"/>
  <c r="AL280" i="1"/>
  <c r="AL293" i="1" s="1"/>
  <c r="AL307" i="1" s="1"/>
  <c r="AL329" i="1" s="1"/>
  <c r="AK280" i="1"/>
  <c r="AK293" i="1" s="1"/>
  <c r="AK307" i="1" s="1"/>
  <c r="AK329" i="1" s="1"/>
  <c r="AJ280" i="1"/>
  <c r="AJ293" i="1" s="1"/>
  <c r="AJ307" i="1" s="1"/>
  <c r="AJ329" i="1" s="1"/>
  <c r="AI280" i="1"/>
  <c r="AI293" i="1" s="1"/>
  <c r="AI307" i="1" s="1"/>
  <c r="AI329" i="1" s="1"/>
  <c r="AH280" i="1"/>
  <c r="AH293" i="1" s="1"/>
  <c r="AH307" i="1" s="1"/>
  <c r="AH329" i="1" s="1"/>
  <c r="AG280" i="1"/>
  <c r="AG293" i="1" s="1"/>
  <c r="AG307" i="1" s="1"/>
  <c r="AG329" i="1" s="1"/>
  <c r="AF280" i="1"/>
  <c r="AE280" i="1"/>
  <c r="AE293" i="1" s="1"/>
  <c r="AE307" i="1" s="1"/>
  <c r="AE329" i="1" s="1"/>
  <c r="AD280" i="1"/>
  <c r="AD293" i="1" s="1"/>
  <c r="AD307" i="1" s="1"/>
  <c r="AD329" i="1" s="1"/>
  <c r="AC280" i="1"/>
  <c r="AC293" i="1" s="1"/>
  <c r="AC307" i="1" s="1"/>
  <c r="AC329" i="1" s="1"/>
  <c r="AB280" i="1"/>
  <c r="AB293" i="1" s="1"/>
  <c r="AB307" i="1" s="1"/>
  <c r="AB329" i="1" s="1"/>
  <c r="AA280" i="1"/>
  <c r="AA293" i="1" s="1"/>
  <c r="AA307" i="1" s="1"/>
  <c r="AA329" i="1" s="1"/>
  <c r="Z280" i="1"/>
  <c r="Z293" i="1" s="1"/>
  <c r="Z307" i="1" s="1"/>
  <c r="Z329" i="1" s="1"/>
  <c r="Y280" i="1"/>
  <c r="Y293" i="1" s="1"/>
  <c r="Y307" i="1" s="1"/>
  <c r="Y329" i="1" s="1"/>
  <c r="X280" i="1"/>
  <c r="X293" i="1" s="1"/>
  <c r="X307" i="1" s="1"/>
  <c r="X329" i="1" s="1"/>
  <c r="W280" i="1"/>
  <c r="W293" i="1" s="1"/>
  <c r="W307" i="1" s="1"/>
  <c r="W329" i="1" s="1"/>
  <c r="V280" i="1"/>
  <c r="V293" i="1" s="1"/>
  <c r="V307" i="1" s="1"/>
  <c r="V329" i="1" s="1"/>
  <c r="U280" i="1"/>
  <c r="T280" i="1"/>
  <c r="T293" i="1" s="1"/>
  <c r="T307" i="1" s="1"/>
  <c r="T329" i="1" s="1"/>
  <c r="S280" i="1"/>
  <c r="S293" i="1" s="1"/>
  <c r="S307" i="1" s="1"/>
  <c r="S329" i="1" s="1"/>
  <c r="R280" i="1"/>
  <c r="Q280" i="1"/>
  <c r="Q293" i="1" s="1"/>
  <c r="Q307" i="1" s="1"/>
  <c r="Q329" i="1" s="1"/>
  <c r="P280" i="1"/>
  <c r="P293" i="1" s="1"/>
  <c r="P307" i="1" s="1"/>
  <c r="P329" i="1" s="1"/>
  <c r="O280" i="1"/>
  <c r="O293" i="1" s="1"/>
  <c r="O307" i="1" s="1"/>
  <c r="O329" i="1" s="1"/>
  <c r="N280" i="1"/>
  <c r="N293" i="1" s="1"/>
  <c r="N307" i="1" s="1"/>
  <c r="N329" i="1" s="1"/>
  <c r="M280" i="1"/>
  <c r="M293" i="1" s="1"/>
  <c r="M307" i="1" s="1"/>
  <c r="M329" i="1" s="1"/>
  <c r="L280" i="1"/>
  <c r="L293" i="1" s="1"/>
  <c r="L307" i="1" s="1"/>
  <c r="L329" i="1" s="1"/>
  <c r="K280" i="1"/>
  <c r="K293" i="1" s="1"/>
  <c r="K307" i="1" s="1"/>
  <c r="K329" i="1" s="1"/>
  <c r="J280" i="1"/>
  <c r="J293" i="1" s="1"/>
  <c r="J307" i="1" s="1"/>
  <c r="J329" i="1" s="1"/>
  <c r="I280" i="1"/>
  <c r="I293" i="1" s="1"/>
  <c r="I307" i="1" s="1"/>
  <c r="I329" i="1" s="1"/>
  <c r="H280" i="1"/>
  <c r="H293" i="1" s="1"/>
  <c r="H307" i="1" s="1"/>
  <c r="H329" i="1" s="1"/>
  <c r="G280" i="1"/>
  <c r="G293" i="1" s="1"/>
  <c r="G307" i="1" s="1"/>
  <c r="G329" i="1" s="1"/>
  <c r="F280" i="1"/>
  <c r="F293" i="1" s="1"/>
  <c r="F307" i="1" s="1"/>
  <c r="F329" i="1" s="1"/>
  <c r="E280" i="1"/>
  <c r="E293" i="1" s="1"/>
  <c r="E307" i="1" s="1"/>
  <c r="E329" i="1" s="1"/>
  <c r="D280" i="1"/>
  <c r="D293" i="1" s="1"/>
  <c r="D307" i="1" s="1"/>
  <c r="D329" i="1" s="1"/>
  <c r="C280" i="1"/>
  <c r="GC278" i="1"/>
  <c r="FX251" i="1"/>
  <c r="FW251" i="1"/>
  <c r="FV251" i="1"/>
  <c r="FU251" i="1"/>
  <c r="FT251" i="1"/>
  <c r="FS251" i="1"/>
  <c r="FR251" i="1"/>
  <c r="FQ251" i="1"/>
  <c r="FP251" i="1"/>
  <c r="FO251" i="1"/>
  <c r="FN251" i="1"/>
  <c r="FM251" i="1"/>
  <c r="FL251" i="1"/>
  <c r="FK251" i="1"/>
  <c r="FJ251" i="1"/>
  <c r="FI251" i="1"/>
  <c r="FH251" i="1"/>
  <c r="FG251" i="1"/>
  <c r="FF251" i="1"/>
  <c r="FE251" i="1"/>
  <c r="FD251" i="1"/>
  <c r="FC251" i="1"/>
  <c r="FB251" i="1"/>
  <c r="FA251" i="1"/>
  <c r="EZ251" i="1"/>
  <c r="EY251" i="1"/>
  <c r="EX251" i="1"/>
  <c r="EW251" i="1"/>
  <c r="EV251" i="1"/>
  <c r="EU251" i="1"/>
  <c r="ET251" i="1"/>
  <c r="ES251" i="1"/>
  <c r="ER251" i="1"/>
  <c r="EQ251" i="1"/>
  <c r="EP251" i="1"/>
  <c r="EO251" i="1"/>
  <c r="EN251" i="1"/>
  <c r="EM251" i="1"/>
  <c r="EL251" i="1"/>
  <c r="EK251" i="1"/>
  <c r="EJ251" i="1"/>
  <c r="EI251" i="1"/>
  <c r="EH251" i="1"/>
  <c r="EG251" i="1"/>
  <c r="EF251" i="1"/>
  <c r="EE251" i="1"/>
  <c r="ED251" i="1"/>
  <c r="EC251" i="1"/>
  <c r="EB251" i="1"/>
  <c r="EA251" i="1"/>
  <c r="DZ251" i="1"/>
  <c r="DY251" i="1"/>
  <c r="DX251" i="1"/>
  <c r="DW251" i="1"/>
  <c r="DV251" i="1"/>
  <c r="DU251" i="1"/>
  <c r="DT251" i="1"/>
  <c r="DS251" i="1"/>
  <c r="DR251" i="1"/>
  <c r="DQ251" i="1"/>
  <c r="DP251" i="1"/>
  <c r="DO251" i="1"/>
  <c r="DM251" i="1"/>
  <c r="DL251" i="1"/>
  <c r="DK251" i="1"/>
  <c r="DJ251" i="1"/>
  <c r="DI251" i="1"/>
  <c r="DH251" i="1"/>
  <c r="DG251" i="1"/>
  <c r="DF251" i="1"/>
  <c r="DE251" i="1"/>
  <c r="DD251" i="1"/>
  <c r="DC251" i="1"/>
  <c r="DB251" i="1"/>
  <c r="DA251" i="1"/>
  <c r="CZ251" i="1"/>
  <c r="CY251" i="1"/>
  <c r="CX251" i="1"/>
  <c r="CW251" i="1"/>
  <c r="CV251" i="1"/>
  <c r="CU251" i="1"/>
  <c r="CT251" i="1"/>
  <c r="CS251" i="1"/>
  <c r="CR251" i="1"/>
  <c r="CQ251" i="1"/>
  <c r="CP251" i="1"/>
  <c r="CO251" i="1"/>
  <c r="CN251" i="1"/>
  <c r="CM251" i="1"/>
  <c r="CL251" i="1"/>
  <c r="CK251" i="1"/>
  <c r="CJ251" i="1"/>
  <c r="CI251" i="1"/>
  <c r="CH251" i="1"/>
  <c r="CG251" i="1"/>
  <c r="CF251" i="1"/>
  <c r="CE251" i="1"/>
  <c r="CD251" i="1"/>
  <c r="CC251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FZ233" i="1"/>
  <c r="FZ223" i="1"/>
  <c r="C204" i="1"/>
  <c r="FX196" i="1"/>
  <c r="FW196" i="1"/>
  <c r="FV196" i="1"/>
  <c r="FU196" i="1"/>
  <c r="FT196" i="1"/>
  <c r="FS196" i="1"/>
  <c r="FR196" i="1"/>
  <c r="FQ196" i="1"/>
  <c r="FP196" i="1"/>
  <c r="FO196" i="1"/>
  <c r="FN196" i="1"/>
  <c r="FM196" i="1"/>
  <c r="FL196" i="1"/>
  <c r="FK196" i="1"/>
  <c r="FJ196" i="1"/>
  <c r="FI196" i="1"/>
  <c r="FH196" i="1"/>
  <c r="FG196" i="1"/>
  <c r="FF196" i="1"/>
  <c r="FE196" i="1"/>
  <c r="FD196" i="1"/>
  <c r="FC196" i="1"/>
  <c r="FB196" i="1"/>
  <c r="FA196" i="1"/>
  <c r="EZ196" i="1"/>
  <c r="EY196" i="1"/>
  <c r="EX196" i="1"/>
  <c r="EW196" i="1"/>
  <c r="EV196" i="1"/>
  <c r="EU196" i="1"/>
  <c r="ET196" i="1"/>
  <c r="ES196" i="1"/>
  <c r="ER196" i="1"/>
  <c r="EQ196" i="1"/>
  <c r="EP196" i="1"/>
  <c r="EO196" i="1"/>
  <c r="EN196" i="1"/>
  <c r="EM196" i="1"/>
  <c r="EL196" i="1"/>
  <c r="EK196" i="1"/>
  <c r="EJ196" i="1"/>
  <c r="EI196" i="1"/>
  <c r="EH196" i="1"/>
  <c r="EG196" i="1"/>
  <c r="EF196" i="1"/>
  <c r="EE196" i="1"/>
  <c r="ED196" i="1"/>
  <c r="EC196" i="1"/>
  <c r="EB196" i="1"/>
  <c r="EA196" i="1"/>
  <c r="DZ196" i="1"/>
  <c r="DY196" i="1"/>
  <c r="DX196" i="1"/>
  <c r="DW196" i="1"/>
  <c r="DV196" i="1"/>
  <c r="DU196" i="1"/>
  <c r="DT196" i="1"/>
  <c r="DS196" i="1"/>
  <c r="DR196" i="1"/>
  <c r="DQ196" i="1"/>
  <c r="DP196" i="1"/>
  <c r="DO196" i="1"/>
  <c r="DN196" i="1"/>
  <c r="DM196" i="1"/>
  <c r="DL196" i="1"/>
  <c r="DK196" i="1"/>
  <c r="DJ196" i="1"/>
  <c r="DI196" i="1"/>
  <c r="DH196" i="1"/>
  <c r="DG196" i="1"/>
  <c r="DF196" i="1"/>
  <c r="DE196" i="1"/>
  <c r="DD196" i="1"/>
  <c r="DC196" i="1"/>
  <c r="DB196" i="1"/>
  <c r="DA196" i="1"/>
  <c r="CZ196" i="1"/>
  <c r="CY196" i="1"/>
  <c r="CX196" i="1"/>
  <c r="CW196" i="1"/>
  <c r="CV196" i="1"/>
  <c r="CU196" i="1"/>
  <c r="CT196" i="1"/>
  <c r="CS196" i="1"/>
  <c r="CR196" i="1"/>
  <c r="CQ196" i="1"/>
  <c r="CP196" i="1"/>
  <c r="CO196" i="1"/>
  <c r="CN196" i="1"/>
  <c r="CM196" i="1"/>
  <c r="CL196" i="1"/>
  <c r="CK196" i="1"/>
  <c r="CJ196" i="1"/>
  <c r="CI196" i="1"/>
  <c r="CH196" i="1"/>
  <c r="CG196" i="1"/>
  <c r="CF196" i="1"/>
  <c r="CE196" i="1"/>
  <c r="CD196" i="1"/>
  <c r="CC196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FX175" i="1"/>
  <c r="FW175" i="1"/>
  <c r="FV175" i="1"/>
  <c r="FU175" i="1"/>
  <c r="FT175" i="1"/>
  <c r="FS175" i="1"/>
  <c r="FR175" i="1"/>
  <c r="FQ175" i="1"/>
  <c r="FP175" i="1"/>
  <c r="FO175" i="1"/>
  <c r="FN175" i="1"/>
  <c r="FM175" i="1"/>
  <c r="FL175" i="1"/>
  <c r="FK175" i="1"/>
  <c r="FJ175" i="1"/>
  <c r="FI175" i="1"/>
  <c r="FH175" i="1"/>
  <c r="FG175" i="1"/>
  <c r="FF175" i="1"/>
  <c r="FE175" i="1"/>
  <c r="FD175" i="1"/>
  <c r="FC175" i="1"/>
  <c r="FB175" i="1"/>
  <c r="FA175" i="1"/>
  <c r="EZ175" i="1"/>
  <c r="EY175" i="1"/>
  <c r="EX175" i="1"/>
  <c r="EW175" i="1"/>
  <c r="EV175" i="1"/>
  <c r="EU175" i="1"/>
  <c r="ET175" i="1"/>
  <c r="ES175" i="1"/>
  <c r="ER175" i="1"/>
  <c r="EQ175" i="1"/>
  <c r="EP175" i="1"/>
  <c r="EO175" i="1"/>
  <c r="EN175" i="1"/>
  <c r="EM175" i="1"/>
  <c r="EL175" i="1"/>
  <c r="EK175" i="1"/>
  <c r="EJ175" i="1"/>
  <c r="EI175" i="1"/>
  <c r="EH175" i="1"/>
  <c r="EG175" i="1"/>
  <c r="EF175" i="1"/>
  <c r="EE175" i="1"/>
  <c r="ED175" i="1"/>
  <c r="EC175" i="1"/>
  <c r="EB175" i="1"/>
  <c r="EA175" i="1"/>
  <c r="DZ175" i="1"/>
  <c r="DY175" i="1"/>
  <c r="DX175" i="1"/>
  <c r="DW175" i="1"/>
  <c r="DV175" i="1"/>
  <c r="DU175" i="1"/>
  <c r="DT175" i="1"/>
  <c r="DS175" i="1"/>
  <c r="DR175" i="1"/>
  <c r="DQ175" i="1"/>
  <c r="DP175" i="1"/>
  <c r="DO175" i="1"/>
  <c r="DN175" i="1"/>
  <c r="DM175" i="1"/>
  <c r="DL175" i="1"/>
  <c r="DK175" i="1"/>
  <c r="DJ175" i="1"/>
  <c r="DI175" i="1"/>
  <c r="DH175" i="1"/>
  <c r="DG175" i="1"/>
  <c r="DF175" i="1"/>
  <c r="DE175" i="1"/>
  <c r="DD175" i="1"/>
  <c r="DC175" i="1"/>
  <c r="DB175" i="1"/>
  <c r="DA175" i="1"/>
  <c r="CZ175" i="1"/>
  <c r="CY175" i="1"/>
  <c r="CX175" i="1"/>
  <c r="CW175" i="1"/>
  <c r="CV175" i="1"/>
  <c r="CU175" i="1"/>
  <c r="CT175" i="1"/>
  <c r="CS175" i="1"/>
  <c r="CR175" i="1"/>
  <c r="CQ175" i="1"/>
  <c r="CP175" i="1"/>
  <c r="CO175" i="1"/>
  <c r="CN175" i="1"/>
  <c r="CM175" i="1"/>
  <c r="CL175" i="1"/>
  <c r="CK175" i="1"/>
  <c r="CJ175" i="1"/>
  <c r="CI175" i="1"/>
  <c r="CH175" i="1"/>
  <c r="CG175" i="1"/>
  <c r="CF175" i="1"/>
  <c r="CE175" i="1"/>
  <c r="CD175" i="1"/>
  <c r="CC175" i="1"/>
  <c r="CB175" i="1"/>
  <c r="CA175" i="1"/>
  <c r="BZ175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FZ172" i="1"/>
  <c r="FX171" i="1"/>
  <c r="FW171" i="1"/>
  <c r="FV171" i="1"/>
  <c r="FU171" i="1"/>
  <c r="FT171" i="1"/>
  <c r="FS171" i="1"/>
  <c r="FR171" i="1"/>
  <c r="FQ171" i="1"/>
  <c r="FP171" i="1"/>
  <c r="FO171" i="1"/>
  <c r="FN171" i="1"/>
  <c r="FM171" i="1"/>
  <c r="FL171" i="1"/>
  <c r="FK171" i="1"/>
  <c r="FJ171" i="1"/>
  <c r="FI171" i="1"/>
  <c r="FH171" i="1"/>
  <c r="FG171" i="1"/>
  <c r="FF171" i="1"/>
  <c r="FE171" i="1"/>
  <c r="FD171" i="1"/>
  <c r="FC171" i="1"/>
  <c r="FB171" i="1"/>
  <c r="FA171" i="1"/>
  <c r="EZ171" i="1"/>
  <c r="EY171" i="1"/>
  <c r="EX171" i="1"/>
  <c r="EW171" i="1"/>
  <c r="EV171" i="1"/>
  <c r="EU171" i="1"/>
  <c r="ET171" i="1"/>
  <c r="ES171" i="1"/>
  <c r="ER171" i="1"/>
  <c r="EQ171" i="1"/>
  <c r="EP171" i="1"/>
  <c r="EO171" i="1"/>
  <c r="EN171" i="1"/>
  <c r="EM171" i="1"/>
  <c r="EL171" i="1"/>
  <c r="EK171" i="1"/>
  <c r="EJ171" i="1"/>
  <c r="EI171" i="1"/>
  <c r="EH171" i="1"/>
  <c r="EG171" i="1"/>
  <c r="EF171" i="1"/>
  <c r="EE171" i="1"/>
  <c r="ED171" i="1"/>
  <c r="EC171" i="1"/>
  <c r="EB171" i="1"/>
  <c r="EA171" i="1"/>
  <c r="DZ171" i="1"/>
  <c r="DY171" i="1"/>
  <c r="DX171" i="1"/>
  <c r="DW171" i="1"/>
  <c r="DV171" i="1"/>
  <c r="DU171" i="1"/>
  <c r="DT171" i="1"/>
  <c r="DS171" i="1"/>
  <c r="DR171" i="1"/>
  <c r="DQ171" i="1"/>
  <c r="DP171" i="1"/>
  <c r="DO171" i="1"/>
  <c r="DN171" i="1"/>
  <c r="DM171" i="1"/>
  <c r="DL171" i="1"/>
  <c r="DK171" i="1"/>
  <c r="DJ171" i="1"/>
  <c r="DI171" i="1"/>
  <c r="DH171" i="1"/>
  <c r="DG171" i="1"/>
  <c r="DF171" i="1"/>
  <c r="DE171" i="1"/>
  <c r="DD171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FX165" i="1"/>
  <c r="FW165" i="1"/>
  <c r="FV165" i="1"/>
  <c r="FU165" i="1"/>
  <c r="FT165" i="1"/>
  <c r="FS165" i="1"/>
  <c r="FR165" i="1"/>
  <c r="FQ165" i="1"/>
  <c r="FP165" i="1"/>
  <c r="FO165" i="1"/>
  <c r="FN165" i="1"/>
  <c r="FM165" i="1"/>
  <c r="FL165" i="1"/>
  <c r="FK165" i="1"/>
  <c r="FJ165" i="1"/>
  <c r="FI165" i="1"/>
  <c r="FH165" i="1"/>
  <c r="FG165" i="1"/>
  <c r="FF165" i="1"/>
  <c r="FE165" i="1"/>
  <c r="FD165" i="1"/>
  <c r="FC165" i="1"/>
  <c r="FB165" i="1"/>
  <c r="FA165" i="1"/>
  <c r="EZ165" i="1"/>
  <c r="EY165" i="1"/>
  <c r="EX165" i="1"/>
  <c r="EW165" i="1"/>
  <c r="EV165" i="1"/>
  <c r="EU165" i="1"/>
  <c r="ET165" i="1"/>
  <c r="ES165" i="1"/>
  <c r="ER165" i="1"/>
  <c r="EQ165" i="1"/>
  <c r="EP165" i="1"/>
  <c r="EO165" i="1"/>
  <c r="EN165" i="1"/>
  <c r="EM165" i="1"/>
  <c r="EL165" i="1"/>
  <c r="EK165" i="1"/>
  <c r="EJ165" i="1"/>
  <c r="EI165" i="1"/>
  <c r="EH165" i="1"/>
  <c r="EG165" i="1"/>
  <c r="EF165" i="1"/>
  <c r="EE165" i="1"/>
  <c r="ED165" i="1"/>
  <c r="EC165" i="1"/>
  <c r="EB165" i="1"/>
  <c r="EA165" i="1"/>
  <c r="DZ165" i="1"/>
  <c r="DY165" i="1"/>
  <c r="DX165" i="1"/>
  <c r="DW165" i="1"/>
  <c r="DV165" i="1"/>
  <c r="DU165" i="1"/>
  <c r="DT165" i="1"/>
  <c r="DS165" i="1"/>
  <c r="DR165" i="1"/>
  <c r="DQ165" i="1"/>
  <c r="DP165" i="1"/>
  <c r="DO165" i="1"/>
  <c r="DN165" i="1"/>
  <c r="DM165" i="1"/>
  <c r="DL165" i="1"/>
  <c r="DK165" i="1"/>
  <c r="DJ165" i="1"/>
  <c r="DI165" i="1"/>
  <c r="DH165" i="1"/>
  <c r="DG165" i="1"/>
  <c r="DF165" i="1"/>
  <c r="DE165" i="1"/>
  <c r="DD165" i="1"/>
  <c r="DC165" i="1"/>
  <c r="DB165" i="1"/>
  <c r="DA165" i="1"/>
  <c r="CZ165" i="1"/>
  <c r="CY165" i="1"/>
  <c r="CX165" i="1"/>
  <c r="CW165" i="1"/>
  <c r="CV165" i="1"/>
  <c r="CU165" i="1"/>
  <c r="CT165" i="1"/>
  <c r="CS165" i="1"/>
  <c r="CR165" i="1"/>
  <c r="CQ165" i="1"/>
  <c r="CP165" i="1"/>
  <c r="CO165" i="1"/>
  <c r="CN165" i="1"/>
  <c r="CM165" i="1"/>
  <c r="CL165" i="1"/>
  <c r="CK165" i="1"/>
  <c r="CJ165" i="1"/>
  <c r="CI165" i="1"/>
  <c r="CH165" i="1"/>
  <c r="CG165" i="1"/>
  <c r="CF165" i="1"/>
  <c r="CE165" i="1"/>
  <c r="CD165" i="1"/>
  <c r="CC165" i="1"/>
  <c r="CB165" i="1"/>
  <c r="CA165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FM141" i="1"/>
  <c r="FX140" i="1"/>
  <c r="FW140" i="1"/>
  <c r="FV140" i="1"/>
  <c r="FU140" i="1"/>
  <c r="FT140" i="1"/>
  <c r="FS140" i="1"/>
  <c r="FR140" i="1"/>
  <c r="FQ140" i="1"/>
  <c r="FP140" i="1"/>
  <c r="FO140" i="1"/>
  <c r="FN140" i="1"/>
  <c r="FM140" i="1"/>
  <c r="FL140" i="1"/>
  <c r="FK140" i="1"/>
  <c r="FJ140" i="1"/>
  <c r="FI140" i="1"/>
  <c r="FH140" i="1"/>
  <c r="FG140" i="1"/>
  <c r="FF140" i="1"/>
  <c r="FE140" i="1"/>
  <c r="FD140" i="1"/>
  <c r="FC140" i="1"/>
  <c r="FB140" i="1"/>
  <c r="FA140" i="1"/>
  <c r="EZ140" i="1"/>
  <c r="EY140" i="1"/>
  <c r="EX140" i="1"/>
  <c r="EW140" i="1"/>
  <c r="EV140" i="1"/>
  <c r="EU140" i="1"/>
  <c r="ET140" i="1"/>
  <c r="ES140" i="1"/>
  <c r="ER140" i="1"/>
  <c r="EQ140" i="1"/>
  <c r="EP140" i="1"/>
  <c r="EO140" i="1"/>
  <c r="EN140" i="1"/>
  <c r="EM140" i="1"/>
  <c r="EL140" i="1"/>
  <c r="EK140" i="1"/>
  <c r="EJ140" i="1"/>
  <c r="EI140" i="1"/>
  <c r="EH140" i="1"/>
  <c r="EG140" i="1"/>
  <c r="EF140" i="1"/>
  <c r="EE140" i="1"/>
  <c r="ED140" i="1"/>
  <c r="EC140" i="1"/>
  <c r="EB140" i="1"/>
  <c r="EA140" i="1"/>
  <c r="DZ140" i="1"/>
  <c r="DY140" i="1"/>
  <c r="DX140" i="1"/>
  <c r="DW140" i="1"/>
  <c r="DV140" i="1"/>
  <c r="DU140" i="1"/>
  <c r="DT140" i="1"/>
  <c r="DS140" i="1"/>
  <c r="DR140" i="1"/>
  <c r="DQ140" i="1"/>
  <c r="DP140" i="1"/>
  <c r="DO140" i="1"/>
  <c r="DN140" i="1"/>
  <c r="DM140" i="1"/>
  <c r="DL140" i="1"/>
  <c r="DK140" i="1"/>
  <c r="DJ140" i="1"/>
  <c r="DI140" i="1"/>
  <c r="DH140" i="1"/>
  <c r="DG140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P140" i="1"/>
  <c r="CO140" i="1"/>
  <c r="CN140" i="1"/>
  <c r="CM140" i="1"/>
  <c r="CL140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FS136" i="1"/>
  <c r="FS138" i="1" s="1"/>
  <c r="DW136" i="1"/>
  <c r="DW138" i="1" s="1"/>
  <c r="CD136" i="1"/>
  <c r="CD138" i="1" s="1"/>
  <c r="CA136" i="1"/>
  <c r="CA138" i="1" s="1"/>
  <c r="AE136" i="1"/>
  <c r="AE138" i="1" s="1"/>
  <c r="FX135" i="1"/>
  <c r="FW135" i="1"/>
  <c r="FV135" i="1"/>
  <c r="FU135" i="1"/>
  <c r="FT135" i="1"/>
  <c r="FS135" i="1"/>
  <c r="FR135" i="1"/>
  <c r="FQ135" i="1"/>
  <c r="FP135" i="1"/>
  <c r="FO135" i="1"/>
  <c r="FN135" i="1"/>
  <c r="FM135" i="1"/>
  <c r="FL135" i="1"/>
  <c r="FK135" i="1"/>
  <c r="FJ135" i="1"/>
  <c r="FI135" i="1"/>
  <c r="FH135" i="1"/>
  <c r="FG135" i="1"/>
  <c r="FF135" i="1"/>
  <c r="FE135" i="1"/>
  <c r="FD135" i="1"/>
  <c r="FC135" i="1"/>
  <c r="FB135" i="1"/>
  <c r="FA135" i="1"/>
  <c r="EZ135" i="1"/>
  <c r="EY135" i="1"/>
  <c r="EX135" i="1"/>
  <c r="EW135" i="1"/>
  <c r="EV135" i="1"/>
  <c r="EU135" i="1"/>
  <c r="ET135" i="1"/>
  <c r="ES135" i="1"/>
  <c r="ER135" i="1"/>
  <c r="EQ135" i="1"/>
  <c r="EP135" i="1"/>
  <c r="EO135" i="1"/>
  <c r="EN135" i="1"/>
  <c r="EM135" i="1"/>
  <c r="EL135" i="1"/>
  <c r="EK135" i="1"/>
  <c r="EJ135" i="1"/>
  <c r="EI135" i="1"/>
  <c r="EH135" i="1"/>
  <c r="EG135" i="1"/>
  <c r="EF135" i="1"/>
  <c r="EE135" i="1"/>
  <c r="ED135" i="1"/>
  <c r="EC135" i="1"/>
  <c r="EB135" i="1"/>
  <c r="EA135" i="1"/>
  <c r="DZ135" i="1"/>
  <c r="DY135" i="1"/>
  <c r="DX135" i="1"/>
  <c r="DW135" i="1"/>
  <c r="DV135" i="1"/>
  <c r="DU135" i="1"/>
  <c r="DT135" i="1"/>
  <c r="DS135" i="1"/>
  <c r="DR135" i="1"/>
  <c r="DQ135" i="1"/>
  <c r="DP135" i="1"/>
  <c r="DO135" i="1"/>
  <c r="DN135" i="1"/>
  <c r="DM135" i="1"/>
  <c r="DL135" i="1"/>
  <c r="DK135" i="1"/>
  <c r="DJ135" i="1"/>
  <c r="DI135" i="1"/>
  <c r="DH135" i="1"/>
  <c r="DG135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P135" i="1"/>
  <c r="CO135" i="1"/>
  <c r="CN135" i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FT134" i="1"/>
  <c r="FT136" i="1" s="1"/>
  <c r="FT138" i="1" s="1"/>
  <c r="FH134" i="1"/>
  <c r="FH136" i="1" s="1"/>
  <c r="FH138" i="1" s="1"/>
  <c r="EV134" i="1"/>
  <c r="EV136" i="1" s="1"/>
  <c r="EV138" i="1" s="1"/>
  <c r="EJ134" i="1"/>
  <c r="EJ136" i="1" s="1"/>
  <c r="EJ138" i="1" s="1"/>
  <c r="DX134" i="1"/>
  <c r="DX136" i="1" s="1"/>
  <c r="DX138" i="1" s="1"/>
  <c r="DL134" i="1"/>
  <c r="DL136" i="1" s="1"/>
  <c r="DL138" i="1" s="1"/>
  <c r="CZ134" i="1"/>
  <c r="CZ136" i="1" s="1"/>
  <c r="CZ138" i="1" s="1"/>
  <c r="CN134" i="1"/>
  <c r="CN136" i="1" s="1"/>
  <c r="CN138" i="1" s="1"/>
  <c r="CB134" i="1"/>
  <c r="CB136" i="1" s="1"/>
  <c r="CB138" i="1" s="1"/>
  <c r="BP134" i="1"/>
  <c r="BP136" i="1" s="1"/>
  <c r="BP138" i="1" s="1"/>
  <c r="BD134" i="1"/>
  <c r="BD136" i="1" s="1"/>
  <c r="BD138" i="1" s="1"/>
  <c r="AR134" i="1"/>
  <c r="AR136" i="1" s="1"/>
  <c r="AR138" i="1" s="1"/>
  <c r="AF134" i="1"/>
  <c r="AF136" i="1" s="1"/>
  <c r="AF138" i="1" s="1"/>
  <c r="T134" i="1"/>
  <c r="T136" i="1" s="1"/>
  <c r="T138" i="1" s="1"/>
  <c r="H134" i="1"/>
  <c r="H136" i="1" s="1"/>
  <c r="H138" i="1" s="1"/>
  <c r="FS133" i="1"/>
  <c r="FS134" i="1" s="1"/>
  <c r="FR133" i="1"/>
  <c r="FR134" i="1" s="1"/>
  <c r="FR136" i="1" s="1"/>
  <c r="FR138" i="1" s="1"/>
  <c r="FG133" i="1"/>
  <c r="FG134" i="1" s="1"/>
  <c r="FG136" i="1" s="1"/>
  <c r="FG138" i="1" s="1"/>
  <c r="FF133" i="1"/>
  <c r="FF134" i="1" s="1"/>
  <c r="FF136" i="1" s="1"/>
  <c r="FF138" i="1" s="1"/>
  <c r="EU133" i="1"/>
  <c r="EU134" i="1" s="1"/>
  <c r="EU136" i="1" s="1"/>
  <c r="EU138" i="1" s="1"/>
  <c r="ET133" i="1"/>
  <c r="ET134" i="1" s="1"/>
  <c r="ET136" i="1" s="1"/>
  <c r="ET138" i="1" s="1"/>
  <c r="EI133" i="1"/>
  <c r="EI134" i="1" s="1"/>
  <c r="EI136" i="1" s="1"/>
  <c r="EI138" i="1" s="1"/>
  <c r="EH133" i="1"/>
  <c r="EH134" i="1" s="1"/>
  <c r="EH136" i="1" s="1"/>
  <c r="EH138" i="1" s="1"/>
  <c r="DW133" i="1"/>
  <c r="DW134" i="1" s="1"/>
  <c r="DV133" i="1"/>
  <c r="DV134" i="1" s="1"/>
  <c r="DV136" i="1" s="1"/>
  <c r="DV138" i="1" s="1"/>
  <c r="DK133" i="1"/>
  <c r="DK134" i="1" s="1"/>
  <c r="DK136" i="1" s="1"/>
  <c r="DK138" i="1" s="1"/>
  <c r="DJ133" i="1"/>
  <c r="DJ134" i="1" s="1"/>
  <c r="DJ136" i="1" s="1"/>
  <c r="DJ138" i="1" s="1"/>
  <c r="CY133" i="1"/>
  <c r="CY134" i="1" s="1"/>
  <c r="CY136" i="1" s="1"/>
  <c r="CY138" i="1" s="1"/>
  <c r="CX133" i="1"/>
  <c r="CX134" i="1" s="1"/>
  <c r="CX136" i="1" s="1"/>
  <c r="CX138" i="1" s="1"/>
  <c r="CM133" i="1"/>
  <c r="CM134" i="1" s="1"/>
  <c r="CM136" i="1" s="1"/>
  <c r="CM138" i="1" s="1"/>
  <c r="CL133" i="1"/>
  <c r="CL134" i="1" s="1"/>
  <c r="CL136" i="1" s="1"/>
  <c r="CL138" i="1" s="1"/>
  <c r="CA133" i="1"/>
  <c r="CA134" i="1" s="1"/>
  <c r="BZ133" i="1"/>
  <c r="BZ134" i="1" s="1"/>
  <c r="BZ136" i="1" s="1"/>
  <c r="BZ138" i="1" s="1"/>
  <c r="BO133" i="1"/>
  <c r="BO134" i="1" s="1"/>
  <c r="BO136" i="1" s="1"/>
  <c r="BO138" i="1" s="1"/>
  <c r="BN133" i="1"/>
  <c r="BN134" i="1" s="1"/>
  <c r="BN136" i="1" s="1"/>
  <c r="BN138" i="1" s="1"/>
  <c r="BC133" i="1"/>
  <c r="BC134" i="1" s="1"/>
  <c r="BC136" i="1" s="1"/>
  <c r="BC138" i="1" s="1"/>
  <c r="BB133" i="1"/>
  <c r="BB134" i="1" s="1"/>
  <c r="BB136" i="1" s="1"/>
  <c r="BB138" i="1" s="1"/>
  <c r="AQ133" i="1"/>
  <c r="AQ134" i="1" s="1"/>
  <c r="AQ136" i="1" s="1"/>
  <c r="AQ138" i="1" s="1"/>
  <c r="AP133" i="1"/>
  <c r="AP134" i="1" s="1"/>
  <c r="AP136" i="1" s="1"/>
  <c r="AP138" i="1" s="1"/>
  <c r="AE133" i="1"/>
  <c r="AE134" i="1" s="1"/>
  <c r="AD133" i="1"/>
  <c r="AD134" i="1" s="1"/>
  <c r="AD136" i="1" s="1"/>
  <c r="AD138" i="1" s="1"/>
  <c r="S133" i="1"/>
  <c r="S134" i="1" s="1"/>
  <c r="S136" i="1" s="1"/>
  <c r="S138" i="1" s="1"/>
  <c r="R133" i="1"/>
  <c r="R134" i="1" s="1"/>
  <c r="R136" i="1" s="1"/>
  <c r="R138" i="1" s="1"/>
  <c r="G133" i="1"/>
  <c r="G134" i="1" s="1"/>
  <c r="G136" i="1" s="1"/>
  <c r="G138" i="1" s="1"/>
  <c r="F133" i="1"/>
  <c r="F134" i="1" s="1"/>
  <c r="F136" i="1" s="1"/>
  <c r="F138" i="1" s="1"/>
  <c r="FX132" i="1"/>
  <c r="FW132" i="1"/>
  <c r="FV132" i="1"/>
  <c r="FU132" i="1"/>
  <c r="FT132" i="1"/>
  <c r="FS132" i="1"/>
  <c r="FR132" i="1"/>
  <c r="FQ132" i="1"/>
  <c r="FP132" i="1"/>
  <c r="FP133" i="1" s="1"/>
  <c r="FP134" i="1" s="1"/>
  <c r="FP136" i="1" s="1"/>
  <c r="FP138" i="1" s="1"/>
  <c r="FO132" i="1"/>
  <c r="FN132" i="1"/>
  <c r="FM132" i="1"/>
  <c r="FM133" i="1" s="1"/>
  <c r="FM134" i="1" s="1"/>
  <c r="FM136" i="1" s="1"/>
  <c r="FM138" i="1" s="1"/>
  <c r="FL132" i="1"/>
  <c r="FK132" i="1"/>
  <c r="FJ132" i="1"/>
  <c r="FI132" i="1"/>
  <c r="FH132" i="1"/>
  <c r="FG132" i="1"/>
  <c r="FF132" i="1"/>
  <c r="FE132" i="1"/>
  <c r="FD132" i="1"/>
  <c r="FD133" i="1" s="1"/>
  <c r="FD134" i="1" s="1"/>
  <c r="FD136" i="1" s="1"/>
  <c r="FD138" i="1" s="1"/>
  <c r="FC132" i="1"/>
  <c r="FB132" i="1"/>
  <c r="FA132" i="1"/>
  <c r="FA133" i="1" s="1"/>
  <c r="FA134" i="1" s="1"/>
  <c r="FA136" i="1" s="1"/>
  <c r="FA138" i="1" s="1"/>
  <c r="EZ132" i="1"/>
  <c r="EY132" i="1"/>
  <c r="EX132" i="1"/>
  <c r="EW132" i="1"/>
  <c r="EV132" i="1"/>
  <c r="EU132" i="1"/>
  <c r="ET132" i="1"/>
  <c r="ES132" i="1"/>
  <c r="ER132" i="1"/>
  <c r="ER133" i="1" s="1"/>
  <c r="ER134" i="1" s="1"/>
  <c r="ER136" i="1" s="1"/>
  <c r="ER138" i="1" s="1"/>
  <c r="ER143" i="1" s="1"/>
  <c r="EQ132" i="1"/>
  <c r="EP132" i="1"/>
  <c r="EO132" i="1"/>
  <c r="EO133" i="1" s="1"/>
  <c r="EO134" i="1" s="1"/>
  <c r="EO136" i="1" s="1"/>
  <c r="EO138" i="1" s="1"/>
  <c r="EN132" i="1"/>
  <c r="EM132" i="1"/>
  <c r="EL132" i="1"/>
  <c r="EK132" i="1"/>
  <c r="EJ132" i="1"/>
  <c r="EI132" i="1"/>
  <c r="EH132" i="1"/>
  <c r="EG132" i="1"/>
  <c r="EF132" i="1"/>
  <c r="EF133" i="1" s="1"/>
  <c r="EF134" i="1" s="1"/>
  <c r="EF136" i="1" s="1"/>
  <c r="EF138" i="1" s="1"/>
  <c r="EE132" i="1"/>
  <c r="ED132" i="1"/>
  <c r="EC132" i="1"/>
  <c r="EC133" i="1" s="1"/>
  <c r="EC134" i="1" s="1"/>
  <c r="EC136" i="1" s="1"/>
  <c r="EC138" i="1" s="1"/>
  <c r="EB132" i="1"/>
  <c r="EA132" i="1"/>
  <c r="DZ132" i="1"/>
  <c r="DY132" i="1"/>
  <c r="DX132" i="1"/>
  <c r="DW132" i="1"/>
  <c r="DV132" i="1"/>
  <c r="DU132" i="1"/>
  <c r="DT132" i="1"/>
  <c r="DT133" i="1" s="1"/>
  <c r="DT134" i="1" s="1"/>
  <c r="DT136" i="1" s="1"/>
  <c r="DT138" i="1" s="1"/>
  <c r="DS132" i="1"/>
  <c r="DR132" i="1"/>
  <c r="DQ132" i="1"/>
  <c r="DQ133" i="1" s="1"/>
  <c r="DQ134" i="1" s="1"/>
  <c r="DQ136" i="1" s="1"/>
  <c r="DQ138" i="1" s="1"/>
  <c r="DP132" i="1"/>
  <c r="DO132" i="1"/>
  <c r="DN132" i="1"/>
  <c r="DM132" i="1"/>
  <c r="DL132" i="1"/>
  <c r="DK132" i="1"/>
  <c r="DJ132" i="1"/>
  <c r="DI132" i="1"/>
  <c r="DH132" i="1"/>
  <c r="DH133" i="1" s="1"/>
  <c r="DH134" i="1" s="1"/>
  <c r="DH136" i="1" s="1"/>
  <c r="DH138" i="1" s="1"/>
  <c r="DG132" i="1"/>
  <c r="DF132" i="1"/>
  <c r="DE132" i="1"/>
  <c r="DE133" i="1" s="1"/>
  <c r="DE134" i="1" s="1"/>
  <c r="DE136" i="1" s="1"/>
  <c r="DE138" i="1" s="1"/>
  <c r="DD132" i="1"/>
  <c r="DC132" i="1"/>
  <c r="DB132" i="1"/>
  <c r="DA132" i="1"/>
  <c r="CZ132" i="1"/>
  <c r="CY132" i="1"/>
  <c r="CX132" i="1"/>
  <c r="CW132" i="1"/>
  <c r="CV132" i="1"/>
  <c r="CV133" i="1" s="1"/>
  <c r="CV134" i="1" s="1"/>
  <c r="CV136" i="1" s="1"/>
  <c r="CV138" i="1" s="1"/>
  <c r="CU132" i="1"/>
  <c r="CT132" i="1"/>
  <c r="CS132" i="1"/>
  <c r="CS133" i="1" s="1"/>
  <c r="CS134" i="1" s="1"/>
  <c r="CS136" i="1" s="1"/>
  <c r="CS138" i="1" s="1"/>
  <c r="CR132" i="1"/>
  <c r="CQ132" i="1"/>
  <c r="CP132" i="1"/>
  <c r="CO132" i="1"/>
  <c r="CN132" i="1"/>
  <c r="CM132" i="1"/>
  <c r="CL132" i="1"/>
  <c r="CK132" i="1"/>
  <c r="CJ132" i="1"/>
  <c r="CJ133" i="1" s="1"/>
  <c r="CJ134" i="1" s="1"/>
  <c r="CJ136" i="1" s="1"/>
  <c r="CJ138" i="1" s="1"/>
  <c r="CI132" i="1"/>
  <c r="CH132" i="1"/>
  <c r="CG132" i="1"/>
  <c r="CG133" i="1" s="1"/>
  <c r="CG134" i="1" s="1"/>
  <c r="CG136" i="1" s="1"/>
  <c r="CG138" i="1" s="1"/>
  <c r="CF132" i="1"/>
  <c r="CE132" i="1"/>
  <c r="CD132" i="1"/>
  <c r="CC132" i="1"/>
  <c r="CB132" i="1"/>
  <c r="CA132" i="1"/>
  <c r="BZ132" i="1"/>
  <c r="BY132" i="1"/>
  <c r="BX132" i="1"/>
  <c r="BX133" i="1" s="1"/>
  <c r="BX134" i="1" s="1"/>
  <c r="BX136" i="1" s="1"/>
  <c r="BX138" i="1" s="1"/>
  <c r="BX143" i="1" s="1"/>
  <c r="BW132" i="1"/>
  <c r="BV132" i="1"/>
  <c r="BU132" i="1"/>
  <c r="BU133" i="1" s="1"/>
  <c r="BU134" i="1" s="1"/>
  <c r="BU136" i="1" s="1"/>
  <c r="BU138" i="1" s="1"/>
  <c r="BT132" i="1"/>
  <c r="BS132" i="1"/>
  <c r="BR132" i="1"/>
  <c r="BQ132" i="1"/>
  <c r="BP132" i="1"/>
  <c r="BO132" i="1"/>
  <c r="BN132" i="1"/>
  <c r="BM132" i="1"/>
  <c r="BL132" i="1"/>
  <c r="BL133" i="1" s="1"/>
  <c r="BL134" i="1" s="1"/>
  <c r="BL136" i="1" s="1"/>
  <c r="BL138" i="1" s="1"/>
  <c r="BK132" i="1"/>
  <c r="BJ132" i="1"/>
  <c r="BI132" i="1"/>
  <c r="BI133" i="1" s="1"/>
  <c r="BI134" i="1" s="1"/>
  <c r="BI136" i="1" s="1"/>
  <c r="BI138" i="1" s="1"/>
  <c r="BH132" i="1"/>
  <c r="BG132" i="1"/>
  <c r="BF132" i="1"/>
  <c r="BE132" i="1"/>
  <c r="BD132" i="1"/>
  <c r="BC132" i="1"/>
  <c r="BB132" i="1"/>
  <c r="BA132" i="1"/>
  <c r="AZ132" i="1"/>
  <c r="AZ133" i="1" s="1"/>
  <c r="AZ134" i="1" s="1"/>
  <c r="AZ136" i="1" s="1"/>
  <c r="AZ138" i="1" s="1"/>
  <c r="AY132" i="1"/>
  <c r="AX132" i="1"/>
  <c r="AW132" i="1"/>
  <c r="AW133" i="1" s="1"/>
  <c r="AW134" i="1" s="1"/>
  <c r="AW136" i="1" s="1"/>
  <c r="AW138" i="1" s="1"/>
  <c r="AV132" i="1"/>
  <c r="AU132" i="1"/>
  <c r="AT132" i="1"/>
  <c r="AS132" i="1"/>
  <c r="AR132" i="1"/>
  <c r="AQ132" i="1"/>
  <c r="AP132" i="1"/>
  <c r="AO132" i="1"/>
  <c r="AN132" i="1"/>
  <c r="AN133" i="1" s="1"/>
  <c r="AN134" i="1" s="1"/>
  <c r="AN136" i="1" s="1"/>
  <c r="AN138" i="1" s="1"/>
  <c r="AM132" i="1"/>
  <c r="AL132" i="1"/>
  <c r="AK132" i="1"/>
  <c r="AK133" i="1" s="1"/>
  <c r="AK134" i="1" s="1"/>
  <c r="AK136" i="1" s="1"/>
  <c r="AK138" i="1" s="1"/>
  <c r="AJ132" i="1"/>
  <c r="AI132" i="1"/>
  <c r="AH132" i="1"/>
  <c r="AG132" i="1"/>
  <c r="AF132" i="1"/>
  <c r="AE132" i="1"/>
  <c r="AD132" i="1"/>
  <c r="AC132" i="1"/>
  <c r="AB132" i="1"/>
  <c r="AB133" i="1" s="1"/>
  <c r="AB134" i="1" s="1"/>
  <c r="AB136" i="1" s="1"/>
  <c r="AB138" i="1" s="1"/>
  <c r="AA132" i="1"/>
  <c r="Z132" i="1"/>
  <c r="Y132" i="1"/>
  <c r="Y133" i="1" s="1"/>
  <c r="Y134" i="1" s="1"/>
  <c r="Y136" i="1" s="1"/>
  <c r="Y138" i="1" s="1"/>
  <c r="X132" i="1"/>
  <c r="W132" i="1"/>
  <c r="V132" i="1"/>
  <c r="U132" i="1"/>
  <c r="T132" i="1"/>
  <c r="S132" i="1"/>
  <c r="R132" i="1"/>
  <c r="Q132" i="1"/>
  <c r="P132" i="1"/>
  <c r="P133" i="1" s="1"/>
  <c r="P134" i="1" s="1"/>
  <c r="P136" i="1" s="1"/>
  <c r="P138" i="1" s="1"/>
  <c r="O132" i="1"/>
  <c r="N132" i="1"/>
  <c r="M132" i="1"/>
  <c r="M133" i="1" s="1"/>
  <c r="M134" i="1" s="1"/>
  <c r="M136" i="1" s="1"/>
  <c r="M138" i="1" s="1"/>
  <c r="L132" i="1"/>
  <c r="K132" i="1"/>
  <c r="J132" i="1"/>
  <c r="I132" i="1"/>
  <c r="H132" i="1"/>
  <c r="G132" i="1"/>
  <c r="F132" i="1"/>
  <c r="E132" i="1"/>
  <c r="D132" i="1"/>
  <c r="D133" i="1" s="1"/>
  <c r="D134" i="1" s="1"/>
  <c r="D136" i="1" s="1"/>
  <c r="D138" i="1" s="1"/>
  <c r="C132" i="1"/>
  <c r="FX131" i="1"/>
  <c r="FX133" i="1" s="1"/>
  <c r="FX134" i="1" s="1"/>
  <c r="FX136" i="1" s="1"/>
  <c r="FX138" i="1" s="1"/>
  <c r="FW131" i="1"/>
  <c r="FW133" i="1" s="1"/>
  <c r="FW134" i="1" s="1"/>
  <c r="FW136" i="1" s="1"/>
  <c r="FW138" i="1" s="1"/>
  <c r="FV131" i="1"/>
  <c r="FV133" i="1" s="1"/>
  <c r="FV134" i="1" s="1"/>
  <c r="FV136" i="1" s="1"/>
  <c r="FV138" i="1" s="1"/>
  <c r="FU131" i="1"/>
  <c r="FU133" i="1" s="1"/>
  <c r="FU134" i="1" s="1"/>
  <c r="FU136" i="1" s="1"/>
  <c r="FU138" i="1" s="1"/>
  <c r="FT131" i="1"/>
  <c r="FT133" i="1" s="1"/>
  <c r="FS131" i="1"/>
  <c r="FR131" i="1"/>
  <c r="FQ131" i="1"/>
  <c r="FP131" i="1"/>
  <c r="FO131" i="1"/>
  <c r="FO133" i="1" s="1"/>
  <c r="FO134" i="1" s="1"/>
  <c r="FO136" i="1" s="1"/>
  <c r="FO138" i="1" s="1"/>
  <c r="FN131" i="1"/>
  <c r="FN133" i="1" s="1"/>
  <c r="FN134" i="1" s="1"/>
  <c r="FN136" i="1" s="1"/>
  <c r="FN138" i="1" s="1"/>
  <c r="FM131" i="1"/>
  <c r="FL131" i="1"/>
  <c r="FL133" i="1" s="1"/>
  <c r="FL134" i="1" s="1"/>
  <c r="FL136" i="1" s="1"/>
  <c r="FL138" i="1" s="1"/>
  <c r="FK131" i="1"/>
  <c r="FK133" i="1" s="1"/>
  <c r="FK134" i="1" s="1"/>
  <c r="FK136" i="1" s="1"/>
  <c r="FK138" i="1" s="1"/>
  <c r="FJ131" i="1"/>
  <c r="FJ133" i="1" s="1"/>
  <c r="FJ134" i="1" s="1"/>
  <c r="FJ136" i="1" s="1"/>
  <c r="FJ138" i="1" s="1"/>
  <c r="FI131" i="1"/>
  <c r="FI133" i="1" s="1"/>
  <c r="FI134" i="1" s="1"/>
  <c r="FI136" i="1" s="1"/>
  <c r="FI138" i="1" s="1"/>
  <c r="FH131" i="1"/>
  <c r="FH133" i="1" s="1"/>
  <c r="FG131" i="1"/>
  <c r="FF131" i="1"/>
  <c r="FE131" i="1"/>
  <c r="FD131" i="1"/>
  <c r="FC131" i="1"/>
  <c r="FC133" i="1" s="1"/>
  <c r="FC134" i="1" s="1"/>
  <c r="FC136" i="1" s="1"/>
  <c r="FC138" i="1" s="1"/>
  <c r="FB131" i="1"/>
  <c r="FB133" i="1" s="1"/>
  <c r="FB134" i="1" s="1"/>
  <c r="FB136" i="1" s="1"/>
  <c r="FB138" i="1" s="1"/>
  <c r="FA131" i="1"/>
  <c r="EZ131" i="1"/>
  <c r="EZ133" i="1" s="1"/>
  <c r="EZ134" i="1" s="1"/>
  <c r="EZ136" i="1" s="1"/>
  <c r="EZ138" i="1" s="1"/>
  <c r="EY131" i="1"/>
  <c r="EY133" i="1" s="1"/>
  <c r="EY134" i="1" s="1"/>
  <c r="EY136" i="1" s="1"/>
  <c r="EY138" i="1" s="1"/>
  <c r="EX131" i="1"/>
  <c r="EX133" i="1" s="1"/>
  <c r="EX134" i="1" s="1"/>
  <c r="EX136" i="1" s="1"/>
  <c r="EX138" i="1" s="1"/>
  <c r="EW131" i="1"/>
  <c r="EW133" i="1" s="1"/>
  <c r="EW134" i="1" s="1"/>
  <c r="EW136" i="1" s="1"/>
  <c r="EW138" i="1" s="1"/>
  <c r="EV131" i="1"/>
  <c r="EV133" i="1" s="1"/>
  <c r="EU131" i="1"/>
  <c r="ET131" i="1"/>
  <c r="ES131" i="1"/>
  <c r="ER131" i="1"/>
  <c r="EQ131" i="1"/>
  <c r="EQ133" i="1" s="1"/>
  <c r="EQ134" i="1" s="1"/>
  <c r="EQ136" i="1" s="1"/>
  <c r="EQ138" i="1" s="1"/>
  <c r="EP131" i="1"/>
  <c r="EP133" i="1" s="1"/>
  <c r="EP134" i="1" s="1"/>
  <c r="EP136" i="1" s="1"/>
  <c r="EP138" i="1" s="1"/>
  <c r="EO131" i="1"/>
  <c r="EN131" i="1"/>
  <c r="EN133" i="1" s="1"/>
  <c r="EN134" i="1" s="1"/>
  <c r="EN136" i="1" s="1"/>
  <c r="EN138" i="1" s="1"/>
  <c r="EM131" i="1"/>
  <c r="EM133" i="1" s="1"/>
  <c r="EM134" i="1" s="1"/>
  <c r="EM136" i="1" s="1"/>
  <c r="EM138" i="1" s="1"/>
  <c r="EL131" i="1"/>
  <c r="EL133" i="1" s="1"/>
  <c r="EL134" i="1" s="1"/>
  <c r="EL136" i="1" s="1"/>
  <c r="EL138" i="1" s="1"/>
  <c r="EK131" i="1"/>
  <c r="EK133" i="1" s="1"/>
  <c r="EK134" i="1" s="1"/>
  <c r="EK136" i="1" s="1"/>
  <c r="EK138" i="1" s="1"/>
  <c r="EJ131" i="1"/>
  <c r="EJ133" i="1" s="1"/>
  <c r="EI131" i="1"/>
  <c r="EH131" i="1"/>
  <c r="EG131" i="1"/>
  <c r="EF131" i="1"/>
  <c r="EE131" i="1"/>
  <c r="EE133" i="1" s="1"/>
  <c r="EE134" i="1" s="1"/>
  <c r="EE136" i="1" s="1"/>
  <c r="EE138" i="1" s="1"/>
  <c r="ED131" i="1"/>
  <c r="ED133" i="1" s="1"/>
  <c r="ED134" i="1" s="1"/>
  <c r="ED136" i="1" s="1"/>
  <c r="ED138" i="1" s="1"/>
  <c r="EC131" i="1"/>
  <c r="EB131" i="1"/>
  <c r="EB133" i="1" s="1"/>
  <c r="EB134" i="1" s="1"/>
  <c r="EB136" i="1" s="1"/>
  <c r="EB138" i="1" s="1"/>
  <c r="EA131" i="1"/>
  <c r="EA133" i="1" s="1"/>
  <c r="EA134" i="1" s="1"/>
  <c r="EA136" i="1" s="1"/>
  <c r="EA138" i="1" s="1"/>
  <c r="DZ131" i="1"/>
  <c r="DZ133" i="1" s="1"/>
  <c r="DZ134" i="1" s="1"/>
  <c r="DZ136" i="1" s="1"/>
  <c r="DZ138" i="1" s="1"/>
  <c r="DY131" i="1"/>
  <c r="DY133" i="1" s="1"/>
  <c r="DY134" i="1" s="1"/>
  <c r="DY136" i="1" s="1"/>
  <c r="DY138" i="1" s="1"/>
  <c r="DX131" i="1"/>
  <c r="DX133" i="1" s="1"/>
  <c r="DW131" i="1"/>
  <c r="DV131" i="1"/>
  <c r="DU131" i="1"/>
  <c r="DT131" i="1"/>
  <c r="DS131" i="1"/>
  <c r="DS133" i="1" s="1"/>
  <c r="DS134" i="1" s="1"/>
  <c r="DS136" i="1" s="1"/>
  <c r="DS138" i="1" s="1"/>
  <c r="DR131" i="1"/>
  <c r="DR133" i="1" s="1"/>
  <c r="DR134" i="1" s="1"/>
  <c r="DR136" i="1" s="1"/>
  <c r="DR138" i="1" s="1"/>
  <c r="DQ131" i="1"/>
  <c r="DP131" i="1"/>
  <c r="DP133" i="1" s="1"/>
  <c r="DP134" i="1" s="1"/>
  <c r="DP136" i="1" s="1"/>
  <c r="DP138" i="1" s="1"/>
  <c r="DO131" i="1"/>
  <c r="DO133" i="1" s="1"/>
  <c r="DO134" i="1" s="1"/>
  <c r="DO136" i="1" s="1"/>
  <c r="DO138" i="1" s="1"/>
  <c r="DN131" i="1"/>
  <c r="DN133" i="1" s="1"/>
  <c r="DN134" i="1" s="1"/>
  <c r="DN136" i="1" s="1"/>
  <c r="DN138" i="1" s="1"/>
  <c r="DM131" i="1"/>
  <c r="DM133" i="1" s="1"/>
  <c r="DM134" i="1" s="1"/>
  <c r="DM136" i="1" s="1"/>
  <c r="DM138" i="1" s="1"/>
  <c r="DL131" i="1"/>
  <c r="DL133" i="1" s="1"/>
  <c r="DK131" i="1"/>
  <c r="DJ131" i="1"/>
  <c r="DI131" i="1"/>
  <c r="DH131" i="1"/>
  <c r="DG131" i="1"/>
  <c r="DG133" i="1" s="1"/>
  <c r="DG134" i="1" s="1"/>
  <c r="DG136" i="1" s="1"/>
  <c r="DG138" i="1" s="1"/>
  <c r="DF131" i="1"/>
  <c r="DF133" i="1" s="1"/>
  <c r="DF134" i="1" s="1"/>
  <c r="DF136" i="1" s="1"/>
  <c r="DF138" i="1" s="1"/>
  <c r="DE131" i="1"/>
  <c r="DD131" i="1"/>
  <c r="DD133" i="1" s="1"/>
  <c r="DD134" i="1" s="1"/>
  <c r="DD136" i="1" s="1"/>
  <c r="DD138" i="1" s="1"/>
  <c r="DC131" i="1"/>
  <c r="DC133" i="1" s="1"/>
  <c r="DC134" i="1" s="1"/>
  <c r="DC136" i="1" s="1"/>
  <c r="DC138" i="1" s="1"/>
  <c r="DB131" i="1"/>
  <c r="DB133" i="1" s="1"/>
  <c r="DB134" i="1" s="1"/>
  <c r="DB136" i="1" s="1"/>
  <c r="DB138" i="1" s="1"/>
  <c r="DA131" i="1"/>
  <c r="DA133" i="1" s="1"/>
  <c r="DA134" i="1" s="1"/>
  <c r="DA136" i="1" s="1"/>
  <c r="DA138" i="1" s="1"/>
  <c r="CZ131" i="1"/>
  <c r="CZ133" i="1" s="1"/>
  <c r="CY131" i="1"/>
  <c r="CX131" i="1"/>
  <c r="CW131" i="1"/>
  <c r="CV131" i="1"/>
  <c r="CU131" i="1"/>
  <c r="CU133" i="1" s="1"/>
  <c r="CU134" i="1" s="1"/>
  <c r="CU136" i="1" s="1"/>
  <c r="CU138" i="1" s="1"/>
  <c r="CT131" i="1"/>
  <c r="CT133" i="1" s="1"/>
  <c r="CT134" i="1" s="1"/>
  <c r="CT136" i="1" s="1"/>
  <c r="CT138" i="1" s="1"/>
  <c r="CS131" i="1"/>
  <c r="CR131" i="1"/>
  <c r="CR133" i="1" s="1"/>
  <c r="CR134" i="1" s="1"/>
  <c r="CR136" i="1" s="1"/>
  <c r="CR138" i="1" s="1"/>
  <c r="CQ131" i="1"/>
  <c r="CQ133" i="1" s="1"/>
  <c r="CQ134" i="1" s="1"/>
  <c r="CQ136" i="1" s="1"/>
  <c r="CQ138" i="1" s="1"/>
  <c r="CP131" i="1"/>
  <c r="CP133" i="1" s="1"/>
  <c r="CP134" i="1" s="1"/>
  <c r="CP136" i="1" s="1"/>
  <c r="CP138" i="1" s="1"/>
  <c r="CO131" i="1"/>
  <c r="CO133" i="1" s="1"/>
  <c r="CO134" i="1" s="1"/>
  <c r="CO136" i="1" s="1"/>
  <c r="CO138" i="1" s="1"/>
  <c r="CN131" i="1"/>
  <c r="CN133" i="1" s="1"/>
  <c r="CM131" i="1"/>
  <c r="CL131" i="1"/>
  <c r="CK131" i="1"/>
  <c r="CJ131" i="1"/>
  <c r="CI131" i="1"/>
  <c r="CI133" i="1" s="1"/>
  <c r="CI134" i="1" s="1"/>
  <c r="CI136" i="1" s="1"/>
  <c r="CI138" i="1" s="1"/>
  <c r="CH131" i="1"/>
  <c r="CH133" i="1" s="1"/>
  <c r="CH134" i="1" s="1"/>
  <c r="CH136" i="1" s="1"/>
  <c r="CH138" i="1" s="1"/>
  <c r="CG131" i="1"/>
  <c r="CF131" i="1"/>
  <c r="CF133" i="1" s="1"/>
  <c r="CF134" i="1" s="1"/>
  <c r="CF136" i="1" s="1"/>
  <c r="CF138" i="1" s="1"/>
  <c r="CE131" i="1"/>
  <c r="CE133" i="1" s="1"/>
  <c r="CE134" i="1" s="1"/>
  <c r="CE136" i="1" s="1"/>
  <c r="CE138" i="1" s="1"/>
  <c r="CD131" i="1"/>
  <c r="CD133" i="1" s="1"/>
  <c r="CD134" i="1" s="1"/>
  <c r="CC131" i="1"/>
  <c r="CC133" i="1" s="1"/>
  <c r="CC134" i="1" s="1"/>
  <c r="CC136" i="1" s="1"/>
  <c r="CC138" i="1" s="1"/>
  <c r="CB131" i="1"/>
  <c r="CB133" i="1" s="1"/>
  <c r="CA131" i="1"/>
  <c r="BZ131" i="1"/>
  <c r="BY131" i="1"/>
  <c r="BX131" i="1"/>
  <c r="BW131" i="1"/>
  <c r="BW133" i="1" s="1"/>
  <c r="BW134" i="1" s="1"/>
  <c r="BW136" i="1" s="1"/>
  <c r="BW138" i="1" s="1"/>
  <c r="BV131" i="1"/>
  <c r="BV133" i="1" s="1"/>
  <c r="BV134" i="1" s="1"/>
  <c r="BV136" i="1" s="1"/>
  <c r="BV138" i="1" s="1"/>
  <c r="BU131" i="1"/>
  <c r="BT131" i="1"/>
  <c r="BT133" i="1" s="1"/>
  <c r="BT134" i="1" s="1"/>
  <c r="BT136" i="1" s="1"/>
  <c r="BT138" i="1" s="1"/>
  <c r="BS131" i="1"/>
  <c r="BR131" i="1"/>
  <c r="BR133" i="1" s="1"/>
  <c r="BR134" i="1" s="1"/>
  <c r="BR136" i="1" s="1"/>
  <c r="BR138" i="1" s="1"/>
  <c r="BQ131" i="1"/>
  <c r="BQ133" i="1" s="1"/>
  <c r="BQ134" i="1" s="1"/>
  <c r="BQ136" i="1" s="1"/>
  <c r="BQ138" i="1" s="1"/>
  <c r="BP131" i="1"/>
  <c r="BP133" i="1" s="1"/>
  <c r="BO131" i="1"/>
  <c r="BN131" i="1"/>
  <c r="BM131" i="1"/>
  <c r="BL131" i="1"/>
  <c r="BK131" i="1"/>
  <c r="BK133" i="1" s="1"/>
  <c r="BK134" i="1" s="1"/>
  <c r="BK136" i="1" s="1"/>
  <c r="BK138" i="1" s="1"/>
  <c r="BJ131" i="1"/>
  <c r="BJ133" i="1" s="1"/>
  <c r="BJ134" i="1" s="1"/>
  <c r="BJ136" i="1" s="1"/>
  <c r="BJ138" i="1" s="1"/>
  <c r="BI131" i="1"/>
  <c r="BH131" i="1"/>
  <c r="BH133" i="1" s="1"/>
  <c r="BH134" i="1" s="1"/>
  <c r="BH136" i="1" s="1"/>
  <c r="BH138" i="1" s="1"/>
  <c r="BG131" i="1"/>
  <c r="BF131" i="1"/>
  <c r="BF133" i="1" s="1"/>
  <c r="BF134" i="1" s="1"/>
  <c r="BF136" i="1" s="1"/>
  <c r="BF138" i="1" s="1"/>
  <c r="BE131" i="1"/>
  <c r="BE133" i="1" s="1"/>
  <c r="BE134" i="1" s="1"/>
  <c r="BE136" i="1" s="1"/>
  <c r="BE138" i="1" s="1"/>
  <c r="BD131" i="1"/>
  <c r="BD133" i="1" s="1"/>
  <c r="BC131" i="1"/>
  <c r="BB131" i="1"/>
  <c r="BA131" i="1"/>
  <c r="AZ131" i="1"/>
  <c r="AY131" i="1"/>
  <c r="AY133" i="1" s="1"/>
  <c r="AY134" i="1" s="1"/>
  <c r="AY136" i="1" s="1"/>
  <c r="AY138" i="1" s="1"/>
  <c r="AX131" i="1"/>
  <c r="AX133" i="1" s="1"/>
  <c r="AX134" i="1" s="1"/>
  <c r="AX136" i="1" s="1"/>
  <c r="AX138" i="1" s="1"/>
  <c r="AX143" i="1" s="1"/>
  <c r="AW131" i="1"/>
  <c r="AV131" i="1"/>
  <c r="AV133" i="1" s="1"/>
  <c r="AV134" i="1" s="1"/>
  <c r="AV136" i="1" s="1"/>
  <c r="AV138" i="1" s="1"/>
  <c r="AU131" i="1"/>
  <c r="AT131" i="1"/>
  <c r="AT133" i="1" s="1"/>
  <c r="AT134" i="1" s="1"/>
  <c r="AT136" i="1" s="1"/>
  <c r="AT138" i="1" s="1"/>
  <c r="AS131" i="1"/>
  <c r="AS133" i="1" s="1"/>
  <c r="AS134" i="1" s="1"/>
  <c r="AS136" i="1" s="1"/>
  <c r="AS138" i="1" s="1"/>
  <c r="AR131" i="1"/>
  <c r="AR133" i="1" s="1"/>
  <c r="AQ131" i="1"/>
  <c r="AP131" i="1"/>
  <c r="AO131" i="1"/>
  <c r="AN131" i="1"/>
  <c r="AM131" i="1"/>
  <c r="AM133" i="1" s="1"/>
  <c r="AM134" i="1" s="1"/>
  <c r="AM136" i="1" s="1"/>
  <c r="AM138" i="1" s="1"/>
  <c r="AL131" i="1"/>
  <c r="AL133" i="1" s="1"/>
  <c r="AL134" i="1" s="1"/>
  <c r="AL136" i="1" s="1"/>
  <c r="AL138" i="1" s="1"/>
  <c r="AK131" i="1"/>
  <c r="AJ131" i="1"/>
  <c r="AJ133" i="1" s="1"/>
  <c r="AJ134" i="1" s="1"/>
  <c r="AJ136" i="1" s="1"/>
  <c r="AJ138" i="1" s="1"/>
  <c r="AI131" i="1"/>
  <c r="AH131" i="1"/>
  <c r="AH133" i="1" s="1"/>
  <c r="AH134" i="1" s="1"/>
  <c r="AH136" i="1" s="1"/>
  <c r="AH138" i="1" s="1"/>
  <c r="AG131" i="1"/>
  <c r="AG133" i="1" s="1"/>
  <c r="AG134" i="1" s="1"/>
  <c r="AG136" i="1" s="1"/>
  <c r="AG138" i="1" s="1"/>
  <c r="AF131" i="1"/>
  <c r="AF133" i="1" s="1"/>
  <c r="AE131" i="1"/>
  <c r="AD131" i="1"/>
  <c r="AC131" i="1"/>
  <c r="AB131" i="1"/>
  <c r="AA131" i="1"/>
  <c r="AA133" i="1" s="1"/>
  <c r="AA134" i="1" s="1"/>
  <c r="AA136" i="1" s="1"/>
  <c r="AA138" i="1" s="1"/>
  <c r="Z131" i="1"/>
  <c r="Z133" i="1" s="1"/>
  <c r="Z134" i="1" s="1"/>
  <c r="Z136" i="1" s="1"/>
  <c r="Z138" i="1" s="1"/>
  <c r="Y131" i="1"/>
  <c r="X131" i="1"/>
  <c r="X133" i="1" s="1"/>
  <c r="X134" i="1" s="1"/>
  <c r="X136" i="1" s="1"/>
  <c r="X138" i="1" s="1"/>
  <c r="W131" i="1"/>
  <c r="V131" i="1"/>
  <c r="V133" i="1" s="1"/>
  <c r="V134" i="1" s="1"/>
  <c r="V136" i="1" s="1"/>
  <c r="V138" i="1" s="1"/>
  <c r="U131" i="1"/>
  <c r="U133" i="1" s="1"/>
  <c r="U134" i="1" s="1"/>
  <c r="U136" i="1" s="1"/>
  <c r="U138" i="1" s="1"/>
  <c r="T131" i="1"/>
  <c r="T133" i="1" s="1"/>
  <c r="S131" i="1"/>
  <c r="R131" i="1"/>
  <c r="Q131" i="1"/>
  <c r="P131" i="1"/>
  <c r="O131" i="1"/>
  <c r="O133" i="1" s="1"/>
  <c r="O134" i="1" s="1"/>
  <c r="O136" i="1" s="1"/>
  <c r="O138" i="1" s="1"/>
  <c r="N131" i="1"/>
  <c r="N133" i="1" s="1"/>
  <c r="N134" i="1" s="1"/>
  <c r="N136" i="1" s="1"/>
  <c r="N138" i="1" s="1"/>
  <c r="M131" i="1"/>
  <c r="L131" i="1"/>
  <c r="L133" i="1" s="1"/>
  <c r="L134" i="1" s="1"/>
  <c r="L136" i="1" s="1"/>
  <c r="L138" i="1" s="1"/>
  <c r="K131" i="1"/>
  <c r="J131" i="1"/>
  <c r="J133" i="1" s="1"/>
  <c r="J134" i="1" s="1"/>
  <c r="J136" i="1" s="1"/>
  <c r="J138" i="1" s="1"/>
  <c r="I131" i="1"/>
  <c r="I133" i="1" s="1"/>
  <c r="I134" i="1" s="1"/>
  <c r="I136" i="1" s="1"/>
  <c r="I138" i="1" s="1"/>
  <c r="H131" i="1"/>
  <c r="H133" i="1" s="1"/>
  <c r="G131" i="1"/>
  <c r="F131" i="1"/>
  <c r="E131" i="1"/>
  <c r="D131" i="1"/>
  <c r="C131" i="1"/>
  <c r="C133" i="1" s="1"/>
  <c r="C134" i="1" s="1"/>
  <c r="FX119" i="1"/>
  <c r="FW119" i="1"/>
  <c r="FV119" i="1"/>
  <c r="FU119" i="1"/>
  <c r="FT119" i="1"/>
  <c r="FS119" i="1"/>
  <c r="FR119" i="1"/>
  <c r="FQ119" i="1"/>
  <c r="FP119" i="1"/>
  <c r="FO119" i="1"/>
  <c r="FN119" i="1"/>
  <c r="FM119" i="1"/>
  <c r="FL119" i="1"/>
  <c r="FK119" i="1"/>
  <c r="FJ119" i="1"/>
  <c r="FI119" i="1"/>
  <c r="FH119" i="1"/>
  <c r="FG119" i="1"/>
  <c r="FF119" i="1"/>
  <c r="FE119" i="1"/>
  <c r="FD119" i="1"/>
  <c r="FC119" i="1"/>
  <c r="FB119" i="1"/>
  <c r="FA119" i="1"/>
  <c r="EZ119" i="1"/>
  <c r="EY119" i="1"/>
  <c r="EX119" i="1"/>
  <c r="EW119" i="1"/>
  <c r="EV119" i="1"/>
  <c r="EU119" i="1"/>
  <c r="ET119" i="1"/>
  <c r="ES119" i="1"/>
  <c r="ER119" i="1"/>
  <c r="EQ119" i="1"/>
  <c r="EP119" i="1"/>
  <c r="EO119" i="1"/>
  <c r="EN119" i="1"/>
  <c r="EM119" i="1"/>
  <c r="EL119" i="1"/>
  <c r="EK119" i="1"/>
  <c r="EJ119" i="1"/>
  <c r="EI119" i="1"/>
  <c r="EH119" i="1"/>
  <c r="EG119" i="1"/>
  <c r="EF119" i="1"/>
  <c r="EE119" i="1"/>
  <c r="ED119" i="1"/>
  <c r="EC119" i="1"/>
  <c r="EB119" i="1"/>
  <c r="EA119" i="1"/>
  <c r="DZ119" i="1"/>
  <c r="DY119" i="1"/>
  <c r="DX119" i="1"/>
  <c r="DW119" i="1"/>
  <c r="DV119" i="1"/>
  <c r="DU119" i="1"/>
  <c r="DT119" i="1"/>
  <c r="DS119" i="1"/>
  <c r="DR119" i="1"/>
  <c r="DQ119" i="1"/>
  <c r="DP119" i="1"/>
  <c r="DO119" i="1"/>
  <c r="DN119" i="1"/>
  <c r="DM119" i="1"/>
  <c r="DL119" i="1"/>
  <c r="DK119" i="1"/>
  <c r="DJ119" i="1"/>
  <c r="DI119" i="1"/>
  <c r="DH119" i="1"/>
  <c r="DG119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P119" i="1"/>
  <c r="CO119" i="1"/>
  <c r="CN119" i="1"/>
  <c r="CM119" i="1"/>
  <c r="CL119" i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FZ119" i="1" s="1"/>
  <c r="K119" i="1"/>
  <c r="J119" i="1"/>
  <c r="I119" i="1"/>
  <c r="H119" i="1"/>
  <c r="G119" i="1"/>
  <c r="F119" i="1"/>
  <c r="E119" i="1"/>
  <c r="D119" i="1"/>
  <c r="C119" i="1"/>
  <c r="FX104" i="1"/>
  <c r="FM104" i="1"/>
  <c r="FL104" i="1"/>
  <c r="FA104" i="1"/>
  <c r="EZ104" i="1"/>
  <c r="EO104" i="1"/>
  <c r="EN104" i="1"/>
  <c r="EC104" i="1"/>
  <c r="EB104" i="1"/>
  <c r="DQ104" i="1"/>
  <c r="DP104" i="1"/>
  <c r="DE104" i="1"/>
  <c r="DD104" i="1"/>
  <c r="CS104" i="1"/>
  <c r="CR104" i="1"/>
  <c r="CG104" i="1"/>
  <c r="CF104" i="1"/>
  <c r="BU104" i="1"/>
  <c r="BT104" i="1"/>
  <c r="BI104" i="1"/>
  <c r="BH104" i="1"/>
  <c r="AW104" i="1"/>
  <c r="AV104" i="1"/>
  <c r="AK104" i="1"/>
  <c r="AJ104" i="1"/>
  <c r="Y104" i="1"/>
  <c r="X104" i="1"/>
  <c r="M104" i="1"/>
  <c r="L104" i="1"/>
  <c r="FX101" i="1"/>
  <c r="FW101" i="1"/>
  <c r="FV101" i="1"/>
  <c r="FU101" i="1"/>
  <c r="FT101" i="1"/>
  <c r="FS101" i="1"/>
  <c r="FR101" i="1"/>
  <c r="FQ101" i="1"/>
  <c r="FP101" i="1"/>
  <c r="FO101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B101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Y207" i="1" s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M207" i="1" s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DA207" i="1" s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O207" i="1" s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C207" i="1" s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Q207" i="1" s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E207" i="1" s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S207" i="1" s="1"/>
  <c r="AR100" i="1"/>
  <c r="AQ100" i="1"/>
  <c r="AP100" i="1"/>
  <c r="AO100" i="1"/>
  <c r="AN100" i="1"/>
  <c r="AN207" i="1" s="1"/>
  <c r="AM100" i="1"/>
  <c r="AL100" i="1"/>
  <c r="AK100" i="1"/>
  <c r="AJ100" i="1"/>
  <c r="AI100" i="1"/>
  <c r="AH100" i="1"/>
  <c r="AG100" i="1"/>
  <c r="AG207" i="1" s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U207" i="1" s="1"/>
  <c r="T100" i="1"/>
  <c r="S100" i="1"/>
  <c r="R100" i="1"/>
  <c r="Q100" i="1"/>
  <c r="P100" i="1"/>
  <c r="O100" i="1"/>
  <c r="N100" i="1"/>
  <c r="M100" i="1"/>
  <c r="L100" i="1"/>
  <c r="K100" i="1"/>
  <c r="J100" i="1"/>
  <c r="I100" i="1"/>
  <c r="I207" i="1" s="1"/>
  <c r="H100" i="1"/>
  <c r="G100" i="1"/>
  <c r="F100" i="1"/>
  <c r="E100" i="1"/>
  <c r="D100" i="1"/>
  <c r="C100" i="1"/>
  <c r="FZ100" i="1" s="1"/>
  <c r="FX99" i="1"/>
  <c r="FW99" i="1"/>
  <c r="FV99" i="1"/>
  <c r="FU99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FZ98" i="1" s="1"/>
  <c r="G98" i="1"/>
  <c r="F98" i="1"/>
  <c r="E98" i="1"/>
  <c r="D98" i="1"/>
  <c r="C98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X94" i="1"/>
  <c r="FW94" i="1"/>
  <c r="FW104" i="1" s="1"/>
  <c r="FV94" i="1"/>
  <c r="FV104" i="1" s="1"/>
  <c r="FU94" i="1"/>
  <c r="FU104" i="1" s="1"/>
  <c r="FT94" i="1"/>
  <c r="FS94" i="1"/>
  <c r="FR94" i="1"/>
  <c r="FQ94" i="1"/>
  <c r="FQ104" i="1" s="1"/>
  <c r="FP94" i="1"/>
  <c r="FP104" i="1" s="1"/>
  <c r="FO94" i="1"/>
  <c r="FO104" i="1" s="1"/>
  <c r="FN94" i="1"/>
  <c r="FN104" i="1" s="1"/>
  <c r="FM94" i="1"/>
  <c r="FL94" i="1"/>
  <c r="FK94" i="1"/>
  <c r="FK104" i="1" s="1"/>
  <c r="FJ94" i="1"/>
  <c r="FJ104" i="1" s="1"/>
  <c r="FI94" i="1"/>
  <c r="FI104" i="1" s="1"/>
  <c r="FH94" i="1"/>
  <c r="FG94" i="1"/>
  <c r="FF94" i="1"/>
  <c r="FE94" i="1"/>
  <c r="FE104" i="1" s="1"/>
  <c r="FD94" i="1"/>
  <c r="FD104" i="1" s="1"/>
  <c r="FC94" i="1"/>
  <c r="FC104" i="1" s="1"/>
  <c r="FB94" i="1"/>
  <c r="FB104" i="1" s="1"/>
  <c r="FA94" i="1"/>
  <c r="EZ94" i="1"/>
  <c r="EY94" i="1"/>
  <c r="EY104" i="1" s="1"/>
  <c r="EX94" i="1"/>
  <c r="EX104" i="1" s="1"/>
  <c r="EW94" i="1"/>
  <c r="EW104" i="1" s="1"/>
  <c r="EV94" i="1"/>
  <c r="EU94" i="1"/>
  <c r="ET94" i="1"/>
  <c r="ES94" i="1"/>
  <c r="ES104" i="1" s="1"/>
  <c r="ER94" i="1"/>
  <c r="ER104" i="1" s="1"/>
  <c r="EQ94" i="1"/>
  <c r="EQ104" i="1" s="1"/>
  <c r="EP94" i="1"/>
  <c r="EP104" i="1" s="1"/>
  <c r="EO94" i="1"/>
  <c r="EN94" i="1"/>
  <c r="EM94" i="1"/>
  <c r="EM104" i="1" s="1"/>
  <c r="EL94" i="1"/>
  <c r="EL104" i="1" s="1"/>
  <c r="EK94" i="1"/>
  <c r="EK104" i="1" s="1"/>
  <c r="EJ94" i="1"/>
  <c r="EI94" i="1"/>
  <c r="EH94" i="1"/>
  <c r="EG94" i="1"/>
  <c r="EG104" i="1" s="1"/>
  <c r="EF94" i="1"/>
  <c r="EF104" i="1" s="1"/>
  <c r="EE94" i="1"/>
  <c r="EE104" i="1" s="1"/>
  <c r="ED94" i="1"/>
  <c r="ED104" i="1" s="1"/>
  <c r="EC94" i="1"/>
  <c r="EB94" i="1"/>
  <c r="EA94" i="1"/>
  <c r="EA104" i="1" s="1"/>
  <c r="DZ94" i="1"/>
  <c r="DZ104" i="1" s="1"/>
  <c r="DY94" i="1"/>
  <c r="DY104" i="1" s="1"/>
  <c r="DX94" i="1"/>
  <c r="DW94" i="1"/>
  <c r="DV94" i="1"/>
  <c r="DU94" i="1"/>
  <c r="DU104" i="1" s="1"/>
  <c r="DT94" i="1"/>
  <c r="DT104" i="1" s="1"/>
  <c r="DS94" i="1"/>
  <c r="DS104" i="1" s="1"/>
  <c r="DR94" i="1"/>
  <c r="DR104" i="1" s="1"/>
  <c r="DQ94" i="1"/>
  <c r="DP94" i="1"/>
  <c r="DO94" i="1"/>
  <c r="DO104" i="1" s="1"/>
  <c r="DN94" i="1"/>
  <c r="DN104" i="1" s="1"/>
  <c r="DM94" i="1"/>
  <c r="DM104" i="1" s="1"/>
  <c r="DL94" i="1"/>
  <c r="DK94" i="1"/>
  <c r="DJ94" i="1"/>
  <c r="DI94" i="1"/>
  <c r="DI104" i="1" s="1"/>
  <c r="DH94" i="1"/>
  <c r="DH104" i="1" s="1"/>
  <c r="DG94" i="1"/>
  <c r="DG104" i="1" s="1"/>
  <c r="DF94" i="1"/>
  <c r="DF104" i="1" s="1"/>
  <c r="DE94" i="1"/>
  <c r="DD94" i="1"/>
  <c r="DC94" i="1"/>
  <c r="DC104" i="1" s="1"/>
  <c r="DB94" i="1"/>
  <c r="DB104" i="1" s="1"/>
  <c r="DA94" i="1"/>
  <c r="DA104" i="1" s="1"/>
  <c r="CZ94" i="1"/>
  <c r="CY94" i="1"/>
  <c r="CX94" i="1"/>
  <c r="CW94" i="1"/>
  <c r="CW104" i="1" s="1"/>
  <c r="CV94" i="1"/>
  <c r="CV104" i="1" s="1"/>
  <c r="CU94" i="1"/>
  <c r="CU104" i="1" s="1"/>
  <c r="CT94" i="1"/>
  <c r="CT104" i="1" s="1"/>
  <c r="CS94" i="1"/>
  <c r="CR94" i="1"/>
  <c r="CQ94" i="1"/>
  <c r="CQ104" i="1" s="1"/>
  <c r="CP94" i="1"/>
  <c r="CP104" i="1" s="1"/>
  <c r="CO94" i="1"/>
  <c r="CO104" i="1" s="1"/>
  <c r="CN94" i="1"/>
  <c r="CM94" i="1"/>
  <c r="CL94" i="1"/>
  <c r="CK94" i="1"/>
  <c r="CK104" i="1" s="1"/>
  <c r="CJ94" i="1"/>
  <c r="CJ104" i="1" s="1"/>
  <c r="CI94" i="1"/>
  <c r="CI104" i="1" s="1"/>
  <c r="CH94" i="1"/>
  <c r="CH104" i="1" s="1"/>
  <c r="CG94" i="1"/>
  <c r="CF94" i="1"/>
  <c r="CE94" i="1"/>
  <c r="CE104" i="1" s="1"/>
  <c r="CD94" i="1"/>
  <c r="CD104" i="1" s="1"/>
  <c r="CC94" i="1"/>
  <c r="CC104" i="1" s="1"/>
  <c r="CB94" i="1"/>
  <c r="CA94" i="1"/>
  <c r="BZ94" i="1"/>
  <c r="BY94" i="1"/>
  <c r="BY104" i="1" s="1"/>
  <c r="BX94" i="1"/>
  <c r="BX104" i="1" s="1"/>
  <c r="BW94" i="1"/>
  <c r="BW104" i="1" s="1"/>
  <c r="BV94" i="1"/>
  <c r="BV104" i="1" s="1"/>
  <c r="BU94" i="1"/>
  <c r="BT94" i="1"/>
  <c r="BS94" i="1"/>
  <c r="BS104" i="1" s="1"/>
  <c r="BR94" i="1"/>
  <c r="BR104" i="1" s="1"/>
  <c r="BQ94" i="1"/>
  <c r="BQ104" i="1" s="1"/>
  <c r="BP94" i="1"/>
  <c r="BO94" i="1"/>
  <c r="BN94" i="1"/>
  <c r="BM94" i="1"/>
  <c r="BM104" i="1" s="1"/>
  <c r="BL94" i="1"/>
  <c r="BL104" i="1" s="1"/>
  <c r="BK94" i="1"/>
  <c r="BK104" i="1" s="1"/>
  <c r="BJ94" i="1"/>
  <c r="BJ104" i="1" s="1"/>
  <c r="BI94" i="1"/>
  <c r="BH94" i="1"/>
  <c r="BG94" i="1"/>
  <c r="BG104" i="1" s="1"/>
  <c r="BF94" i="1"/>
  <c r="BF104" i="1" s="1"/>
  <c r="BE94" i="1"/>
  <c r="BE104" i="1" s="1"/>
  <c r="BD94" i="1"/>
  <c r="BC94" i="1"/>
  <c r="BB94" i="1"/>
  <c r="BA94" i="1"/>
  <c r="BA104" i="1" s="1"/>
  <c r="AZ94" i="1"/>
  <c r="AZ104" i="1" s="1"/>
  <c r="AY94" i="1"/>
  <c r="AY104" i="1" s="1"/>
  <c r="AX94" i="1"/>
  <c r="AX104" i="1" s="1"/>
  <c r="AW94" i="1"/>
  <c r="AV94" i="1"/>
  <c r="AU94" i="1"/>
  <c r="AU104" i="1" s="1"/>
  <c r="AT94" i="1"/>
  <c r="AT104" i="1" s="1"/>
  <c r="AS94" i="1"/>
  <c r="AS104" i="1" s="1"/>
  <c r="AR94" i="1"/>
  <c r="AQ94" i="1"/>
  <c r="AP94" i="1"/>
  <c r="AO94" i="1"/>
  <c r="AO104" i="1" s="1"/>
  <c r="AN94" i="1"/>
  <c r="AN104" i="1" s="1"/>
  <c r="AM94" i="1"/>
  <c r="AM104" i="1" s="1"/>
  <c r="AL94" i="1"/>
  <c r="AL104" i="1" s="1"/>
  <c r="AK94" i="1"/>
  <c r="AJ94" i="1"/>
  <c r="AI94" i="1"/>
  <c r="AI104" i="1" s="1"/>
  <c r="AH94" i="1"/>
  <c r="AH104" i="1" s="1"/>
  <c r="AG94" i="1"/>
  <c r="AG104" i="1" s="1"/>
  <c r="AF94" i="1"/>
  <c r="AE94" i="1"/>
  <c r="AD94" i="1"/>
  <c r="AC94" i="1"/>
  <c r="AC104" i="1" s="1"/>
  <c r="AB94" i="1"/>
  <c r="AB104" i="1" s="1"/>
  <c r="AA94" i="1"/>
  <c r="AA104" i="1" s="1"/>
  <c r="Z94" i="1"/>
  <c r="Z104" i="1" s="1"/>
  <c r="Y94" i="1"/>
  <c r="X94" i="1"/>
  <c r="W94" i="1"/>
  <c r="W104" i="1" s="1"/>
  <c r="V94" i="1"/>
  <c r="V104" i="1" s="1"/>
  <c r="U94" i="1"/>
  <c r="U104" i="1" s="1"/>
  <c r="T94" i="1"/>
  <c r="S94" i="1"/>
  <c r="R94" i="1"/>
  <c r="Q94" i="1"/>
  <c r="Q104" i="1" s="1"/>
  <c r="P94" i="1"/>
  <c r="P104" i="1" s="1"/>
  <c r="O94" i="1"/>
  <c r="O104" i="1" s="1"/>
  <c r="N94" i="1"/>
  <c r="N104" i="1" s="1"/>
  <c r="M94" i="1"/>
  <c r="L94" i="1"/>
  <c r="K94" i="1"/>
  <c r="K104" i="1" s="1"/>
  <c r="J94" i="1"/>
  <c r="J104" i="1" s="1"/>
  <c r="I94" i="1"/>
  <c r="I104" i="1" s="1"/>
  <c r="H94" i="1"/>
  <c r="G94" i="1"/>
  <c r="F94" i="1"/>
  <c r="E94" i="1"/>
  <c r="E104" i="1" s="1"/>
  <c r="D94" i="1"/>
  <c r="D104" i="1" s="1"/>
  <c r="C94" i="1"/>
  <c r="FZ94" i="1" s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FZ93" i="1" s="1"/>
  <c r="C93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FX88" i="1"/>
  <c r="FW88" i="1"/>
  <c r="FV88" i="1"/>
  <c r="FU88" i="1"/>
  <c r="FT88" i="1"/>
  <c r="FS88" i="1"/>
  <c r="FQ88" i="1"/>
  <c r="FP88" i="1"/>
  <c r="FO88" i="1"/>
  <c r="FN88" i="1"/>
  <c r="FL88" i="1"/>
  <c r="FK88" i="1"/>
  <c r="FJ88" i="1"/>
  <c r="FI88" i="1"/>
  <c r="FH88" i="1"/>
  <c r="FG88" i="1"/>
  <c r="FF88" i="1"/>
  <c r="FE88" i="1"/>
  <c r="FD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M88" i="1"/>
  <c r="EL88" i="1"/>
  <c r="EK88" i="1"/>
  <c r="EI88" i="1"/>
  <c r="EH88" i="1"/>
  <c r="EG88" i="1"/>
  <c r="EF88" i="1"/>
  <c r="EE88" i="1"/>
  <c r="ED88" i="1"/>
  <c r="EC88" i="1"/>
  <c r="EB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H88" i="1"/>
  <c r="CG88" i="1"/>
  <c r="CF88" i="1"/>
  <c r="CE88" i="1"/>
  <c r="CD88" i="1"/>
  <c r="CC88" i="1"/>
  <c r="CB88" i="1"/>
  <c r="BZ88" i="1"/>
  <c r="BY88" i="1"/>
  <c r="BX88" i="1"/>
  <c r="BW88" i="1"/>
  <c r="BV88" i="1"/>
  <c r="BU88" i="1"/>
  <c r="BS88" i="1"/>
  <c r="BR88" i="1"/>
  <c r="BQ88" i="1"/>
  <c r="BP88" i="1"/>
  <c r="BO88" i="1"/>
  <c r="BN88" i="1"/>
  <c r="BM88" i="1"/>
  <c r="BL88" i="1"/>
  <c r="BK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B88" i="1"/>
  <c r="AA88" i="1"/>
  <c r="Z88" i="1"/>
  <c r="Y88" i="1"/>
  <c r="X88" i="1"/>
  <c r="W88" i="1"/>
  <c r="V88" i="1"/>
  <c r="U88" i="1"/>
  <c r="T88" i="1"/>
  <c r="S88" i="1"/>
  <c r="R88" i="1"/>
  <c r="P88" i="1"/>
  <c r="O88" i="1"/>
  <c r="N88" i="1"/>
  <c r="M88" i="1"/>
  <c r="K88" i="1"/>
  <c r="J88" i="1"/>
  <c r="I88" i="1"/>
  <c r="H88" i="1"/>
  <c r="E88" i="1"/>
  <c r="D88" i="1"/>
  <c r="C88" i="1"/>
  <c r="FX87" i="1"/>
  <c r="FW87" i="1"/>
  <c r="FV87" i="1"/>
  <c r="FU87" i="1"/>
  <c r="FT87" i="1"/>
  <c r="FS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O87" i="1"/>
  <c r="EM87" i="1"/>
  <c r="EL87" i="1"/>
  <c r="EK87" i="1"/>
  <c r="EI87" i="1"/>
  <c r="EH87" i="1"/>
  <c r="EG87" i="1"/>
  <c r="EF87" i="1"/>
  <c r="EE87" i="1"/>
  <c r="ED87" i="1"/>
  <c r="EC87" i="1"/>
  <c r="EB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K87" i="1"/>
  <c r="J87" i="1"/>
  <c r="I87" i="1"/>
  <c r="H87" i="1"/>
  <c r="G87" i="1"/>
  <c r="F87" i="1"/>
  <c r="E87" i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O86" i="1"/>
  <c r="EN86" i="1"/>
  <c r="EM86" i="1"/>
  <c r="EL86" i="1"/>
  <c r="EK86" i="1"/>
  <c r="EI86" i="1"/>
  <c r="EH86" i="1"/>
  <c r="EG86" i="1"/>
  <c r="EF86" i="1"/>
  <c r="EE86" i="1"/>
  <c r="ED86" i="1"/>
  <c r="EC86" i="1"/>
  <c r="EB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FL84" i="1"/>
  <c r="FL89" i="1" s="1"/>
  <c r="FL97" i="1" s="1"/>
  <c r="EM84" i="1"/>
  <c r="EM89" i="1" s="1"/>
  <c r="EM97" i="1" s="1"/>
  <c r="EM102" i="1" s="1"/>
  <c r="EL84" i="1"/>
  <c r="EL89" i="1" s="1"/>
  <c r="EL97" i="1" s="1"/>
  <c r="DB84" i="1"/>
  <c r="DB89" i="1" s="1"/>
  <c r="DB97" i="1" s="1"/>
  <c r="CF84" i="1"/>
  <c r="CF89" i="1" s="1"/>
  <c r="CF97" i="1" s="1"/>
  <c r="CE84" i="1"/>
  <c r="CE89" i="1" s="1"/>
  <c r="CE97" i="1" s="1"/>
  <c r="BF84" i="1"/>
  <c r="BF89" i="1" s="1"/>
  <c r="BF97" i="1" s="1"/>
  <c r="AU84" i="1"/>
  <c r="AU89" i="1" s="1"/>
  <c r="AU97" i="1" s="1"/>
  <c r="X84" i="1"/>
  <c r="X89" i="1" s="1"/>
  <c r="X97" i="1" s="1"/>
  <c r="CG80" i="1"/>
  <c r="FZ80" i="1" s="1"/>
  <c r="FZ79" i="1"/>
  <c r="FZ78" i="1"/>
  <c r="FZ77" i="1"/>
  <c r="FZ72" i="1"/>
  <c r="FZ67" i="1"/>
  <c r="FX66" i="1"/>
  <c r="FX197" i="1" s="1"/>
  <c r="FW66" i="1"/>
  <c r="FW197" i="1" s="1"/>
  <c r="FV66" i="1"/>
  <c r="FV197" i="1" s="1"/>
  <c r="FU66" i="1"/>
  <c r="FU197" i="1" s="1"/>
  <c r="FT66" i="1"/>
  <c r="FT197" i="1" s="1"/>
  <c r="FS66" i="1"/>
  <c r="FS197" i="1" s="1"/>
  <c r="FR66" i="1"/>
  <c r="FR197" i="1" s="1"/>
  <c r="FQ66" i="1"/>
  <c r="FQ197" i="1" s="1"/>
  <c r="FP66" i="1"/>
  <c r="FP197" i="1" s="1"/>
  <c r="FO66" i="1"/>
  <c r="FO197" i="1" s="1"/>
  <c r="FN66" i="1"/>
  <c r="FN197" i="1" s="1"/>
  <c r="FM66" i="1"/>
  <c r="FM197" i="1" s="1"/>
  <c r="FL66" i="1"/>
  <c r="FL197" i="1" s="1"/>
  <c r="FK66" i="1"/>
  <c r="FK197" i="1" s="1"/>
  <c r="FJ66" i="1"/>
  <c r="FJ197" i="1" s="1"/>
  <c r="FI66" i="1"/>
  <c r="FI197" i="1" s="1"/>
  <c r="FH66" i="1"/>
  <c r="FH197" i="1" s="1"/>
  <c r="FG66" i="1"/>
  <c r="FG197" i="1" s="1"/>
  <c r="FF66" i="1"/>
  <c r="FF197" i="1" s="1"/>
  <c r="FE66" i="1"/>
  <c r="FE197" i="1" s="1"/>
  <c r="FD66" i="1"/>
  <c r="FD197" i="1" s="1"/>
  <c r="FC66" i="1"/>
  <c r="FC197" i="1" s="1"/>
  <c r="FB66" i="1"/>
  <c r="FB197" i="1" s="1"/>
  <c r="FA66" i="1"/>
  <c r="FA197" i="1" s="1"/>
  <c r="EZ66" i="1"/>
  <c r="EZ197" i="1" s="1"/>
  <c r="EY66" i="1"/>
  <c r="EY197" i="1" s="1"/>
  <c r="EX66" i="1"/>
  <c r="EX197" i="1" s="1"/>
  <c r="EW66" i="1"/>
  <c r="EW197" i="1" s="1"/>
  <c r="EV66" i="1"/>
  <c r="EV197" i="1" s="1"/>
  <c r="EU66" i="1"/>
  <c r="EU197" i="1" s="1"/>
  <c r="ET66" i="1"/>
  <c r="ET197" i="1" s="1"/>
  <c r="ES66" i="1"/>
  <c r="ES197" i="1" s="1"/>
  <c r="ER66" i="1"/>
  <c r="ER197" i="1" s="1"/>
  <c r="EQ66" i="1"/>
  <c r="EQ197" i="1" s="1"/>
  <c r="EP66" i="1"/>
  <c r="EP197" i="1" s="1"/>
  <c r="EO66" i="1"/>
  <c r="EO197" i="1" s="1"/>
  <c r="EN66" i="1"/>
  <c r="EN197" i="1" s="1"/>
  <c r="EM66" i="1"/>
  <c r="EM197" i="1" s="1"/>
  <c r="EL66" i="1"/>
  <c r="EL197" i="1" s="1"/>
  <c r="EK66" i="1"/>
  <c r="EK197" i="1" s="1"/>
  <c r="EJ66" i="1"/>
  <c r="EJ197" i="1" s="1"/>
  <c r="EI66" i="1"/>
  <c r="EI197" i="1" s="1"/>
  <c r="EH66" i="1"/>
  <c r="EH197" i="1" s="1"/>
  <c r="EG66" i="1"/>
  <c r="EG197" i="1" s="1"/>
  <c r="EF66" i="1"/>
  <c r="EF197" i="1" s="1"/>
  <c r="EE66" i="1"/>
  <c r="EE197" i="1" s="1"/>
  <c r="ED66" i="1"/>
  <c r="ED197" i="1" s="1"/>
  <c r="EC66" i="1"/>
  <c r="EC197" i="1" s="1"/>
  <c r="EB66" i="1"/>
  <c r="EB197" i="1" s="1"/>
  <c r="EA66" i="1"/>
  <c r="EA197" i="1" s="1"/>
  <c r="DZ66" i="1"/>
  <c r="DZ197" i="1" s="1"/>
  <c r="DY66" i="1"/>
  <c r="DY197" i="1" s="1"/>
  <c r="DX66" i="1"/>
  <c r="DX197" i="1" s="1"/>
  <c r="DW66" i="1"/>
  <c r="DW197" i="1" s="1"/>
  <c r="DV66" i="1"/>
  <c r="DV197" i="1" s="1"/>
  <c r="DU66" i="1"/>
  <c r="DU197" i="1" s="1"/>
  <c r="DT66" i="1"/>
  <c r="DT197" i="1" s="1"/>
  <c r="DS66" i="1"/>
  <c r="DS197" i="1" s="1"/>
  <c r="DR66" i="1"/>
  <c r="DR197" i="1" s="1"/>
  <c r="DQ66" i="1"/>
  <c r="DQ197" i="1" s="1"/>
  <c r="DP66" i="1"/>
  <c r="DP197" i="1" s="1"/>
  <c r="DO66" i="1"/>
  <c r="DO197" i="1" s="1"/>
  <c r="DN66" i="1"/>
  <c r="DN197" i="1" s="1"/>
  <c r="DM66" i="1"/>
  <c r="DM197" i="1" s="1"/>
  <c r="DL66" i="1"/>
  <c r="DL197" i="1" s="1"/>
  <c r="DK66" i="1"/>
  <c r="DK197" i="1" s="1"/>
  <c r="DJ66" i="1"/>
  <c r="DJ197" i="1" s="1"/>
  <c r="DI66" i="1"/>
  <c r="DI197" i="1" s="1"/>
  <c r="DH66" i="1"/>
  <c r="DH197" i="1" s="1"/>
  <c r="DG66" i="1"/>
  <c r="DG197" i="1" s="1"/>
  <c r="DF66" i="1"/>
  <c r="DF197" i="1" s="1"/>
  <c r="DE66" i="1"/>
  <c r="DE197" i="1" s="1"/>
  <c r="DD66" i="1"/>
  <c r="DD197" i="1" s="1"/>
  <c r="DC66" i="1"/>
  <c r="DC197" i="1" s="1"/>
  <c r="DB66" i="1"/>
  <c r="DB197" i="1" s="1"/>
  <c r="DA66" i="1"/>
  <c r="DA197" i="1" s="1"/>
  <c r="CZ66" i="1"/>
  <c r="CZ197" i="1" s="1"/>
  <c r="CY66" i="1"/>
  <c r="CY197" i="1" s="1"/>
  <c r="CX66" i="1"/>
  <c r="CX197" i="1" s="1"/>
  <c r="CW66" i="1"/>
  <c r="CW197" i="1" s="1"/>
  <c r="CV66" i="1"/>
  <c r="CV197" i="1" s="1"/>
  <c r="CU66" i="1"/>
  <c r="CU197" i="1" s="1"/>
  <c r="CT66" i="1"/>
  <c r="CT197" i="1" s="1"/>
  <c r="CS66" i="1"/>
  <c r="CS197" i="1" s="1"/>
  <c r="CR66" i="1"/>
  <c r="CR197" i="1" s="1"/>
  <c r="CQ66" i="1"/>
  <c r="CQ197" i="1" s="1"/>
  <c r="CP66" i="1"/>
  <c r="CP197" i="1" s="1"/>
  <c r="CO66" i="1"/>
  <c r="CO197" i="1" s="1"/>
  <c r="CN66" i="1"/>
  <c r="CN197" i="1" s="1"/>
  <c r="CM66" i="1"/>
  <c r="CM197" i="1" s="1"/>
  <c r="CL66" i="1"/>
  <c r="CL197" i="1" s="1"/>
  <c r="CK66" i="1"/>
  <c r="CK197" i="1" s="1"/>
  <c r="CJ66" i="1"/>
  <c r="CJ197" i="1" s="1"/>
  <c r="CI66" i="1"/>
  <c r="CI197" i="1" s="1"/>
  <c r="CH66" i="1"/>
  <c r="CH197" i="1" s="1"/>
  <c r="CG66" i="1"/>
  <c r="CG197" i="1" s="1"/>
  <c r="CF66" i="1"/>
  <c r="CF197" i="1" s="1"/>
  <c r="CE66" i="1"/>
  <c r="CE197" i="1" s="1"/>
  <c r="CD66" i="1"/>
  <c r="CD197" i="1" s="1"/>
  <c r="CC66" i="1"/>
  <c r="CC197" i="1" s="1"/>
  <c r="CB66" i="1"/>
  <c r="CB197" i="1" s="1"/>
  <c r="CA66" i="1"/>
  <c r="CA197" i="1" s="1"/>
  <c r="BZ66" i="1"/>
  <c r="BZ197" i="1" s="1"/>
  <c r="BY66" i="1"/>
  <c r="BY197" i="1" s="1"/>
  <c r="BX66" i="1"/>
  <c r="BX197" i="1" s="1"/>
  <c r="BW66" i="1"/>
  <c r="BW197" i="1" s="1"/>
  <c r="BV66" i="1"/>
  <c r="BV197" i="1" s="1"/>
  <c r="BU66" i="1"/>
  <c r="BU197" i="1" s="1"/>
  <c r="BT66" i="1"/>
  <c r="BT197" i="1" s="1"/>
  <c r="BS66" i="1"/>
  <c r="BS197" i="1" s="1"/>
  <c r="BR66" i="1"/>
  <c r="BR197" i="1" s="1"/>
  <c r="BQ66" i="1"/>
  <c r="BQ197" i="1" s="1"/>
  <c r="BP66" i="1"/>
  <c r="BP197" i="1" s="1"/>
  <c r="BO66" i="1"/>
  <c r="BO197" i="1" s="1"/>
  <c r="BN66" i="1"/>
  <c r="BN197" i="1" s="1"/>
  <c r="BM66" i="1"/>
  <c r="BM197" i="1" s="1"/>
  <c r="BL66" i="1"/>
  <c r="BL197" i="1" s="1"/>
  <c r="BK66" i="1"/>
  <c r="BK197" i="1" s="1"/>
  <c r="BJ66" i="1"/>
  <c r="BJ197" i="1" s="1"/>
  <c r="BI66" i="1"/>
  <c r="BI197" i="1" s="1"/>
  <c r="BH66" i="1"/>
  <c r="BH197" i="1" s="1"/>
  <c r="BG66" i="1"/>
  <c r="BG197" i="1" s="1"/>
  <c r="BF66" i="1"/>
  <c r="BF197" i="1" s="1"/>
  <c r="BE66" i="1"/>
  <c r="BE197" i="1" s="1"/>
  <c r="BD66" i="1"/>
  <c r="BD197" i="1" s="1"/>
  <c r="BC66" i="1"/>
  <c r="BC197" i="1" s="1"/>
  <c r="BB66" i="1"/>
  <c r="BB197" i="1" s="1"/>
  <c r="BA66" i="1"/>
  <c r="BA197" i="1" s="1"/>
  <c r="AZ66" i="1"/>
  <c r="AZ197" i="1" s="1"/>
  <c r="AY66" i="1"/>
  <c r="AY197" i="1" s="1"/>
  <c r="AX66" i="1"/>
  <c r="AX197" i="1" s="1"/>
  <c r="AW66" i="1"/>
  <c r="AW197" i="1" s="1"/>
  <c r="AV66" i="1"/>
  <c r="AV197" i="1" s="1"/>
  <c r="AU66" i="1"/>
  <c r="AU197" i="1" s="1"/>
  <c r="AT66" i="1"/>
  <c r="AT197" i="1" s="1"/>
  <c r="AS66" i="1"/>
  <c r="AS197" i="1" s="1"/>
  <c r="AR66" i="1"/>
  <c r="AR197" i="1" s="1"/>
  <c r="AQ66" i="1"/>
  <c r="AQ197" i="1" s="1"/>
  <c r="AP66" i="1"/>
  <c r="AP197" i="1" s="1"/>
  <c r="AO66" i="1"/>
  <c r="AO197" i="1" s="1"/>
  <c r="AN66" i="1"/>
  <c r="AN197" i="1" s="1"/>
  <c r="AM66" i="1"/>
  <c r="AM197" i="1" s="1"/>
  <c r="AL66" i="1"/>
  <c r="AL197" i="1" s="1"/>
  <c r="AK66" i="1"/>
  <c r="AK197" i="1" s="1"/>
  <c r="AJ66" i="1"/>
  <c r="AJ197" i="1" s="1"/>
  <c r="AI66" i="1"/>
  <c r="AI197" i="1" s="1"/>
  <c r="AH66" i="1"/>
  <c r="AH197" i="1" s="1"/>
  <c r="AG66" i="1"/>
  <c r="AG197" i="1" s="1"/>
  <c r="AF66" i="1"/>
  <c r="AF197" i="1" s="1"/>
  <c r="AE66" i="1"/>
  <c r="AE197" i="1" s="1"/>
  <c r="AD66" i="1"/>
  <c r="AD197" i="1" s="1"/>
  <c r="AC66" i="1"/>
  <c r="AC197" i="1" s="1"/>
  <c r="AB66" i="1"/>
  <c r="AB197" i="1" s="1"/>
  <c r="AA66" i="1"/>
  <c r="AA197" i="1" s="1"/>
  <c r="Z66" i="1"/>
  <c r="Z197" i="1" s="1"/>
  <c r="Y66" i="1"/>
  <c r="Y197" i="1" s="1"/>
  <c r="X66" i="1"/>
  <c r="X197" i="1" s="1"/>
  <c r="W66" i="1"/>
  <c r="W197" i="1" s="1"/>
  <c r="V66" i="1"/>
  <c r="V197" i="1" s="1"/>
  <c r="U66" i="1"/>
  <c r="U197" i="1" s="1"/>
  <c r="T66" i="1"/>
  <c r="T197" i="1" s="1"/>
  <c r="S66" i="1"/>
  <c r="S197" i="1" s="1"/>
  <c r="R66" i="1"/>
  <c r="R197" i="1" s="1"/>
  <c r="Q66" i="1"/>
  <c r="Q197" i="1" s="1"/>
  <c r="P66" i="1"/>
  <c r="P197" i="1" s="1"/>
  <c r="O66" i="1"/>
  <c r="O197" i="1" s="1"/>
  <c r="N66" i="1"/>
  <c r="N197" i="1" s="1"/>
  <c r="M66" i="1"/>
  <c r="M197" i="1" s="1"/>
  <c r="L66" i="1"/>
  <c r="L197" i="1" s="1"/>
  <c r="K66" i="1"/>
  <c r="K197" i="1" s="1"/>
  <c r="J66" i="1"/>
  <c r="J197" i="1" s="1"/>
  <c r="I66" i="1"/>
  <c r="I197" i="1" s="1"/>
  <c r="H66" i="1"/>
  <c r="H197" i="1" s="1"/>
  <c r="G66" i="1"/>
  <c r="G197" i="1" s="1"/>
  <c r="F66" i="1"/>
  <c r="F197" i="1" s="1"/>
  <c r="E66" i="1"/>
  <c r="E197" i="1" s="1"/>
  <c r="D66" i="1"/>
  <c r="D197" i="1" s="1"/>
  <c r="C66" i="1"/>
  <c r="C197" i="1" s="1"/>
  <c r="FY63" i="1"/>
  <c r="FX63" i="1"/>
  <c r="FX267" i="1" s="1"/>
  <c r="FX268" i="1" s="1"/>
  <c r="FW63" i="1"/>
  <c r="FW267" i="1" s="1"/>
  <c r="FW268" i="1" s="1"/>
  <c r="FV63" i="1"/>
  <c r="FV267" i="1" s="1"/>
  <c r="FV268" i="1" s="1"/>
  <c r="FU63" i="1"/>
  <c r="FU267" i="1" s="1"/>
  <c r="FU268" i="1" s="1"/>
  <c r="FT63" i="1"/>
  <c r="FT267" i="1" s="1"/>
  <c r="FT268" i="1" s="1"/>
  <c r="FS63" i="1"/>
  <c r="FS267" i="1" s="1"/>
  <c r="FS268" i="1" s="1"/>
  <c r="FR63" i="1"/>
  <c r="FR267" i="1" s="1"/>
  <c r="FR268" i="1" s="1"/>
  <c r="FQ63" i="1"/>
  <c r="FQ267" i="1" s="1"/>
  <c r="FQ268" i="1" s="1"/>
  <c r="FP63" i="1"/>
  <c r="FP267" i="1" s="1"/>
  <c r="FP268" i="1" s="1"/>
  <c r="FO63" i="1"/>
  <c r="FO267" i="1" s="1"/>
  <c r="FO268" i="1" s="1"/>
  <c r="FN63" i="1"/>
  <c r="FN267" i="1" s="1"/>
  <c r="FN268" i="1" s="1"/>
  <c r="FM63" i="1"/>
  <c r="FM267" i="1" s="1"/>
  <c r="FM268" i="1" s="1"/>
  <c r="FL63" i="1"/>
  <c r="FL267" i="1" s="1"/>
  <c r="FL268" i="1" s="1"/>
  <c r="FK63" i="1"/>
  <c r="FK267" i="1" s="1"/>
  <c r="FK268" i="1" s="1"/>
  <c r="FJ63" i="1"/>
  <c r="FJ267" i="1" s="1"/>
  <c r="FJ268" i="1" s="1"/>
  <c r="FI63" i="1"/>
  <c r="FI267" i="1" s="1"/>
  <c r="FI268" i="1" s="1"/>
  <c r="FH63" i="1"/>
  <c r="FH267" i="1" s="1"/>
  <c r="FH268" i="1" s="1"/>
  <c r="FG63" i="1"/>
  <c r="FG267" i="1" s="1"/>
  <c r="FG268" i="1" s="1"/>
  <c r="FF63" i="1"/>
  <c r="FF267" i="1" s="1"/>
  <c r="FF268" i="1" s="1"/>
  <c r="FE63" i="1"/>
  <c r="FE267" i="1" s="1"/>
  <c r="FE268" i="1" s="1"/>
  <c r="FD63" i="1"/>
  <c r="FD267" i="1" s="1"/>
  <c r="FD268" i="1" s="1"/>
  <c r="FC63" i="1"/>
  <c r="FC267" i="1" s="1"/>
  <c r="FC268" i="1" s="1"/>
  <c r="FB63" i="1"/>
  <c r="FB267" i="1" s="1"/>
  <c r="FB268" i="1" s="1"/>
  <c r="FA63" i="1"/>
  <c r="FA267" i="1" s="1"/>
  <c r="FA268" i="1" s="1"/>
  <c r="EZ63" i="1"/>
  <c r="EZ267" i="1" s="1"/>
  <c r="EZ268" i="1" s="1"/>
  <c r="EY63" i="1"/>
  <c r="EY267" i="1" s="1"/>
  <c r="EY268" i="1" s="1"/>
  <c r="EX63" i="1"/>
  <c r="EX267" i="1" s="1"/>
  <c r="EX268" i="1" s="1"/>
  <c r="EW63" i="1"/>
  <c r="EW267" i="1" s="1"/>
  <c r="EW268" i="1" s="1"/>
  <c r="EV63" i="1"/>
  <c r="EV267" i="1" s="1"/>
  <c r="EV268" i="1" s="1"/>
  <c r="EU63" i="1"/>
  <c r="EU267" i="1" s="1"/>
  <c r="EU268" i="1" s="1"/>
  <c r="ET63" i="1"/>
  <c r="ET267" i="1" s="1"/>
  <c r="ET268" i="1" s="1"/>
  <c r="ES63" i="1"/>
  <c r="ES267" i="1" s="1"/>
  <c r="ES268" i="1" s="1"/>
  <c r="ER63" i="1"/>
  <c r="ER267" i="1" s="1"/>
  <c r="ER268" i="1" s="1"/>
  <c r="EQ63" i="1"/>
  <c r="EQ267" i="1" s="1"/>
  <c r="EQ268" i="1" s="1"/>
  <c r="EP63" i="1"/>
  <c r="EP267" i="1" s="1"/>
  <c r="EP268" i="1" s="1"/>
  <c r="EO63" i="1"/>
  <c r="EO267" i="1" s="1"/>
  <c r="EO268" i="1" s="1"/>
  <c r="EN63" i="1"/>
  <c r="EN267" i="1" s="1"/>
  <c r="EN268" i="1" s="1"/>
  <c r="EM63" i="1"/>
  <c r="EM267" i="1" s="1"/>
  <c r="EM268" i="1" s="1"/>
  <c r="EL63" i="1"/>
  <c r="EL267" i="1" s="1"/>
  <c r="EL268" i="1" s="1"/>
  <c r="EK63" i="1"/>
  <c r="EK267" i="1" s="1"/>
  <c r="EK268" i="1" s="1"/>
  <c r="EJ63" i="1"/>
  <c r="EJ267" i="1" s="1"/>
  <c r="EJ268" i="1" s="1"/>
  <c r="EI63" i="1"/>
  <c r="EI267" i="1" s="1"/>
  <c r="EI268" i="1" s="1"/>
  <c r="EH63" i="1"/>
  <c r="EH267" i="1" s="1"/>
  <c r="EH268" i="1" s="1"/>
  <c r="EG63" i="1"/>
  <c r="EG267" i="1" s="1"/>
  <c r="EG268" i="1" s="1"/>
  <c r="EF63" i="1"/>
  <c r="EF267" i="1" s="1"/>
  <c r="EF268" i="1" s="1"/>
  <c r="EE63" i="1"/>
  <c r="EE267" i="1" s="1"/>
  <c r="EE268" i="1" s="1"/>
  <c r="ED63" i="1"/>
  <c r="ED267" i="1" s="1"/>
  <c r="ED268" i="1" s="1"/>
  <c r="EC63" i="1"/>
  <c r="EC267" i="1" s="1"/>
  <c r="EC268" i="1" s="1"/>
  <c r="EB63" i="1"/>
  <c r="EB267" i="1" s="1"/>
  <c r="EB268" i="1" s="1"/>
  <c r="EA63" i="1"/>
  <c r="EA267" i="1" s="1"/>
  <c r="EA268" i="1" s="1"/>
  <c r="DZ63" i="1"/>
  <c r="DZ267" i="1" s="1"/>
  <c r="DZ268" i="1" s="1"/>
  <c r="DY63" i="1"/>
  <c r="DY267" i="1" s="1"/>
  <c r="DY268" i="1" s="1"/>
  <c r="DX63" i="1"/>
  <c r="DX267" i="1" s="1"/>
  <c r="DX268" i="1" s="1"/>
  <c r="DW63" i="1"/>
  <c r="DW267" i="1" s="1"/>
  <c r="DW268" i="1" s="1"/>
  <c r="DV63" i="1"/>
  <c r="DV267" i="1" s="1"/>
  <c r="DV268" i="1" s="1"/>
  <c r="DU63" i="1"/>
  <c r="DU267" i="1" s="1"/>
  <c r="DU268" i="1" s="1"/>
  <c r="DT63" i="1"/>
  <c r="DT267" i="1" s="1"/>
  <c r="DT268" i="1" s="1"/>
  <c r="DS63" i="1"/>
  <c r="DS267" i="1" s="1"/>
  <c r="DS268" i="1" s="1"/>
  <c r="DR63" i="1"/>
  <c r="DR267" i="1" s="1"/>
  <c r="DR268" i="1" s="1"/>
  <c r="DQ63" i="1"/>
  <c r="DQ267" i="1" s="1"/>
  <c r="DQ268" i="1" s="1"/>
  <c r="DP63" i="1"/>
  <c r="DP267" i="1" s="1"/>
  <c r="DP268" i="1" s="1"/>
  <c r="DO63" i="1"/>
  <c r="DO267" i="1" s="1"/>
  <c r="DO268" i="1" s="1"/>
  <c r="DN63" i="1"/>
  <c r="DN267" i="1" s="1"/>
  <c r="DN268" i="1" s="1"/>
  <c r="DM63" i="1"/>
  <c r="DM267" i="1" s="1"/>
  <c r="DM268" i="1" s="1"/>
  <c r="DL63" i="1"/>
  <c r="DL267" i="1" s="1"/>
  <c r="DL268" i="1" s="1"/>
  <c r="DK63" i="1"/>
  <c r="DK267" i="1" s="1"/>
  <c r="DK268" i="1" s="1"/>
  <c r="DJ63" i="1"/>
  <c r="DJ267" i="1" s="1"/>
  <c r="DJ268" i="1" s="1"/>
  <c r="DI63" i="1"/>
  <c r="DI267" i="1" s="1"/>
  <c r="DI268" i="1" s="1"/>
  <c r="DH63" i="1"/>
  <c r="DH267" i="1" s="1"/>
  <c r="DH268" i="1" s="1"/>
  <c r="DG63" i="1"/>
  <c r="DG267" i="1" s="1"/>
  <c r="DG268" i="1" s="1"/>
  <c r="DF63" i="1"/>
  <c r="DF267" i="1" s="1"/>
  <c r="DF268" i="1" s="1"/>
  <c r="DE63" i="1"/>
  <c r="DE267" i="1" s="1"/>
  <c r="DE268" i="1" s="1"/>
  <c r="DD63" i="1"/>
  <c r="DD267" i="1" s="1"/>
  <c r="DD268" i="1" s="1"/>
  <c r="DC63" i="1"/>
  <c r="DC267" i="1" s="1"/>
  <c r="DC268" i="1" s="1"/>
  <c r="DB63" i="1"/>
  <c r="DB267" i="1" s="1"/>
  <c r="DB268" i="1" s="1"/>
  <c r="DA63" i="1"/>
  <c r="DA267" i="1" s="1"/>
  <c r="DA268" i="1" s="1"/>
  <c r="CZ63" i="1"/>
  <c r="CZ267" i="1" s="1"/>
  <c r="CZ268" i="1" s="1"/>
  <c r="CY63" i="1"/>
  <c r="CY267" i="1" s="1"/>
  <c r="CY268" i="1" s="1"/>
  <c r="CX63" i="1"/>
  <c r="CX267" i="1" s="1"/>
  <c r="CX268" i="1" s="1"/>
  <c r="CW63" i="1"/>
  <c r="CW267" i="1" s="1"/>
  <c r="CW268" i="1" s="1"/>
  <c r="CV63" i="1"/>
  <c r="CV267" i="1" s="1"/>
  <c r="CV268" i="1" s="1"/>
  <c r="CU63" i="1"/>
  <c r="CU267" i="1" s="1"/>
  <c r="CU268" i="1" s="1"/>
  <c r="CT63" i="1"/>
  <c r="CT267" i="1" s="1"/>
  <c r="CT268" i="1" s="1"/>
  <c r="CS63" i="1"/>
  <c r="CS267" i="1" s="1"/>
  <c r="CS268" i="1" s="1"/>
  <c r="CR63" i="1"/>
  <c r="CR267" i="1" s="1"/>
  <c r="CR268" i="1" s="1"/>
  <c r="CQ63" i="1"/>
  <c r="CQ267" i="1" s="1"/>
  <c r="CQ268" i="1" s="1"/>
  <c r="CP63" i="1"/>
  <c r="CP267" i="1" s="1"/>
  <c r="CP268" i="1" s="1"/>
  <c r="CO63" i="1"/>
  <c r="CO267" i="1" s="1"/>
  <c r="CO268" i="1" s="1"/>
  <c r="CN63" i="1"/>
  <c r="CN267" i="1" s="1"/>
  <c r="CN268" i="1" s="1"/>
  <c r="CM63" i="1"/>
  <c r="CM267" i="1" s="1"/>
  <c r="CM268" i="1" s="1"/>
  <c r="CL63" i="1"/>
  <c r="CL267" i="1" s="1"/>
  <c r="CL268" i="1" s="1"/>
  <c r="CK63" i="1"/>
  <c r="CK267" i="1" s="1"/>
  <c r="CK268" i="1" s="1"/>
  <c r="CJ63" i="1"/>
  <c r="CJ267" i="1" s="1"/>
  <c r="CJ268" i="1" s="1"/>
  <c r="CI63" i="1"/>
  <c r="CI267" i="1" s="1"/>
  <c r="CI268" i="1" s="1"/>
  <c r="CH63" i="1"/>
  <c r="CH267" i="1" s="1"/>
  <c r="CH268" i="1" s="1"/>
  <c r="CG63" i="1"/>
  <c r="CG267" i="1" s="1"/>
  <c r="CG268" i="1" s="1"/>
  <c r="CF63" i="1"/>
  <c r="CF267" i="1" s="1"/>
  <c r="CF268" i="1" s="1"/>
  <c r="CE63" i="1"/>
  <c r="CE267" i="1" s="1"/>
  <c r="CE268" i="1" s="1"/>
  <c r="CD63" i="1"/>
  <c r="CD267" i="1" s="1"/>
  <c r="CD268" i="1" s="1"/>
  <c r="CC63" i="1"/>
  <c r="CC267" i="1" s="1"/>
  <c r="CC268" i="1" s="1"/>
  <c r="CB63" i="1"/>
  <c r="CB267" i="1" s="1"/>
  <c r="CB268" i="1" s="1"/>
  <c r="CA63" i="1"/>
  <c r="CA267" i="1" s="1"/>
  <c r="CA268" i="1" s="1"/>
  <c r="BZ63" i="1"/>
  <c r="BZ267" i="1" s="1"/>
  <c r="BZ268" i="1" s="1"/>
  <c r="BY63" i="1"/>
  <c r="BY267" i="1" s="1"/>
  <c r="BY268" i="1" s="1"/>
  <c r="BX63" i="1"/>
  <c r="BX267" i="1" s="1"/>
  <c r="BX268" i="1" s="1"/>
  <c r="BW63" i="1"/>
  <c r="BW267" i="1" s="1"/>
  <c r="BW268" i="1" s="1"/>
  <c r="BV63" i="1"/>
  <c r="BV267" i="1" s="1"/>
  <c r="BV268" i="1" s="1"/>
  <c r="BU63" i="1"/>
  <c r="BU267" i="1" s="1"/>
  <c r="BU268" i="1" s="1"/>
  <c r="BT63" i="1"/>
  <c r="BT267" i="1" s="1"/>
  <c r="BT268" i="1" s="1"/>
  <c r="BS63" i="1"/>
  <c r="BS267" i="1" s="1"/>
  <c r="BS268" i="1" s="1"/>
  <c r="BR63" i="1"/>
  <c r="BR267" i="1" s="1"/>
  <c r="BR268" i="1" s="1"/>
  <c r="BQ63" i="1"/>
  <c r="BQ267" i="1" s="1"/>
  <c r="BQ268" i="1" s="1"/>
  <c r="BP63" i="1"/>
  <c r="BP267" i="1" s="1"/>
  <c r="BP268" i="1" s="1"/>
  <c r="BO63" i="1"/>
  <c r="BO267" i="1" s="1"/>
  <c r="BO268" i="1" s="1"/>
  <c r="BN63" i="1"/>
  <c r="BN267" i="1" s="1"/>
  <c r="BN268" i="1" s="1"/>
  <c r="BM63" i="1"/>
  <c r="BM267" i="1" s="1"/>
  <c r="BM268" i="1" s="1"/>
  <c r="BL63" i="1"/>
  <c r="BL267" i="1" s="1"/>
  <c r="BL268" i="1" s="1"/>
  <c r="BK63" i="1"/>
  <c r="BK267" i="1" s="1"/>
  <c r="BK268" i="1" s="1"/>
  <c r="BJ63" i="1"/>
  <c r="BJ267" i="1" s="1"/>
  <c r="BJ268" i="1" s="1"/>
  <c r="BI63" i="1"/>
  <c r="BI267" i="1" s="1"/>
  <c r="BI268" i="1" s="1"/>
  <c r="BH63" i="1"/>
  <c r="BH267" i="1" s="1"/>
  <c r="BH268" i="1" s="1"/>
  <c r="BG63" i="1"/>
  <c r="BG267" i="1" s="1"/>
  <c r="BG268" i="1" s="1"/>
  <c r="BF63" i="1"/>
  <c r="BF267" i="1" s="1"/>
  <c r="BF268" i="1" s="1"/>
  <c r="BE63" i="1"/>
  <c r="BE267" i="1" s="1"/>
  <c r="BE268" i="1" s="1"/>
  <c r="BD63" i="1"/>
  <c r="BD267" i="1" s="1"/>
  <c r="BD268" i="1" s="1"/>
  <c r="BC63" i="1"/>
  <c r="BC267" i="1" s="1"/>
  <c r="BC268" i="1" s="1"/>
  <c r="BB63" i="1"/>
  <c r="BB267" i="1" s="1"/>
  <c r="BB268" i="1" s="1"/>
  <c r="BA63" i="1"/>
  <c r="BA267" i="1" s="1"/>
  <c r="BA268" i="1" s="1"/>
  <c r="AZ63" i="1"/>
  <c r="AZ267" i="1" s="1"/>
  <c r="AZ268" i="1" s="1"/>
  <c r="AY63" i="1"/>
  <c r="AY267" i="1" s="1"/>
  <c r="AY268" i="1" s="1"/>
  <c r="AX63" i="1"/>
  <c r="AX267" i="1" s="1"/>
  <c r="AX268" i="1" s="1"/>
  <c r="AW63" i="1"/>
  <c r="AW267" i="1" s="1"/>
  <c r="AW268" i="1" s="1"/>
  <c r="AV63" i="1"/>
  <c r="AV267" i="1" s="1"/>
  <c r="AV268" i="1" s="1"/>
  <c r="AU63" i="1"/>
  <c r="AU267" i="1" s="1"/>
  <c r="AU268" i="1" s="1"/>
  <c r="AT63" i="1"/>
  <c r="AT267" i="1" s="1"/>
  <c r="AT268" i="1" s="1"/>
  <c r="AS63" i="1"/>
  <c r="AS267" i="1" s="1"/>
  <c r="AS268" i="1" s="1"/>
  <c r="AR63" i="1"/>
  <c r="AR267" i="1" s="1"/>
  <c r="AR268" i="1" s="1"/>
  <c r="AQ63" i="1"/>
  <c r="AQ267" i="1" s="1"/>
  <c r="AQ268" i="1" s="1"/>
  <c r="AP63" i="1"/>
  <c r="AP267" i="1" s="1"/>
  <c r="AP268" i="1" s="1"/>
  <c r="AO63" i="1"/>
  <c r="AO267" i="1" s="1"/>
  <c r="AO268" i="1" s="1"/>
  <c r="AN63" i="1"/>
  <c r="AN267" i="1" s="1"/>
  <c r="AN268" i="1" s="1"/>
  <c r="AM63" i="1"/>
  <c r="AM267" i="1" s="1"/>
  <c r="AM268" i="1" s="1"/>
  <c r="AL63" i="1"/>
  <c r="AL267" i="1" s="1"/>
  <c r="AL268" i="1" s="1"/>
  <c r="AK63" i="1"/>
  <c r="AK267" i="1" s="1"/>
  <c r="AK268" i="1" s="1"/>
  <c r="AJ63" i="1"/>
  <c r="AJ267" i="1" s="1"/>
  <c r="AJ268" i="1" s="1"/>
  <c r="AI63" i="1"/>
  <c r="AI267" i="1" s="1"/>
  <c r="AI268" i="1" s="1"/>
  <c r="AH63" i="1"/>
  <c r="AH267" i="1" s="1"/>
  <c r="AH268" i="1" s="1"/>
  <c r="AG63" i="1"/>
  <c r="AG267" i="1" s="1"/>
  <c r="AG268" i="1" s="1"/>
  <c r="AF63" i="1"/>
  <c r="AF267" i="1" s="1"/>
  <c r="AF268" i="1" s="1"/>
  <c r="AE63" i="1"/>
  <c r="AE267" i="1" s="1"/>
  <c r="AE268" i="1" s="1"/>
  <c r="AD63" i="1"/>
  <c r="AD267" i="1" s="1"/>
  <c r="AD268" i="1" s="1"/>
  <c r="AC63" i="1"/>
  <c r="AC267" i="1" s="1"/>
  <c r="AC268" i="1" s="1"/>
  <c r="AB63" i="1"/>
  <c r="AB267" i="1" s="1"/>
  <c r="AB268" i="1" s="1"/>
  <c r="AA63" i="1"/>
  <c r="AA267" i="1" s="1"/>
  <c r="AA268" i="1" s="1"/>
  <c r="Z63" i="1"/>
  <c r="Z267" i="1" s="1"/>
  <c r="Z268" i="1" s="1"/>
  <c r="Y63" i="1"/>
  <c r="Y267" i="1" s="1"/>
  <c r="Y268" i="1" s="1"/>
  <c r="X63" i="1"/>
  <c r="X267" i="1" s="1"/>
  <c r="X268" i="1" s="1"/>
  <c r="W63" i="1"/>
  <c r="W267" i="1" s="1"/>
  <c r="W268" i="1" s="1"/>
  <c r="V63" i="1"/>
  <c r="V267" i="1" s="1"/>
  <c r="V268" i="1" s="1"/>
  <c r="U63" i="1"/>
  <c r="U267" i="1" s="1"/>
  <c r="U268" i="1" s="1"/>
  <c r="T63" i="1"/>
  <c r="T267" i="1" s="1"/>
  <c r="T268" i="1" s="1"/>
  <c r="S63" i="1"/>
  <c r="S267" i="1" s="1"/>
  <c r="S268" i="1" s="1"/>
  <c r="R63" i="1"/>
  <c r="R267" i="1" s="1"/>
  <c r="R268" i="1" s="1"/>
  <c r="Q63" i="1"/>
  <c r="Q267" i="1" s="1"/>
  <c r="Q268" i="1" s="1"/>
  <c r="P63" i="1"/>
  <c r="P267" i="1" s="1"/>
  <c r="P268" i="1" s="1"/>
  <c r="O63" i="1"/>
  <c r="O267" i="1" s="1"/>
  <c r="O268" i="1" s="1"/>
  <c r="N63" i="1"/>
  <c r="N267" i="1" s="1"/>
  <c r="N268" i="1" s="1"/>
  <c r="M63" i="1"/>
  <c r="M267" i="1" s="1"/>
  <c r="M268" i="1" s="1"/>
  <c r="L63" i="1"/>
  <c r="L267" i="1" s="1"/>
  <c r="L268" i="1" s="1"/>
  <c r="K63" i="1"/>
  <c r="K267" i="1" s="1"/>
  <c r="K268" i="1" s="1"/>
  <c r="J63" i="1"/>
  <c r="J267" i="1" s="1"/>
  <c r="J268" i="1" s="1"/>
  <c r="I63" i="1"/>
  <c r="I267" i="1" s="1"/>
  <c r="I268" i="1" s="1"/>
  <c r="H63" i="1"/>
  <c r="H267" i="1" s="1"/>
  <c r="H268" i="1" s="1"/>
  <c r="G63" i="1"/>
  <c r="G267" i="1" s="1"/>
  <c r="G268" i="1" s="1"/>
  <c r="F63" i="1"/>
  <c r="F267" i="1" s="1"/>
  <c r="F268" i="1" s="1"/>
  <c r="E63" i="1"/>
  <c r="E267" i="1" s="1"/>
  <c r="E268" i="1" s="1"/>
  <c r="D63" i="1"/>
  <c r="D267" i="1" s="1"/>
  <c r="D268" i="1" s="1"/>
  <c r="C63" i="1"/>
  <c r="C267" i="1" s="1"/>
  <c r="C268" i="1" s="1"/>
  <c r="FZ62" i="1"/>
  <c r="FZ61" i="1"/>
  <c r="FZ60" i="1"/>
  <c r="FZ59" i="1"/>
  <c r="FZ58" i="1"/>
  <c r="FZ57" i="1"/>
  <c r="FZ53" i="1"/>
  <c r="FZ54" i="1" s="1"/>
  <c r="FZ50" i="1"/>
  <c r="FZ49" i="1"/>
  <c r="FZ48" i="1"/>
  <c r="FZ47" i="1"/>
  <c r="C41" i="1"/>
  <c r="FQ41" i="1" s="1"/>
  <c r="FX40" i="1"/>
  <c r="FX204" i="1" s="1"/>
  <c r="FW40" i="1"/>
  <c r="FW204" i="1" s="1"/>
  <c r="FV40" i="1"/>
  <c r="FV204" i="1" s="1"/>
  <c r="FU40" i="1"/>
  <c r="FU204" i="1" s="1"/>
  <c r="FT40" i="1"/>
  <c r="FT204" i="1" s="1"/>
  <c r="FS40" i="1"/>
  <c r="FS204" i="1" s="1"/>
  <c r="FR40" i="1"/>
  <c r="FR204" i="1" s="1"/>
  <c r="FQ40" i="1"/>
  <c r="FQ204" i="1" s="1"/>
  <c r="FP40" i="1"/>
  <c r="FP204" i="1" s="1"/>
  <c r="FO40" i="1"/>
  <c r="FO204" i="1" s="1"/>
  <c r="FN40" i="1"/>
  <c r="FN204" i="1" s="1"/>
  <c r="FM40" i="1"/>
  <c r="FM204" i="1" s="1"/>
  <c r="FL40" i="1"/>
  <c r="FL204" i="1" s="1"/>
  <c r="FK40" i="1"/>
  <c r="FK204" i="1" s="1"/>
  <c r="FJ40" i="1"/>
  <c r="FJ204" i="1" s="1"/>
  <c r="FI40" i="1"/>
  <c r="FI204" i="1" s="1"/>
  <c r="FH40" i="1"/>
  <c r="FH204" i="1" s="1"/>
  <c r="FG40" i="1"/>
  <c r="FG204" i="1" s="1"/>
  <c r="FF40" i="1"/>
  <c r="FF204" i="1" s="1"/>
  <c r="FE40" i="1"/>
  <c r="FE204" i="1" s="1"/>
  <c r="FD40" i="1"/>
  <c r="FD204" i="1" s="1"/>
  <c r="FC40" i="1"/>
  <c r="FC204" i="1" s="1"/>
  <c r="FB40" i="1"/>
  <c r="FB204" i="1" s="1"/>
  <c r="FA40" i="1"/>
  <c r="FA204" i="1" s="1"/>
  <c r="EZ40" i="1"/>
  <c r="EZ204" i="1" s="1"/>
  <c r="EY40" i="1"/>
  <c r="EY204" i="1" s="1"/>
  <c r="EX40" i="1"/>
  <c r="EX204" i="1" s="1"/>
  <c r="EW40" i="1"/>
  <c r="EW204" i="1" s="1"/>
  <c r="EV40" i="1"/>
  <c r="EV204" i="1" s="1"/>
  <c r="EU40" i="1"/>
  <c r="EU204" i="1" s="1"/>
  <c r="ET40" i="1"/>
  <c r="ET204" i="1" s="1"/>
  <c r="ES40" i="1"/>
  <c r="ES204" i="1" s="1"/>
  <c r="ER40" i="1"/>
  <c r="ER204" i="1" s="1"/>
  <c r="EQ40" i="1"/>
  <c r="EQ204" i="1" s="1"/>
  <c r="EP40" i="1"/>
  <c r="EP204" i="1" s="1"/>
  <c r="EO40" i="1"/>
  <c r="EO204" i="1" s="1"/>
  <c r="EN40" i="1"/>
  <c r="EN204" i="1" s="1"/>
  <c r="EM40" i="1"/>
  <c r="EM204" i="1" s="1"/>
  <c r="EL40" i="1"/>
  <c r="EL204" i="1" s="1"/>
  <c r="EK40" i="1"/>
  <c r="EK204" i="1" s="1"/>
  <c r="EJ40" i="1"/>
  <c r="EJ204" i="1" s="1"/>
  <c r="EI40" i="1"/>
  <c r="EI204" i="1" s="1"/>
  <c r="EH40" i="1"/>
  <c r="EH204" i="1" s="1"/>
  <c r="EG40" i="1"/>
  <c r="EG204" i="1" s="1"/>
  <c r="EF40" i="1"/>
  <c r="EF204" i="1" s="1"/>
  <c r="EE40" i="1"/>
  <c r="EE204" i="1" s="1"/>
  <c r="ED40" i="1"/>
  <c r="ED204" i="1" s="1"/>
  <c r="EC40" i="1"/>
  <c r="EC204" i="1" s="1"/>
  <c r="EB40" i="1"/>
  <c r="EB204" i="1" s="1"/>
  <c r="EA40" i="1"/>
  <c r="EA204" i="1" s="1"/>
  <c r="DZ40" i="1"/>
  <c r="DZ204" i="1" s="1"/>
  <c r="DY40" i="1"/>
  <c r="DY204" i="1" s="1"/>
  <c r="DX40" i="1"/>
  <c r="DX204" i="1" s="1"/>
  <c r="DW40" i="1"/>
  <c r="DW204" i="1" s="1"/>
  <c r="DV40" i="1"/>
  <c r="DV204" i="1" s="1"/>
  <c r="DU40" i="1"/>
  <c r="DU204" i="1" s="1"/>
  <c r="DT40" i="1"/>
  <c r="DT204" i="1" s="1"/>
  <c r="DS40" i="1"/>
  <c r="DS204" i="1" s="1"/>
  <c r="DR40" i="1"/>
  <c r="DR204" i="1" s="1"/>
  <c r="DQ40" i="1"/>
  <c r="DQ204" i="1" s="1"/>
  <c r="DP40" i="1"/>
  <c r="DP204" i="1" s="1"/>
  <c r="DO40" i="1"/>
  <c r="DO204" i="1" s="1"/>
  <c r="DN40" i="1"/>
  <c r="DN204" i="1" s="1"/>
  <c r="DM40" i="1"/>
  <c r="DM204" i="1" s="1"/>
  <c r="DL40" i="1"/>
  <c r="DL204" i="1" s="1"/>
  <c r="DK40" i="1"/>
  <c r="DK204" i="1" s="1"/>
  <c r="DJ40" i="1"/>
  <c r="DJ204" i="1" s="1"/>
  <c r="DI40" i="1"/>
  <c r="DI204" i="1" s="1"/>
  <c r="DH40" i="1"/>
  <c r="DH204" i="1" s="1"/>
  <c r="DG40" i="1"/>
  <c r="DG204" i="1" s="1"/>
  <c r="DF40" i="1"/>
  <c r="DF204" i="1" s="1"/>
  <c r="DE40" i="1"/>
  <c r="DE204" i="1" s="1"/>
  <c r="DD40" i="1"/>
  <c r="DD204" i="1" s="1"/>
  <c r="DC40" i="1"/>
  <c r="DC204" i="1" s="1"/>
  <c r="DB40" i="1"/>
  <c r="DB204" i="1" s="1"/>
  <c r="DA40" i="1"/>
  <c r="DA204" i="1" s="1"/>
  <c r="CZ40" i="1"/>
  <c r="CZ204" i="1" s="1"/>
  <c r="CY40" i="1"/>
  <c r="CY204" i="1" s="1"/>
  <c r="CX40" i="1"/>
  <c r="CX204" i="1" s="1"/>
  <c r="CW40" i="1"/>
  <c r="CW204" i="1" s="1"/>
  <c r="CV40" i="1"/>
  <c r="CV204" i="1" s="1"/>
  <c r="CU40" i="1"/>
  <c r="CU204" i="1" s="1"/>
  <c r="CT40" i="1"/>
  <c r="CT204" i="1" s="1"/>
  <c r="CS40" i="1"/>
  <c r="CS204" i="1" s="1"/>
  <c r="CR40" i="1"/>
  <c r="CR204" i="1" s="1"/>
  <c r="CQ40" i="1"/>
  <c r="CQ204" i="1" s="1"/>
  <c r="CP40" i="1"/>
  <c r="CP204" i="1" s="1"/>
  <c r="CO40" i="1"/>
  <c r="CO204" i="1" s="1"/>
  <c r="CN40" i="1"/>
  <c r="CN204" i="1" s="1"/>
  <c r="CM40" i="1"/>
  <c r="CM204" i="1" s="1"/>
  <c r="CL40" i="1"/>
  <c r="CL204" i="1" s="1"/>
  <c r="CK40" i="1"/>
  <c r="CK204" i="1" s="1"/>
  <c r="CJ40" i="1"/>
  <c r="CJ204" i="1" s="1"/>
  <c r="CI40" i="1"/>
  <c r="CI204" i="1" s="1"/>
  <c r="CH40" i="1"/>
  <c r="CH204" i="1" s="1"/>
  <c r="CG40" i="1"/>
  <c r="CG204" i="1" s="1"/>
  <c r="CF40" i="1"/>
  <c r="CF204" i="1" s="1"/>
  <c r="CE40" i="1"/>
  <c r="CE204" i="1" s="1"/>
  <c r="CD40" i="1"/>
  <c r="CD204" i="1" s="1"/>
  <c r="CC40" i="1"/>
  <c r="CC204" i="1" s="1"/>
  <c r="CB40" i="1"/>
  <c r="CB204" i="1" s="1"/>
  <c r="CA40" i="1"/>
  <c r="CA204" i="1" s="1"/>
  <c r="BZ40" i="1"/>
  <c r="BZ204" i="1" s="1"/>
  <c r="BY40" i="1"/>
  <c r="BY204" i="1" s="1"/>
  <c r="BX40" i="1"/>
  <c r="BX204" i="1" s="1"/>
  <c r="BW40" i="1"/>
  <c r="BW204" i="1" s="1"/>
  <c r="BV40" i="1"/>
  <c r="BV204" i="1" s="1"/>
  <c r="BU40" i="1"/>
  <c r="BU204" i="1" s="1"/>
  <c r="BT40" i="1"/>
  <c r="BT204" i="1" s="1"/>
  <c r="BS40" i="1"/>
  <c r="BS204" i="1" s="1"/>
  <c r="BR40" i="1"/>
  <c r="BR204" i="1" s="1"/>
  <c r="BQ40" i="1"/>
  <c r="BQ204" i="1" s="1"/>
  <c r="BP40" i="1"/>
  <c r="BP204" i="1" s="1"/>
  <c r="BO40" i="1"/>
  <c r="BO204" i="1" s="1"/>
  <c r="BN40" i="1"/>
  <c r="BN204" i="1" s="1"/>
  <c r="BM40" i="1"/>
  <c r="BM204" i="1" s="1"/>
  <c r="BL40" i="1"/>
  <c r="BL204" i="1" s="1"/>
  <c r="BK40" i="1"/>
  <c r="BK204" i="1" s="1"/>
  <c r="BJ40" i="1"/>
  <c r="BJ204" i="1" s="1"/>
  <c r="BI40" i="1"/>
  <c r="BI204" i="1" s="1"/>
  <c r="BH40" i="1"/>
  <c r="BH204" i="1" s="1"/>
  <c r="BG40" i="1"/>
  <c r="BG204" i="1" s="1"/>
  <c r="BF40" i="1"/>
  <c r="BF204" i="1" s="1"/>
  <c r="BE40" i="1"/>
  <c r="BE204" i="1" s="1"/>
  <c r="BD40" i="1"/>
  <c r="BD204" i="1" s="1"/>
  <c r="BC40" i="1"/>
  <c r="BC204" i="1" s="1"/>
  <c r="BB40" i="1"/>
  <c r="BB204" i="1" s="1"/>
  <c r="BA40" i="1"/>
  <c r="BA204" i="1" s="1"/>
  <c r="AZ40" i="1"/>
  <c r="AZ204" i="1" s="1"/>
  <c r="AY40" i="1"/>
  <c r="AY204" i="1" s="1"/>
  <c r="AX40" i="1"/>
  <c r="AX204" i="1" s="1"/>
  <c r="AW40" i="1"/>
  <c r="AW204" i="1" s="1"/>
  <c r="AV40" i="1"/>
  <c r="AV204" i="1" s="1"/>
  <c r="AU40" i="1"/>
  <c r="AU204" i="1" s="1"/>
  <c r="AT40" i="1"/>
  <c r="AT204" i="1" s="1"/>
  <c r="AS40" i="1"/>
  <c r="AS204" i="1" s="1"/>
  <c r="AR40" i="1"/>
  <c r="AR204" i="1" s="1"/>
  <c r="AQ40" i="1"/>
  <c r="AQ204" i="1" s="1"/>
  <c r="AP40" i="1"/>
  <c r="AP204" i="1" s="1"/>
  <c r="AO40" i="1"/>
  <c r="AO204" i="1" s="1"/>
  <c r="AN40" i="1"/>
  <c r="AN204" i="1" s="1"/>
  <c r="AM40" i="1"/>
  <c r="AM204" i="1" s="1"/>
  <c r="AL40" i="1"/>
  <c r="AL204" i="1" s="1"/>
  <c r="AK40" i="1"/>
  <c r="AK204" i="1" s="1"/>
  <c r="AJ40" i="1"/>
  <c r="AJ204" i="1" s="1"/>
  <c r="AI40" i="1"/>
  <c r="AI204" i="1" s="1"/>
  <c r="AH40" i="1"/>
  <c r="AH204" i="1" s="1"/>
  <c r="AG40" i="1"/>
  <c r="AG204" i="1" s="1"/>
  <c r="AF40" i="1"/>
  <c r="AF204" i="1" s="1"/>
  <c r="AE40" i="1"/>
  <c r="AE204" i="1" s="1"/>
  <c r="AD40" i="1"/>
  <c r="AD204" i="1" s="1"/>
  <c r="AC40" i="1"/>
  <c r="AC204" i="1" s="1"/>
  <c r="AB40" i="1"/>
  <c r="AB204" i="1" s="1"/>
  <c r="AA40" i="1"/>
  <c r="AA204" i="1" s="1"/>
  <c r="Z40" i="1"/>
  <c r="Z204" i="1" s="1"/>
  <c r="Y40" i="1"/>
  <c r="Y204" i="1" s="1"/>
  <c r="X40" i="1"/>
  <c r="X204" i="1" s="1"/>
  <c r="W40" i="1"/>
  <c r="W204" i="1" s="1"/>
  <c r="V40" i="1"/>
  <c r="V204" i="1" s="1"/>
  <c r="U40" i="1"/>
  <c r="U204" i="1" s="1"/>
  <c r="T40" i="1"/>
  <c r="T204" i="1" s="1"/>
  <c r="S40" i="1"/>
  <c r="S204" i="1" s="1"/>
  <c r="R40" i="1"/>
  <c r="R204" i="1" s="1"/>
  <c r="Q40" i="1"/>
  <c r="Q204" i="1" s="1"/>
  <c r="P40" i="1"/>
  <c r="P204" i="1" s="1"/>
  <c r="O40" i="1"/>
  <c r="O204" i="1" s="1"/>
  <c r="N40" i="1"/>
  <c r="N204" i="1" s="1"/>
  <c r="M40" i="1"/>
  <c r="M204" i="1" s="1"/>
  <c r="L40" i="1"/>
  <c r="L204" i="1" s="1"/>
  <c r="K40" i="1"/>
  <c r="K204" i="1" s="1"/>
  <c r="J40" i="1"/>
  <c r="J204" i="1" s="1"/>
  <c r="I40" i="1"/>
  <c r="I204" i="1" s="1"/>
  <c r="H40" i="1"/>
  <c r="H204" i="1" s="1"/>
  <c r="G40" i="1"/>
  <c r="G204" i="1" s="1"/>
  <c r="F40" i="1"/>
  <c r="F204" i="1" s="1"/>
  <c r="E40" i="1"/>
  <c r="E204" i="1" s="1"/>
  <c r="D40" i="1"/>
  <c r="D204" i="1" s="1"/>
  <c r="DF37" i="1"/>
  <c r="FZ36" i="1"/>
  <c r="FZ35" i="1"/>
  <c r="FZ34" i="1"/>
  <c r="FZ33" i="1"/>
  <c r="FZ32" i="1"/>
  <c r="GA32" i="1" s="1"/>
  <c r="FZ31" i="1"/>
  <c r="FZ30" i="1"/>
  <c r="FZ29" i="1"/>
  <c r="FZ28" i="1"/>
  <c r="FR27" i="1"/>
  <c r="FR88" i="1" s="1"/>
  <c r="FM27" i="1"/>
  <c r="FM88" i="1" s="1"/>
  <c r="FC27" i="1"/>
  <c r="FC88" i="1" s="1"/>
  <c r="EP27" i="1"/>
  <c r="EN27" i="1"/>
  <c r="EN88" i="1" s="1"/>
  <c r="EJ27" i="1"/>
  <c r="EJ88" i="1" s="1"/>
  <c r="EA27" i="1"/>
  <c r="EA88" i="1" s="1"/>
  <c r="DZ27" i="1"/>
  <c r="DZ88" i="1" s="1"/>
  <c r="DI27" i="1"/>
  <c r="DI88" i="1" s="1"/>
  <c r="CI27" i="1"/>
  <c r="CI88" i="1" s="1"/>
  <c r="CA27" i="1"/>
  <c r="CA88" i="1" s="1"/>
  <c r="BT27" i="1"/>
  <c r="BT88" i="1" s="1"/>
  <c r="BJ27" i="1"/>
  <c r="BJ88" i="1" s="1"/>
  <c r="AP27" i="1"/>
  <c r="AP88" i="1" s="1"/>
  <c r="AC27" i="1"/>
  <c r="AC88" i="1" s="1"/>
  <c r="Q27" i="1"/>
  <c r="Q88" i="1" s="1"/>
  <c r="L27" i="1"/>
  <c r="L88" i="1" s="1"/>
  <c r="G27" i="1"/>
  <c r="G88" i="1" s="1"/>
  <c r="F27" i="1"/>
  <c r="F88" i="1" s="1"/>
  <c r="C27" i="1"/>
  <c r="FR26" i="1"/>
  <c r="FR87" i="1" s="1"/>
  <c r="FM26" i="1"/>
  <c r="FC26" i="1"/>
  <c r="FC87" i="1" s="1"/>
  <c r="EP26" i="1"/>
  <c r="EP87" i="1" s="1"/>
  <c r="EN26" i="1"/>
  <c r="EN87" i="1" s="1"/>
  <c r="EJ26" i="1"/>
  <c r="EJ87" i="1" s="1"/>
  <c r="EA26" i="1"/>
  <c r="EA87" i="1" s="1"/>
  <c r="DI26" i="1"/>
  <c r="DI87" i="1" s="1"/>
  <c r="CI26" i="1"/>
  <c r="CI87" i="1" s="1"/>
  <c r="AC26" i="1"/>
  <c r="AC87" i="1" s="1"/>
  <c r="L26" i="1"/>
  <c r="L87" i="1" s="1"/>
  <c r="FC25" i="1"/>
  <c r="FC86" i="1" s="1"/>
  <c r="EP25" i="1"/>
  <c r="EP86" i="1" s="1"/>
  <c r="EJ25" i="1"/>
  <c r="EJ86" i="1" s="1"/>
  <c r="EA25" i="1"/>
  <c r="EA86" i="1" s="1"/>
  <c r="CA25" i="1"/>
  <c r="CA86" i="1" s="1"/>
  <c r="AN25" i="1"/>
  <c r="AN86" i="1" s="1"/>
  <c r="FC24" i="1"/>
  <c r="FC85" i="1" s="1"/>
  <c r="EJ24" i="1"/>
  <c r="EJ85" i="1" s="1"/>
  <c r="CH24" i="1"/>
  <c r="FZ24" i="1" s="1"/>
  <c r="FZ23" i="1"/>
  <c r="FZ22" i="1"/>
  <c r="FZ21" i="1"/>
  <c r="FZ20" i="1"/>
  <c r="FZ19" i="1"/>
  <c r="FZ18" i="1"/>
  <c r="FZ17" i="1"/>
  <c r="FX16" i="1"/>
  <c r="FX84" i="1" s="1"/>
  <c r="FX89" i="1" s="1"/>
  <c r="FX97" i="1" s="1"/>
  <c r="FW16" i="1"/>
  <c r="FW84" i="1" s="1"/>
  <c r="FW89" i="1" s="1"/>
  <c r="FW97" i="1" s="1"/>
  <c r="FV16" i="1"/>
  <c r="FV84" i="1" s="1"/>
  <c r="FV89" i="1" s="1"/>
  <c r="FV97" i="1" s="1"/>
  <c r="FP16" i="1"/>
  <c r="FP84" i="1" s="1"/>
  <c r="FP89" i="1" s="1"/>
  <c r="FP97" i="1" s="1"/>
  <c r="FO16" i="1"/>
  <c r="FO84" i="1" s="1"/>
  <c r="FO89" i="1" s="1"/>
  <c r="FO97" i="1" s="1"/>
  <c r="FL16" i="1"/>
  <c r="FK16" i="1"/>
  <c r="FK84" i="1" s="1"/>
  <c r="FK89" i="1" s="1"/>
  <c r="FK97" i="1" s="1"/>
  <c r="FJ16" i="1"/>
  <c r="FJ84" i="1" s="1"/>
  <c r="FJ89" i="1" s="1"/>
  <c r="FJ97" i="1" s="1"/>
  <c r="FD16" i="1"/>
  <c r="FD84" i="1" s="1"/>
  <c r="FD89" i="1" s="1"/>
  <c r="FD97" i="1" s="1"/>
  <c r="FC16" i="1"/>
  <c r="FC84" i="1" s="1"/>
  <c r="FC89" i="1" s="1"/>
  <c r="FC97" i="1" s="1"/>
  <c r="EZ16" i="1"/>
  <c r="EZ84" i="1" s="1"/>
  <c r="EZ89" i="1" s="1"/>
  <c r="EZ97" i="1" s="1"/>
  <c r="EY16" i="1"/>
  <c r="EY84" i="1" s="1"/>
  <c r="EY89" i="1" s="1"/>
  <c r="EY97" i="1" s="1"/>
  <c r="EX16" i="1"/>
  <c r="EX84" i="1" s="1"/>
  <c r="EX89" i="1" s="1"/>
  <c r="EX97" i="1" s="1"/>
  <c r="ER16" i="1"/>
  <c r="ER84" i="1" s="1"/>
  <c r="ER89" i="1" s="1"/>
  <c r="ER97" i="1" s="1"/>
  <c r="EQ16" i="1"/>
  <c r="EQ84" i="1" s="1"/>
  <c r="EQ89" i="1" s="1"/>
  <c r="EQ97" i="1" s="1"/>
  <c r="EN16" i="1"/>
  <c r="EN84" i="1" s="1"/>
  <c r="EN89" i="1" s="1"/>
  <c r="EN97" i="1" s="1"/>
  <c r="EM16" i="1"/>
  <c r="EL16" i="1"/>
  <c r="EF16" i="1"/>
  <c r="EF84" i="1" s="1"/>
  <c r="EF89" i="1" s="1"/>
  <c r="EF97" i="1" s="1"/>
  <c r="EE16" i="1"/>
  <c r="EE84" i="1" s="1"/>
  <c r="EE89" i="1" s="1"/>
  <c r="EE97" i="1" s="1"/>
  <c r="EB16" i="1"/>
  <c r="EB84" i="1" s="1"/>
  <c r="EB89" i="1" s="1"/>
  <c r="EB97" i="1" s="1"/>
  <c r="EA16" i="1"/>
  <c r="EA84" i="1" s="1"/>
  <c r="EA89" i="1" s="1"/>
  <c r="EA97" i="1" s="1"/>
  <c r="DZ16" i="1"/>
  <c r="DZ84" i="1" s="1"/>
  <c r="DZ89" i="1" s="1"/>
  <c r="DZ97" i="1" s="1"/>
  <c r="DT16" i="1"/>
  <c r="DT84" i="1" s="1"/>
  <c r="DT89" i="1" s="1"/>
  <c r="DT97" i="1" s="1"/>
  <c r="DS16" i="1"/>
  <c r="DS84" i="1" s="1"/>
  <c r="DS89" i="1" s="1"/>
  <c r="DS97" i="1" s="1"/>
  <c r="DP16" i="1"/>
  <c r="DP84" i="1" s="1"/>
  <c r="DP89" i="1" s="1"/>
  <c r="DP97" i="1" s="1"/>
  <c r="DO16" i="1"/>
  <c r="DO84" i="1" s="1"/>
  <c r="DO89" i="1" s="1"/>
  <c r="DO97" i="1" s="1"/>
  <c r="DN16" i="1"/>
  <c r="DN84" i="1" s="1"/>
  <c r="DN89" i="1" s="1"/>
  <c r="DN97" i="1" s="1"/>
  <c r="DH16" i="1"/>
  <c r="DH84" i="1" s="1"/>
  <c r="DH89" i="1" s="1"/>
  <c r="DH97" i="1" s="1"/>
  <c r="DG16" i="1"/>
  <c r="DG84" i="1" s="1"/>
  <c r="DG89" i="1" s="1"/>
  <c r="DG97" i="1" s="1"/>
  <c r="DD16" i="1"/>
  <c r="DD84" i="1" s="1"/>
  <c r="DD89" i="1" s="1"/>
  <c r="DD97" i="1" s="1"/>
  <c r="DC16" i="1"/>
  <c r="DC84" i="1" s="1"/>
  <c r="DC89" i="1" s="1"/>
  <c r="DC97" i="1" s="1"/>
  <c r="DB16" i="1"/>
  <c r="CV16" i="1"/>
  <c r="CV84" i="1" s="1"/>
  <c r="CV89" i="1" s="1"/>
  <c r="CV97" i="1" s="1"/>
  <c r="CU16" i="1"/>
  <c r="CU84" i="1" s="1"/>
  <c r="CU89" i="1" s="1"/>
  <c r="CU97" i="1" s="1"/>
  <c r="CR16" i="1"/>
  <c r="CR84" i="1" s="1"/>
  <c r="CR89" i="1" s="1"/>
  <c r="CR97" i="1" s="1"/>
  <c r="CQ16" i="1"/>
  <c r="CQ84" i="1" s="1"/>
  <c r="CQ89" i="1" s="1"/>
  <c r="CQ97" i="1" s="1"/>
  <c r="CP16" i="1"/>
  <c r="CP84" i="1" s="1"/>
  <c r="CP89" i="1" s="1"/>
  <c r="CP97" i="1" s="1"/>
  <c r="CJ16" i="1"/>
  <c r="CJ84" i="1" s="1"/>
  <c r="CJ89" i="1" s="1"/>
  <c r="CJ97" i="1" s="1"/>
  <c r="CI16" i="1"/>
  <c r="CI84" i="1" s="1"/>
  <c r="CI89" i="1" s="1"/>
  <c r="CI97" i="1" s="1"/>
  <c r="CF16" i="1"/>
  <c r="CE16" i="1"/>
  <c r="CD16" i="1"/>
  <c r="CD84" i="1" s="1"/>
  <c r="CD89" i="1" s="1"/>
  <c r="CD97" i="1" s="1"/>
  <c r="BX16" i="1"/>
  <c r="BX84" i="1" s="1"/>
  <c r="BX89" i="1" s="1"/>
  <c r="BX97" i="1" s="1"/>
  <c r="BW16" i="1"/>
  <c r="BW84" i="1" s="1"/>
  <c r="BW89" i="1" s="1"/>
  <c r="BW97" i="1" s="1"/>
  <c r="BT16" i="1"/>
  <c r="BT84" i="1" s="1"/>
  <c r="BT89" i="1" s="1"/>
  <c r="BT97" i="1" s="1"/>
  <c r="BS16" i="1"/>
  <c r="BS84" i="1" s="1"/>
  <c r="BS89" i="1" s="1"/>
  <c r="BS97" i="1" s="1"/>
  <c r="BR16" i="1"/>
  <c r="BR84" i="1" s="1"/>
  <c r="BR89" i="1" s="1"/>
  <c r="BR97" i="1" s="1"/>
  <c r="BL16" i="1"/>
  <c r="BL84" i="1" s="1"/>
  <c r="BL89" i="1" s="1"/>
  <c r="BL97" i="1" s="1"/>
  <c r="BK16" i="1"/>
  <c r="BK84" i="1" s="1"/>
  <c r="BK89" i="1" s="1"/>
  <c r="BK97" i="1" s="1"/>
  <c r="BH16" i="1"/>
  <c r="BH84" i="1" s="1"/>
  <c r="BH89" i="1" s="1"/>
  <c r="BH97" i="1" s="1"/>
  <c r="BG16" i="1"/>
  <c r="BG84" i="1" s="1"/>
  <c r="BG89" i="1" s="1"/>
  <c r="BG97" i="1" s="1"/>
  <c r="BF16" i="1"/>
  <c r="AZ16" i="1"/>
  <c r="AZ84" i="1" s="1"/>
  <c r="AZ89" i="1" s="1"/>
  <c r="AZ97" i="1" s="1"/>
  <c r="AY16" i="1"/>
  <c r="AY84" i="1" s="1"/>
  <c r="AY89" i="1" s="1"/>
  <c r="AY97" i="1" s="1"/>
  <c r="AV16" i="1"/>
  <c r="AV84" i="1" s="1"/>
  <c r="AV89" i="1" s="1"/>
  <c r="AV97" i="1" s="1"/>
  <c r="AU16" i="1"/>
  <c r="AT16" i="1"/>
  <c r="AT84" i="1" s="1"/>
  <c r="AT89" i="1" s="1"/>
  <c r="AT97" i="1" s="1"/>
  <c r="AN16" i="1"/>
  <c r="AN84" i="1" s="1"/>
  <c r="AN89" i="1" s="1"/>
  <c r="AN97" i="1" s="1"/>
  <c r="AM16" i="1"/>
  <c r="AM84" i="1" s="1"/>
  <c r="AM89" i="1" s="1"/>
  <c r="AM97" i="1" s="1"/>
  <c r="AJ16" i="1"/>
  <c r="AJ84" i="1" s="1"/>
  <c r="AJ89" i="1" s="1"/>
  <c r="AJ97" i="1" s="1"/>
  <c r="AI16" i="1"/>
  <c r="AI84" i="1" s="1"/>
  <c r="AI89" i="1" s="1"/>
  <c r="AI97" i="1" s="1"/>
  <c r="AH16" i="1"/>
  <c r="AH84" i="1" s="1"/>
  <c r="AH89" i="1" s="1"/>
  <c r="AH97" i="1" s="1"/>
  <c r="AB16" i="1"/>
  <c r="AB84" i="1" s="1"/>
  <c r="AB89" i="1" s="1"/>
  <c r="AB97" i="1" s="1"/>
  <c r="AA16" i="1"/>
  <c r="AA84" i="1" s="1"/>
  <c r="AA89" i="1" s="1"/>
  <c r="AA97" i="1" s="1"/>
  <c r="X16" i="1"/>
  <c r="W16" i="1"/>
  <c r="W84" i="1" s="1"/>
  <c r="W89" i="1" s="1"/>
  <c r="W97" i="1" s="1"/>
  <c r="V16" i="1"/>
  <c r="V84" i="1" s="1"/>
  <c r="V89" i="1" s="1"/>
  <c r="V97" i="1" s="1"/>
  <c r="P16" i="1"/>
  <c r="P84" i="1" s="1"/>
  <c r="P89" i="1" s="1"/>
  <c r="P97" i="1" s="1"/>
  <c r="O16" i="1"/>
  <c r="O84" i="1" s="1"/>
  <c r="O89" i="1" s="1"/>
  <c r="O97" i="1" s="1"/>
  <c r="L16" i="1"/>
  <c r="L84" i="1" s="1"/>
  <c r="L89" i="1" s="1"/>
  <c r="L97" i="1" s="1"/>
  <c r="K16" i="1"/>
  <c r="K84" i="1" s="1"/>
  <c r="K89" i="1" s="1"/>
  <c r="K97" i="1" s="1"/>
  <c r="J16" i="1"/>
  <c r="J84" i="1" s="1"/>
  <c r="J89" i="1" s="1"/>
  <c r="J97" i="1" s="1"/>
  <c r="D16" i="1"/>
  <c r="D84" i="1" s="1"/>
  <c r="D89" i="1" s="1"/>
  <c r="D97" i="1" s="1"/>
  <c r="C16" i="1"/>
  <c r="FZ15" i="1"/>
  <c r="FZ14" i="1"/>
  <c r="FZ13" i="1"/>
  <c r="FX12" i="1"/>
  <c r="FW12" i="1"/>
  <c r="FV12" i="1"/>
  <c r="FU12" i="1"/>
  <c r="FU16" i="1" s="1"/>
  <c r="FU84" i="1" s="1"/>
  <c r="FU89" i="1" s="1"/>
  <c r="FU97" i="1" s="1"/>
  <c r="FT12" i="1"/>
  <c r="FT16" i="1" s="1"/>
  <c r="FT84" i="1" s="1"/>
  <c r="FT89" i="1" s="1"/>
  <c r="FT97" i="1" s="1"/>
  <c r="FS12" i="1"/>
  <c r="FS16" i="1" s="1"/>
  <c r="FS84" i="1" s="1"/>
  <c r="FS89" i="1" s="1"/>
  <c r="FS97" i="1" s="1"/>
  <c r="FR12" i="1"/>
  <c r="FR16" i="1" s="1"/>
  <c r="FR84" i="1" s="1"/>
  <c r="FQ12" i="1"/>
  <c r="FQ16" i="1" s="1"/>
  <c r="FQ84" i="1" s="1"/>
  <c r="FQ89" i="1" s="1"/>
  <c r="FQ97" i="1" s="1"/>
  <c r="FP12" i="1"/>
  <c r="FO12" i="1"/>
  <c r="FN12" i="1"/>
  <c r="FN16" i="1" s="1"/>
  <c r="FN84" i="1" s="1"/>
  <c r="FN89" i="1" s="1"/>
  <c r="FN97" i="1" s="1"/>
  <c r="FM12" i="1"/>
  <c r="FM16" i="1" s="1"/>
  <c r="FM84" i="1" s="1"/>
  <c r="FM89" i="1" s="1"/>
  <c r="FM97" i="1" s="1"/>
  <c r="FL12" i="1"/>
  <c r="FK12" i="1"/>
  <c r="FJ12" i="1"/>
  <c r="FI12" i="1"/>
  <c r="FI16" i="1" s="1"/>
  <c r="FI84" i="1" s="1"/>
  <c r="FI89" i="1" s="1"/>
  <c r="FI97" i="1" s="1"/>
  <c r="FH12" i="1"/>
  <c r="FH16" i="1" s="1"/>
  <c r="FH84" i="1" s="1"/>
  <c r="FH89" i="1" s="1"/>
  <c r="FH97" i="1" s="1"/>
  <c r="FG12" i="1"/>
  <c r="FG16" i="1" s="1"/>
  <c r="FG84" i="1" s="1"/>
  <c r="FG89" i="1" s="1"/>
  <c r="FG97" i="1" s="1"/>
  <c r="FF12" i="1"/>
  <c r="FF16" i="1" s="1"/>
  <c r="FF84" i="1" s="1"/>
  <c r="FF89" i="1" s="1"/>
  <c r="FF97" i="1" s="1"/>
  <c r="FE12" i="1"/>
  <c r="FE16" i="1" s="1"/>
  <c r="FE84" i="1" s="1"/>
  <c r="FE89" i="1" s="1"/>
  <c r="FE97" i="1" s="1"/>
  <c r="FD12" i="1"/>
  <c r="FC12" i="1"/>
  <c r="FB12" i="1"/>
  <c r="FB16" i="1" s="1"/>
  <c r="FB84" i="1" s="1"/>
  <c r="FB89" i="1" s="1"/>
  <c r="FB97" i="1" s="1"/>
  <c r="FA12" i="1"/>
  <c r="FA16" i="1" s="1"/>
  <c r="FA84" i="1" s="1"/>
  <c r="FA89" i="1" s="1"/>
  <c r="FA97" i="1" s="1"/>
  <c r="EZ12" i="1"/>
  <c r="EY12" i="1"/>
  <c r="EX12" i="1"/>
  <c r="EW12" i="1"/>
  <c r="EW16" i="1" s="1"/>
  <c r="EW84" i="1" s="1"/>
  <c r="EW89" i="1" s="1"/>
  <c r="EW97" i="1" s="1"/>
  <c r="EV12" i="1"/>
  <c r="EV16" i="1" s="1"/>
  <c r="EV84" i="1" s="1"/>
  <c r="EV89" i="1" s="1"/>
  <c r="EV97" i="1" s="1"/>
  <c r="EU12" i="1"/>
  <c r="EU16" i="1" s="1"/>
  <c r="EU84" i="1" s="1"/>
  <c r="EU89" i="1" s="1"/>
  <c r="EU97" i="1" s="1"/>
  <c r="ET12" i="1"/>
  <c r="ET16" i="1" s="1"/>
  <c r="ET84" i="1" s="1"/>
  <c r="ET89" i="1" s="1"/>
  <c r="ET97" i="1" s="1"/>
  <c r="ES12" i="1"/>
  <c r="ES16" i="1" s="1"/>
  <c r="ES84" i="1" s="1"/>
  <c r="ES89" i="1" s="1"/>
  <c r="ES97" i="1" s="1"/>
  <c r="ER12" i="1"/>
  <c r="EQ12" i="1"/>
  <c r="EP12" i="1"/>
  <c r="EP16" i="1" s="1"/>
  <c r="EP84" i="1" s="1"/>
  <c r="EO12" i="1"/>
  <c r="EO16" i="1" s="1"/>
  <c r="EO84" i="1" s="1"/>
  <c r="EO89" i="1" s="1"/>
  <c r="EO97" i="1" s="1"/>
  <c r="EN12" i="1"/>
  <c r="EM12" i="1"/>
  <c r="EL12" i="1"/>
  <c r="EK12" i="1"/>
  <c r="EK16" i="1" s="1"/>
  <c r="EK84" i="1" s="1"/>
  <c r="EK89" i="1" s="1"/>
  <c r="EK97" i="1" s="1"/>
  <c r="EJ12" i="1"/>
  <c r="EJ16" i="1" s="1"/>
  <c r="EJ84" i="1" s="1"/>
  <c r="EJ89" i="1" s="1"/>
  <c r="EJ97" i="1" s="1"/>
  <c r="EI12" i="1"/>
  <c r="EI16" i="1" s="1"/>
  <c r="EI84" i="1" s="1"/>
  <c r="EI89" i="1" s="1"/>
  <c r="EI97" i="1" s="1"/>
  <c r="EH12" i="1"/>
  <c r="EH16" i="1" s="1"/>
  <c r="EH84" i="1" s="1"/>
  <c r="EH89" i="1" s="1"/>
  <c r="EH97" i="1" s="1"/>
  <c r="EG12" i="1"/>
  <c r="EG16" i="1" s="1"/>
  <c r="EG84" i="1" s="1"/>
  <c r="EG89" i="1" s="1"/>
  <c r="EG97" i="1" s="1"/>
  <c r="EF12" i="1"/>
  <c r="EE12" i="1"/>
  <c r="ED12" i="1"/>
  <c r="ED16" i="1" s="1"/>
  <c r="ED84" i="1" s="1"/>
  <c r="ED89" i="1" s="1"/>
  <c r="ED97" i="1" s="1"/>
  <c r="EC12" i="1"/>
  <c r="EC16" i="1" s="1"/>
  <c r="EC84" i="1" s="1"/>
  <c r="EC89" i="1" s="1"/>
  <c r="EC97" i="1" s="1"/>
  <c r="EB12" i="1"/>
  <c r="EA12" i="1"/>
  <c r="DZ12" i="1"/>
  <c r="DY12" i="1"/>
  <c r="DY16" i="1" s="1"/>
  <c r="DY84" i="1" s="1"/>
  <c r="DY89" i="1" s="1"/>
  <c r="DY97" i="1" s="1"/>
  <c r="DX12" i="1"/>
  <c r="DX16" i="1" s="1"/>
  <c r="DX84" i="1" s="1"/>
  <c r="DX89" i="1" s="1"/>
  <c r="DX97" i="1" s="1"/>
  <c r="DW12" i="1"/>
  <c r="DW16" i="1" s="1"/>
  <c r="DW84" i="1" s="1"/>
  <c r="DW89" i="1" s="1"/>
  <c r="DW97" i="1" s="1"/>
  <c r="DV12" i="1"/>
  <c r="DV16" i="1" s="1"/>
  <c r="DV84" i="1" s="1"/>
  <c r="DV89" i="1" s="1"/>
  <c r="DV97" i="1" s="1"/>
  <c r="DU12" i="1"/>
  <c r="DU16" i="1" s="1"/>
  <c r="DU84" i="1" s="1"/>
  <c r="DU89" i="1" s="1"/>
  <c r="DU97" i="1" s="1"/>
  <c r="DT12" i="1"/>
  <c r="DS12" i="1"/>
  <c r="DR12" i="1"/>
  <c r="DR16" i="1" s="1"/>
  <c r="DR84" i="1" s="1"/>
  <c r="DR89" i="1" s="1"/>
  <c r="DR97" i="1" s="1"/>
  <c r="DQ12" i="1"/>
  <c r="DQ16" i="1" s="1"/>
  <c r="DQ84" i="1" s="1"/>
  <c r="DQ89" i="1" s="1"/>
  <c r="DQ97" i="1" s="1"/>
  <c r="DP12" i="1"/>
  <c r="DO12" i="1"/>
  <c r="DN12" i="1"/>
  <c r="DM12" i="1"/>
  <c r="DM16" i="1" s="1"/>
  <c r="DM84" i="1" s="1"/>
  <c r="DM89" i="1" s="1"/>
  <c r="DM97" i="1" s="1"/>
  <c r="DL12" i="1"/>
  <c r="DL16" i="1" s="1"/>
  <c r="DL84" i="1" s="1"/>
  <c r="DL89" i="1" s="1"/>
  <c r="DL97" i="1" s="1"/>
  <c r="DK12" i="1"/>
  <c r="DK16" i="1" s="1"/>
  <c r="DK84" i="1" s="1"/>
  <c r="DK89" i="1" s="1"/>
  <c r="DK97" i="1" s="1"/>
  <c r="DJ12" i="1"/>
  <c r="DJ16" i="1" s="1"/>
  <c r="DJ84" i="1" s="1"/>
  <c r="DJ89" i="1" s="1"/>
  <c r="DJ97" i="1" s="1"/>
  <c r="DI12" i="1"/>
  <c r="DI16" i="1" s="1"/>
  <c r="DI84" i="1" s="1"/>
  <c r="DI89" i="1" s="1"/>
  <c r="DI97" i="1" s="1"/>
  <c r="DH12" i="1"/>
  <c r="DG12" i="1"/>
  <c r="DF12" i="1"/>
  <c r="DF16" i="1" s="1"/>
  <c r="DF84" i="1" s="1"/>
  <c r="DF89" i="1" s="1"/>
  <c r="DF97" i="1" s="1"/>
  <c r="DE12" i="1"/>
  <c r="DE16" i="1" s="1"/>
  <c r="DE84" i="1" s="1"/>
  <c r="DE89" i="1" s="1"/>
  <c r="DE97" i="1" s="1"/>
  <c r="DD12" i="1"/>
  <c r="DC12" i="1"/>
  <c r="DB12" i="1"/>
  <c r="DA12" i="1"/>
  <c r="DA16" i="1" s="1"/>
  <c r="DA84" i="1" s="1"/>
  <c r="DA89" i="1" s="1"/>
  <c r="DA97" i="1" s="1"/>
  <c r="CZ12" i="1"/>
  <c r="CZ16" i="1" s="1"/>
  <c r="CZ84" i="1" s="1"/>
  <c r="CZ89" i="1" s="1"/>
  <c r="CZ97" i="1" s="1"/>
  <c r="CY12" i="1"/>
  <c r="CY16" i="1" s="1"/>
  <c r="CY84" i="1" s="1"/>
  <c r="CY89" i="1" s="1"/>
  <c r="CY97" i="1" s="1"/>
  <c r="CX12" i="1"/>
  <c r="CX16" i="1" s="1"/>
  <c r="CX84" i="1" s="1"/>
  <c r="CX89" i="1" s="1"/>
  <c r="CX97" i="1" s="1"/>
  <c r="CW12" i="1"/>
  <c r="CW16" i="1" s="1"/>
  <c r="CW84" i="1" s="1"/>
  <c r="CW89" i="1" s="1"/>
  <c r="CW97" i="1" s="1"/>
  <c r="CV12" i="1"/>
  <c r="CU12" i="1"/>
  <c r="CT12" i="1"/>
  <c r="CT16" i="1" s="1"/>
  <c r="CT84" i="1" s="1"/>
  <c r="CT89" i="1" s="1"/>
  <c r="CT97" i="1" s="1"/>
  <c r="CS12" i="1"/>
  <c r="CS16" i="1" s="1"/>
  <c r="CS84" i="1" s="1"/>
  <c r="CS89" i="1" s="1"/>
  <c r="CS97" i="1" s="1"/>
  <c r="CR12" i="1"/>
  <c r="CQ12" i="1"/>
  <c r="CP12" i="1"/>
  <c r="CO12" i="1"/>
  <c r="CO16" i="1" s="1"/>
  <c r="CO84" i="1" s="1"/>
  <c r="CO89" i="1" s="1"/>
  <c r="CO97" i="1" s="1"/>
  <c r="CN12" i="1"/>
  <c r="CN16" i="1" s="1"/>
  <c r="CN84" i="1" s="1"/>
  <c r="CN89" i="1" s="1"/>
  <c r="CN97" i="1" s="1"/>
  <c r="CM12" i="1"/>
  <c r="CM16" i="1" s="1"/>
  <c r="CM84" i="1" s="1"/>
  <c r="CM89" i="1" s="1"/>
  <c r="CM97" i="1" s="1"/>
  <c r="CL12" i="1"/>
  <c r="CL16" i="1" s="1"/>
  <c r="CL84" i="1" s="1"/>
  <c r="CL89" i="1" s="1"/>
  <c r="CL97" i="1" s="1"/>
  <c r="CK12" i="1"/>
  <c r="CK16" i="1" s="1"/>
  <c r="CK84" i="1" s="1"/>
  <c r="CK89" i="1" s="1"/>
  <c r="CK97" i="1" s="1"/>
  <c r="CJ12" i="1"/>
  <c r="CI12" i="1"/>
  <c r="CH12" i="1"/>
  <c r="CH16" i="1" s="1"/>
  <c r="CH84" i="1" s="1"/>
  <c r="CG12" i="1"/>
  <c r="CG16" i="1" s="1"/>
  <c r="CG84" i="1" s="1"/>
  <c r="CG89" i="1" s="1"/>
  <c r="CG97" i="1" s="1"/>
  <c r="CF12" i="1"/>
  <c r="CE12" i="1"/>
  <c r="CD12" i="1"/>
  <c r="CC12" i="1"/>
  <c r="CC16" i="1" s="1"/>
  <c r="CC84" i="1" s="1"/>
  <c r="CC89" i="1" s="1"/>
  <c r="CC97" i="1" s="1"/>
  <c r="CB12" i="1"/>
  <c r="CB16" i="1" s="1"/>
  <c r="CB84" i="1" s="1"/>
  <c r="CB89" i="1" s="1"/>
  <c r="CB97" i="1" s="1"/>
  <c r="CA12" i="1"/>
  <c r="CA16" i="1" s="1"/>
  <c r="CA84" i="1" s="1"/>
  <c r="CA89" i="1" s="1"/>
  <c r="CA97" i="1" s="1"/>
  <c r="BZ12" i="1"/>
  <c r="BZ16" i="1" s="1"/>
  <c r="BZ84" i="1" s="1"/>
  <c r="BZ89" i="1" s="1"/>
  <c r="BZ97" i="1" s="1"/>
  <c r="BY12" i="1"/>
  <c r="BY16" i="1" s="1"/>
  <c r="BY84" i="1" s="1"/>
  <c r="BY89" i="1" s="1"/>
  <c r="BY97" i="1" s="1"/>
  <c r="BX12" i="1"/>
  <c r="BW12" i="1"/>
  <c r="BV12" i="1"/>
  <c r="BV16" i="1" s="1"/>
  <c r="BV84" i="1" s="1"/>
  <c r="BV89" i="1" s="1"/>
  <c r="BV97" i="1" s="1"/>
  <c r="BU12" i="1"/>
  <c r="BU16" i="1" s="1"/>
  <c r="BU84" i="1" s="1"/>
  <c r="BU89" i="1" s="1"/>
  <c r="BU97" i="1" s="1"/>
  <c r="BT12" i="1"/>
  <c r="BS12" i="1"/>
  <c r="BR12" i="1"/>
  <c r="BQ12" i="1"/>
  <c r="BQ16" i="1" s="1"/>
  <c r="BQ84" i="1" s="1"/>
  <c r="BQ89" i="1" s="1"/>
  <c r="BQ97" i="1" s="1"/>
  <c r="BP12" i="1"/>
  <c r="BP16" i="1" s="1"/>
  <c r="BP84" i="1" s="1"/>
  <c r="BP89" i="1" s="1"/>
  <c r="BP97" i="1" s="1"/>
  <c r="BO12" i="1"/>
  <c r="BO16" i="1" s="1"/>
  <c r="BO84" i="1" s="1"/>
  <c r="BO89" i="1" s="1"/>
  <c r="BO97" i="1" s="1"/>
  <c r="BN12" i="1"/>
  <c r="BN16" i="1" s="1"/>
  <c r="BN84" i="1" s="1"/>
  <c r="BN89" i="1" s="1"/>
  <c r="BN97" i="1" s="1"/>
  <c r="BM12" i="1"/>
  <c r="BM16" i="1" s="1"/>
  <c r="BM84" i="1" s="1"/>
  <c r="BM89" i="1" s="1"/>
  <c r="BM97" i="1" s="1"/>
  <c r="BL12" i="1"/>
  <c r="BK12" i="1"/>
  <c r="BJ12" i="1"/>
  <c r="BJ16" i="1" s="1"/>
  <c r="BJ84" i="1" s="1"/>
  <c r="BJ89" i="1" s="1"/>
  <c r="BJ97" i="1" s="1"/>
  <c r="BI12" i="1"/>
  <c r="BI16" i="1" s="1"/>
  <c r="BI84" i="1" s="1"/>
  <c r="BI89" i="1" s="1"/>
  <c r="BI97" i="1" s="1"/>
  <c r="BH12" i="1"/>
  <c r="BG12" i="1"/>
  <c r="BF12" i="1"/>
  <c r="BE12" i="1"/>
  <c r="BE16" i="1" s="1"/>
  <c r="BE84" i="1" s="1"/>
  <c r="BE89" i="1" s="1"/>
  <c r="BE97" i="1" s="1"/>
  <c r="BD12" i="1"/>
  <c r="BD16" i="1" s="1"/>
  <c r="BD84" i="1" s="1"/>
  <c r="BD89" i="1" s="1"/>
  <c r="BD97" i="1" s="1"/>
  <c r="BC12" i="1"/>
  <c r="BC16" i="1" s="1"/>
  <c r="BC84" i="1" s="1"/>
  <c r="BC89" i="1" s="1"/>
  <c r="BC97" i="1" s="1"/>
  <c r="BB12" i="1"/>
  <c r="BB16" i="1" s="1"/>
  <c r="BB84" i="1" s="1"/>
  <c r="BB89" i="1" s="1"/>
  <c r="BB97" i="1" s="1"/>
  <c r="BA12" i="1"/>
  <c r="BA16" i="1" s="1"/>
  <c r="BA84" i="1" s="1"/>
  <c r="BA89" i="1" s="1"/>
  <c r="BA97" i="1" s="1"/>
  <c r="AZ12" i="1"/>
  <c r="AY12" i="1"/>
  <c r="AX12" i="1"/>
  <c r="AX16" i="1" s="1"/>
  <c r="AX84" i="1" s="1"/>
  <c r="AX89" i="1" s="1"/>
  <c r="AX97" i="1" s="1"/>
  <c r="AW12" i="1"/>
  <c r="AW16" i="1" s="1"/>
  <c r="AW84" i="1" s="1"/>
  <c r="AW89" i="1" s="1"/>
  <c r="AW97" i="1" s="1"/>
  <c r="AV12" i="1"/>
  <c r="AU12" i="1"/>
  <c r="AT12" i="1"/>
  <c r="AS12" i="1"/>
  <c r="AS16" i="1" s="1"/>
  <c r="AS84" i="1" s="1"/>
  <c r="AS89" i="1" s="1"/>
  <c r="AS97" i="1" s="1"/>
  <c r="AR12" i="1"/>
  <c r="AR16" i="1" s="1"/>
  <c r="AR84" i="1" s="1"/>
  <c r="AR89" i="1" s="1"/>
  <c r="AR97" i="1" s="1"/>
  <c r="AQ12" i="1"/>
  <c r="AQ16" i="1" s="1"/>
  <c r="AQ84" i="1" s="1"/>
  <c r="AQ89" i="1" s="1"/>
  <c r="AQ97" i="1" s="1"/>
  <c r="AP12" i="1"/>
  <c r="AP16" i="1" s="1"/>
  <c r="AP84" i="1" s="1"/>
  <c r="AP89" i="1" s="1"/>
  <c r="AP97" i="1" s="1"/>
  <c r="AO12" i="1"/>
  <c r="AO16" i="1" s="1"/>
  <c r="AO84" i="1" s="1"/>
  <c r="AO89" i="1" s="1"/>
  <c r="AO97" i="1" s="1"/>
  <c r="AN12" i="1"/>
  <c r="AM12" i="1"/>
  <c r="AL12" i="1"/>
  <c r="AL16" i="1" s="1"/>
  <c r="AL84" i="1" s="1"/>
  <c r="AL89" i="1" s="1"/>
  <c r="AL97" i="1" s="1"/>
  <c r="AK12" i="1"/>
  <c r="AK16" i="1" s="1"/>
  <c r="AK84" i="1" s="1"/>
  <c r="AK89" i="1" s="1"/>
  <c r="AK97" i="1" s="1"/>
  <c r="AJ12" i="1"/>
  <c r="AI12" i="1"/>
  <c r="AH12" i="1"/>
  <c r="AG12" i="1"/>
  <c r="AG16" i="1" s="1"/>
  <c r="AG84" i="1" s="1"/>
  <c r="AG89" i="1" s="1"/>
  <c r="AG97" i="1" s="1"/>
  <c r="AF12" i="1"/>
  <c r="AF16" i="1" s="1"/>
  <c r="AF84" i="1" s="1"/>
  <c r="AF89" i="1" s="1"/>
  <c r="AF97" i="1" s="1"/>
  <c r="AE12" i="1"/>
  <c r="AE16" i="1" s="1"/>
  <c r="AE84" i="1" s="1"/>
  <c r="AE89" i="1" s="1"/>
  <c r="AE97" i="1" s="1"/>
  <c r="AD12" i="1"/>
  <c r="AD16" i="1" s="1"/>
  <c r="AD84" i="1" s="1"/>
  <c r="AD89" i="1" s="1"/>
  <c r="AD97" i="1" s="1"/>
  <c r="AC12" i="1"/>
  <c r="AC16" i="1" s="1"/>
  <c r="AC84" i="1" s="1"/>
  <c r="AC89" i="1" s="1"/>
  <c r="AC97" i="1" s="1"/>
  <c r="AB12" i="1"/>
  <c r="AA12" i="1"/>
  <c r="Z12" i="1"/>
  <c r="Z16" i="1" s="1"/>
  <c r="Z84" i="1" s="1"/>
  <c r="Z89" i="1" s="1"/>
  <c r="Z97" i="1" s="1"/>
  <c r="Y12" i="1"/>
  <c r="Y16" i="1" s="1"/>
  <c r="Y84" i="1" s="1"/>
  <c r="Y89" i="1" s="1"/>
  <c r="Y97" i="1" s="1"/>
  <c r="X12" i="1"/>
  <c r="W12" i="1"/>
  <c r="V12" i="1"/>
  <c r="U12" i="1"/>
  <c r="U16" i="1" s="1"/>
  <c r="U84" i="1" s="1"/>
  <c r="U89" i="1" s="1"/>
  <c r="U97" i="1" s="1"/>
  <c r="T12" i="1"/>
  <c r="T16" i="1" s="1"/>
  <c r="T84" i="1" s="1"/>
  <c r="T89" i="1" s="1"/>
  <c r="T97" i="1" s="1"/>
  <c r="S12" i="1"/>
  <c r="S16" i="1" s="1"/>
  <c r="S84" i="1" s="1"/>
  <c r="S89" i="1" s="1"/>
  <c r="S97" i="1" s="1"/>
  <c r="R12" i="1"/>
  <c r="R16" i="1" s="1"/>
  <c r="R84" i="1" s="1"/>
  <c r="R89" i="1" s="1"/>
  <c r="R97" i="1" s="1"/>
  <c r="Q12" i="1"/>
  <c r="Q16" i="1" s="1"/>
  <c r="Q84" i="1" s="1"/>
  <c r="Q89" i="1" s="1"/>
  <c r="Q97" i="1" s="1"/>
  <c r="P12" i="1"/>
  <c r="O12" i="1"/>
  <c r="N12" i="1"/>
  <c r="N16" i="1" s="1"/>
  <c r="N84" i="1" s="1"/>
  <c r="N89" i="1" s="1"/>
  <c r="N97" i="1" s="1"/>
  <c r="M12" i="1"/>
  <c r="M16" i="1" s="1"/>
  <c r="M84" i="1" s="1"/>
  <c r="M89" i="1" s="1"/>
  <c r="M97" i="1" s="1"/>
  <c r="L12" i="1"/>
  <c r="K12" i="1"/>
  <c r="J12" i="1"/>
  <c r="I12" i="1"/>
  <c r="I16" i="1" s="1"/>
  <c r="I84" i="1" s="1"/>
  <c r="I89" i="1" s="1"/>
  <c r="I97" i="1" s="1"/>
  <c r="H12" i="1"/>
  <c r="H16" i="1" s="1"/>
  <c r="H84" i="1" s="1"/>
  <c r="H89" i="1" s="1"/>
  <c r="H97" i="1" s="1"/>
  <c r="G12" i="1"/>
  <c r="G16" i="1" s="1"/>
  <c r="G84" i="1" s="1"/>
  <c r="G89" i="1" s="1"/>
  <c r="G97" i="1" s="1"/>
  <c r="F12" i="1"/>
  <c r="F16" i="1" s="1"/>
  <c r="F84" i="1" s="1"/>
  <c r="F89" i="1" s="1"/>
  <c r="F97" i="1" s="1"/>
  <c r="E12" i="1"/>
  <c r="FZ12" i="1" s="1"/>
  <c r="D12" i="1"/>
  <c r="C12" i="1"/>
  <c r="FZ11" i="1"/>
  <c r="FZ10" i="1"/>
  <c r="FZ9" i="1"/>
  <c r="FZ8" i="1"/>
  <c r="B5" i="1"/>
  <c r="B4" i="1"/>
  <c r="C39" i="1" s="1"/>
  <c r="D100" i="2" l="1"/>
  <c r="I23" i="2" s="1"/>
  <c r="C93" i="2"/>
  <c r="H13" i="2"/>
  <c r="D289" i="2"/>
  <c r="D303" i="2" s="1"/>
  <c r="I63" i="2" s="1"/>
  <c r="I48" i="2"/>
  <c r="H27" i="2"/>
  <c r="C134" i="2"/>
  <c r="D129" i="2"/>
  <c r="D130" i="2" s="1"/>
  <c r="I29" i="2"/>
  <c r="F6" i="2"/>
  <c r="F1" i="2"/>
  <c r="D12" i="2"/>
  <c r="D80" i="2" s="1"/>
  <c r="D113" i="2"/>
  <c r="H8" i="2"/>
  <c r="H25" i="2"/>
  <c r="D96" i="2"/>
  <c r="D168" i="2"/>
  <c r="BE205" i="1"/>
  <c r="BE102" i="1"/>
  <c r="BE126" i="1"/>
  <c r="EW205" i="1"/>
  <c r="EW102" i="1"/>
  <c r="EW126" i="1"/>
  <c r="EA205" i="1"/>
  <c r="EA126" i="1"/>
  <c r="EA102" i="1"/>
  <c r="BW205" i="1"/>
  <c r="BW126" i="1"/>
  <c r="BW102" i="1"/>
  <c r="FD205" i="1"/>
  <c r="FD126" i="1"/>
  <c r="FD102" i="1"/>
  <c r="V205" i="1"/>
  <c r="V102" i="1"/>
  <c r="V126" i="1"/>
  <c r="AV205" i="1"/>
  <c r="AV126" i="1"/>
  <c r="AV102" i="1"/>
  <c r="BX205" i="1"/>
  <c r="BX126" i="1"/>
  <c r="BX102" i="1"/>
  <c r="DC205" i="1"/>
  <c r="DC126" i="1"/>
  <c r="DC102" i="1"/>
  <c r="EE205" i="1"/>
  <c r="EE126" i="1"/>
  <c r="EE102" i="1"/>
  <c r="FJ205" i="1"/>
  <c r="FJ102" i="1"/>
  <c r="FJ126" i="1"/>
  <c r="EM198" i="1"/>
  <c r="EM256" i="1" s="1"/>
  <c r="EM181" i="1"/>
  <c r="EM108" i="1"/>
  <c r="EM110" i="1" s="1"/>
  <c r="EM111" i="1"/>
  <c r="EM114" i="1"/>
  <c r="EM103" i="1"/>
  <c r="EM151" i="1"/>
  <c r="AS205" i="1"/>
  <c r="AS102" i="1"/>
  <c r="AS126" i="1"/>
  <c r="EK205" i="1"/>
  <c r="EK102" i="1"/>
  <c r="EK126" i="1"/>
  <c r="CV205" i="1"/>
  <c r="CV126" i="1"/>
  <c r="CV102" i="1"/>
  <c r="EB205" i="1"/>
  <c r="EB126" i="1"/>
  <c r="EB102" i="1"/>
  <c r="W205" i="1"/>
  <c r="W126" i="1"/>
  <c r="W102" i="1"/>
  <c r="AY205" i="1"/>
  <c r="AY126" i="1"/>
  <c r="AY102" i="1"/>
  <c r="CD205" i="1"/>
  <c r="CD102" i="1"/>
  <c r="CD126" i="1"/>
  <c r="DD205" i="1"/>
  <c r="DD126" i="1"/>
  <c r="DD102" i="1"/>
  <c r="EF205" i="1"/>
  <c r="EF126" i="1"/>
  <c r="EF102" i="1"/>
  <c r="FK205" i="1"/>
  <c r="FK126" i="1"/>
  <c r="FK102" i="1"/>
  <c r="CM182" i="1"/>
  <c r="C117" i="1"/>
  <c r="C120" i="1"/>
  <c r="FU39" i="1"/>
  <c r="FI39" i="1"/>
  <c r="EW39" i="1"/>
  <c r="EK39" i="1"/>
  <c r="DY39" i="1"/>
  <c r="DM39" i="1"/>
  <c r="DA39" i="1"/>
  <c r="CO39" i="1"/>
  <c r="CC39" i="1"/>
  <c r="BQ39" i="1"/>
  <c r="BE39" i="1"/>
  <c r="AS39" i="1"/>
  <c r="AG39" i="1"/>
  <c r="U39" i="1"/>
  <c r="I39" i="1"/>
  <c r="DK39" i="1"/>
  <c r="BO39" i="1"/>
  <c r="AE39" i="1"/>
  <c r="G39" i="1"/>
  <c r="FJ39" i="1"/>
  <c r="DB39" i="1"/>
  <c r="AH39" i="1"/>
  <c r="FT39" i="1"/>
  <c r="FH39" i="1"/>
  <c r="EV39" i="1"/>
  <c r="EJ39" i="1"/>
  <c r="DX39" i="1"/>
  <c r="DL39" i="1"/>
  <c r="CZ39" i="1"/>
  <c r="CN39" i="1"/>
  <c r="CB39" i="1"/>
  <c r="BP39" i="1"/>
  <c r="BD39" i="1"/>
  <c r="AR39" i="1"/>
  <c r="AF39" i="1"/>
  <c r="T39" i="1"/>
  <c r="H39" i="1"/>
  <c r="FS39" i="1"/>
  <c r="FG39" i="1"/>
  <c r="EU39" i="1"/>
  <c r="EI39" i="1"/>
  <c r="DW39" i="1"/>
  <c r="CY39" i="1"/>
  <c r="CM39" i="1"/>
  <c r="CA39" i="1"/>
  <c r="BC39" i="1"/>
  <c r="AQ39" i="1"/>
  <c r="S39" i="1"/>
  <c r="AT39" i="1"/>
  <c r="FR39" i="1"/>
  <c r="FF39" i="1"/>
  <c r="ET39" i="1"/>
  <c r="EH39" i="1"/>
  <c r="DV39" i="1"/>
  <c r="DJ39" i="1"/>
  <c r="CX39" i="1"/>
  <c r="CL39" i="1"/>
  <c r="BZ39" i="1"/>
  <c r="BN39" i="1"/>
  <c r="BB39" i="1"/>
  <c r="AP39" i="1"/>
  <c r="AD39" i="1"/>
  <c r="R39" i="1"/>
  <c r="F39" i="1"/>
  <c r="BG39" i="1"/>
  <c r="J39" i="1"/>
  <c r="FQ39" i="1"/>
  <c r="FE39" i="1"/>
  <c r="ES39" i="1"/>
  <c r="EG39" i="1"/>
  <c r="DU39" i="1"/>
  <c r="DI39" i="1"/>
  <c r="CW39" i="1"/>
  <c r="CK39" i="1"/>
  <c r="BY39" i="1"/>
  <c r="BM39" i="1"/>
  <c r="BA39" i="1"/>
  <c r="AO39" i="1"/>
  <c r="AC39" i="1"/>
  <c r="Q39" i="1"/>
  <c r="E39" i="1"/>
  <c r="DO39" i="1"/>
  <c r="W39" i="1"/>
  <c r="FP39" i="1"/>
  <c r="FD39" i="1"/>
  <c r="ER39" i="1"/>
  <c r="EF39" i="1"/>
  <c r="DT39" i="1"/>
  <c r="DH39" i="1"/>
  <c r="CV39" i="1"/>
  <c r="CJ39" i="1"/>
  <c r="BX39" i="1"/>
  <c r="BL39" i="1"/>
  <c r="AZ39" i="1"/>
  <c r="AN39" i="1"/>
  <c r="AB39" i="1"/>
  <c r="P39" i="1"/>
  <c r="D39" i="1"/>
  <c r="FO39" i="1"/>
  <c r="FC39" i="1"/>
  <c r="EQ39" i="1"/>
  <c r="EE39" i="1"/>
  <c r="DS39" i="1"/>
  <c r="DG39" i="1"/>
  <c r="CU39" i="1"/>
  <c r="CI39" i="1"/>
  <c r="BW39" i="1"/>
  <c r="BK39" i="1"/>
  <c r="AY39" i="1"/>
  <c r="AM39" i="1"/>
  <c r="AA39" i="1"/>
  <c r="O39" i="1"/>
  <c r="FW39" i="1"/>
  <c r="EM39" i="1"/>
  <c r="DC39" i="1"/>
  <c r="BS39" i="1"/>
  <c r="EL39" i="1"/>
  <c r="CD39" i="1"/>
  <c r="V39" i="1"/>
  <c r="FN39" i="1"/>
  <c r="FB39" i="1"/>
  <c r="EP39" i="1"/>
  <c r="ED39" i="1"/>
  <c r="DR39" i="1"/>
  <c r="DF39" i="1"/>
  <c r="CT39" i="1"/>
  <c r="CH39" i="1"/>
  <c r="BV39" i="1"/>
  <c r="BJ39" i="1"/>
  <c r="AX39" i="1"/>
  <c r="AL39" i="1"/>
  <c r="Z39" i="1"/>
  <c r="N39" i="1"/>
  <c r="BF39" i="1"/>
  <c r="FM39" i="1"/>
  <c r="FA39" i="1"/>
  <c r="EO39" i="1"/>
  <c r="EC39" i="1"/>
  <c r="DQ39" i="1"/>
  <c r="DE39" i="1"/>
  <c r="CS39" i="1"/>
  <c r="CG39" i="1"/>
  <c r="BU39" i="1"/>
  <c r="BI39" i="1"/>
  <c r="AW39" i="1"/>
  <c r="AK39" i="1"/>
  <c r="Y39" i="1"/>
  <c r="M39" i="1"/>
  <c r="FK39" i="1"/>
  <c r="EY39" i="1"/>
  <c r="EA39" i="1"/>
  <c r="CE39" i="1"/>
  <c r="AU39" i="1"/>
  <c r="K39" i="1"/>
  <c r="CP39" i="1"/>
  <c r="FX39" i="1"/>
  <c r="FL39" i="1"/>
  <c r="EZ39" i="1"/>
  <c r="EN39" i="1"/>
  <c r="EB39" i="1"/>
  <c r="DP39" i="1"/>
  <c r="DD39" i="1"/>
  <c r="CR39" i="1"/>
  <c r="CF39" i="1"/>
  <c r="BT39" i="1"/>
  <c r="BH39" i="1"/>
  <c r="AV39" i="1"/>
  <c r="AJ39" i="1"/>
  <c r="X39" i="1"/>
  <c r="L39" i="1"/>
  <c r="CQ39" i="1"/>
  <c r="AI39" i="1"/>
  <c r="FV39" i="1"/>
  <c r="EX39" i="1"/>
  <c r="DZ39" i="1"/>
  <c r="DN39" i="1"/>
  <c r="BR39" i="1"/>
  <c r="CO205" i="1"/>
  <c r="CO102" i="1"/>
  <c r="CO126" i="1"/>
  <c r="FC205" i="1"/>
  <c r="FC126" i="1"/>
  <c r="FC102" i="1"/>
  <c r="M205" i="1"/>
  <c r="M126" i="1"/>
  <c r="M102" i="1"/>
  <c r="Y205" i="1"/>
  <c r="Y126" i="1"/>
  <c r="Y102" i="1"/>
  <c r="AK205" i="1"/>
  <c r="AK126" i="1"/>
  <c r="AK102" i="1"/>
  <c r="AW205" i="1"/>
  <c r="AW126" i="1"/>
  <c r="AW102" i="1"/>
  <c r="BI205" i="1"/>
  <c r="BI126" i="1"/>
  <c r="BI102" i="1"/>
  <c r="BU205" i="1"/>
  <c r="BU126" i="1"/>
  <c r="BU102" i="1"/>
  <c r="CG205" i="1"/>
  <c r="CG126" i="1"/>
  <c r="CG102" i="1"/>
  <c r="CS205" i="1"/>
  <c r="CS126" i="1"/>
  <c r="CS102" i="1"/>
  <c r="DE205" i="1"/>
  <c r="DE126" i="1"/>
  <c r="DE102" i="1"/>
  <c r="DQ205" i="1"/>
  <c r="DQ126" i="1"/>
  <c r="DQ102" i="1"/>
  <c r="EC205" i="1"/>
  <c r="EC126" i="1"/>
  <c r="EC102" i="1"/>
  <c r="EO205" i="1"/>
  <c r="EO126" i="1"/>
  <c r="EO102" i="1"/>
  <c r="FA205" i="1"/>
  <c r="FA126" i="1"/>
  <c r="FA102" i="1"/>
  <c r="FM205" i="1"/>
  <c r="FM126" i="1"/>
  <c r="FM102" i="1"/>
  <c r="AZ205" i="1"/>
  <c r="AZ126" i="1"/>
  <c r="AZ102" i="1"/>
  <c r="DG205" i="1"/>
  <c r="DG126" i="1"/>
  <c r="DG102" i="1"/>
  <c r="FQ206" i="1"/>
  <c r="FQ208" i="1" s="1"/>
  <c r="FQ217" i="1" s="1"/>
  <c r="FQ172" i="1"/>
  <c r="CC205" i="1"/>
  <c r="CC102" i="1"/>
  <c r="CC126" i="1"/>
  <c r="Z205" i="1"/>
  <c r="Z126" i="1"/>
  <c r="Z102" i="1"/>
  <c r="AL205" i="1"/>
  <c r="AL102" i="1"/>
  <c r="AL126" i="1"/>
  <c r="AX205" i="1"/>
  <c r="AX126" i="1"/>
  <c r="AX102" i="1"/>
  <c r="BJ205" i="1"/>
  <c r="BJ102" i="1"/>
  <c r="BJ126" i="1"/>
  <c r="BV205" i="1"/>
  <c r="BV126" i="1"/>
  <c r="BV102" i="1"/>
  <c r="CT205" i="1"/>
  <c r="CT126" i="1"/>
  <c r="CT102" i="1"/>
  <c r="DF205" i="1"/>
  <c r="DF102" i="1"/>
  <c r="DF126" i="1"/>
  <c r="DR205" i="1"/>
  <c r="DR126" i="1"/>
  <c r="DR102" i="1"/>
  <c r="ED205" i="1"/>
  <c r="ED102" i="1"/>
  <c r="ED126" i="1"/>
  <c r="EP89" i="1"/>
  <c r="EP97" i="1" s="1"/>
  <c r="FB205" i="1"/>
  <c r="FB102" i="1"/>
  <c r="FB126" i="1"/>
  <c r="FN205" i="1"/>
  <c r="FN126" i="1"/>
  <c r="FN102" i="1"/>
  <c r="AA205" i="1"/>
  <c r="AA126" i="1"/>
  <c r="AA102" i="1"/>
  <c r="DH205" i="1"/>
  <c r="DH126" i="1"/>
  <c r="DH102" i="1"/>
  <c r="FO205" i="1"/>
  <c r="FO126" i="1"/>
  <c r="FO102" i="1"/>
  <c r="FZ87" i="1"/>
  <c r="FI205" i="1"/>
  <c r="FI102" i="1"/>
  <c r="FI126" i="1"/>
  <c r="N205" i="1"/>
  <c r="N102" i="1"/>
  <c r="N126" i="1"/>
  <c r="AB205" i="1"/>
  <c r="AB126" i="1"/>
  <c r="AB102" i="1"/>
  <c r="BG205" i="1"/>
  <c r="BG126" i="1"/>
  <c r="BG102" i="1"/>
  <c r="CI205" i="1"/>
  <c r="CI126" i="1"/>
  <c r="CI102" i="1"/>
  <c r="DN205" i="1"/>
  <c r="DN102" i="1"/>
  <c r="DN126" i="1"/>
  <c r="EN205" i="1"/>
  <c r="EN126" i="1"/>
  <c r="EN102" i="1"/>
  <c r="FP205" i="1"/>
  <c r="FP126" i="1"/>
  <c r="FP102" i="1"/>
  <c r="AG205" i="1"/>
  <c r="AG102" i="1"/>
  <c r="AG126" i="1"/>
  <c r="DM205" i="1"/>
  <c r="DM102" i="1"/>
  <c r="DM126" i="1"/>
  <c r="BT205" i="1"/>
  <c r="BT126" i="1"/>
  <c r="BT102" i="1"/>
  <c r="FZ16" i="1"/>
  <c r="GB16" i="1" s="1"/>
  <c r="AH205" i="1"/>
  <c r="AH102" i="1"/>
  <c r="AH141" i="1" s="1"/>
  <c r="AH126" i="1"/>
  <c r="BH205" i="1"/>
  <c r="BH126" i="1"/>
  <c r="BH102" i="1"/>
  <c r="CJ205" i="1"/>
  <c r="CJ126" i="1"/>
  <c r="CJ102" i="1"/>
  <c r="DO205" i="1"/>
  <c r="DO126" i="1"/>
  <c r="DO102" i="1"/>
  <c r="DO141" i="1" s="1"/>
  <c r="EQ205" i="1"/>
  <c r="EQ126" i="1"/>
  <c r="EQ102" i="1"/>
  <c r="FV205" i="1"/>
  <c r="FV102" i="1"/>
  <c r="FV126" i="1"/>
  <c r="AQ182" i="1"/>
  <c r="AQ143" i="1"/>
  <c r="DY205" i="1"/>
  <c r="DY102" i="1"/>
  <c r="DY126" i="1"/>
  <c r="Q205" i="1"/>
  <c r="Q126" i="1"/>
  <c r="Q102" i="1"/>
  <c r="AC205" i="1"/>
  <c r="AC126" i="1"/>
  <c r="AC102" i="1"/>
  <c r="AO205" i="1"/>
  <c r="AO126" i="1"/>
  <c r="AO102" i="1"/>
  <c r="BA205" i="1"/>
  <c r="BA126" i="1"/>
  <c r="BA102" i="1"/>
  <c r="BM205" i="1"/>
  <c r="BM126" i="1"/>
  <c r="BM102" i="1"/>
  <c r="BY205" i="1"/>
  <c r="BY126" i="1"/>
  <c r="BY102" i="1"/>
  <c r="CK205" i="1"/>
  <c r="CK126" i="1"/>
  <c r="CK102" i="1"/>
  <c r="CW205" i="1"/>
  <c r="CW126" i="1"/>
  <c r="CW102" i="1"/>
  <c r="DI205" i="1"/>
  <c r="DI126" i="1"/>
  <c r="DI102" i="1"/>
  <c r="DU205" i="1"/>
  <c r="DU126" i="1"/>
  <c r="DU102" i="1"/>
  <c r="EG205" i="1"/>
  <c r="EG126" i="1"/>
  <c r="EG102" i="1"/>
  <c r="ES205" i="1"/>
  <c r="ES126" i="1"/>
  <c r="ES102" i="1"/>
  <c r="FE205" i="1"/>
  <c r="FE126" i="1"/>
  <c r="FE102" i="1"/>
  <c r="FQ205" i="1"/>
  <c r="FQ126" i="1"/>
  <c r="FQ102" i="1"/>
  <c r="D205" i="1"/>
  <c r="D126" i="1"/>
  <c r="D102" i="1"/>
  <c r="AI205" i="1"/>
  <c r="AI126" i="1"/>
  <c r="AI102" i="1"/>
  <c r="BK205" i="1"/>
  <c r="BK126" i="1"/>
  <c r="BK102" i="1"/>
  <c r="CP205" i="1"/>
  <c r="CP102" i="1"/>
  <c r="CP126" i="1"/>
  <c r="DP205" i="1"/>
  <c r="DP126" i="1"/>
  <c r="DP102" i="1"/>
  <c r="ER205" i="1"/>
  <c r="ER126" i="1"/>
  <c r="ER102" i="1"/>
  <c r="FW205" i="1"/>
  <c r="FW126" i="1"/>
  <c r="FW102" i="1"/>
  <c r="FZ86" i="1"/>
  <c r="I205" i="1"/>
  <c r="I102" i="1"/>
  <c r="I141" i="1" s="1"/>
  <c r="I126" i="1"/>
  <c r="DA205" i="1"/>
  <c r="DA102" i="1"/>
  <c r="DA126" i="1"/>
  <c r="O205" i="1"/>
  <c r="O126" i="1"/>
  <c r="O102" i="1"/>
  <c r="F205" i="1"/>
  <c r="F126" i="1"/>
  <c r="F102" i="1"/>
  <c r="R205" i="1"/>
  <c r="R126" i="1"/>
  <c r="R102" i="1"/>
  <c r="AD205" i="1"/>
  <c r="AD126" i="1"/>
  <c r="AD102" i="1"/>
  <c r="AP205" i="1"/>
  <c r="AP126" i="1"/>
  <c r="AP102" i="1"/>
  <c r="BB205" i="1"/>
  <c r="BB126" i="1"/>
  <c r="BB102" i="1"/>
  <c r="BN205" i="1"/>
  <c r="BN126" i="1"/>
  <c r="BN102" i="1"/>
  <c r="BZ205" i="1"/>
  <c r="BZ126" i="1"/>
  <c r="BZ102" i="1"/>
  <c r="BZ141" i="1" s="1"/>
  <c r="BZ145" i="1" s="1"/>
  <c r="BZ147" i="1" s="1"/>
  <c r="CL205" i="1"/>
  <c r="CL126" i="1"/>
  <c r="CL102" i="1"/>
  <c r="CX205" i="1"/>
  <c r="CX126" i="1"/>
  <c r="CX102" i="1"/>
  <c r="DJ205" i="1"/>
  <c r="DJ126" i="1"/>
  <c r="DJ102" i="1"/>
  <c r="DV205" i="1"/>
  <c r="DV126" i="1"/>
  <c r="DV102" i="1"/>
  <c r="EH205" i="1"/>
  <c r="EH126" i="1"/>
  <c r="EH102" i="1"/>
  <c r="ET205" i="1"/>
  <c r="ET126" i="1"/>
  <c r="ET102" i="1"/>
  <c r="FF205" i="1"/>
  <c r="FF126" i="1"/>
  <c r="FF102" i="1"/>
  <c r="FR89" i="1"/>
  <c r="FR97" i="1" s="1"/>
  <c r="J205" i="1"/>
  <c r="J102" i="1"/>
  <c r="J141" i="1" s="1"/>
  <c r="J145" i="1" s="1"/>
  <c r="J147" i="1" s="1"/>
  <c r="J126" i="1"/>
  <c r="AJ205" i="1"/>
  <c r="AJ126" i="1"/>
  <c r="AJ102" i="1"/>
  <c r="BL205" i="1"/>
  <c r="BL126" i="1"/>
  <c r="BL102" i="1"/>
  <c r="CQ205" i="1"/>
  <c r="CQ126" i="1"/>
  <c r="CQ102" i="1"/>
  <c r="DS205" i="1"/>
  <c r="DS126" i="1"/>
  <c r="DS102" i="1"/>
  <c r="EX205" i="1"/>
  <c r="EX102" i="1"/>
  <c r="EX126" i="1"/>
  <c r="FX205" i="1"/>
  <c r="FX126" i="1"/>
  <c r="FX102" i="1"/>
  <c r="BQ205" i="1"/>
  <c r="BQ102" i="1"/>
  <c r="BQ126" i="1"/>
  <c r="AT205" i="1"/>
  <c r="AT102" i="1"/>
  <c r="AT126" i="1"/>
  <c r="P205" i="1"/>
  <c r="P126" i="1"/>
  <c r="P102" i="1"/>
  <c r="G205" i="1"/>
  <c r="G126" i="1"/>
  <c r="G102" i="1"/>
  <c r="S205" i="1"/>
  <c r="S126" i="1"/>
  <c r="S102" i="1"/>
  <c r="AE205" i="1"/>
  <c r="AE126" i="1"/>
  <c r="AE102" i="1"/>
  <c r="AQ205" i="1"/>
  <c r="AQ126" i="1"/>
  <c r="AQ102" i="1"/>
  <c r="AQ141" i="1" s="1"/>
  <c r="AQ145" i="1" s="1"/>
  <c r="AQ147" i="1" s="1"/>
  <c r="BC205" i="1"/>
  <c r="BC126" i="1"/>
  <c r="BC102" i="1"/>
  <c r="BO205" i="1"/>
  <c r="BO126" i="1"/>
  <c r="BO102" i="1"/>
  <c r="CA205" i="1"/>
  <c r="CA126" i="1"/>
  <c r="CA102" i="1"/>
  <c r="CM205" i="1"/>
  <c r="CM126" i="1"/>
  <c r="CM102" i="1"/>
  <c r="CM141" i="1" s="1"/>
  <c r="CY205" i="1"/>
  <c r="CY126" i="1"/>
  <c r="CY102" i="1"/>
  <c r="DK205" i="1"/>
  <c r="DK126" i="1"/>
  <c r="DK102" i="1"/>
  <c r="DW205" i="1"/>
  <c r="DW126" i="1"/>
  <c r="DW102" i="1"/>
  <c r="EI205" i="1"/>
  <c r="EI126" i="1"/>
  <c r="EI102" i="1"/>
  <c r="EI143" i="1" s="1"/>
  <c r="EU205" i="1"/>
  <c r="EU126" i="1"/>
  <c r="EU102" i="1"/>
  <c r="FG205" i="1"/>
  <c r="FG126" i="1"/>
  <c r="FG102" i="1"/>
  <c r="FS205" i="1"/>
  <c r="FS126" i="1"/>
  <c r="FS102" i="1"/>
  <c r="K205" i="1"/>
  <c r="K126" i="1"/>
  <c r="K102" i="1"/>
  <c r="AM205" i="1"/>
  <c r="AM126" i="1"/>
  <c r="AM102" i="1"/>
  <c r="BR205" i="1"/>
  <c r="BR102" i="1"/>
  <c r="BR126" i="1"/>
  <c r="CR205" i="1"/>
  <c r="CR126" i="1"/>
  <c r="CR102" i="1"/>
  <c r="DT205" i="1"/>
  <c r="DT126" i="1"/>
  <c r="DT102" i="1"/>
  <c r="EY205" i="1"/>
  <c r="EY126" i="1"/>
  <c r="EY102" i="1"/>
  <c r="I182" i="1"/>
  <c r="BE182" i="1"/>
  <c r="BE141" i="1"/>
  <c r="BE145" i="1" s="1"/>
  <c r="BE147" i="1" s="1"/>
  <c r="BE143" i="1"/>
  <c r="DA182" i="1"/>
  <c r="DA141" i="1"/>
  <c r="DA143" i="1"/>
  <c r="EW182" i="1"/>
  <c r="EW141" i="1"/>
  <c r="EW145" i="1" s="1"/>
  <c r="EW143" i="1"/>
  <c r="U205" i="1"/>
  <c r="U102" i="1"/>
  <c r="U126" i="1"/>
  <c r="FU205" i="1"/>
  <c r="FU102" i="1"/>
  <c r="FU126" i="1"/>
  <c r="H205" i="1"/>
  <c r="H102" i="1"/>
  <c r="H126" i="1"/>
  <c r="T205" i="1"/>
  <c r="T102" i="1"/>
  <c r="T126" i="1"/>
  <c r="AF205" i="1"/>
  <c r="AF102" i="1"/>
  <c r="AF126" i="1"/>
  <c r="AR205" i="1"/>
  <c r="AR102" i="1"/>
  <c r="AR126" i="1"/>
  <c r="BD205" i="1"/>
  <c r="BD102" i="1"/>
  <c r="BD126" i="1"/>
  <c r="BP205" i="1"/>
  <c r="BP102" i="1"/>
  <c r="BP126" i="1"/>
  <c r="CB205" i="1"/>
  <c r="CB102" i="1"/>
  <c r="CB126" i="1"/>
  <c r="CN205" i="1"/>
  <c r="CN102" i="1"/>
  <c r="CN126" i="1"/>
  <c r="CZ205" i="1"/>
  <c r="CZ102" i="1"/>
  <c r="CZ126" i="1"/>
  <c r="DL205" i="1"/>
  <c r="DL102" i="1"/>
  <c r="DL126" i="1"/>
  <c r="DX205" i="1"/>
  <c r="DX102" i="1"/>
  <c r="DX126" i="1"/>
  <c r="EJ205" i="1"/>
  <c r="EJ102" i="1"/>
  <c r="EJ126" i="1"/>
  <c r="EV205" i="1"/>
  <c r="EV102" i="1"/>
  <c r="EV126" i="1"/>
  <c r="FH205" i="1"/>
  <c r="FH102" i="1"/>
  <c r="FH126" i="1"/>
  <c r="FT205" i="1"/>
  <c r="FT102" i="1"/>
  <c r="FT126" i="1"/>
  <c r="L205" i="1"/>
  <c r="L126" i="1"/>
  <c r="L102" i="1"/>
  <c r="AN205" i="1"/>
  <c r="AN126" i="1"/>
  <c r="AN102" i="1"/>
  <c r="BS205" i="1"/>
  <c r="BS126" i="1"/>
  <c r="BS102" i="1"/>
  <c r="CU205" i="1"/>
  <c r="CU126" i="1"/>
  <c r="CU102" i="1"/>
  <c r="DZ205" i="1"/>
  <c r="DZ102" i="1"/>
  <c r="DZ126" i="1"/>
  <c r="EZ205" i="1"/>
  <c r="EZ126" i="1"/>
  <c r="EZ102" i="1"/>
  <c r="AH182" i="1"/>
  <c r="AT182" i="1"/>
  <c r="AT141" i="1"/>
  <c r="AT143" i="1"/>
  <c r="CP182" i="1"/>
  <c r="CP141" i="1"/>
  <c r="CP145" i="1" s="1"/>
  <c r="CP147" i="1" s="1"/>
  <c r="CP143" i="1"/>
  <c r="DZ182" i="1"/>
  <c r="DZ141" i="1"/>
  <c r="DZ143" i="1"/>
  <c r="EL182" i="1"/>
  <c r="EL141" i="1"/>
  <c r="EL145" i="1" s="1"/>
  <c r="EL143" i="1"/>
  <c r="FV182" i="1"/>
  <c r="FV141" i="1"/>
  <c r="FV143" i="1"/>
  <c r="EI182" i="1"/>
  <c r="EI141" i="1"/>
  <c r="O41" i="1"/>
  <c r="CI41" i="1"/>
  <c r="EE41" i="1"/>
  <c r="FO41" i="1"/>
  <c r="X126" i="1"/>
  <c r="X205" i="1"/>
  <c r="CL182" i="1"/>
  <c r="CL141" i="1"/>
  <c r="CL145" i="1" s="1"/>
  <c r="CL143" i="1"/>
  <c r="D41" i="1"/>
  <c r="DH41" i="1"/>
  <c r="DF141" i="1"/>
  <c r="E16" i="1"/>
  <c r="E84" i="1" s="1"/>
  <c r="E89" i="1" s="1"/>
  <c r="E97" i="1" s="1"/>
  <c r="E41" i="1"/>
  <c r="Q41" i="1"/>
  <c r="AC41" i="1"/>
  <c r="AO41" i="1"/>
  <c r="BA41" i="1"/>
  <c r="BM41" i="1"/>
  <c r="BY41" i="1"/>
  <c r="CK41" i="1"/>
  <c r="CW41" i="1"/>
  <c r="DI41" i="1"/>
  <c r="DU41" i="1"/>
  <c r="EG41" i="1"/>
  <c r="ES41" i="1"/>
  <c r="FE41" i="1"/>
  <c r="C136" i="1"/>
  <c r="O182" i="1"/>
  <c r="O141" i="1"/>
  <c r="O145" i="1" s="1"/>
  <c r="O147" i="1" s="1"/>
  <c r="O143" i="1"/>
  <c r="AA182" i="1"/>
  <c r="AA141" i="1"/>
  <c r="AA143" i="1"/>
  <c r="AM141" i="1"/>
  <c r="AM143" i="1"/>
  <c r="AM182" i="1"/>
  <c r="AY182" i="1"/>
  <c r="AY143" i="1"/>
  <c r="BK182" i="1"/>
  <c r="BK141" i="1"/>
  <c r="BW182" i="1"/>
  <c r="BW141" i="1"/>
  <c r="BW145" i="1" s="1"/>
  <c r="BW147" i="1" s="1"/>
  <c r="BW143" i="1"/>
  <c r="CI182" i="1"/>
  <c r="CI141" i="1"/>
  <c r="CI143" i="1"/>
  <c r="CU182" i="1"/>
  <c r="CU141" i="1"/>
  <c r="CU145" i="1" s="1"/>
  <c r="CU147" i="1" s="1"/>
  <c r="CU143" i="1"/>
  <c r="DG141" i="1"/>
  <c r="DG143" i="1"/>
  <c r="DG182" i="1"/>
  <c r="DS182" i="1"/>
  <c r="DS141" i="1"/>
  <c r="DS145" i="1" s="1"/>
  <c r="DS147" i="1" s="1"/>
  <c r="DS143" i="1"/>
  <c r="EE182" i="1"/>
  <c r="EE141" i="1"/>
  <c r="EE145" i="1" s="1"/>
  <c r="EE147" i="1" s="1"/>
  <c r="EQ182" i="1"/>
  <c r="EQ141" i="1"/>
  <c r="EQ143" i="1"/>
  <c r="FC182" i="1"/>
  <c r="FC141" i="1"/>
  <c r="FC143" i="1"/>
  <c r="FO182" i="1"/>
  <c r="FO141" i="1"/>
  <c r="FO143" i="1"/>
  <c r="CZ182" i="1"/>
  <c r="CZ141" i="1"/>
  <c r="CZ143" i="1"/>
  <c r="C206" i="1"/>
  <c r="C172" i="1"/>
  <c r="AY41" i="1"/>
  <c r="DS41" i="1"/>
  <c r="EL205" i="1"/>
  <c r="EL102" i="1"/>
  <c r="EL126" i="1"/>
  <c r="CD182" i="1"/>
  <c r="CD141" i="1"/>
  <c r="CD143" i="1"/>
  <c r="AZ41" i="1"/>
  <c r="BF205" i="1"/>
  <c r="BF102" i="1"/>
  <c r="BF126" i="1"/>
  <c r="FZ88" i="1"/>
  <c r="AL141" i="1"/>
  <c r="FG182" i="1"/>
  <c r="FG141" i="1"/>
  <c r="FG143" i="1"/>
  <c r="FZ27" i="1"/>
  <c r="F41" i="1"/>
  <c r="R41" i="1"/>
  <c r="AD41" i="1"/>
  <c r="AP41" i="1"/>
  <c r="BB41" i="1"/>
  <c r="BN41" i="1"/>
  <c r="BZ41" i="1"/>
  <c r="CL41" i="1"/>
  <c r="CX41" i="1"/>
  <c r="DJ41" i="1"/>
  <c r="DV41" i="1"/>
  <c r="EH41" i="1"/>
  <c r="ET41" i="1"/>
  <c r="FF41" i="1"/>
  <c r="FR41" i="1"/>
  <c r="EK207" i="1"/>
  <c r="EW207" i="1"/>
  <c r="FI207" i="1"/>
  <c r="FU207" i="1"/>
  <c r="CY182" i="1"/>
  <c r="CY141" i="1"/>
  <c r="CY145" i="1" s="1"/>
  <c r="CY147" i="1" s="1"/>
  <c r="CY143" i="1"/>
  <c r="FS182" i="1"/>
  <c r="FS141" i="1"/>
  <c r="FS143" i="1"/>
  <c r="BK143" i="1"/>
  <c r="BK41" i="1"/>
  <c r="BL41" i="1"/>
  <c r="CF205" i="1"/>
  <c r="CF126" i="1"/>
  <c r="DW182" i="1"/>
  <c r="DW141" i="1"/>
  <c r="DW145" i="1" s="1"/>
  <c r="DW147" i="1" s="1"/>
  <c r="DW143" i="1"/>
  <c r="G41" i="1"/>
  <c r="S41" i="1"/>
  <c r="AE41" i="1"/>
  <c r="AQ41" i="1"/>
  <c r="BC41" i="1"/>
  <c r="BO41" i="1"/>
  <c r="CA41" i="1"/>
  <c r="CM41" i="1"/>
  <c r="CY41" i="1"/>
  <c r="DK41" i="1"/>
  <c r="DW41" i="1"/>
  <c r="EI41" i="1"/>
  <c r="EU41" i="1"/>
  <c r="FG41" i="1"/>
  <c r="FS41" i="1"/>
  <c r="C84" i="1"/>
  <c r="F104" i="1"/>
  <c r="R104" i="1"/>
  <c r="AD104" i="1"/>
  <c r="AP104" i="1"/>
  <c r="BB104" i="1"/>
  <c r="BN104" i="1"/>
  <c r="BZ104" i="1"/>
  <c r="CL104" i="1"/>
  <c r="CX104" i="1"/>
  <c r="DJ104" i="1"/>
  <c r="DV104" i="1"/>
  <c r="EH104" i="1"/>
  <c r="ET104" i="1"/>
  <c r="FF104" i="1"/>
  <c r="FR104" i="1"/>
  <c r="J207" i="1"/>
  <c r="V207" i="1"/>
  <c r="AH207" i="1"/>
  <c r="AT207" i="1"/>
  <c r="BF207" i="1"/>
  <c r="BR207" i="1"/>
  <c r="CD207" i="1"/>
  <c r="CP207" i="1"/>
  <c r="DB207" i="1"/>
  <c r="DN207" i="1"/>
  <c r="DZ207" i="1"/>
  <c r="EL207" i="1"/>
  <c r="EX207" i="1"/>
  <c r="FJ207" i="1"/>
  <c r="FV207" i="1"/>
  <c r="AP182" i="1"/>
  <c r="AP141" i="1"/>
  <c r="AP145" i="1" s="1"/>
  <c r="AP147" i="1" s="1"/>
  <c r="AP143" i="1"/>
  <c r="H182" i="1"/>
  <c r="H141" i="1"/>
  <c r="H145" i="1" s="1"/>
  <c r="H147" i="1" s="1"/>
  <c r="H143" i="1"/>
  <c r="AA41" i="1"/>
  <c r="DG41" i="1"/>
  <c r="FC41" i="1"/>
  <c r="CE205" i="1"/>
  <c r="CE126" i="1"/>
  <c r="P41" i="1"/>
  <c r="BX41" i="1"/>
  <c r="ER41" i="1"/>
  <c r="D143" i="1"/>
  <c r="H41" i="1"/>
  <c r="T41" i="1"/>
  <c r="AF41" i="1"/>
  <c r="AR41" i="1"/>
  <c r="BD41" i="1"/>
  <c r="BP41" i="1"/>
  <c r="CB41" i="1"/>
  <c r="CN41" i="1"/>
  <c r="CZ41" i="1"/>
  <c r="DL41" i="1"/>
  <c r="DX41" i="1"/>
  <c r="EJ41" i="1"/>
  <c r="EV41" i="1"/>
  <c r="FH41" i="1"/>
  <c r="FT41" i="1"/>
  <c r="FZ92" i="1"/>
  <c r="G104" i="1"/>
  <c r="S104" i="1"/>
  <c r="AE104" i="1"/>
  <c r="AQ104" i="1"/>
  <c r="BC104" i="1"/>
  <c r="BO104" i="1"/>
  <c r="CA104" i="1"/>
  <c r="CM104" i="1"/>
  <c r="CY104" i="1"/>
  <c r="DK104" i="1"/>
  <c r="DW104" i="1"/>
  <c r="EI104" i="1"/>
  <c r="EU104" i="1"/>
  <c r="FG104" i="1"/>
  <c r="FS104" i="1"/>
  <c r="CE102" i="1"/>
  <c r="DK182" i="1"/>
  <c r="DK141" i="1"/>
  <c r="DK145" i="1" s="1"/>
  <c r="DK147" i="1" s="1"/>
  <c r="DK143" i="1"/>
  <c r="EE143" i="1"/>
  <c r="FZ25" i="1"/>
  <c r="FZ26" i="1"/>
  <c r="I41" i="1"/>
  <c r="U41" i="1"/>
  <c r="AG41" i="1"/>
  <c r="AS41" i="1"/>
  <c r="BE41" i="1"/>
  <c r="BQ41" i="1"/>
  <c r="CC41" i="1"/>
  <c r="CO41" i="1"/>
  <c r="DA41" i="1"/>
  <c r="DM41" i="1"/>
  <c r="DY41" i="1"/>
  <c r="EK41" i="1"/>
  <c r="EW41" i="1"/>
  <c r="FI41" i="1"/>
  <c r="FU41" i="1"/>
  <c r="CH85" i="1"/>
  <c r="FZ85" i="1" s="1"/>
  <c r="H104" i="1"/>
  <c r="T104" i="1"/>
  <c r="AF104" i="1"/>
  <c r="AR104" i="1"/>
  <c r="BD104" i="1"/>
  <c r="BP104" i="1"/>
  <c r="CB104" i="1"/>
  <c r="CN104" i="1"/>
  <c r="CZ104" i="1"/>
  <c r="DL104" i="1"/>
  <c r="DX104" i="1"/>
  <c r="EJ104" i="1"/>
  <c r="EV104" i="1"/>
  <c r="FH104" i="1"/>
  <c r="FT104" i="1"/>
  <c r="CF102" i="1"/>
  <c r="AB41" i="1"/>
  <c r="CV41" i="1"/>
  <c r="EF41" i="1"/>
  <c r="FP41" i="1"/>
  <c r="EM205" i="1"/>
  <c r="EM126" i="1"/>
  <c r="S182" i="1"/>
  <c r="S141" i="1"/>
  <c r="S143" i="1"/>
  <c r="J41" i="1"/>
  <c r="V41" i="1"/>
  <c r="AH41" i="1"/>
  <c r="AT41" i="1"/>
  <c r="BF41" i="1"/>
  <c r="BR41" i="1"/>
  <c r="CD41" i="1"/>
  <c r="CP41" i="1"/>
  <c r="DB41" i="1"/>
  <c r="DN41" i="1"/>
  <c r="DZ41" i="1"/>
  <c r="EL41" i="1"/>
  <c r="EX41" i="1"/>
  <c r="FJ41" i="1"/>
  <c r="FV41" i="1"/>
  <c r="FZ101" i="1"/>
  <c r="BC182" i="1"/>
  <c r="BC141" i="1"/>
  <c r="BC145" i="1" s="1"/>
  <c r="BC147" i="1" s="1"/>
  <c r="BC143" i="1"/>
  <c r="EV182" i="1"/>
  <c r="EV141" i="1"/>
  <c r="EV143" i="1"/>
  <c r="BW41" i="1"/>
  <c r="EQ41" i="1"/>
  <c r="FL205" i="1"/>
  <c r="FL126" i="1"/>
  <c r="AN41" i="1"/>
  <c r="CJ41" i="1"/>
  <c r="DT41" i="1"/>
  <c r="FD41" i="1"/>
  <c r="GA31" i="1"/>
  <c r="K41" i="1"/>
  <c r="W41" i="1"/>
  <c r="AI41" i="1"/>
  <c r="AU41" i="1"/>
  <c r="BG41" i="1"/>
  <c r="BS41" i="1"/>
  <c r="CE41" i="1"/>
  <c r="CQ41" i="1"/>
  <c r="DC41" i="1"/>
  <c r="DO41" i="1"/>
  <c r="EA41" i="1"/>
  <c r="EM41" i="1"/>
  <c r="EY41" i="1"/>
  <c r="FK41" i="1"/>
  <c r="FW41" i="1"/>
  <c r="X102" i="1"/>
  <c r="FL102" i="1"/>
  <c r="U182" i="1"/>
  <c r="U141" i="1"/>
  <c r="U143" i="1"/>
  <c r="AG182" i="1"/>
  <c r="AG141" i="1"/>
  <c r="AG145" i="1" s="1"/>
  <c r="AG147" i="1" s="1"/>
  <c r="AG143" i="1"/>
  <c r="AS182" i="1"/>
  <c r="AS141" i="1"/>
  <c r="AS143" i="1"/>
  <c r="BQ182" i="1"/>
  <c r="BQ141" i="1"/>
  <c r="BQ145" i="1" s="1"/>
  <c r="BQ143" i="1"/>
  <c r="CC182" i="1"/>
  <c r="CC141" i="1"/>
  <c r="CC143" i="1"/>
  <c r="CO182" i="1"/>
  <c r="CO141" i="1"/>
  <c r="CO145" i="1" s="1"/>
  <c r="CO147" i="1" s="1"/>
  <c r="CO143" i="1"/>
  <c r="DM182" i="1"/>
  <c r="DM141" i="1"/>
  <c r="DM143" i="1"/>
  <c r="DY182" i="1"/>
  <c r="DY141" i="1"/>
  <c r="DY145" i="1" s="1"/>
  <c r="DY143" i="1"/>
  <c r="EK182" i="1"/>
  <c r="EK141" i="1"/>
  <c r="EK143" i="1"/>
  <c r="FI182" i="1"/>
  <c r="FI141" i="1"/>
  <c r="FI145" i="1" s="1"/>
  <c r="FI147" i="1" s="1"/>
  <c r="FI143" i="1"/>
  <c r="FU182" i="1"/>
  <c r="EH182" i="1"/>
  <c r="EH141" i="1"/>
  <c r="EH145" i="1" s="1"/>
  <c r="EH143" i="1"/>
  <c r="DB205" i="1"/>
  <c r="DB102" i="1"/>
  <c r="DB126" i="1"/>
  <c r="FZ96" i="1"/>
  <c r="J182" i="1"/>
  <c r="J143" i="1"/>
  <c r="V182" i="1"/>
  <c r="V141" i="1"/>
  <c r="V143" i="1"/>
  <c r="BF182" i="1"/>
  <c r="BF141" i="1"/>
  <c r="BF143" i="1"/>
  <c r="BR182" i="1"/>
  <c r="BR141" i="1"/>
  <c r="BR143" i="1"/>
  <c r="DB182" i="1"/>
  <c r="DB141" i="1"/>
  <c r="DB143" i="1"/>
  <c r="DN182" i="1"/>
  <c r="DN141" i="1"/>
  <c r="DN143" i="1"/>
  <c r="EX182" i="1"/>
  <c r="EX141" i="1"/>
  <c r="EX143" i="1"/>
  <c r="FJ182" i="1"/>
  <c r="FJ141" i="1"/>
  <c r="FJ143" i="1"/>
  <c r="BO182" i="1"/>
  <c r="BO141" i="1"/>
  <c r="BO143" i="1"/>
  <c r="BD182" i="1"/>
  <c r="BD141" i="1"/>
  <c r="BD143" i="1"/>
  <c r="AE182" i="1"/>
  <c r="AE141" i="1"/>
  <c r="AE143" i="1"/>
  <c r="AM41" i="1"/>
  <c r="L41" i="1"/>
  <c r="AJ41" i="1"/>
  <c r="BH41" i="1"/>
  <c r="CF41" i="1"/>
  <c r="DD41" i="1"/>
  <c r="EB41" i="1"/>
  <c r="FL41" i="1"/>
  <c r="FZ63" i="1"/>
  <c r="M41" i="1"/>
  <c r="Y41" i="1"/>
  <c r="AK41" i="1"/>
  <c r="AW41" i="1"/>
  <c r="BI41" i="1"/>
  <c r="BU41" i="1"/>
  <c r="CG41" i="1"/>
  <c r="CS41" i="1"/>
  <c r="DE41" i="1"/>
  <c r="DQ41" i="1"/>
  <c r="EC41" i="1"/>
  <c r="EO41" i="1"/>
  <c r="FA41" i="1"/>
  <c r="FM41" i="1"/>
  <c r="CE182" i="1"/>
  <c r="CE141" i="1"/>
  <c r="CE145" i="1" s="1"/>
  <c r="CE143" i="1"/>
  <c r="CQ182" i="1"/>
  <c r="CQ141" i="1"/>
  <c r="CQ143" i="1"/>
  <c r="DC182" i="1"/>
  <c r="DC141" i="1"/>
  <c r="DC145" i="1" s="1"/>
  <c r="DC147" i="1" s="1"/>
  <c r="DC143" i="1"/>
  <c r="DO182" i="1"/>
  <c r="EA182" i="1"/>
  <c r="EA141" i="1"/>
  <c r="EA145" i="1" s="1"/>
  <c r="EA143" i="1"/>
  <c r="EM182" i="1"/>
  <c r="EM141" i="1"/>
  <c r="EM143" i="1"/>
  <c r="EY182" i="1"/>
  <c r="EY141" i="1"/>
  <c r="EY145" i="1" s="1"/>
  <c r="EY147" i="1" s="1"/>
  <c r="EY143" i="1"/>
  <c r="FK182" i="1"/>
  <c r="FK141" i="1"/>
  <c r="FK145" i="1" s="1"/>
  <c r="FK143" i="1"/>
  <c r="FW182" i="1"/>
  <c r="FW141" i="1"/>
  <c r="FW145" i="1" s="1"/>
  <c r="FW143" i="1"/>
  <c r="CU41" i="1"/>
  <c r="X41" i="1"/>
  <c r="AV41" i="1"/>
  <c r="BT41" i="1"/>
  <c r="CR41" i="1"/>
  <c r="DP41" i="1"/>
  <c r="EN41" i="1"/>
  <c r="EZ41" i="1"/>
  <c r="FX41" i="1"/>
  <c r="AU205" i="1"/>
  <c r="AU126" i="1"/>
  <c r="N41" i="1"/>
  <c r="Z41" i="1"/>
  <c r="AL41" i="1"/>
  <c r="AX41" i="1"/>
  <c r="BJ41" i="1"/>
  <c r="BV41" i="1"/>
  <c r="CH41" i="1"/>
  <c r="CT41" i="1"/>
  <c r="DF41" i="1"/>
  <c r="DR41" i="1"/>
  <c r="ED41" i="1"/>
  <c r="EP41" i="1"/>
  <c r="FB41" i="1"/>
  <c r="FN41" i="1"/>
  <c r="FZ95" i="1"/>
  <c r="FZ99" i="1"/>
  <c r="AU102" i="1"/>
  <c r="G182" i="1"/>
  <c r="G141" i="1"/>
  <c r="G143" i="1"/>
  <c r="EU182" i="1"/>
  <c r="EU141" i="1"/>
  <c r="EU145" i="1" s="1"/>
  <c r="EU147" i="1" s="1"/>
  <c r="EU143" i="1"/>
  <c r="CA182" i="1"/>
  <c r="CA141" i="1"/>
  <c r="CA143" i="1"/>
  <c r="K207" i="1"/>
  <c r="W207" i="1"/>
  <c r="AI207" i="1"/>
  <c r="AU207" i="1"/>
  <c r="BG207" i="1"/>
  <c r="BS207" i="1"/>
  <c r="CE207" i="1"/>
  <c r="CQ207" i="1"/>
  <c r="DC207" i="1"/>
  <c r="DO207" i="1"/>
  <c r="EA207" i="1"/>
  <c r="EM207" i="1"/>
  <c r="EY207" i="1"/>
  <c r="FK207" i="1"/>
  <c r="FW207" i="1"/>
  <c r="K133" i="1"/>
  <c r="K134" i="1" s="1"/>
  <c r="K136" i="1" s="1"/>
  <c r="K138" i="1" s="1"/>
  <c r="W133" i="1"/>
  <c r="W134" i="1" s="1"/>
  <c r="W136" i="1" s="1"/>
  <c r="W138" i="1" s="1"/>
  <c r="AI133" i="1"/>
  <c r="AI134" i="1" s="1"/>
  <c r="AI136" i="1" s="1"/>
  <c r="AI138" i="1" s="1"/>
  <c r="AU133" i="1"/>
  <c r="AU134" i="1" s="1"/>
  <c r="AU136" i="1" s="1"/>
  <c r="AU138" i="1" s="1"/>
  <c r="BG133" i="1"/>
  <c r="BG134" i="1" s="1"/>
  <c r="BG136" i="1" s="1"/>
  <c r="BG138" i="1" s="1"/>
  <c r="BS133" i="1"/>
  <c r="BS134" i="1" s="1"/>
  <c r="BS136" i="1" s="1"/>
  <c r="BS138" i="1" s="1"/>
  <c r="M182" i="1"/>
  <c r="M143" i="1"/>
  <c r="Y182" i="1"/>
  <c r="Y143" i="1"/>
  <c r="AK182" i="1"/>
  <c r="AK143" i="1"/>
  <c r="AW182" i="1"/>
  <c r="AW143" i="1"/>
  <c r="BI182" i="1"/>
  <c r="BI143" i="1"/>
  <c r="BU182" i="1"/>
  <c r="BU143" i="1"/>
  <c r="CG182" i="1"/>
  <c r="CG143" i="1"/>
  <c r="CS182" i="1"/>
  <c r="CS143" i="1"/>
  <c r="DE182" i="1"/>
  <c r="DE143" i="1"/>
  <c r="DQ182" i="1"/>
  <c r="DQ143" i="1"/>
  <c r="EC182" i="1"/>
  <c r="EC143" i="1"/>
  <c r="EO182" i="1"/>
  <c r="EO143" i="1"/>
  <c r="FA182" i="1"/>
  <c r="FA143" i="1"/>
  <c r="FM182" i="1"/>
  <c r="FM143" i="1"/>
  <c r="FM145" i="1" s="1"/>
  <c r="FM147" i="1" s="1"/>
  <c r="AK141" i="1"/>
  <c r="AK145" i="1" s="1"/>
  <c r="DE141" i="1"/>
  <c r="DE145" i="1" s="1"/>
  <c r="L207" i="1"/>
  <c r="X207" i="1"/>
  <c r="AJ207" i="1"/>
  <c r="AV207" i="1"/>
  <c r="BH207" i="1"/>
  <c r="BT207" i="1"/>
  <c r="CF207" i="1"/>
  <c r="CR207" i="1"/>
  <c r="DD207" i="1"/>
  <c r="DP207" i="1"/>
  <c r="EB207" i="1"/>
  <c r="EN207" i="1"/>
  <c r="EZ207" i="1"/>
  <c r="FL207" i="1"/>
  <c r="FX207" i="1"/>
  <c r="C104" i="1"/>
  <c r="L182" i="1"/>
  <c r="L141" i="1"/>
  <c r="L145" i="1" s="1"/>
  <c r="L147" i="1" s="1"/>
  <c r="L143" i="1"/>
  <c r="X182" i="1"/>
  <c r="X141" i="1"/>
  <c r="X143" i="1"/>
  <c r="AJ182" i="1"/>
  <c r="AJ141" i="1"/>
  <c r="AJ145" i="1" s="1"/>
  <c r="AJ143" i="1"/>
  <c r="AV182" i="1"/>
  <c r="AV141" i="1"/>
  <c r="AV143" i="1"/>
  <c r="BH182" i="1"/>
  <c r="BH141" i="1"/>
  <c r="BH145" i="1" s="1"/>
  <c r="BH147" i="1" s="1"/>
  <c r="BH143" i="1"/>
  <c r="BT182" i="1"/>
  <c r="BT141" i="1"/>
  <c r="BT143" i="1"/>
  <c r="CF182" i="1"/>
  <c r="CF141" i="1"/>
  <c r="CF145" i="1" s="1"/>
  <c r="CF143" i="1"/>
  <c r="CR182" i="1"/>
  <c r="CR141" i="1"/>
  <c r="CR143" i="1"/>
  <c r="DD182" i="1"/>
  <c r="DD141" i="1"/>
  <c r="DD145" i="1" s="1"/>
  <c r="DD143" i="1"/>
  <c r="DP182" i="1"/>
  <c r="DP141" i="1"/>
  <c r="DP143" i="1"/>
  <c r="EB182" i="1"/>
  <c r="EB141" i="1"/>
  <c r="EB145" i="1" s="1"/>
  <c r="EB143" i="1"/>
  <c r="EN182" i="1"/>
  <c r="EN141" i="1"/>
  <c r="EN143" i="1"/>
  <c r="EZ182" i="1"/>
  <c r="EZ141" i="1"/>
  <c r="EZ145" i="1" s="1"/>
  <c r="EZ147" i="1" s="1"/>
  <c r="EZ143" i="1"/>
  <c r="FL182" i="1"/>
  <c r="FL141" i="1"/>
  <c r="FL143" i="1"/>
  <c r="FX182" i="1"/>
  <c r="FX141" i="1"/>
  <c r="FX145" i="1" s="1"/>
  <c r="FX143" i="1"/>
  <c r="F182" i="1"/>
  <c r="F141" i="1"/>
  <c r="F143" i="1"/>
  <c r="BB182" i="1"/>
  <c r="BB141" i="1"/>
  <c r="BB145" i="1" s="1"/>
  <c r="BB147" i="1" s="1"/>
  <c r="BB143" i="1"/>
  <c r="CX182" i="1"/>
  <c r="CX141" i="1"/>
  <c r="CX143" i="1"/>
  <c r="ET182" i="1"/>
  <c r="ET141" i="1"/>
  <c r="ET145" i="1" s="1"/>
  <c r="ET143" i="1"/>
  <c r="T182" i="1"/>
  <c r="T141" i="1"/>
  <c r="T143" i="1"/>
  <c r="BP182" i="1"/>
  <c r="BP141" i="1"/>
  <c r="BP145" i="1" s="1"/>
  <c r="BP147" i="1" s="1"/>
  <c r="BP143" i="1"/>
  <c r="DL182" i="1"/>
  <c r="DL141" i="1"/>
  <c r="DL143" i="1"/>
  <c r="FH182" i="1"/>
  <c r="FH141" i="1"/>
  <c r="FH145" i="1" s="1"/>
  <c r="FH147" i="1" s="1"/>
  <c r="FH143" i="1"/>
  <c r="CL147" i="1"/>
  <c r="EH147" i="1"/>
  <c r="ET147" i="1"/>
  <c r="FZ165" i="1"/>
  <c r="AX182" i="1"/>
  <c r="M207" i="1"/>
  <c r="Y207" i="1"/>
  <c r="AK207" i="1"/>
  <c r="AW207" i="1"/>
  <c r="BI207" i="1"/>
  <c r="BU207" i="1"/>
  <c r="CG207" i="1"/>
  <c r="CS207" i="1"/>
  <c r="DE207" i="1"/>
  <c r="DQ207" i="1"/>
  <c r="EC207" i="1"/>
  <c r="EO207" i="1"/>
  <c r="FA207" i="1"/>
  <c r="FM207" i="1"/>
  <c r="AW141" i="1"/>
  <c r="AW145" i="1" s="1"/>
  <c r="DQ141" i="1"/>
  <c r="DQ145" i="1" s="1"/>
  <c r="N207" i="1"/>
  <c r="Z207" i="1"/>
  <c r="AL207" i="1"/>
  <c r="AX207" i="1"/>
  <c r="BJ207" i="1"/>
  <c r="BV207" i="1"/>
  <c r="CH207" i="1"/>
  <c r="CT207" i="1"/>
  <c r="DF207" i="1"/>
  <c r="DR207" i="1"/>
  <c r="ED207" i="1"/>
  <c r="EP207" i="1"/>
  <c r="FB207" i="1"/>
  <c r="FN207" i="1"/>
  <c r="N143" i="1"/>
  <c r="N182" i="1"/>
  <c r="Z143" i="1"/>
  <c r="Z182" i="1"/>
  <c r="AL182" i="1"/>
  <c r="AL143" i="1"/>
  <c r="BJ143" i="1"/>
  <c r="BJ182" i="1"/>
  <c r="BV143" i="1"/>
  <c r="BV182" i="1"/>
  <c r="CH182" i="1"/>
  <c r="CT143" i="1"/>
  <c r="CT182" i="1"/>
  <c r="DF182" i="1"/>
  <c r="DF143" i="1"/>
  <c r="DR143" i="1"/>
  <c r="ED143" i="1"/>
  <c r="ED182" i="1"/>
  <c r="EP143" i="1"/>
  <c r="EP182" i="1"/>
  <c r="FB143" i="1"/>
  <c r="FB182" i="1"/>
  <c r="FN143" i="1"/>
  <c r="FN182" i="1"/>
  <c r="D182" i="1"/>
  <c r="D141" i="1"/>
  <c r="P182" i="1"/>
  <c r="P141" i="1"/>
  <c r="P145" i="1" s="1"/>
  <c r="P147" i="1" s="1"/>
  <c r="AB182" i="1"/>
  <c r="AB141" i="1"/>
  <c r="AN182" i="1"/>
  <c r="AN141" i="1"/>
  <c r="AZ182" i="1"/>
  <c r="AZ141" i="1"/>
  <c r="BL182" i="1"/>
  <c r="BL141" i="1"/>
  <c r="BX182" i="1"/>
  <c r="BX141" i="1"/>
  <c r="BX145" i="1" s="1"/>
  <c r="BX147" i="1" s="1"/>
  <c r="CJ182" i="1"/>
  <c r="CJ141" i="1"/>
  <c r="CJ145" i="1" s="1"/>
  <c r="CJ147" i="1" s="1"/>
  <c r="CV182" i="1"/>
  <c r="CV141" i="1"/>
  <c r="CV145" i="1" s="1"/>
  <c r="CV147" i="1" s="1"/>
  <c r="DH182" i="1"/>
  <c r="DH141" i="1"/>
  <c r="DT182" i="1"/>
  <c r="DT141" i="1"/>
  <c r="DT145" i="1" s="1"/>
  <c r="DT147" i="1" s="1"/>
  <c r="EF182" i="1"/>
  <c r="ER182" i="1"/>
  <c r="ER141" i="1"/>
  <c r="ER145" i="1" s="1"/>
  <c r="ER147" i="1" s="1"/>
  <c r="FD182" i="1"/>
  <c r="FD141" i="1"/>
  <c r="FD145" i="1" s="1"/>
  <c r="FD147" i="1" s="1"/>
  <c r="FP182" i="1"/>
  <c r="FP141" i="1"/>
  <c r="AX141" i="1"/>
  <c r="AX145" i="1" s="1"/>
  <c r="AX147" i="1" s="1"/>
  <c r="DR141" i="1"/>
  <c r="P143" i="1"/>
  <c r="CJ143" i="1"/>
  <c r="FD143" i="1"/>
  <c r="DR182" i="1"/>
  <c r="C207" i="1"/>
  <c r="O207" i="1"/>
  <c r="AA207" i="1"/>
  <c r="AM207" i="1"/>
  <c r="AY207" i="1"/>
  <c r="BK207" i="1"/>
  <c r="BW207" i="1"/>
  <c r="CI207" i="1"/>
  <c r="CU207" i="1"/>
  <c r="DG207" i="1"/>
  <c r="DS207" i="1"/>
  <c r="EE207" i="1"/>
  <c r="EQ207" i="1"/>
  <c r="FC207" i="1"/>
  <c r="FO207" i="1"/>
  <c r="R182" i="1"/>
  <c r="R141" i="1"/>
  <c r="R143" i="1"/>
  <c r="BN182" i="1"/>
  <c r="BN141" i="1"/>
  <c r="BN145" i="1" s="1"/>
  <c r="BN147" i="1" s="1"/>
  <c r="BN143" i="1"/>
  <c r="DJ182" i="1"/>
  <c r="DJ141" i="1"/>
  <c r="DJ143" i="1"/>
  <c r="FF182" i="1"/>
  <c r="FF141" i="1"/>
  <c r="FF145" i="1" s="1"/>
  <c r="FF147" i="1" s="1"/>
  <c r="FF143" i="1"/>
  <c r="AF182" i="1"/>
  <c r="AF141" i="1"/>
  <c r="AF143" i="1"/>
  <c r="CB182" i="1"/>
  <c r="CB141" i="1"/>
  <c r="CB145" i="1" s="1"/>
  <c r="CB147" i="1" s="1"/>
  <c r="CB143" i="1"/>
  <c r="DX182" i="1"/>
  <c r="DX141" i="1"/>
  <c r="DX143" i="1"/>
  <c r="FT182" i="1"/>
  <c r="FT141" i="1"/>
  <c r="FT145" i="1" s="1"/>
  <c r="FT147" i="1" s="1"/>
  <c r="FT143" i="1"/>
  <c r="BQ147" i="1"/>
  <c r="DY147" i="1"/>
  <c r="EW147" i="1"/>
  <c r="BI141" i="1"/>
  <c r="BI145" i="1" s="1"/>
  <c r="BI147" i="1" s="1"/>
  <c r="EC141" i="1"/>
  <c r="D207" i="1"/>
  <c r="P207" i="1"/>
  <c r="AB207" i="1"/>
  <c r="AZ207" i="1"/>
  <c r="BL207" i="1"/>
  <c r="BX207" i="1"/>
  <c r="CJ207" i="1"/>
  <c r="CV207" i="1"/>
  <c r="DH207" i="1"/>
  <c r="DT207" i="1"/>
  <c r="EF207" i="1"/>
  <c r="ER207" i="1"/>
  <c r="FD207" i="1"/>
  <c r="FP207" i="1"/>
  <c r="EL147" i="1"/>
  <c r="BJ141" i="1"/>
  <c r="BJ145" i="1" s="1"/>
  <c r="BJ147" i="1" s="1"/>
  <c r="ED141" i="1"/>
  <c r="ED145" i="1" s="1"/>
  <c r="ED147" i="1" s="1"/>
  <c r="AB143" i="1"/>
  <c r="CV143" i="1"/>
  <c r="FP143" i="1"/>
  <c r="E207" i="1"/>
  <c r="Q207" i="1"/>
  <c r="AC207" i="1"/>
  <c r="AO207" i="1"/>
  <c r="BA207" i="1"/>
  <c r="BM207" i="1"/>
  <c r="BY207" i="1"/>
  <c r="CK207" i="1"/>
  <c r="CW207" i="1"/>
  <c r="DI207" i="1"/>
  <c r="DU207" i="1"/>
  <c r="EG207" i="1"/>
  <c r="ES207" i="1"/>
  <c r="FE207" i="1"/>
  <c r="FQ207" i="1"/>
  <c r="E133" i="1"/>
  <c r="E134" i="1" s="1"/>
  <c r="E136" i="1" s="1"/>
  <c r="E138" i="1" s="1"/>
  <c r="Q133" i="1"/>
  <c r="Q134" i="1" s="1"/>
  <c r="Q136" i="1" s="1"/>
  <c r="Q138" i="1" s="1"/>
  <c r="AC133" i="1"/>
  <c r="AC134" i="1" s="1"/>
  <c r="AC136" i="1" s="1"/>
  <c r="AC138" i="1" s="1"/>
  <c r="AO133" i="1"/>
  <c r="AO134" i="1" s="1"/>
  <c r="AO136" i="1" s="1"/>
  <c r="AO138" i="1" s="1"/>
  <c r="BA133" i="1"/>
  <c r="BA134" i="1" s="1"/>
  <c r="BA136" i="1" s="1"/>
  <c r="BA138" i="1" s="1"/>
  <c r="BM133" i="1"/>
  <c r="BM134" i="1" s="1"/>
  <c r="BM136" i="1" s="1"/>
  <c r="BM138" i="1" s="1"/>
  <c r="BY133" i="1"/>
  <c r="BY134" i="1" s="1"/>
  <c r="BY136" i="1" s="1"/>
  <c r="BY138" i="1" s="1"/>
  <c r="CK133" i="1"/>
  <c r="CK134" i="1" s="1"/>
  <c r="CK136" i="1" s="1"/>
  <c r="CK138" i="1" s="1"/>
  <c r="CW133" i="1"/>
  <c r="CW134" i="1" s="1"/>
  <c r="CW136" i="1" s="1"/>
  <c r="CW138" i="1" s="1"/>
  <c r="DI133" i="1"/>
  <c r="DI134" i="1" s="1"/>
  <c r="DI136" i="1" s="1"/>
  <c r="DI138" i="1" s="1"/>
  <c r="DU133" i="1"/>
  <c r="DU134" i="1" s="1"/>
  <c r="DU136" i="1" s="1"/>
  <c r="DU138" i="1" s="1"/>
  <c r="EG133" i="1"/>
  <c r="EG134" i="1" s="1"/>
  <c r="EG136" i="1" s="1"/>
  <c r="EG138" i="1" s="1"/>
  <c r="ES133" i="1"/>
  <c r="ES134" i="1" s="1"/>
  <c r="ES136" i="1" s="1"/>
  <c r="ES138" i="1" s="1"/>
  <c r="FE133" i="1"/>
  <c r="FE134" i="1" s="1"/>
  <c r="FE136" i="1" s="1"/>
  <c r="FE138" i="1" s="1"/>
  <c r="FQ133" i="1"/>
  <c r="FQ134" i="1" s="1"/>
  <c r="FQ136" i="1" s="1"/>
  <c r="FQ138" i="1" s="1"/>
  <c r="FZ135" i="1"/>
  <c r="CE147" i="1"/>
  <c r="EA147" i="1"/>
  <c r="FK147" i="1"/>
  <c r="FW147" i="1"/>
  <c r="BU141" i="1"/>
  <c r="BU145" i="1" s="1"/>
  <c r="EO141" i="1"/>
  <c r="EO145" i="1" s="1"/>
  <c r="EO147" i="1" s="1"/>
  <c r="F207" i="1"/>
  <c r="R207" i="1"/>
  <c r="AD207" i="1"/>
  <c r="AP207" i="1"/>
  <c r="BB207" i="1"/>
  <c r="BN207" i="1"/>
  <c r="BZ207" i="1"/>
  <c r="CL207" i="1"/>
  <c r="CX207" i="1"/>
  <c r="DJ207" i="1"/>
  <c r="DV207" i="1"/>
  <c r="EH207" i="1"/>
  <c r="ET207" i="1"/>
  <c r="FF207" i="1"/>
  <c r="FR207" i="1"/>
  <c r="AD182" i="1"/>
  <c r="AD141" i="1"/>
  <c r="AD143" i="1"/>
  <c r="BZ182" i="1"/>
  <c r="BZ143" i="1"/>
  <c r="DV182" i="1"/>
  <c r="FR182" i="1"/>
  <c r="FR141" i="1"/>
  <c r="FR143" i="1"/>
  <c r="AR182" i="1"/>
  <c r="AR141" i="1"/>
  <c r="AR143" i="1"/>
  <c r="CN182" i="1"/>
  <c r="CN141" i="1"/>
  <c r="CN143" i="1"/>
  <c r="EJ182" i="1"/>
  <c r="AJ147" i="1"/>
  <c r="CF147" i="1"/>
  <c r="DD147" i="1"/>
  <c r="EB147" i="1"/>
  <c r="FX147" i="1"/>
  <c r="BV141" i="1"/>
  <c r="BV145" i="1" s="1"/>
  <c r="BV147" i="1" s="1"/>
  <c r="EP141" i="1"/>
  <c r="AN143" i="1"/>
  <c r="DH143" i="1"/>
  <c r="G207" i="1"/>
  <c r="S207" i="1"/>
  <c r="AE207" i="1"/>
  <c r="AQ207" i="1"/>
  <c r="BC207" i="1"/>
  <c r="BO207" i="1"/>
  <c r="CA207" i="1"/>
  <c r="CM207" i="1"/>
  <c r="CY207" i="1"/>
  <c r="DK207" i="1"/>
  <c r="DW207" i="1"/>
  <c r="EI207" i="1"/>
  <c r="EU207" i="1"/>
  <c r="FG207" i="1"/>
  <c r="FS207" i="1"/>
  <c r="AK147" i="1"/>
  <c r="AW147" i="1"/>
  <c r="BU147" i="1"/>
  <c r="DE147" i="1"/>
  <c r="DQ147" i="1"/>
  <c r="FA147" i="1"/>
  <c r="M141" i="1"/>
  <c r="M145" i="1" s="1"/>
  <c r="M147" i="1" s="1"/>
  <c r="CG141" i="1"/>
  <c r="CG145" i="1" s="1"/>
  <c r="CG147" i="1" s="1"/>
  <c r="FA141" i="1"/>
  <c r="FA145" i="1" s="1"/>
  <c r="H207" i="1"/>
  <c r="T207" i="1"/>
  <c r="AF207" i="1"/>
  <c r="AR207" i="1"/>
  <c r="BD207" i="1"/>
  <c r="BP207" i="1"/>
  <c r="CB207" i="1"/>
  <c r="CN207" i="1"/>
  <c r="CZ207" i="1"/>
  <c r="DL207" i="1"/>
  <c r="DX207" i="1"/>
  <c r="EJ207" i="1"/>
  <c r="EV207" i="1"/>
  <c r="FH207" i="1"/>
  <c r="FT207" i="1"/>
  <c r="N141" i="1"/>
  <c r="N145" i="1" s="1"/>
  <c r="N147" i="1" s="1"/>
  <c r="FB141" i="1"/>
  <c r="FB145" i="1" s="1"/>
  <c r="FB147" i="1" s="1"/>
  <c r="AZ143" i="1"/>
  <c r="DT143" i="1"/>
  <c r="FZ171" i="1"/>
  <c r="FQ176" i="1"/>
  <c r="EM200" i="1"/>
  <c r="FZ175" i="1"/>
  <c r="FZ280" i="1"/>
  <c r="GB280" i="1" s="1"/>
  <c r="C293" i="1"/>
  <c r="D132" i="2" l="1"/>
  <c r="I25" i="2"/>
  <c r="C137" i="2"/>
  <c r="C141" i="2" s="1"/>
  <c r="C143" i="2" s="1"/>
  <c r="C139" i="2"/>
  <c r="C178" i="2"/>
  <c r="D297" i="2"/>
  <c r="I59" i="2" s="1"/>
  <c r="D169" i="2"/>
  <c r="D85" i="2"/>
  <c r="I8" i="2"/>
  <c r="D203" i="2"/>
  <c r="I20" i="2"/>
  <c r="F5" i="2"/>
  <c r="F4" i="2"/>
  <c r="F3" i="2"/>
  <c r="F2" i="2"/>
  <c r="C98" i="2"/>
  <c r="C201" i="2"/>
  <c r="C204" i="2" s="1"/>
  <c r="C213" i="2" s="1"/>
  <c r="H39" i="2" s="1"/>
  <c r="H17" i="2"/>
  <c r="C122" i="2"/>
  <c r="D172" i="2"/>
  <c r="BA208" i="1"/>
  <c r="BA217" i="1" s="1"/>
  <c r="DY208" i="1"/>
  <c r="DY217" i="1" s="1"/>
  <c r="DR208" i="1"/>
  <c r="DR217" i="1" s="1"/>
  <c r="M208" i="1"/>
  <c r="M217" i="1" s="1"/>
  <c r="EF208" i="1"/>
  <c r="EF217" i="1" s="1"/>
  <c r="DT208" i="1"/>
  <c r="DT217" i="1" s="1"/>
  <c r="K208" i="1"/>
  <c r="K217" i="1" s="1"/>
  <c r="FO198" i="1"/>
  <c r="FO181" i="1"/>
  <c r="FO149" i="1"/>
  <c r="FO111" i="1"/>
  <c r="FO114" i="1"/>
  <c r="FO103" i="1"/>
  <c r="FO108" i="1"/>
  <c r="FO110" i="1" s="1"/>
  <c r="AI120" i="1"/>
  <c r="AI117" i="1"/>
  <c r="EB120" i="1"/>
  <c r="EB117" i="1"/>
  <c r="M117" i="1"/>
  <c r="M120" i="1"/>
  <c r="FA117" i="1"/>
  <c r="FA120" i="1"/>
  <c r="DR117" i="1"/>
  <c r="DR120" i="1"/>
  <c r="O117" i="1"/>
  <c r="O120" i="1"/>
  <c r="FC117" i="1"/>
  <c r="FC120" i="1"/>
  <c r="DT117" i="1"/>
  <c r="DT120" i="1"/>
  <c r="BM117" i="1"/>
  <c r="BM120" i="1"/>
  <c r="F117" i="1"/>
  <c r="F120" i="1"/>
  <c r="ET117" i="1"/>
  <c r="ET120" i="1"/>
  <c r="EU117" i="1"/>
  <c r="EU120" i="1"/>
  <c r="DL117" i="1"/>
  <c r="DL120" i="1"/>
  <c r="DK117" i="1"/>
  <c r="DK120" i="1"/>
  <c r="EK120" i="1"/>
  <c r="EK117" i="1"/>
  <c r="EF198" i="1"/>
  <c r="EF181" i="1"/>
  <c r="EF149" i="1"/>
  <c r="EF151" i="1"/>
  <c r="EF153" i="1" s="1"/>
  <c r="EF114" i="1"/>
  <c r="EF103" i="1"/>
  <c r="EF108" i="1"/>
  <c r="EF110" i="1" s="1"/>
  <c r="EF112" i="1" s="1"/>
  <c r="EF122" i="1" s="1"/>
  <c r="EF111" i="1"/>
  <c r="EF143" i="1"/>
  <c r="W181" i="1"/>
  <c r="W157" i="1"/>
  <c r="W153" i="1"/>
  <c r="W159" i="1"/>
  <c r="W198" i="1"/>
  <c r="W155" i="1"/>
  <c r="W108" i="1"/>
  <c r="W110" i="1" s="1"/>
  <c r="W112" i="1" s="1"/>
  <c r="W122" i="1" s="1"/>
  <c r="W111" i="1"/>
  <c r="W151" i="1"/>
  <c r="W114" i="1"/>
  <c r="W103" i="1"/>
  <c r="BX198" i="1"/>
  <c r="BX159" i="1"/>
  <c r="BX181" i="1"/>
  <c r="BX157" i="1"/>
  <c r="BX151" i="1"/>
  <c r="BX153" i="1"/>
  <c r="BX114" i="1"/>
  <c r="BX155" i="1"/>
  <c r="BX103" i="1"/>
  <c r="BX108" i="1"/>
  <c r="BX110" i="1" s="1"/>
  <c r="BX112" i="1" s="1"/>
  <c r="BX122" i="1" s="1"/>
  <c r="BX111" i="1"/>
  <c r="BW198" i="1"/>
  <c r="BW181" i="1"/>
  <c r="BW149" i="1"/>
  <c r="BW111" i="1"/>
  <c r="BW114" i="1"/>
  <c r="BW103" i="1"/>
  <c r="BW108" i="1"/>
  <c r="BW110" i="1" s="1"/>
  <c r="BW112" i="1" s="1"/>
  <c r="BW122" i="1" s="1"/>
  <c r="C307" i="1"/>
  <c r="FZ293" i="1"/>
  <c r="GB293" i="1" s="1"/>
  <c r="CN145" i="1"/>
  <c r="CN147" i="1" s="1"/>
  <c r="BA182" i="1"/>
  <c r="BA141" i="1"/>
  <c r="BA145" i="1" s="1"/>
  <c r="BA147" i="1" s="1"/>
  <c r="BA143" i="1"/>
  <c r="BS182" i="1"/>
  <c r="BS141" i="1"/>
  <c r="BS143" i="1"/>
  <c r="FN206" i="1"/>
  <c r="FN208" i="1" s="1"/>
  <c r="FN217" i="1" s="1"/>
  <c r="FN172" i="1"/>
  <c r="Z206" i="1"/>
  <c r="Z208" i="1" s="1"/>
  <c r="Z217" i="1" s="1"/>
  <c r="Z172" i="1"/>
  <c r="CR172" i="1"/>
  <c r="CR206" i="1"/>
  <c r="CR208" i="1" s="1"/>
  <c r="CR217" i="1" s="1"/>
  <c r="AK206" i="1"/>
  <c r="AK208" i="1" s="1"/>
  <c r="AK217" i="1" s="1"/>
  <c r="AK172" i="1"/>
  <c r="EB206" i="1"/>
  <c r="EB208" i="1" s="1"/>
  <c r="EB217" i="1" s="1"/>
  <c r="EB172" i="1"/>
  <c r="BO145" i="1"/>
  <c r="BO147" i="1" s="1"/>
  <c r="DB145" i="1"/>
  <c r="DB147" i="1" s="1"/>
  <c r="FW206" i="1"/>
  <c r="FW208" i="1" s="1"/>
  <c r="FW217" i="1" s="1"/>
  <c r="FW172" i="1"/>
  <c r="AI206" i="1"/>
  <c r="AI208" i="1" s="1"/>
  <c r="AI217" i="1" s="1"/>
  <c r="AI172" i="1"/>
  <c r="FD206" i="1"/>
  <c r="FD208" i="1" s="1"/>
  <c r="FD217" i="1" s="1"/>
  <c r="FD172" i="1"/>
  <c r="FJ206" i="1"/>
  <c r="FJ208" i="1" s="1"/>
  <c r="FJ217" i="1" s="1"/>
  <c r="FJ172" i="1"/>
  <c r="V206" i="1"/>
  <c r="V208" i="1" s="1"/>
  <c r="V217" i="1" s="1"/>
  <c r="V172" i="1"/>
  <c r="EF206" i="1"/>
  <c r="EF172" i="1"/>
  <c r="DM206" i="1"/>
  <c r="DM208" i="1" s="1"/>
  <c r="DM217" i="1" s="1"/>
  <c r="DM172" i="1"/>
  <c r="CN206" i="1"/>
  <c r="CN208" i="1" s="1"/>
  <c r="CN217" i="1" s="1"/>
  <c r="CN172" i="1"/>
  <c r="AQ206" i="1"/>
  <c r="AQ208" i="1" s="1"/>
  <c r="AQ217" i="1" s="1"/>
  <c r="AQ172" i="1"/>
  <c r="BL206" i="1"/>
  <c r="BL208" i="1" s="1"/>
  <c r="BL217" i="1" s="1"/>
  <c r="BL172" i="1"/>
  <c r="ET206" i="1"/>
  <c r="ET208" i="1" s="1"/>
  <c r="ET217" i="1" s="1"/>
  <c r="ET172" i="1"/>
  <c r="F206" i="1"/>
  <c r="F208" i="1" s="1"/>
  <c r="F217" i="1" s="1"/>
  <c r="F172" i="1"/>
  <c r="EQ145" i="1"/>
  <c r="EQ147" i="1" s="1"/>
  <c r="AO206" i="1"/>
  <c r="AO208" i="1" s="1"/>
  <c r="AO217" i="1" s="1"/>
  <c r="AO172" i="1"/>
  <c r="L198" i="1"/>
  <c r="L149" i="1"/>
  <c r="L151" i="1"/>
  <c r="L153" i="1" s="1"/>
  <c r="L108" i="1"/>
  <c r="L110" i="1" s="1"/>
  <c r="L181" i="1"/>
  <c r="L111" i="1"/>
  <c r="L114" i="1"/>
  <c r="L103" i="1"/>
  <c r="CR198" i="1"/>
  <c r="CR181" i="1"/>
  <c r="CR151" i="1"/>
  <c r="CR108" i="1"/>
  <c r="CR110" i="1" s="1"/>
  <c r="CR112" i="1" s="1"/>
  <c r="CR122" i="1" s="1"/>
  <c r="CR111" i="1"/>
  <c r="CR114" i="1"/>
  <c r="CR103" i="1"/>
  <c r="FS198" i="1"/>
  <c r="FS181" i="1"/>
  <c r="FS153" i="1"/>
  <c r="FS155" i="1"/>
  <c r="FS151" i="1"/>
  <c r="FS157" i="1"/>
  <c r="FS159" i="1"/>
  <c r="FS103" i="1"/>
  <c r="FS108" i="1"/>
  <c r="FS110" i="1" s="1"/>
  <c r="FS111" i="1"/>
  <c r="FS114" i="1"/>
  <c r="DW198" i="1"/>
  <c r="DW181" i="1"/>
  <c r="DW151" i="1"/>
  <c r="DW103" i="1"/>
  <c r="DW108" i="1"/>
  <c r="DW110" i="1" s="1"/>
  <c r="DW111" i="1"/>
  <c r="DW114" i="1"/>
  <c r="CA198" i="1"/>
  <c r="CA181" i="1"/>
  <c r="CA157" i="1"/>
  <c r="CA151" i="1"/>
  <c r="CA153" i="1"/>
  <c r="CA159" i="1"/>
  <c r="CA155" i="1"/>
  <c r="CA103" i="1"/>
  <c r="CA108" i="1"/>
  <c r="CA110" i="1" s="1"/>
  <c r="CA111" i="1"/>
  <c r="CA114" i="1"/>
  <c r="AE198" i="1"/>
  <c r="AE181" i="1"/>
  <c r="AE151" i="1"/>
  <c r="AE103" i="1"/>
  <c r="AE108" i="1"/>
  <c r="AE110" i="1" s="1"/>
  <c r="AE111" i="1"/>
  <c r="AE114" i="1"/>
  <c r="DS198" i="1"/>
  <c r="DS181" i="1"/>
  <c r="DS153" i="1"/>
  <c r="DS149" i="1"/>
  <c r="DS151" i="1"/>
  <c r="DS111" i="1"/>
  <c r="DS114" i="1"/>
  <c r="DS103" i="1"/>
  <c r="DS108" i="1"/>
  <c r="DS110" i="1" s="1"/>
  <c r="DY198" i="1"/>
  <c r="DY181" i="1"/>
  <c r="DY155" i="1"/>
  <c r="DY153" i="1"/>
  <c r="DY151" i="1"/>
  <c r="DY159" i="1"/>
  <c r="DY157" i="1"/>
  <c r="DY103" i="1"/>
  <c r="DY108" i="1"/>
  <c r="DY110" i="1" s="1"/>
  <c r="DY111" i="1"/>
  <c r="DY114" i="1"/>
  <c r="BT198" i="1"/>
  <c r="BT155" i="1"/>
  <c r="BT157" i="1"/>
  <c r="BT181" i="1"/>
  <c r="BT153" i="1"/>
  <c r="BT151" i="1"/>
  <c r="BT108" i="1"/>
  <c r="BT110" i="1" s="1"/>
  <c r="BT112" i="1" s="1"/>
  <c r="BT122" i="1" s="1"/>
  <c r="BT111" i="1"/>
  <c r="BT114" i="1"/>
  <c r="BT159" i="1"/>
  <c r="BT103" i="1"/>
  <c r="EN198" i="1"/>
  <c r="EN181" i="1"/>
  <c r="EN149" i="1"/>
  <c r="EN151" i="1"/>
  <c r="EN108" i="1"/>
  <c r="EN110" i="1" s="1"/>
  <c r="EN112" i="1" s="1"/>
  <c r="EN122" i="1" s="1"/>
  <c r="EN111" i="1"/>
  <c r="EN114" i="1"/>
  <c r="EN103" i="1"/>
  <c r="AB198" i="1"/>
  <c r="AB181" i="1"/>
  <c r="AB149" i="1"/>
  <c r="AB114" i="1"/>
  <c r="AB103" i="1"/>
  <c r="AB108" i="1"/>
  <c r="AB110" i="1" s="1"/>
  <c r="AB112" i="1" s="1"/>
  <c r="AB122" i="1" s="1"/>
  <c r="AB111" i="1"/>
  <c r="FB198" i="1"/>
  <c r="FB181" i="1"/>
  <c r="FB151" i="1"/>
  <c r="FB111" i="1"/>
  <c r="FB114" i="1"/>
  <c r="FB103" i="1"/>
  <c r="FB108" i="1"/>
  <c r="FB110" i="1" s="1"/>
  <c r="CT198" i="1"/>
  <c r="CT181" i="1"/>
  <c r="CT151" i="1"/>
  <c r="CT111" i="1"/>
  <c r="CT114" i="1"/>
  <c r="CT103" i="1"/>
  <c r="CT108" i="1"/>
  <c r="CT110" i="1" s="1"/>
  <c r="CT141" i="1"/>
  <c r="CT145" i="1" s="1"/>
  <c r="CT147" i="1" s="1"/>
  <c r="DG198" i="1"/>
  <c r="DG159" i="1"/>
  <c r="DG181" i="1"/>
  <c r="DG155" i="1"/>
  <c r="DG153" i="1"/>
  <c r="DG151" i="1"/>
  <c r="DG157" i="1"/>
  <c r="DG111" i="1"/>
  <c r="DG114" i="1"/>
  <c r="DG103" i="1"/>
  <c r="DG108" i="1"/>
  <c r="DG110" i="1" s="1"/>
  <c r="DG112" i="1" s="1"/>
  <c r="DG122" i="1" s="1"/>
  <c r="EO198" i="1"/>
  <c r="EO151" i="1"/>
  <c r="EO111" i="1"/>
  <c r="EO114" i="1"/>
  <c r="EO103" i="1"/>
  <c r="EO108" i="1"/>
  <c r="EO110" i="1" s="1"/>
  <c r="EO181" i="1"/>
  <c r="CS198" i="1"/>
  <c r="CS181" i="1"/>
  <c r="CS151" i="1"/>
  <c r="CS111" i="1"/>
  <c r="CS114" i="1"/>
  <c r="CS103" i="1"/>
  <c r="CS141" i="1"/>
  <c r="CS145" i="1" s="1"/>
  <c r="CS147" i="1" s="1"/>
  <c r="CS108" i="1"/>
  <c r="CS110" i="1" s="1"/>
  <c r="CS112" i="1" s="1"/>
  <c r="CS122" i="1" s="1"/>
  <c r="AW198" i="1"/>
  <c r="AW157" i="1"/>
  <c r="AW159" i="1"/>
  <c r="AW181" i="1"/>
  <c r="AW155" i="1"/>
  <c r="AW151" i="1"/>
  <c r="AW111" i="1"/>
  <c r="AW114" i="1"/>
  <c r="AW153" i="1"/>
  <c r="AW103" i="1"/>
  <c r="AW108" i="1"/>
  <c r="AW110" i="1" s="1"/>
  <c r="AW112" i="1" s="1"/>
  <c r="AW122" i="1" s="1"/>
  <c r="FC198" i="1"/>
  <c r="FC181" i="1"/>
  <c r="FC149" i="1"/>
  <c r="FC111" i="1"/>
  <c r="FC114" i="1"/>
  <c r="FC103" i="1"/>
  <c r="FC108" i="1"/>
  <c r="FC110" i="1" s="1"/>
  <c r="FC112" i="1" s="1"/>
  <c r="FC122" i="1" s="1"/>
  <c r="CQ120" i="1"/>
  <c r="CQ117" i="1"/>
  <c r="EN120" i="1"/>
  <c r="EN117" i="1"/>
  <c r="Y117" i="1"/>
  <c r="Y120" i="1"/>
  <c r="FM117" i="1"/>
  <c r="FM120" i="1"/>
  <c r="ED117" i="1"/>
  <c r="ED120" i="1"/>
  <c r="AA117" i="1"/>
  <c r="AA120" i="1"/>
  <c r="FO117" i="1"/>
  <c r="FO120" i="1"/>
  <c r="EF117" i="1"/>
  <c r="EF120" i="1"/>
  <c r="BY117" i="1"/>
  <c r="BY120" i="1"/>
  <c r="R117" i="1"/>
  <c r="R120" i="1"/>
  <c r="FF117" i="1"/>
  <c r="FF120" i="1"/>
  <c r="FG117" i="1"/>
  <c r="FG120" i="1"/>
  <c r="DX117" i="1"/>
  <c r="DX120" i="1"/>
  <c r="I120" i="1"/>
  <c r="I117" i="1"/>
  <c r="EW120" i="1"/>
  <c r="EW117" i="1"/>
  <c r="AS198" i="1"/>
  <c r="AS181" i="1"/>
  <c r="AS103" i="1"/>
  <c r="AS108" i="1"/>
  <c r="AS110" i="1" s="1"/>
  <c r="AS112" i="1" s="1"/>
  <c r="AS122" i="1" s="1"/>
  <c r="AS111" i="1"/>
  <c r="AS149" i="1"/>
  <c r="AS114" i="1"/>
  <c r="EM189" i="1"/>
  <c r="EM191" i="1"/>
  <c r="EM192" i="1"/>
  <c r="EM218" i="1" s="1"/>
  <c r="EM187" i="1"/>
  <c r="EM185" i="1"/>
  <c r="EM183" i="1"/>
  <c r="BW206" i="1"/>
  <c r="BW208" i="1" s="1"/>
  <c r="BW217" i="1" s="1"/>
  <c r="BW172" i="1"/>
  <c r="FP206" i="1"/>
  <c r="FP208" i="1" s="1"/>
  <c r="FP217" i="1" s="1"/>
  <c r="FP172" i="1"/>
  <c r="BF198" i="1"/>
  <c r="BF181" i="1"/>
  <c r="BF149" i="1"/>
  <c r="BF103" i="1"/>
  <c r="BF108" i="1"/>
  <c r="BF110" i="1" s="1"/>
  <c r="BF111" i="1"/>
  <c r="BF114" i="1"/>
  <c r="BA198" i="1"/>
  <c r="BA181" i="1"/>
  <c r="BA149" i="1"/>
  <c r="BA114" i="1"/>
  <c r="BA103" i="1"/>
  <c r="BA108" i="1"/>
  <c r="BA110" i="1" s="1"/>
  <c r="BA112" i="1" s="1"/>
  <c r="BA122" i="1" s="1"/>
  <c r="BA111" i="1"/>
  <c r="FK206" i="1"/>
  <c r="FK208" i="1" s="1"/>
  <c r="FK217" i="1" s="1"/>
  <c r="FK172" i="1"/>
  <c r="CB206" i="1"/>
  <c r="CB208" i="1" s="1"/>
  <c r="CB217" i="1" s="1"/>
  <c r="CB172" i="1"/>
  <c r="FS206" i="1"/>
  <c r="FS208" i="1" s="1"/>
  <c r="FS217" i="1" s="1"/>
  <c r="FS172" i="1"/>
  <c r="FU198" i="1"/>
  <c r="FU181" i="1"/>
  <c r="FU151" i="1"/>
  <c r="FU103" i="1"/>
  <c r="FU108" i="1"/>
  <c r="FU110" i="1" s="1"/>
  <c r="FU112" i="1" s="1"/>
  <c r="FU122" i="1" s="1"/>
  <c r="FU111" i="1"/>
  <c r="FU114" i="1"/>
  <c r="FU149" i="1"/>
  <c r="BZ198" i="1"/>
  <c r="BZ181" i="1"/>
  <c r="BZ151" i="1"/>
  <c r="BZ114" i="1"/>
  <c r="BZ103" i="1"/>
  <c r="BZ108" i="1"/>
  <c r="BZ110" i="1" s="1"/>
  <c r="BZ111" i="1"/>
  <c r="L120" i="1"/>
  <c r="L117" i="1"/>
  <c r="AK117" i="1"/>
  <c r="AK120" i="1"/>
  <c r="EP117" i="1"/>
  <c r="EP120" i="1"/>
  <c r="D117" i="1"/>
  <c r="D120" i="1"/>
  <c r="AD117" i="1"/>
  <c r="AD120" i="1"/>
  <c r="FQ182" i="1"/>
  <c r="FQ141" i="1"/>
  <c r="FQ143" i="1"/>
  <c r="AC182" i="1"/>
  <c r="AC141" i="1"/>
  <c r="AC145" i="1" s="1"/>
  <c r="AC147" i="1" s="1"/>
  <c r="AC143" i="1"/>
  <c r="AU182" i="1"/>
  <c r="AU141" i="1"/>
  <c r="AU143" i="1"/>
  <c r="EP206" i="1"/>
  <c r="EP172" i="1"/>
  <c r="AV206" i="1"/>
  <c r="AV208" i="1" s="1"/>
  <c r="AV217" i="1" s="1"/>
  <c r="AV172" i="1"/>
  <c r="EM145" i="1"/>
  <c r="EM147" i="1" s="1"/>
  <c r="CQ145" i="1"/>
  <c r="CQ147" i="1" s="1"/>
  <c r="FA206" i="1"/>
  <c r="FA208" i="1" s="1"/>
  <c r="FA217" i="1" s="1"/>
  <c r="FA172" i="1"/>
  <c r="M206" i="1"/>
  <c r="M172" i="1"/>
  <c r="CF206" i="1"/>
  <c r="CF208" i="1" s="1"/>
  <c r="CF217" i="1" s="1"/>
  <c r="CF172" i="1"/>
  <c r="AM206" i="1"/>
  <c r="AM208" i="1" s="1"/>
  <c r="AM217" i="1" s="1"/>
  <c r="AM172" i="1"/>
  <c r="EY206" i="1"/>
  <c r="EY208" i="1" s="1"/>
  <c r="EY217" i="1" s="1"/>
  <c r="EY172" i="1"/>
  <c r="K206" i="1"/>
  <c r="K172" i="1"/>
  <c r="CJ206" i="1"/>
  <c r="CJ208" i="1" s="1"/>
  <c r="CJ217" i="1" s="1"/>
  <c r="CJ172" i="1"/>
  <c r="EV145" i="1"/>
  <c r="EV147" i="1" s="1"/>
  <c r="EL206" i="1"/>
  <c r="EL208" i="1" s="1"/>
  <c r="EL217" i="1" s="1"/>
  <c r="EL172" i="1"/>
  <c r="AB206" i="1"/>
  <c r="AB208" i="1" s="1"/>
  <c r="AB217" i="1" s="1"/>
  <c r="AB172" i="1"/>
  <c r="CO206" i="1"/>
  <c r="CO208" i="1" s="1"/>
  <c r="CO217" i="1" s="1"/>
  <c r="CO172" i="1"/>
  <c r="BP206" i="1"/>
  <c r="BP208" i="1" s="1"/>
  <c r="BP217" i="1" s="1"/>
  <c r="BP172" i="1"/>
  <c r="FC206" i="1"/>
  <c r="FC208" i="1" s="1"/>
  <c r="FC217" i="1" s="1"/>
  <c r="FC172" i="1"/>
  <c r="FG206" i="1"/>
  <c r="FG208" i="1" s="1"/>
  <c r="FG217" i="1" s="1"/>
  <c r="FG172" i="1"/>
  <c r="S206" i="1"/>
  <c r="S208" i="1" s="1"/>
  <c r="S217" i="1" s="1"/>
  <c r="S172" i="1"/>
  <c r="DV206" i="1"/>
  <c r="DV208" i="1" s="1"/>
  <c r="DV217" i="1" s="1"/>
  <c r="DV172" i="1"/>
  <c r="AZ206" i="1"/>
  <c r="AZ208" i="1" s="1"/>
  <c r="AZ217" i="1" s="1"/>
  <c r="AZ172" i="1"/>
  <c r="CI145" i="1"/>
  <c r="CI147" i="1" s="1"/>
  <c r="AM145" i="1"/>
  <c r="AM147" i="1" s="1"/>
  <c r="FE206" i="1"/>
  <c r="FE208" i="1" s="1"/>
  <c r="FE217" i="1" s="1"/>
  <c r="FE172" i="1"/>
  <c r="Q206" i="1"/>
  <c r="Q208" i="1" s="1"/>
  <c r="Q217" i="1" s="1"/>
  <c r="Q172" i="1"/>
  <c r="DH206" i="1"/>
  <c r="DH208" i="1" s="1"/>
  <c r="DH217" i="1" s="1"/>
  <c r="DH172" i="1"/>
  <c r="DA198" i="1"/>
  <c r="DA181" i="1"/>
  <c r="DA155" i="1"/>
  <c r="DA151" i="1"/>
  <c r="DA159" i="1"/>
  <c r="DA153" i="1"/>
  <c r="DA157" i="1"/>
  <c r="DA103" i="1"/>
  <c r="DA108" i="1"/>
  <c r="DA110" i="1" s="1"/>
  <c r="DA111" i="1"/>
  <c r="DA114" i="1"/>
  <c r="DP198" i="1"/>
  <c r="DP181" i="1"/>
  <c r="DP151" i="1"/>
  <c r="DP108" i="1"/>
  <c r="DP110" i="1" s="1"/>
  <c r="DP112" i="1" s="1"/>
  <c r="DP122" i="1" s="1"/>
  <c r="DP111" i="1"/>
  <c r="DP114" i="1"/>
  <c r="DP103" i="1"/>
  <c r="D198" i="1"/>
  <c r="D181" i="1"/>
  <c r="D149" i="1"/>
  <c r="D151" i="1"/>
  <c r="D153" i="1"/>
  <c r="D114" i="1"/>
  <c r="D103" i="1"/>
  <c r="D108" i="1"/>
  <c r="D110" i="1" s="1"/>
  <c r="D111" i="1"/>
  <c r="EG198" i="1"/>
  <c r="EG181" i="1"/>
  <c r="EG151" i="1"/>
  <c r="EG114" i="1"/>
  <c r="EG103" i="1"/>
  <c r="EG108" i="1"/>
  <c r="EG110" i="1" s="1"/>
  <c r="EG111" i="1"/>
  <c r="CK198" i="1"/>
  <c r="CK181" i="1"/>
  <c r="CK149" i="1"/>
  <c r="CK114" i="1"/>
  <c r="CK103" i="1"/>
  <c r="CK108" i="1"/>
  <c r="CK110" i="1" s="1"/>
  <c r="CK111" i="1"/>
  <c r="AO198" i="1"/>
  <c r="AO181" i="1"/>
  <c r="AO149" i="1"/>
  <c r="AO151" i="1"/>
  <c r="AO153" i="1" s="1"/>
  <c r="AO114" i="1"/>
  <c r="AO103" i="1"/>
  <c r="AO108" i="1"/>
  <c r="AO110" i="1" s="1"/>
  <c r="AO111" i="1"/>
  <c r="CJ198" i="1"/>
  <c r="CJ181" i="1"/>
  <c r="CJ149" i="1"/>
  <c r="CJ151" i="1"/>
  <c r="CJ114" i="1"/>
  <c r="CJ103" i="1"/>
  <c r="CJ108" i="1"/>
  <c r="CJ110" i="1" s="1"/>
  <c r="CJ111" i="1"/>
  <c r="DH198" i="1"/>
  <c r="DH181" i="1"/>
  <c r="DH149" i="1"/>
  <c r="DH151" i="1"/>
  <c r="DH114" i="1"/>
  <c r="DH103" i="1"/>
  <c r="DH108" i="1"/>
  <c r="DH110" i="1" s="1"/>
  <c r="DH111" i="1"/>
  <c r="EP205" i="1"/>
  <c r="EP208" i="1" s="1"/>
  <c r="EP217" i="1" s="1"/>
  <c r="EP126" i="1"/>
  <c r="EP102" i="1"/>
  <c r="AL198" i="1"/>
  <c r="AL181" i="1"/>
  <c r="AL151" i="1"/>
  <c r="AL111" i="1"/>
  <c r="AL114" i="1"/>
  <c r="AL103" i="1"/>
  <c r="AL108" i="1"/>
  <c r="AL110" i="1" s="1"/>
  <c r="X120" i="1"/>
  <c r="X117" i="1"/>
  <c r="FL120" i="1"/>
  <c r="FL117" i="1"/>
  <c r="AW117" i="1"/>
  <c r="AW120" i="1"/>
  <c r="N117" i="1"/>
  <c r="N120" i="1"/>
  <c r="FB117" i="1"/>
  <c r="FB120" i="1"/>
  <c r="AY117" i="1"/>
  <c r="AY120" i="1"/>
  <c r="P117" i="1"/>
  <c r="P120" i="1"/>
  <c r="FD117" i="1"/>
  <c r="FD120" i="1"/>
  <c r="CW117" i="1"/>
  <c r="CW120" i="1"/>
  <c r="AP117" i="1"/>
  <c r="AP120" i="1"/>
  <c r="AT120" i="1"/>
  <c r="AT117" i="1"/>
  <c r="H117" i="1"/>
  <c r="H120" i="1"/>
  <c r="EV117" i="1"/>
  <c r="EV120" i="1"/>
  <c r="AG120" i="1"/>
  <c r="AG117" i="1"/>
  <c r="FU120" i="1"/>
  <c r="FU117" i="1"/>
  <c r="DD198" i="1"/>
  <c r="DD181" i="1"/>
  <c r="DD151" i="1"/>
  <c r="DD108" i="1"/>
  <c r="DD110" i="1" s="1"/>
  <c r="DD112" i="1" s="1"/>
  <c r="DD122" i="1" s="1"/>
  <c r="DD111" i="1"/>
  <c r="DD114" i="1"/>
  <c r="DD103" i="1"/>
  <c r="EB198" i="1"/>
  <c r="EB181" i="1"/>
  <c r="EB149" i="1"/>
  <c r="EB151" i="1"/>
  <c r="EB108" i="1"/>
  <c r="EB110" i="1" s="1"/>
  <c r="EB112" i="1" s="1"/>
  <c r="EB122" i="1" s="1"/>
  <c r="EB111" i="1"/>
  <c r="EB114" i="1"/>
  <c r="EB153" i="1"/>
  <c r="EB103" i="1"/>
  <c r="AV198" i="1"/>
  <c r="AV181" i="1"/>
  <c r="AV151" i="1"/>
  <c r="AV108" i="1"/>
  <c r="AV110" i="1" s="1"/>
  <c r="AV112" i="1" s="1"/>
  <c r="AV122" i="1" s="1"/>
  <c r="AV111" i="1"/>
  <c r="AV114" i="1"/>
  <c r="AV103" i="1"/>
  <c r="EA198" i="1"/>
  <c r="EA181" i="1"/>
  <c r="EA149" i="1"/>
  <c r="EA108" i="1"/>
  <c r="EA110" i="1" s="1"/>
  <c r="EA112" i="1" s="1"/>
  <c r="EA122" i="1" s="1"/>
  <c r="EA111" i="1"/>
  <c r="EA114" i="1"/>
  <c r="EA103" i="1"/>
  <c r="ER198" i="1"/>
  <c r="ER153" i="1"/>
  <c r="ER159" i="1"/>
  <c r="ER181" i="1"/>
  <c r="ER155" i="1"/>
  <c r="ER151" i="1"/>
  <c r="ER157" i="1"/>
  <c r="ER114" i="1"/>
  <c r="ER103" i="1"/>
  <c r="ER108" i="1"/>
  <c r="ER110" i="1" s="1"/>
  <c r="ER111" i="1"/>
  <c r="EJ117" i="1"/>
  <c r="EJ120" i="1"/>
  <c r="EP145" i="1"/>
  <c r="EP147" i="1" s="1"/>
  <c r="AR145" i="1"/>
  <c r="AR147" i="1" s="1"/>
  <c r="AD145" i="1"/>
  <c r="AD147" i="1" s="1"/>
  <c r="FE182" i="1"/>
  <c r="FE141" i="1"/>
  <c r="FE145" i="1" s="1"/>
  <c r="FE147" i="1" s="1"/>
  <c r="FE143" i="1"/>
  <c r="Q182" i="1"/>
  <c r="Q141" i="1"/>
  <c r="Q143" i="1"/>
  <c r="EF141" i="1"/>
  <c r="EF145" i="1" s="1"/>
  <c r="EF147" i="1" s="1"/>
  <c r="FZ104" i="1"/>
  <c r="AI182" i="1"/>
  <c r="AI141" i="1"/>
  <c r="AI143" i="1"/>
  <c r="ED206" i="1"/>
  <c r="ED208" i="1" s="1"/>
  <c r="ED217" i="1" s="1"/>
  <c r="ED172" i="1"/>
  <c r="X206" i="1"/>
  <c r="X208" i="1" s="1"/>
  <c r="X217" i="1" s="1"/>
  <c r="X172" i="1"/>
  <c r="EO206" i="1"/>
  <c r="EO208" i="1" s="1"/>
  <c r="EO217" i="1" s="1"/>
  <c r="EO172" i="1"/>
  <c r="BH206" i="1"/>
  <c r="BH208" i="1" s="1"/>
  <c r="BH217" i="1" s="1"/>
  <c r="BH172" i="1"/>
  <c r="FJ145" i="1"/>
  <c r="FJ147" i="1" s="1"/>
  <c r="BR145" i="1"/>
  <c r="BR147" i="1" s="1"/>
  <c r="EM206" i="1"/>
  <c r="EM208" i="1" s="1"/>
  <c r="EM217" i="1" s="1"/>
  <c r="EM172" i="1"/>
  <c r="AN206" i="1"/>
  <c r="AN208" i="1" s="1"/>
  <c r="AN217" i="1" s="1"/>
  <c r="AN172" i="1"/>
  <c r="DZ206" i="1"/>
  <c r="DZ208" i="1" s="1"/>
  <c r="DZ217" i="1" s="1"/>
  <c r="DZ172" i="1"/>
  <c r="CC206" i="1"/>
  <c r="CC208" i="1" s="1"/>
  <c r="CC217" i="1" s="1"/>
  <c r="CC172" i="1"/>
  <c r="BD206" i="1"/>
  <c r="BD208" i="1" s="1"/>
  <c r="BD217" i="1" s="1"/>
  <c r="BD172" i="1"/>
  <c r="DG206" i="1"/>
  <c r="DG208" i="1" s="1"/>
  <c r="DG217" i="1" s="1"/>
  <c r="DG172" i="1"/>
  <c r="EU206" i="1"/>
  <c r="EU208" i="1" s="1"/>
  <c r="EU217" i="1" s="1"/>
  <c r="EU172" i="1"/>
  <c r="G206" i="1"/>
  <c r="G208" i="1" s="1"/>
  <c r="G217" i="1" s="1"/>
  <c r="G172" i="1"/>
  <c r="DJ206" i="1"/>
  <c r="DJ208" i="1" s="1"/>
  <c r="DJ217" i="1" s="1"/>
  <c r="DJ172" i="1"/>
  <c r="CZ145" i="1"/>
  <c r="CZ147" i="1" s="1"/>
  <c r="ES206" i="1"/>
  <c r="ES208" i="1" s="1"/>
  <c r="ES217" i="1" s="1"/>
  <c r="ES172" i="1"/>
  <c r="E206" i="1"/>
  <c r="E172" i="1"/>
  <c r="D206" i="1"/>
  <c r="D208" i="1" s="1"/>
  <c r="D217" i="1" s="1"/>
  <c r="D172" i="1"/>
  <c r="CU198" i="1"/>
  <c r="CU159" i="1"/>
  <c r="CU181" i="1"/>
  <c r="CU153" i="1"/>
  <c r="CU157" i="1"/>
  <c r="CU151" i="1"/>
  <c r="CU155" i="1"/>
  <c r="CU111" i="1"/>
  <c r="CU114" i="1"/>
  <c r="CU103" i="1"/>
  <c r="CU108" i="1"/>
  <c r="CU110" i="1" s="1"/>
  <c r="CU112" i="1" s="1"/>
  <c r="CU122" i="1" s="1"/>
  <c r="I143" i="1"/>
  <c r="I145" i="1" s="1"/>
  <c r="I147" i="1" s="1"/>
  <c r="FG198" i="1"/>
  <c r="FG181" i="1"/>
  <c r="FG151" i="1"/>
  <c r="FG103" i="1"/>
  <c r="FG108" i="1"/>
  <c r="FG110" i="1" s="1"/>
  <c r="FG111" i="1"/>
  <c r="FG114" i="1"/>
  <c r="DK198" i="1"/>
  <c r="DK181" i="1"/>
  <c r="DK149" i="1"/>
  <c r="DK151" i="1"/>
  <c r="DK153" i="1" s="1"/>
  <c r="DK103" i="1"/>
  <c r="DK108" i="1"/>
  <c r="DK110" i="1" s="1"/>
  <c r="DK112" i="1" s="1"/>
  <c r="DK122" i="1" s="1"/>
  <c r="DK111" i="1"/>
  <c r="DK114" i="1"/>
  <c r="BO198" i="1"/>
  <c r="BO181" i="1"/>
  <c r="BO149" i="1"/>
  <c r="BO151" i="1"/>
  <c r="BO153" i="1"/>
  <c r="BO103" i="1"/>
  <c r="BO108" i="1"/>
  <c r="BO110" i="1" s="1"/>
  <c r="BO111" i="1"/>
  <c r="BO114" i="1"/>
  <c r="S198" i="1"/>
  <c r="S181" i="1"/>
  <c r="S149" i="1"/>
  <c r="S151" i="1"/>
  <c r="S153" i="1"/>
  <c r="S103" i="1"/>
  <c r="S108" i="1"/>
  <c r="S110" i="1" s="1"/>
  <c r="S112" i="1" s="1"/>
  <c r="S122" i="1" s="1"/>
  <c r="S111" i="1"/>
  <c r="S114" i="1"/>
  <c r="CQ198" i="1"/>
  <c r="CQ181" i="1"/>
  <c r="CQ153" i="1"/>
  <c r="CQ149" i="1"/>
  <c r="CQ108" i="1"/>
  <c r="CQ110" i="1" s="1"/>
  <c r="CQ111" i="1"/>
  <c r="CQ151" i="1"/>
  <c r="CQ114" i="1"/>
  <c r="CQ103" i="1"/>
  <c r="FR205" i="1"/>
  <c r="FR126" i="1"/>
  <c r="FR102" i="1"/>
  <c r="CH89" i="1"/>
  <c r="CH97" i="1" s="1"/>
  <c r="AZ198" i="1"/>
  <c r="AZ181" i="1"/>
  <c r="AZ149" i="1"/>
  <c r="AZ151" i="1"/>
  <c r="AZ114" i="1"/>
  <c r="AZ103" i="1"/>
  <c r="AZ108" i="1"/>
  <c r="AZ110" i="1" s="1"/>
  <c r="AZ112" i="1" s="1"/>
  <c r="AZ122" i="1" s="1"/>
  <c r="AZ111" i="1"/>
  <c r="EC198" i="1"/>
  <c r="EC157" i="1"/>
  <c r="EC159" i="1"/>
  <c r="EC181" i="1"/>
  <c r="EC155" i="1"/>
  <c r="EC151" i="1"/>
  <c r="EC153" i="1"/>
  <c r="EC111" i="1"/>
  <c r="EC114" i="1"/>
  <c r="EC103" i="1"/>
  <c r="EC108" i="1"/>
  <c r="EC110" i="1" s="1"/>
  <c r="CG198" i="1"/>
  <c r="CG151" i="1"/>
  <c r="CG181" i="1"/>
  <c r="CG111" i="1"/>
  <c r="CG114" i="1"/>
  <c r="CG103" i="1"/>
  <c r="CG108" i="1"/>
  <c r="CG110" i="1" s="1"/>
  <c r="AK198" i="1"/>
  <c r="AK181" i="1"/>
  <c r="AK151" i="1"/>
  <c r="AK111" i="1"/>
  <c r="AK114" i="1"/>
  <c r="AK103" i="1"/>
  <c r="AK108" i="1"/>
  <c r="AK110" i="1" s="1"/>
  <c r="AJ120" i="1"/>
  <c r="AJ117" i="1"/>
  <c r="FX120" i="1"/>
  <c r="FX117" i="1"/>
  <c r="BI117" i="1"/>
  <c r="BI120" i="1"/>
  <c r="Z117" i="1"/>
  <c r="Z120" i="1"/>
  <c r="FN117" i="1"/>
  <c r="FN120" i="1"/>
  <c r="BK117" i="1"/>
  <c r="BK120" i="1"/>
  <c r="AB117" i="1"/>
  <c r="AB120" i="1"/>
  <c r="FP117" i="1"/>
  <c r="FP120" i="1"/>
  <c r="DI117" i="1"/>
  <c r="DI120" i="1"/>
  <c r="BB117" i="1"/>
  <c r="BB120" i="1"/>
  <c r="S117" i="1"/>
  <c r="S120" i="1"/>
  <c r="T117" i="1"/>
  <c r="T120" i="1"/>
  <c r="FH117" i="1"/>
  <c r="FH120" i="1"/>
  <c r="AS120" i="1"/>
  <c r="AS117" i="1"/>
  <c r="FJ198" i="1"/>
  <c r="FJ181" i="1"/>
  <c r="FJ149" i="1"/>
  <c r="FJ103" i="1"/>
  <c r="FJ108" i="1"/>
  <c r="FJ110" i="1" s="1"/>
  <c r="FJ111" i="1"/>
  <c r="FJ114" i="1"/>
  <c r="BM182" i="1"/>
  <c r="BM141" i="1"/>
  <c r="BM145" i="1" s="1"/>
  <c r="BM147" i="1" s="1"/>
  <c r="BM143" i="1"/>
  <c r="AW206" i="1"/>
  <c r="AW208" i="1" s="1"/>
  <c r="AW217" i="1" s="1"/>
  <c r="AW172" i="1"/>
  <c r="FL206" i="1"/>
  <c r="FL208" i="1" s="1"/>
  <c r="FL217" i="1" s="1"/>
  <c r="FL172" i="1"/>
  <c r="AH206" i="1"/>
  <c r="AH208" i="1" s="1"/>
  <c r="AH217" i="1" s="1"/>
  <c r="AH172" i="1"/>
  <c r="DY206" i="1"/>
  <c r="DY172" i="1"/>
  <c r="BA206" i="1"/>
  <c r="BA172" i="1"/>
  <c r="ES198" i="1"/>
  <c r="ES159" i="1"/>
  <c r="ES181" i="1"/>
  <c r="ES155" i="1"/>
  <c r="ES151" i="1"/>
  <c r="ES157" i="1"/>
  <c r="ES153" i="1"/>
  <c r="ES114" i="1"/>
  <c r="ES103" i="1"/>
  <c r="ES108" i="1"/>
  <c r="ES110" i="1" s="1"/>
  <c r="ES112" i="1" s="1"/>
  <c r="ES122" i="1" s="1"/>
  <c r="ES111" i="1"/>
  <c r="AE206" i="1"/>
  <c r="AE208" i="1" s="1"/>
  <c r="AE217" i="1" s="1"/>
  <c r="AE172" i="1"/>
  <c r="EH206" i="1"/>
  <c r="EH208" i="1" s="1"/>
  <c r="EH217" i="1" s="1"/>
  <c r="EH172" i="1"/>
  <c r="AC206" i="1"/>
  <c r="AC208" i="1" s="1"/>
  <c r="AC217" i="1" s="1"/>
  <c r="AC172" i="1"/>
  <c r="AD198" i="1"/>
  <c r="AD181" i="1"/>
  <c r="AD149" i="1"/>
  <c r="AD114" i="1"/>
  <c r="AD103" i="1"/>
  <c r="AD108" i="1"/>
  <c r="AD110" i="1" s="1"/>
  <c r="AD112" i="1" s="1"/>
  <c r="AD122" i="1" s="1"/>
  <c r="AD111" i="1"/>
  <c r="ES182" i="1"/>
  <c r="ES141" i="1"/>
  <c r="ES145" i="1" s="1"/>
  <c r="ES147" i="1" s="1"/>
  <c r="ES143" i="1"/>
  <c r="E182" i="1"/>
  <c r="DX145" i="1"/>
  <c r="DX147" i="1" s="1"/>
  <c r="DJ145" i="1"/>
  <c r="DJ147" i="1" s="1"/>
  <c r="T145" i="1"/>
  <c r="T147" i="1" s="1"/>
  <c r="F145" i="1"/>
  <c r="F147" i="1" s="1"/>
  <c r="EN145" i="1"/>
  <c r="EN147" i="1" s="1"/>
  <c r="CR145" i="1"/>
  <c r="CR147" i="1" s="1"/>
  <c r="AV145" i="1"/>
  <c r="AV147" i="1" s="1"/>
  <c r="W182" i="1"/>
  <c r="W141" i="1"/>
  <c r="W143" i="1"/>
  <c r="G145" i="1"/>
  <c r="G147" i="1" s="1"/>
  <c r="DR172" i="1"/>
  <c r="DR206" i="1"/>
  <c r="EC206" i="1"/>
  <c r="EC208" i="1" s="1"/>
  <c r="EC217" i="1" s="1"/>
  <c r="EC172" i="1"/>
  <c r="AJ206" i="1"/>
  <c r="AJ208" i="1" s="1"/>
  <c r="AJ217" i="1" s="1"/>
  <c r="AJ172" i="1"/>
  <c r="DB159" i="1"/>
  <c r="DB181" i="1"/>
  <c r="DB153" i="1"/>
  <c r="DB155" i="1"/>
  <c r="DB198" i="1"/>
  <c r="DB157" i="1"/>
  <c r="DB103" i="1"/>
  <c r="DB108" i="1"/>
  <c r="DB110" i="1" s="1"/>
  <c r="DB112" i="1" s="1"/>
  <c r="DB122" i="1" s="1"/>
  <c r="DB151" i="1"/>
  <c r="DB111" i="1"/>
  <c r="DB114" i="1"/>
  <c r="EK145" i="1"/>
  <c r="EK147" i="1" s="1"/>
  <c r="CC145" i="1"/>
  <c r="CC147" i="1" s="1"/>
  <c r="U145" i="1"/>
  <c r="U147" i="1" s="1"/>
  <c r="EA206" i="1"/>
  <c r="EA208" i="1" s="1"/>
  <c r="EA217" i="1" s="1"/>
  <c r="EA172" i="1"/>
  <c r="DN206" i="1"/>
  <c r="DN208" i="1" s="1"/>
  <c r="DN217" i="1" s="1"/>
  <c r="DN172" i="1"/>
  <c r="BQ206" i="1"/>
  <c r="BQ208" i="1" s="1"/>
  <c r="BQ217" i="1" s="1"/>
  <c r="BQ172" i="1"/>
  <c r="AR206" i="1"/>
  <c r="AR208" i="1" s="1"/>
  <c r="AR217" i="1" s="1"/>
  <c r="AR172" i="1"/>
  <c r="ER206" i="1"/>
  <c r="ER208" i="1" s="1"/>
  <c r="ER217" i="1" s="1"/>
  <c r="ER172" i="1"/>
  <c r="AA206" i="1"/>
  <c r="AA208" i="1" s="1"/>
  <c r="AA217" i="1" s="1"/>
  <c r="AA172" i="1"/>
  <c r="EI206" i="1"/>
  <c r="EI208" i="1" s="1"/>
  <c r="EI217" i="1" s="1"/>
  <c r="EI172" i="1"/>
  <c r="CX206" i="1"/>
  <c r="CX208" i="1" s="1"/>
  <c r="CX217" i="1" s="1"/>
  <c r="CX172" i="1"/>
  <c r="AA145" i="1"/>
  <c r="AA147" i="1" s="1"/>
  <c r="EG206" i="1"/>
  <c r="EG208" i="1" s="1"/>
  <c r="EG217" i="1" s="1"/>
  <c r="EG172" i="1"/>
  <c r="FV145" i="1"/>
  <c r="FV147" i="1" s="1"/>
  <c r="AT145" i="1"/>
  <c r="AT147" i="1" s="1"/>
  <c r="FT198" i="1"/>
  <c r="FT157" i="1"/>
  <c r="FT181" i="1"/>
  <c r="FT153" i="1"/>
  <c r="FT151" i="1"/>
  <c r="FT159" i="1"/>
  <c r="FT103" i="1"/>
  <c r="FT108" i="1"/>
  <c r="FT110" i="1" s="1"/>
  <c r="FT112" i="1" s="1"/>
  <c r="FT122" i="1" s="1"/>
  <c r="FT111" i="1"/>
  <c r="FT155" i="1"/>
  <c r="FT114" i="1"/>
  <c r="DX198" i="1"/>
  <c r="DX157" i="1"/>
  <c r="DX181" i="1"/>
  <c r="DX153" i="1"/>
  <c r="DX151" i="1"/>
  <c r="DX155" i="1"/>
  <c r="DX159" i="1"/>
  <c r="DX103" i="1"/>
  <c r="DX108" i="1"/>
  <c r="DX110" i="1" s="1"/>
  <c r="DX112" i="1" s="1"/>
  <c r="DX122" i="1" s="1"/>
  <c r="DX111" i="1"/>
  <c r="DX114" i="1"/>
  <c r="CB198" i="1"/>
  <c r="CB181" i="1"/>
  <c r="CB103" i="1"/>
  <c r="CB149" i="1"/>
  <c r="CB108" i="1"/>
  <c r="CB110" i="1" s="1"/>
  <c r="CB111" i="1"/>
  <c r="CB114" i="1"/>
  <c r="AF198" i="1"/>
  <c r="AF157" i="1"/>
  <c r="AF181" i="1"/>
  <c r="AF151" i="1"/>
  <c r="AF155" i="1"/>
  <c r="AF153" i="1"/>
  <c r="AF159" i="1"/>
  <c r="AF103" i="1"/>
  <c r="AF108" i="1"/>
  <c r="AF110" i="1" s="1"/>
  <c r="AF112" i="1" s="1"/>
  <c r="AF122" i="1" s="1"/>
  <c r="AF111" i="1"/>
  <c r="AF114" i="1"/>
  <c r="U198" i="1"/>
  <c r="U181" i="1"/>
  <c r="U151" i="1"/>
  <c r="U103" i="1"/>
  <c r="U108" i="1"/>
  <c r="U110" i="1" s="1"/>
  <c r="U112" i="1" s="1"/>
  <c r="U122" i="1" s="1"/>
  <c r="U111" i="1"/>
  <c r="U114" i="1"/>
  <c r="BR198" i="1"/>
  <c r="BR181" i="1"/>
  <c r="BR149" i="1"/>
  <c r="BR103" i="1"/>
  <c r="BR108" i="1"/>
  <c r="BR110" i="1" s="1"/>
  <c r="BR112" i="1" s="1"/>
  <c r="BR122" i="1" s="1"/>
  <c r="BR111" i="1"/>
  <c r="BR114" i="1"/>
  <c r="BQ198" i="1"/>
  <c r="BQ181" i="1"/>
  <c r="BQ103" i="1"/>
  <c r="BQ108" i="1"/>
  <c r="BQ110" i="1" s="1"/>
  <c r="BQ149" i="1"/>
  <c r="BQ111" i="1"/>
  <c r="BQ114" i="1"/>
  <c r="FF198" i="1"/>
  <c r="FF181" i="1"/>
  <c r="FF151" i="1"/>
  <c r="FF114" i="1"/>
  <c r="FF103" i="1"/>
  <c r="FF108" i="1"/>
  <c r="FF110" i="1" s="1"/>
  <c r="FF112" i="1" s="1"/>
  <c r="FF122" i="1" s="1"/>
  <c r="FF111" i="1"/>
  <c r="DJ198" i="1"/>
  <c r="DJ181" i="1"/>
  <c r="DJ153" i="1"/>
  <c r="DJ149" i="1"/>
  <c r="DJ151" i="1"/>
  <c r="DJ114" i="1"/>
  <c r="DJ103" i="1"/>
  <c r="DJ108" i="1"/>
  <c r="DJ110" i="1" s="1"/>
  <c r="DJ112" i="1" s="1"/>
  <c r="DJ122" i="1" s="1"/>
  <c r="DJ111" i="1"/>
  <c r="BN198" i="1"/>
  <c r="BN181" i="1"/>
  <c r="BN149" i="1"/>
  <c r="BN151" i="1"/>
  <c r="BN114" i="1"/>
  <c r="BN103" i="1"/>
  <c r="BN108" i="1"/>
  <c r="BN110" i="1" s="1"/>
  <c r="BN112" i="1" s="1"/>
  <c r="BN122" i="1" s="1"/>
  <c r="BN111" i="1"/>
  <c r="R198" i="1"/>
  <c r="R181" i="1"/>
  <c r="R149" i="1"/>
  <c r="R151" i="1"/>
  <c r="R114" i="1"/>
  <c r="R103" i="1"/>
  <c r="R108" i="1"/>
  <c r="R110" i="1" s="1"/>
  <c r="R112" i="1" s="1"/>
  <c r="R122" i="1" s="1"/>
  <c r="R111" i="1"/>
  <c r="DM198" i="1"/>
  <c r="DM181" i="1"/>
  <c r="DM151" i="1"/>
  <c r="DM103" i="1"/>
  <c r="DM108" i="1"/>
  <c r="DM110" i="1" s="1"/>
  <c r="DM111" i="1"/>
  <c r="DM114" i="1"/>
  <c r="DN198" i="1"/>
  <c r="DN181" i="1"/>
  <c r="DN149" i="1"/>
  <c r="DN103" i="1"/>
  <c r="DN108" i="1"/>
  <c r="DN110" i="1" s="1"/>
  <c r="DN151" i="1"/>
  <c r="DN153" i="1" s="1"/>
  <c r="DN111" i="1"/>
  <c r="DN114" i="1"/>
  <c r="N198" i="1"/>
  <c r="N181" i="1"/>
  <c r="N149" i="1"/>
  <c r="N111" i="1"/>
  <c r="N114" i="1"/>
  <c r="N103" i="1"/>
  <c r="N108" i="1"/>
  <c r="N110" i="1" s="1"/>
  <c r="ED198" i="1"/>
  <c r="ED181" i="1"/>
  <c r="ED149" i="1"/>
  <c r="ED111" i="1"/>
  <c r="ED114" i="1"/>
  <c r="ED103" i="1"/>
  <c r="ED108" i="1"/>
  <c r="ED110" i="1" s="1"/>
  <c r="BV198" i="1"/>
  <c r="BV181" i="1"/>
  <c r="BV149" i="1"/>
  <c r="BV111" i="1"/>
  <c r="BV114" i="1"/>
  <c r="BV103" i="1"/>
  <c r="BV108" i="1"/>
  <c r="BV110" i="1" s="1"/>
  <c r="Z198" i="1"/>
  <c r="Z181" i="1"/>
  <c r="Z151" i="1"/>
  <c r="Z111" i="1"/>
  <c r="Z114" i="1"/>
  <c r="Z103" i="1"/>
  <c r="Z141" i="1"/>
  <c r="Z145" i="1" s="1"/>
  <c r="Z147" i="1" s="1"/>
  <c r="Z108" i="1"/>
  <c r="Z110" i="1" s="1"/>
  <c r="Z112" i="1" s="1"/>
  <c r="Z122" i="1" s="1"/>
  <c r="CO198" i="1"/>
  <c r="CO181" i="1"/>
  <c r="CO149" i="1"/>
  <c r="CO103" i="1"/>
  <c r="CO108" i="1"/>
  <c r="CO110" i="1" s="1"/>
  <c r="CO112" i="1" s="1"/>
  <c r="CO122" i="1" s="1"/>
  <c r="CO111" i="1"/>
  <c r="CO114" i="1"/>
  <c r="AV120" i="1"/>
  <c r="AV117" i="1"/>
  <c r="CP120" i="1"/>
  <c r="CP117" i="1"/>
  <c r="BU117" i="1"/>
  <c r="BU120" i="1"/>
  <c r="AL117" i="1"/>
  <c r="AL120" i="1"/>
  <c r="V120" i="1"/>
  <c r="V117" i="1"/>
  <c r="BW117" i="1"/>
  <c r="BW120" i="1"/>
  <c r="AN117" i="1"/>
  <c r="AN120" i="1"/>
  <c r="W120" i="1"/>
  <c r="W117" i="1"/>
  <c r="DU117" i="1"/>
  <c r="DU120" i="1"/>
  <c r="BN117" i="1"/>
  <c r="BN120" i="1"/>
  <c r="AQ117" i="1"/>
  <c r="AQ120" i="1"/>
  <c r="AF117" i="1"/>
  <c r="AF120" i="1"/>
  <c r="FT117" i="1"/>
  <c r="FT120" i="1"/>
  <c r="BE120" i="1"/>
  <c r="BE117" i="1"/>
  <c r="EM121" i="1"/>
  <c r="EM118" i="1"/>
  <c r="BC206" i="1"/>
  <c r="BC208" i="1" s="1"/>
  <c r="BC217" i="1" s="1"/>
  <c r="BC172" i="1"/>
  <c r="FF206" i="1"/>
  <c r="FF208" i="1" s="1"/>
  <c r="FF217" i="1" s="1"/>
  <c r="FF172" i="1"/>
  <c r="CV206" i="1"/>
  <c r="CV208" i="1" s="1"/>
  <c r="CV217" i="1" s="1"/>
  <c r="CV172" i="1"/>
  <c r="EJ198" i="1"/>
  <c r="EJ181" i="1"/>
  <c r="EJ151" i="1"/>
  <c r="EJ103" i="1"/>
  <c r="EJ108" i="1"/>
  <c r="EJ110" i="1" s="1"/>
  <c r="EJ112" i="1" s="1"/>
  <c r="EJ122" i="1" s="1"/>
  <c r="EJ149" i="1"/>
  <c r="EJ111" i="1"/>
  <c r="EJ114" i="1"/>
  <c r="DV198" i="1"/>
  <c r="DV181" i="1"/>
  <c r="DV151" i="1"/>
  <c r="DV114" i="1"/>
  <c r="DV103" i="1"/>
  <c r="DV108" i="1"/>
  <c r="DV110" i="1" s="1"/>
  <c r="DV111" i="1"/>
  <c r="EG182" i="1"/>
  <c r="EG141" i="1"/>
  <c r="EG143" i="1"/>
  <c r="AZ145" i="1"/>
  <c r="AZ147" i="1" s="1"/>
  <c r="K182" i="1"/>
  <c r="K141" i="1"/>
  <c r="K143" i="1"/>
  <c r="DF206" i="1"/>
  <c r="DF208" i="1" s="1"/>
  <c r="DF217" i="1" s="1"/>
  <c r="DF172" i="1"/>
  <c r="DQ206" i="1"/>
  <c r="DQ208" i="1" s="1"/>
  <c r="DQ217" i="1" s="1"/>
  <c r="DQ172" i="1"/>
  <c r="L206" i="1"/>
  <c r="L208" i="1" s="1"/>
  <c r="L217" i="1" s="1"/>
  <c r="L172" i="1"/>
  <c r="DO206" i="1"/>
  <c r="DO208" i="1" s="1"/>
  <c r="DO217" i="1" s="1"/>
  <c r="DO172" i="1"/>
  <c r="DB206" i="1"/>
  <c r="DB208" i="1" s="1"/>
  <c r="DB217" i="1" s="1"/>
  <c r="DB172" i="1"/>
  <c r="BE206" i="1"/>
  <c r="BE208" i="1" s="1"/>
  <c r="BE217" i="1" s="1"/>
  <c r="BE172" i="1"/>
  <c r="FT206" i="1"/>
  <c r="FT208" i="1" s="1"/>
  <c r="FT217" i="1" s="1"/>
  <c r="FT172" i="1"/>
  <c r="AF206" i="1"/>
  <c r="AF208" i="1" s="1"/>
  <c r="AF217" i="1" s="1"/>
  <c r="AF172" i="1"/>
  <c r="BX206" i="1"/>
  <c r="BX208" i="1" s="1"/>
  <c r="BX217" i="1" s="1"/>
  <c r="BX172" i="1"/>
  <c r="DW206" i="1"/>
  <c r="DW208" i="1" s="1"/>
  <c r="DW217" i="1" s="1"/>
  <c r="DW172" i="1"/>
  <c r="BK206" i="1"/>
  <c r="BK208" i="1" s="1"/>
  <c r="BK217" i="1" s="1"/>
  <c r="BK172" i="1"/>
  <c r="CL206" i="1"/>
  <c r="CL208" i="1" s="1"/>
  <c r="CL217" i="1" s="1"/>
  <c r="CL172" i="1"/>
  <c r="DU206" i="1"/>
  <c r="DU208" i="1" s="1"/>
  <c r="DU217" i="1" s="1"/>
  <c r="DU172" i="1"/>
  <c r="I198" i="1"/>
  <c r="I181" i="1"/>
  <c r="I151" i="1"/>
  <c r="I153" i="1"/>
  <c r="I103" i="1"/>
  <c r="I149" i="1"/>
  <c r="I108" i="1"/>
  <c r="I110" i="1" s="1"/>
  <c r="I111" i="1"/>
  <c r="I114" i="1"/>
  <c r="FQ198" i="1"/>
  <c r="FQ181" i="1"/>
  <c r="FQ149" i="1"/>
  <c r="FQ114" i="1"/>
  <c r="FQ103" i="1"/>
  <c r="FQ108" i="1"/>
  <c r="FQ110" i="1" s="1"/>
  <c r="FQ111" i="1"/>
  <c r="DU198" i="1"/>
  <c r="DU181" i="1"/>
  <c r="DU151" i="1"/>
  <c r="DU114" i="1"/>
  <c r="DU103" i="1"/>
  <c r="DU108" i="1"/>
  <c r="DU110" i="1" s="1"/>
  <c r="DU112" i="1" s="1"/>
  <c r="DU122" i="1" s="1"/>
  <c r="DU111" i="1"/>
  <c r="BY198" i="1"/>
  <c r="BY181" i="1"/>
  <c r="BY149" i="1"/>
  <c r="BY151" i="1"/>
  <c r="BY114" i="1"/>
  <c r="BY103" i="1"/>
  <c r="BY108" i="1"/>
  <c r="BY110" i="1" s="1"/>
  <c r="BY111" i="1"/>
  <c r="AC198" i="1"/>
  <c r="AC181" i="1"/>
  <c r="AC149" i="1"/>
  <c r="AC114" i="1"/>
  <c r="AC103" i="1"/>
  <c r="AC108" i="1"/>
  <c r="AC110" i="1" s="1"/>
  <c r="AC111" i="1"/>
  <c r="BH198" i="1"/>
  <c r="BH181" i="1"/>
  <c r="BH149" i="1"/>
  <c r="BH108" i="1"/>
  <c r="BH110" i="1" s="1"/>
  <c r="BH111" i="1"/>
  <c r="BH114" i="1"/>
  <c r="BH103" i="1"/>
  <c r="AA198" i="1"/>
  <c r="AA181" i="1"/>
  <c r="AA149" i="1"/>
  <c r="AA111" i="1"/>
  <c r="AA114" i="1"/>
  <c r="AA103" i="1"/>
  <c r="AA108" i="1"/>
  <c r="AA110" i="1" s="1"/>
  <c r="BH120" i="1"/>
  <c r="BH117" i="1"/>
  <c r="K120" i="1"/>
  <c r="K117" i="1"/>
  <c r="CG117" i="1"/>
  <c r="CG120" i="1"/>
  <c r="AX117" i="1"/>
  <c r="AX120" i="1"/>
  <c r="CD120" i="1"/>
  <c r="CD117" i="1"/>
  <c r="CI117" i="1"/>
  <c r="CI120" i="1"/>
  <c r="AZ117" i="1"/>
  <c r="AZ120" i="1"/>
  <c r="DO120" i="1"/>
  <c r="DO117" i="1"/>
  <c r="EG117" i="1"/>
  <c r="EG120" i="1"/>
  <c r="BZ117" i="1"/>
  <c r="BZ120" i="1"/>
  <c r="BC117" i="1"/>
  <c r="BC120" i="1"/>
  <c r="AR117" i="1"/>
  <c r="AR120" i="1"/>
  <c r="AH120" i="1"/>
  <c r="AH117" i="1"/>
  <c r="BQ120" i="1"/>
  <c r="BQ117" i="1"/>
  <c r="CM143" i="1"/>
  <c r="CM145" i="1" s="1"/>
  <c r="CM147" i="1" s="1"/>
  <c r="CV198" i="1"/>
  <c r="CV153" i="1"/>
  <c r="CV159" i="1"/>
  <c r="CV181" i="1"/>
  <c r="CV157" i="1"/>
  <c r="CV151" i="1"/>
  <c r="CV155" i="1"/>
  <c r="CV114" i="1"/>
  <c r="CV103" i="1"/>
  <c r="CV108" i="1"/>
  <c r="CV110" i="1" s="1"/>
  <c r="CV111" i="1"/>
  <c r="EE198" i="1"/>
  <c r="EE181" i="1"/>
  <c r="EE151" i="1"/>
  <c r="EE111" i="1"/>
  <c r="EE114" i="1"/>
  <c r="EE103" i="1"/>
  <c r="EE108" i="1"/>
  <c r="EE110" i="1" s="1"/>
  <c r="EE112" i="1" s="1"/>
  <c r="EE122" i="1" s="1"/>
  <c r="FV206" i="1"/>
  <c r="FV208" i="1" s="1"/>
  <c r="FV217" i="1" s="1"/>
  <c r="FV172" i="1"/>
  <c r="AI181" i="1"/>
  <c r="AI198" i="1"/>
  <c r="AI108" i="1"/>
  <c r="AI110" i="1" s="1"/>
  <c r="AI151" i="1"/>
  <c r="AI111" i="1"/>
  <c r="AI114" i="1"/>
  <c r="AI103" i="1"/>
  <c r="CN198" i="1"/>
  <c r="CN181" i="1"/>
  <c r="CN149" i="1"/>
  <c r="CN103" i="1"/>
  <c r="CN108" i="1"/>
  <c r="CN110" i="1" s="1"/>
  <c r="CN111" i="1"/>
  <c r="CN114" i="1"/>
  <c r="FR145" i="1"/>
  <c r="FR147" i="1" s="1"/>
  <c r="DU182" i="1"/>
  <c r="DU141" i="1"/>
  <c r="DU145" i="1" s="1"/>
  <c r="DU147" i="1" s="1"/>
  <c r="DU143" i="1"/>
  <c r="AU198" i="1"/>
  <c r="AU181" i="1"/>
  <c r="AU108" i="1"/>
  <c r="AU110" i="1" s="1"/>
  <c r="AU151" i="1"/>
  <c r="AU111" i="1"/>
  <c r="AU114" i="1"/>
  <c r="AU103" i="1"/>
  <c r="CT172" i="1"/>
  <c r="CT206" i="1"/>
  <c r="CT208" i="1" s="1"/>
  <c r="CT217" i="1" s="1"/>
  <c r="DE206" i="1"/>
  <c r="DE208" i="1" s="1"/>
  <c r="DE217" i="1" s="1"/>
  <c r="DE172" i="1"/>
  <c r="AE145" i="1"/>
  <c r="AE147" i="1" s="1"/>
  <c r="EX145" i="1"/>
  <c r="EX147" i="1" s="1"/>
  <c r="BF145" i="1"/>
  <c r="BF147" i="1" s="1"/>
  <c r="FL198" i="1"/>
  <c r="FL149" i="1"/>
  <c r="FL181" i="1"/>
  <c r="FL108" i="1"/>
  <c r="FL110" i="1" s="1"/>
  <c r="FL112" i="1" s="1"/>
  <c r="FL122" i="1" s="1"/>
  <c r="FL111" i="1"/>
  <c r="FL114" i="1"/>
  <c r="FL103" i="1"/>
  <c r="DC206" i="1"/>
  <c r="DC208" i="1" s="1"/>
  <c r="DC217" i="1" s="1"/>
  <c r="DC172" i="1"/>
  <c r="CP206" i="1"/>
  <c r="CP208" i="1" s="1"/>
  <c r="CP217" i="1" s="1"/>
  <c r="CP172" i="1"/>
  <c r="S145" i="1"/>
  <c r="S147" i="1" s="1"/>
  <c r="AS206" i="1"/>
  <c r="AS208" i="1" s="1"/>
  <c r="AS217" i="1" s="1"/>
  <c r="AS172" i="1"/>
  <c r="FH206" i="1"/>
  <c r="FH208" i="1" s="1"/>
  <c r="FH217" i="1" s="1"/>
  <c r="FH172" i="1"/>
  <c r="T206" i="1"/>
  <c r="T208" i="1" s="1"/>
  <c r="T217" i="1" s="1"/>
  <c r="T172" i="1"/>
  <c r="P206" i="1"/>
  <c r="P208" i="1" s="1"/>
  <c r="P217" i="1" s="1"/>
  <c r="P172" i="1"/>
  <c r="DK206" i="1"/>
  <c r="DK208" i="1" s="1"/>
  <c r="DK217" i="1" s="1"/>
  <c r="DK172" i="1"/>
  <c r="BZ206" i="1"/>
  <c r="BZ208" i="1" s="1"/>
  <c r="BZ217" i="1" s="1"/>
  <c r="BZ172" i="1"/>
  <c r="FG145" i="1"/>
  <c r="FG147" i="1" s="1"/>
  <c r="CD145" i="1"/>
  <c r="CD147" i="1" s="1"/>
  <c r="FO145" i="1"/>
  <c r="FO147" i="1" s="1"/>
  <c r="DI206" i="1"/>
  <c r="DI208" i="1" s="1"/>
  <c r="DI217" i="1" s="1"/>
  <c r="DI172" i="1"/>
  <c r="E205" i="1"/>
  <c r="E208" i="1" s="1"/>
  <c r="E217" i="1" s="1"/>
  <c r="E126" i="1"/>
  <c r="E102" i="1"/>
  <c r="FO206" i="1"/>
  <c r="FO208" i="1" s="1"/>
  <c r="FO217" i="1" s="1"/>
  <c r="FO172" i="1"/>
  <c r="AH143" i="1"/>
  <c r="AH145" i="1" s="1"/>
  <c r="AH147" i="1" s="1"/>
  <c r="BS198" i="1"/>
  <c r="BS181" i="1"/>
  <c r="BS149" i="1"/>
  <c r="BS108" i="1"/>
  <c r="BS110" i="1" s="1"/>
  <c r="BS112" i="1" s="1"/>
  <c r="BS122" i="1" s="1"/>
  <c r="BS111" i="1"/>
  <c r="BS114" i="1"/>
  <c r="BS103" i="1"/>
  <c r="BS151" i="1"/>
  <c r="EY198" i="1"/>
  <c r="EY181" i="1"/>
  <c r="EY149" i="1"/>
  <c r="EY108" i="1"/>
  <c r="EY110" i="1" s="1"/>
  <c r="EY112" i="1" s="1"/>
  <c r="EY122" i="1" s="1"/>
  <c r="EY111" i="1"/>
  <c r="EY114" i="1"/>
  <c r="EY151" i="1"/>
  <c r="EY103" i="1"/>
  <c r="AM198" i="1"/>
  <c r="AM181" i="1"/>
  <c r="AM151" i="1"/>
  <c r="AM111" i="1"/>
  <c r="AM114" i="1"/>
  <c r="AM103" i="1"/>
  <c r="AM108" i="1"/>
  <c r="AM110" i="1" s="1"/>
  <c r="EU198" i="1"/>
  <c r="EU181" i="1"/>
  <c r="EU149" i="1"/>
  <c r="EU151" i="1"/>
  <c r="EU153" i="1"/>
  <c r="EU103" i="1"/>
  <c r="EU108" i="1"/>
  <c r="EU110" i="1" s="1"/>
  <c r="EU112" i="1" s="1"/>
  <c r="EU122" i="1" s="1"/>
  <c r="EU111" i="1"/>
  <c r="EU114" i="1"/>
  <c r="CY198" i="1"/>
  <c r="CY181" i="1"/>
  <c r="CY151" i="1"/>
  <c r="CY103" i="1"/>
  <c r="CY108" i="1"/>
  <c r="CY110" i="1" s="1"/>
  <c r="CY111" i="1"/>
  <c r="CY114" i="1"/>
  <c r="BC198" i="1"/>
  <c r="BC181" i="1"/>
  <c r="BC149" i="1"/>
  <c r="BC151" i="1"/>
  <c r="BC153" i="1"/>
  <c r="BC103" i="1"/>
  <c r="BC108" i="1"/>
  <c r="BC110" i="1" s="1"/>
  <c r="BC112" i="1" s="1"/>
  <c r="BC122" i="1" s="1"/>
  <c r="BC111" i="1"/>
  <c r="BC114" i="1"/>
  <c r="G198" i="1"/>
  <c r="G181" i="1"/>
  <c r="G149" i="1"/>
  <c r="G103" i="1"/>
  <c r="G108" i="1"/>
  <c r="G110" i="1" s="1"/>
  <c r="G112" i="1" s="1"/>
  <c r="G122" i="1" s="1"/>
  <c r="G111" i="1"/>
  <c r="G114" i="1"/>
  <c r="FX198" i="1"/>
  <c r="FX181" i="1"/>
  <c r="FX151" i="1"/>
  <c r="FX108" i="1"/>
  <c r="FX110" i="1" s="1"/>
  <c r="FX111" i="1"/>
  <c r="FX114" i="1"/>
  <c r="FX103" i="1"/>
  <c r="BL198" i="1"/>
  <c r="BL181" i="1"/>
  <c r="BL151" i="1"/>
  <c r="BL114" i="1"/>
  <c r="BL103" i="1"/>
  <c r="BL108" i="1"/>
  <c r="BL110" i="1" s="1"/>
  <c r="BL111" i="1"/>
  <c r="BL143" i="1"/>
  <c r="BL145" i="1" s="1"/>
  <c r="BL147" i="1" s="1"/>
  <c r="CP198" i="1"/>
  <c r="CP181" i="1"/>
  <c r="CP149" i="1"/>
  <c r="CP103" i="1"/>
  <c r="CP108" i="1"/>
  <c r="CP110" i="1" s="1"/>
  <c r="CP112" i="1" s="1"/>
  <c r="CP122" i="1" s="1"/>
  <c r="CP111" i="1"/>
  <c r="CP114" i="1"/>
  <c r="FV198" i="1"/>
  <c r="FV181" i="1"/>
  <c r="FV149" i="1"/>
  <c r="FV153" i="1" s="1"/>
  <c r="FV103" i="1"/>
  <c r="FV108" i="1"/>
  <c r="FV110" i="1" s="1"/>
  <c r="FV112" i="1" s="1"/>
  <c r="FV122" i="1" s="1"/>
  <c r="FV151" i="1"/>
  <c r="FV111" i="1"/>
  <c r="FV114" i="1"/>
  <c r="CI198" i="1"/>
  <c r="CI181" i="1"/>
  <c r="CI149" i="1"/>
  <c r="CI153" i="1" s="1"/>
  <c r="CI151" i="1"/>
  <c r="CI111" i="1"/>
  <c r="CI114" i="1"/>
  <c r="CI103" i="1"/>
  <c r="CI108" i="1"/>
  <c r="CI110" i="1" s="1"/>
  <c r="CI112" i="1" s="1"/>
  <c r="CI122" i="1" s="1"/>
  <c r="DR198" i="1"/>
  <c r="DR181" i="1"/>
  <c r="DR149" i="1"/>
  <c r="DR151" i="1"/>
  <c r="DR111" i="1"/>
  <c r="DR114" i="1"/>
  <c r="DR103" i="1"/>
  <c r="DR108" i="1"/>
  <c r="DR110" i="1" s="1"/>
  <c r="FM198" i="1"/>
  <c r="FM149" i="1"/>
  <c r="FM181" i="1"/>
  <c r="FM111" i="1"/>
  <c r="FM114" i="1"/>
  <c r="FM103" i="1"/>
  <c r="FM108" i="1"/>
  <c r="FM110" i="1" s="1"/>
  <c r="DQ198" i="1"/>
  <c r="DQ181" i="1"/>
  <c r="DQ149" i="1"/>
  <c r="DQ111" i="1"/>
  <c r="DQ114" i="1"/>
  <c r="DQ103" i="1"/>
  <c r="DQ108" i="1"/>
  <c r="DQ110" i="1" s="1"/>
  <c r="BU198" i="1"/>
  <c r="BU157" i="1"/>
  <c r="BU159" i="1"/>
  <c r="BU155" i="1"/>
  <c r="BU151" i="1"/>
  <c r="BU181" i="1"/>
  <c r="BU111" i="1"/>
  <c r="BU153" i="1"/>
  <c r="BU114" i="1"/>
  <c r="BU103" i="1"/>
  <c r="BU108" i="1"/>
  <c r="BU110" i="1" s="1"/>
  <c r="BU112" i="1" s="1"/>
  <c r="BU122" i="1" s="1"/>
  <c r="Y198" i="1"/>
  <c r="Y149" i="1"/>
  <c r="Y153" i="1" s="1"/>
  <c r="Y181" i="1"/>
  <c r="Y151" i="1"/>
  <c r="Y111" i="1"/>
  <c r="Y114" i="1"/>
  <c r="Y103" i="1"/>
  <c r="Y141" i="1"/>
  <c r="Y145" i="1" s="1"/>
  <c r="Y147" i="1" s="1"/>
  <c r="Y108" i="1"/>
  <c r="Y110" i="1" s="1"/>
  <c r="Y112" i="1" s="1"/>
  <c r="Y122" i="1" s="1"/>
  <c r="BR120" i="1"/>
  <c r="BR117" i="1"/>
  <c r="BT120" i="1"/>
  <c r="BT117" i="1"/>
  <c r="AU120" i="1"/>
  <c r="AU117" i="1"/>
  <c r="CS117" i="1"/>
  <c r="CS120" i="1"/>
  <c r="BJ117" i="1"/>
  <c r="BJ120" i="1"/>
  <c r="EL120" i="1"/>
  <c r="EL117" i="1"/>
  <c r="CU117" i="1"/>
  <c r="CU120" i="1"/>
  <c r="BL117" i="1"/>
  <c r="BL120" i="1"/>
  <c r="E117" i="1"/>
  <c r="E120" i="1"/>
  <c r="ES117" i="1"/>
  <c r="ES120" i="1"/>
  <c r="CL117" i="1"/>
  <c r="CL120" i="1"/>
  <c r="CA117" i="1"/>
  <c r="CA120" i="1"/>
  <c r="BD117" i="1"/>
  <c r="BD120" i="1"/>
  <c r="DB120" i="1"/>
  <c r="DB117" i="1"/>
  <c r="CC120" i="1"/>
  <c r="CC117" i="1"/>
  <c r="CD198" i="1"/>
  <c r="CD159" i="1"/>
  <c r="CD181" i="1"/>
  <c r="CD153" i="1"/>
  <c r="CD155" i="1"/>
  <c r="CD157" i="1"/>
  <c r="CD103" i="1"/>
  <c r="CD108" i="1"/>
  <c r="CD110" i="1" s="1"/>
  <c r="CD112" i="1" s="1"/>
  <c r="CD122" i="1" s="1"/>
  <c r="CD111" i="1"/>
  <c r="CD114" i="1"/>
  <c r="CD151" i="1"/>
  <c r="V181" i="1"/>
  <c r="V198" i="1"/>
  <c r="V103" i="1"/>
  <c r="V108" i="1"/>
  <c r="V110" i="1" s="1"/>
  <c r="V112" i="1" s="1"/>
  <c r="V122" i="1" s="1"/>
  <c r="V111" i="1"/>
  <c r="V151" i="1"/>
  <c r="V114" i="1"/>
  <c r="EW198" i="1"/>
  <c r="EW181" i="1"/>
  <c r="EW103" i="1"/>
  <c r="EW149" i="1"/>
  <c r="EW108" i="1"/>
  <c r="EW110" i="1" s="1"/>
  <c r="EW112" i="1" s="1"/>
  <c r="EW122" i="1" s="1"/>
  <c r="EW111" i="1"/>
  <c r="EW114" i="1"/>
  <c r="EM225" i="1"/>
  <c r="DP172" i="1"/>
  <c r="DP206" i="1"/>
  <c r="DP208" i="1" s="1"/>
  <c r="DP217" i="1" s="1"/>
  <c r="D145" i="1"/>
  <c r="D147" i="1" s="1"/>
  <c r="DD206" i="1"/>
  <c r="DD208" i="1" s="1"/>
  <c r="DD217" i="1" s="1"/>
  <c r="DD172" i="1"/>
  <c r="W206" i="1"/>
  <c r="W208" i="1" s="1"/>
  <c r="W217" i="1" s="1"/>
  <c r="W172" i="1"/>
  <c r="U120" i="1"/>
  <c r="U117" i="1"/>
  <c r="DI182" i="1"/>
  <c r="DI141" i="1"/>
  <c r="DI143" i="1"/>
  <c r="EC145" i="1"/>
  <c r="EC147" i="1" s="1"/>
  <c r="DR145" i="1"/>
  <c r="DR147" i="1" s="1"/>
  <c r="DH145" i="1"/>
  <c r="DH147" i="1" s="1"/>
  <c r="AN145" i="1"/>
  <c r="AN147" i="1" s="1"/>
  <c r="CH206" i="1"/>
  <c r="CH172" i="1"/>
  <c r="DO143" i="1"/>
  <c r="DO145" i="1" s="1"/>
  <c r="DO147" i="1" s="1"/>
  <c r="CS206" i="1"/>
  <c r="CS208" i="1" s="1"/>
  <c r="CS217" i="1" s="1"/>
  <c r="CS172" i="1"/>
  <c r="X198" i="1"/>
  <c r="X181" i="1"/>
  <c r="X151" i="1"/>
  <c r="X108" i="1"/>
  <c r="X110" i="1" s="1"/>
  <c r="X111" i="1"/>
  <c r="X114" i="1"/>
  <c r="X103" i="1"/>
  <c r="CQ206" i="1"/>
  <c r="CQ208" i="1" s="1"/>
  <c r="CQ217" i="1" s="1"/>
  <c r="CQ172" i="1"/>
  <c r="CD206" i="1"/>
  <c r="CD208" i="1" s="1"/>
  <c r="CD217" i="1" s="1"/>
  <c r="CD172" i="1"/>
  <c r="FU206" i="1"/>
  <c r="FU208" i="1" s="1"/>
  <c r="FU217" i="1" s="1"/>
  <c r="FU172" i="1"/>
  <c r="AG206" i="1"/>
  <c r="AG208" i="1" s="1"/>
  <c r="AG217" i="1" s="1"/>
  <c r="AG172" i="1"/>
  <c r="CE198" i="1"/>
  <c r="CE181" i="1"/>
  <c r="CE108" i="1"/>
  <c r="CE110" i="1" s="1"/>
  <c r="CE111" i="1"/>
  <c r="CE114" i="1"/>
  <c r="CE151" i="1"/>
  <c r="CE103" i="1"/>
  <c r="EV206" i="1"/>
  <c r="EV208" i="1" s="1"/>
  <c r="EV217" i="1" s="1"/>
  <c r="EV172" i="1"/>
  <c r="H206" i="1"/>
  <c r="H208" i="1" s="1"/>
  <c r="H217" i="1" s="1"/>
  <c r="H172" i="1"/>
  <c r="C89" i="1"/>
  <c r="FZ84" i="1"/>
  <c r="CY206" i="1"/>
  <c r="CY208" i="1" s="1"/>
  <c r="CY217" i="1" s="1"/>
  <c r="CY172" i="1"/>
  <c r="BN206" i="1"/>
  <c r="BN208" i="1" s="1"/>
  <c r="BN217" i="1" s="1"/>
  <c r="BN172" i="1"/>
  <c r="DS206" i="1"/>
  <c r="DS208" i="1" s="1"/>
  <c r="DS217" i="1" s="1"/>
  <c r="DS172" i="1"/>
  <c r="BK145" i="1"/>
  <c r="BK147" i="1" s="1"/>
  <c r="CW206" i="1"/>
  <c r="CW208" i="1" s="1"/>
  <c r="CW217" i="1" s="1"/>
  <c r="CW172" i="1"/>
  <c r="DF145" i="1"/>
  <c r="DF147" i="1" s="1"/>
  <c r="EE206" i="1"/>
  <c r="EE208" i="1" s="1"/>
  <c r="EE217" i="1" s="1"/>
  <c r="EE172" i="1"/>
  <c r="FH198" i="1"/>
  <c r="FH181" i="1"/>
  <c r="FH151" i="1"/>
  <c r="FH103" i="1"/>
  <c r="FH108" i="1"/>
  <c r="FH110" i="1" s="1"/>
  <c r="FH111" i="1"/>
  <c r="FH114" i="1"/>
  <c r="DL198" i="1"/>
  <c r="DL181" i="1"/>
  <c r="DL151" i="1"/>
  <c r="DL153" i="1" s="1"/>
  <c r="DL103" i="1"/>
  <c r="DL108" i="1"/>
  <c r="DL110" i="1" s="1"/>
  <c r="DL111" i="1"/>
  <c r="DL149" i="1"/>
  <c r="DL114" i="1"/>
  <c r="BP198" i="1"/>
  <c r="BP181" i="1"/>
  <c r="BP151" i="1"/>
  <c r="BP103" i="1"/>
  <c r="BP108" i="1"/>
  <c r="BP110" i="1" s="1"/>
  <c r="BP112" i="1" s="1"/>
  <c r="BP122" i="1" s="1"/>
  <c r="BP111" i="1"/>
  <c r="BP114" i="1"/>
  <c r="T198" i="1"/>
  <c r="T181" i="1"/>
  <c r="T151" i="1"/>
  <c r="T103" i="1"/>
  <c r="T108" i="1"/>
  <c r="T110" i="1" s="1"/>
  <c r="T111" i="1"/>
  <c r="T114" i="1"/>
  <c r="ET198" i="1"/>
  <c r="ET181" i="1"/>
  <c r="ET151" i="1"/>
  <c r="ET114" i="1"/>
  <c r="ET103" i="1"/>
  <c r="ET108" i="1"/>
  <c r="ET110" i="1" s="1"/>
  <c r="ET112" i="1" s="1"/>
  <c r="ET122" i="1" s="1"/>
  <c r="ET111" i="1"/>
  <c r="CX198" i="1"/>
  <c r="CX181" i="1"/>
  <c r="CX149" i="1"/>
  <c r="CX151" i="1"/>
  <c r="CX114" i="1"/>
  <c r="CX103" i="1"/>
  <c r="CX108" i="1"/>
  <c r="CX110" i="1" s="1"/>
  <c r="CX112" i="1" s="1"/>
  <c r="CX122" i="1" s="1"/>
  <c r="CX111" i="1"/>
  <c r="BB198" i="1"/>
  <c r="BB181" i="1"/>
  <c r="BB149" i="1"/>
  <c r="BB151" i="1"/>
  <c r="BB114" i="1"/>
  <c r="BB103" i="1"/>
  <c r="BB108" i="1"/>
  <c r="BB110" i="1" s="1"/>
  <c r="BB112" i="1" s="1"/>
  <c r="BB122" i="1" s="1"/>
  <c r="BB111" i="1"/>
  <c r="F198" i="1"/>
  <c r="F181" i="1"/>
  <c r="F149" i="1"/>
  <c r="F114" i="1"/>
  <c r="F103" i="1"/>
  <c r="F108" i="1"/>
  <c r="F110" i="1" s="1"/>
  <c r="F112" i="1" s="1"/>
  <c r="F122" i="1" s="1"/>
  <c r="F111" i="1"/>
  <c r="AG198" i="1"/>
  <c r="AG181" i="1"/>
  <c r="AG103" i="1"/>
  <c r="AG108" i="1"/>
  <c r="AG110" i="1" s="1"/>
  <c r="AG112" i="1" s="1"/>
  <c r="AG122" i="1" s="1"/>
  <c r="AG111" i="1"/>
  <c r="AG114" i="1"/>
  <c r="AG149" i="1"/>
  <c r="FI198" i="1"/>
  <c r="FI181" i="1"/>
  <c r="FI151" i="1"/>
  <c r="FI153" i="1" s="1"/>
  <c r="FI149" i="1"/>
  <c r="FI103" i="1"/>
  <c r="FI108" i="1"/>
  <c r="FI110" i="1" s="1"/>
  <c r="FI112" i="1" s="1"/>
  <c r="FI122" i="1" s="1"/>
  <c r="FI111" i="1"/>
  <c r="FI114" i="1"/>
  <c r="DN120" i="1"/>
  <c r="DN117" i="1"/>
  <c r="CF120" i="1"/>
  <c r="CF117" i="1"/>
  <c r="CE120" i="1"/>
  <c r="CE117" i="1"/>
  <c r="DE117" i="1"/>
  <c r="DE120" i="1"/>
  <c r="BV117" i="1"/>
  <c r="BV120" i="1"/>
  <c r="BS120" i="1"/>
  <c r="BS117" i="1"/>
  <c r="DG117" i="1"/>
  <c r="DG120" i="1"/>
  <c r="BX117" i="1"/>
  <c r="BX120" i="1"/>
  <c r="Q117" i="1"/>
  <c r="Q120" i="1"/>
  <c r="FE117" i="1"/>
  <c r="FE120" i="1"/>
  <c r="CX117" i="1"/>
  <c r="CX120" i="1"/>
  <c r="CM117" i="1"/>
  <c r="CM120" i="1"/>
  <c r="BP117" i="1"/>
  <c r="BP120" i="1"/>
  <c r="FJ120" i="1"/>
  <c r="FJ117" i="1"/>
  <c r="CO120" i="1"/>
  <c r="CO117" i="1"/>
  <c r="EM112" i="1"/>
  <c r="EM122" i="1" s="1"/>
  <c r="BT206" i="1"/>
  <c r="BT208" i="1" s="1"/>
  <c r="BT217" i="1" s="1"/>
  <c r="BT172" i="1"/>
  <c r="DT206" i="1"/>
  <c r="DT172" i="1"/>
  <c r="EI145" i="1"/>
  <c r="EI147" i="1" s="1"/>
  <c r="AR198" i="1"/>
  <c r="AR181" i="1"/>
  <c r="AR103" i="1"/>
  <c r="AR108" i="1"/>
  <c r="AR110" i="1" s="1"/>
  <c r="AR112" i="1" s="1"/>
  <c r="AR122" i="1" s="1"/>
  <c r="AR111" i="1"/>
  <c r="AR149" i="1"/>
  <c r="AR114" i="1"/>
  <c r="AT198" i="1"/>
  <c r="AT181" i="1"/>
  <c r="AT149" i="1"/>
  <c r="AT103" i="1"/>
  <c r="AT108" i="1"/>
  <c r="AT110" i="1" s="1"/>
  <c r="AT111" i="1"/>
  <c r="AT114" i="1"/>
  <c r="EZ120" i="1"/>
  <c r="EZ117" i="1"/>
  <c r="BF120" i="1"/>
  <c r="BF117" i="1"/>
  <c r="AM117" i="1"/>
  <c r="AM120" i="1"/>
  <c r="ER117" i="1"/>
  <c r="ER120" i="1"/>
  <c r="CK117" i="1"/>
  <c r="CK120" i="1"/>
  <c r="FR117" i="1"/>
  <c r="FR120" i="1"/>
  <c r="FS117" i="1"/>
  <c r="FS120" i="1"/>
  <c r="FI120" i="1"/>
  <c r="FI117" i="1"/>
  <c r="EJ143" i="1"/>
  <c r="DV143" i="1"/>
  <c r="CW182" i="1"/>
  <c r="CW141" i="1"/>
  <c r="CW143" i="1"/>
  <c r="BV172" i="1"/>
  <c r="BV206" i="1"/>
  <c r="BV208" i="1" s="1"/>
  <c r="BV217" i="1" s="1"/>
  <c r="FX206" i="1"/>
  <c r="FX208" i="1" s="1"/>
  <c r="FX217" i="1" s="1"/>
  <c r="FX172" i="1"/>
  <c r="CG206" i="1"/>
  <c r="CG208" i="1" s="1"/>
  <c r="CG217" i="1" s="1"/>
  <c r="CG172" i="1"/>
  <c r="CE206" i="1"/>
  <c r="CE208" i="1" s="1"/>
  <c r="CE217" i="1" s="1"/>
  <c r="CE172" i="1"/>
  <c r="BR206" i="1"/>
  <c r="BR208" i="1" s="1"/>
  <c r="BR217" i="1" s="1"/>
  <c r="BR172" i="1"/>
  <c r="FI206" i="1"/>
  <c r="FI208" i="1" s="1"/>
  <c r="FI217" i="1" s="1"/>
  <c r="FI172" i="1"/>
  <c r="U206" i="1"/>
  <c r="U208" i="1" s="1"/>
  <c r="U217" i="1" s="1"/>
  <c r="U172" i="1"/>
  <c r="EJ206" i="1"/>
  <c r="EJ208" i="1" s="1"/>
  <c r="EJ217" i="1" s="1"/>
  <c r="EJ172" i="1"/>
  <c r="CM206" i="1"/>
  <c r="CM208" i="1" s="1"/>
  <c r="CM217" i="1" s="1"/>
  <c r="CM172" i="1"/>
  <c r="BB206" i="1"/>
  <c r="BB208" i="1" s="1"/>
  <c r="BB217" i="1" s="1"/>
  <c r="BB172" i="1"/>
  <c r="AL145" i="1"/>
  <c r="AL147" i="1" s="1"/>
  <c r="AY206" i="1"/>
  <c r="AY208" i="1" s="1"/>
  <c r="AY217" i="1" s="1"/>
  <c r="AY172" i="1"/>
  <c r="CK206" i="1"/>
  <c r="CK208" i="1" s="1"/>
  <c r="CK217" i="1" s="1"/>
  <c r="CK172" i="1"/>
  <c r="CI206" i="1"/>
  <c r="CI208" i="1" s="1"/>
  <c r="CI217" i="1" s="1"/>
  <c r="CI172" i="1"/>
  <c r="FW198" i="1"/>
  <c r="FW181" i="1"/>
  <c r="FW108" i="1"/>
  <c r="FW110" i="1" s="1"/>
  <c r="FW112" i="1" s="1"/>
  <c r="FW122" i="1" s="1"/>
  <c r="FW151" i="1"/>
  <c r="FW111" i="1"/>
  <c r="FW114" i="1"/>
  <c r="FW103" i="1"/>
  <c r="BK198" i="1"/>
  <c r="BK181" i="1"/>
  <c r="BK149" i="1"/>
  <c r="BK111" i="1"/>
  <c r="BK114" i="1"/>
  <c r="BK103" i="1"/>
  <c r="BK108" i="1"/>
  <c r="BK110" i="1" s="1"/>
  <c r="FE198" i="1"/>
  <c r="FE181" i="1"/>
  <c r="FE151" i="1"/>
  <c r="FE114" i="1"/>
  <c r="FE103" i="1"/>
  <c r="FE108" i="1"/>
  <c r="FE110" i="1" s="1"/>
  <c r="FE111" i="1"/>
  <c r="DI198" i="1"/>
  <c r="DI181" i="1"/>
  <c r="DI149" i="1"/>
  <c r="DI151" i="1"/>
  <c r="DI153" i="1" s="1"/>
  <c r="DI114" i="1"/>
  <c r="DI103" i="1"/>
  <c r="DI108" i="1"/>
  <c r="DI110" i="1" s="1"/>
  <c r="DI112" i="1" s="1"/>
  <c r="DI122" i="1" s="1"/>
  <c r="DI111" i="1"/>
  <c r="BM198" i="1"/>
  <c r="BM181" i="1"/>
  <c r="BM151" i="1"/>
  <c r="BM114" i="1"/>
  <c r="BM103" i="1"/>
  <c r="BM108" i="1"/>
  <c r="BM110" i="1" s="1"/>
  <c r="BM112" i="1" s="1"/>
  <c r="BM122" i="1" s="1"/>
  <c r="BM111" i="1"/>
  <c r="Q198" i="1"/>
  <c r="Q181" i="1"/>
  <c r="Q149" i="1"/>
  <c r="Q153" i="1" s="1"/>
  <c r="Q151" i="1"/>
  <c r="Q114" i="1"/>
  <c r="Q103" i="1"/>
  <c r="Q108" i="1"/>
  <c r="Q110" i="1" s="1"/>
  <c r="Q111" i="1"/>
  <c r="EQ198" i="1"/>
  <c r="EQ181" i="1"/>
  <c r="EQ149" i="1"/>
  <c r="EQ111" i="1"/>
  <c r="EQ114" i="1"/>
  <c r="EQ103" i="1"/>
  <c r="EQ108" i="1"/>
  <c r="EQ110" i="1" s="1"/>
  <c r="FN198" i="1"/>
  <c r="FN181" i="1"/>
  <c r="FN149" i="1"/>
  <c r="FN153" i="1" s="1"/>
  <c r="FN151" i="1"/>
  <c r="FN111" i="1"/>
  <c r="FN114" i="1"/>
  <c r="FN103" i="1"/>
  <c r="FN141" i="1"/>
  <c r="FN145" i="1" s="1"/>
  <c r="FN147" i="1" s="1"/>
  <c r="FN108" i="1"/>
  <c r="FN110" i="1" s="1"/>
  <c r="FN112" i="1" s="1"/>
  <c r="FN122" i="1" s="1"/>
  <c r="BJ198" i="1"/>
  <c r="BJ181" i="1"/>
  <c r="BJ149" i="1"/>
  <c r="BJ111" i="1"/>
  <c r="BJ114" i="1"/>
  <c r="BJ103" i="1"/>
  <c r="BJ108" i="1"/>
  <c r="BJ110" i="1" s="1"/>
  <c r="CC198" i="1"/>
  <c r="CC181" i="1"/>
  <c r="CC151" i="1"/>
  <c r="CC103" i="1"/>
  <c r="CC108" i="1"/>
  <c r="CC110" i="1" s="1"/>
  <c r="CC111" i="1"/>
  <c r="CC114" i="1"/>
  <c r="DZ120" i="1"/>
  <c r="DZ117" i="1"/>
  <c r="CR120" i="1"/>
  <c r="CR117" i="1"/>
  <c r="EA120" i="1"/>
  <c r="EA117" i="1"/>
  <c r="DQ117" i="1"/>
  <c r="DQ120" i="1"/>
  <c r="CH117" i="1"/>
  <c r="CH120" i="1"/>
  <c r="DC120" i="1"/>
  <c r="DC117" i="1"/>
  <c r="DS117" i="1"/>
  <c r="DS120" i="1"/>
  <c r="CJ117" i="1"/>
  <c r="CJ120" i="1"/>
  <c r="AC117" i="1"/>
  <c r="AC120" i="1"/>
  <c r="FQ117" i="1"/>
  <c r="FQ120" i="1"/>
  <c r="DJ117" i="1"/>
  <c r="DJ120" i="1"/>
  <c r="CY117" i="1"/>
  <c r="CY120" i="1"/>
  <c r="CB117" i="1"/>
  <c r="CB120" i="1"/>
  <c r="G117" i="1"/>
  <c r="G120" i="1"/>
  <c r="DA120" i="1"/>
  <c r="DA117" i="1"/>
  <c r="FK198" i="1"/>
  <c r="FK181" i="1"/>
  <c r="FK149" i="1"/>
  <c r="FK153" i="1" s="1"/>
  <c r="FK108" i="1"/>
  <c r="FK110" i="1" s="1"/>
  <c r="FK111" i="1"/>
  <c r="FK151" i="1"/>
  <c r="FK114" i="1"/>
  <c r="FK103" i="1"/>
  <c r="AY198" i="1"/>
  <c r="AY181" i="1"/>
  <c r="AY151" i="1"/>
  <c r="AY111" i="1"/>
  <c r="AY114" i="1"/>
  <c r="AY103" i="1"/>
  <c r="AY108" i="1"/>
  <c r="AY110" i="1" s="1"/>
  <c r="DC181" i="1"/>
  <c r="DC155" i="1"/>
  <c r="DC157" i="1"/>
  <c r="DC198" i="1"/>
  <c r="DC159" i="1"/>
  <c r="DC153" i="1"/>
  <c r="DC108" i="1"/>
  <c r="DC110" i="1" s="1"/>
  <c r="DC151" i="1"/>
  <c r="DC111" i="1"/>
  <c r="DC114" i="1"/>
  <c r="DC103" i="1"/>
  <c r="FD198" i="1"/>
  <c r="FD181" i="1"/>
  <c r="FD151" i="1"/>
  <c r="FD114" i="1"/>
  <c r="FD103" i="1"/>
  <c r="FD108" i="1"/>
  <c r="FD110" i="1" s="1"/>
  <c r="FD111" i="1"/>
  <c r="AL206" i="1"/>
  <c r="AL208" i="1" s="1"/>
  <c r="AL217" i="1" s="1"/>
  <c r="AL172" i="1"/>
  <c r="DO198" i="1"/>
  <c r="DO181" i="1"/>
  <c r="DO153" i="1"/>
  <c r="DO149" i="1"/>
  <c r="DO108" i="1"/>
  <c r="DO110" i="1" s="1"/>
  <c r="DO112" i="1" s="1"/>
  <c r="DO122" i="1" s="1"/>
  <c r="DO151" i="1"/>
  <c r="DO111" i="1"/>
  <c r="DO114" i="1"/>
  <c r="DO103" i="1"/>
  <c r="FB206" i="1"/>
  <c r="FB208" i="1" s="1"/>
  <c r="FB217" i="1" s="1"/>
  <c r="FB172" i="1"/>
  <c r="CU206" i="1"/>
  <c r="CU208" i="1" s="1"/>
  <c r="CU217" i="1" s="1"/>
  <c r="CU172" i="1"/>
  <c r="Y206" i="1"/>
  <c r="Y208" i="1" s="1"/>
  <c r="Y217" i="1" s="1"/>
  <c r="Y172" i="1"/>
  <c r="EX206" i="1"/>
  <c r="EX208" i="1" s="1"/>
  <c r="EX217" i="1" s="1"/>
  <c r="EX172" i="1"/>
  <c r="DA206" i="1"/>
  <c r="DA208" i="1" s="1"/>
  <c r="DA217" i="1" s="1"/>
  <c r="DA172" i="1"/>
  <c r="EJ141" i="1"/>
  <c r="EJ145" i="1" s="1"/>
  <c r="EJ147" i="1" s="1"/>
  <c r="DV141" i="1"/>
  <c r="DV145" i="1" s="1"/>
  <c r="DV147" i="1" s="1"/>
  <c r="CK182" i="1"/>
  <c r="CK141" i="1"/>
  <c r="CK143" i="1"/>
  <c r="FP145" i="1"/>
  <c r="FP147" i="1" s="1"/>
  <c r="AB145" i="1"/>
  <c r="AB147" i="1" s="1"/>
  <c r="BJ206" i="1"/>
  <c r="BJ208" i="1" s="1"/>
  <c r="BJ217" i="1" s="1"/>
  <c r="BJ172" i="1"/>
  <c r="EZ206" i="1"/>
  <c r="EZ208" i="1" s="1"/>
  <c r="EZ217" i="1" s="1"/>
  <c r="EZ172" i="1"/>
  <c r="BU206" i="1"/>
  <c r="BU208" i="1" s="1"/>
  <c r="BU217" i="1" s="1"/>
  <c r="BU172" i="1"/>
  <c r="BD145" i="1"/>
  <c r="BD147" i="1" s="1"/>
  <c r="DN145" i="1"/>
  <c r="DN147" i="1" s="1"/>
  <c r="V145" i="1"/>
  <c r="V147" i="1" s="1"/>
  <c r="FU143" i="1"/>
  <c r="BS206" i="1"/>
  <c r="BS208" i="1" s="1"/>
  <c r="BS217" i="1" s="1"/>
  <c r="BS172" i="1"/>
  <c r="BF206" i="1"/>
  <c r="BF208" i="1" s="1"/>
  <c r="BF217" i="1" s="1"/>
  <c r="BF172" i="1"/>
  <c r="CF198" i="1"/>
  <c r="CF151" i="1"/>
  <c r="CF181" i="1"/>
  <c r="CF108" i="1"/>
  <c r="CF110" i="1" s="1"/>
  <c r="CF111" i="1"/>
  <c r="CF114" i="1"/>
  <c r="CF103" i="1"/>
  <c r="EW206" i="1"/>
  <c r="EW208" i="1" s="1"/>
  <c r="EW217" i="1" s="1"/>
  <c r="EW172" i="1"/>
  <c r="I206" i="1"/>
  <c r="I208" i="1" s="1"/>
  <c r="I217" i="1" s="1"/>
  <c r="I172" i="1"/>
  <c r="DX206" i="1"/>
  <c r="DX208" i="1" s="1"/>
  <c r="DX217" i="1" s="1"/>
  <c r="DX172" i="1"/>
  <c r="CA206" i="1"/>
  <c r="CA208" i="1" s="1"/>
  <c r="CA217" i="1" s="1"/>
  <c r="CA172" i="1"/>
  <c r="AP206" i="1"/>
  <c r="AP208" i="1" s="1"/>
  <c r="AP217" i="1" s="1"/>
  <c r="AP172" i="1"/>
  <c r="EL198" i="1"/>
  <c r="EL181" i="1"/>
  <c r="EL149" i="1"/>
  <c r="EL103" i="1"/>
  <c r="EL108" i="1"/>
  <c r="EL110" i="1" s="1"/>
  <c r="EL111" i="1"/>
  <c r="EL114" i="1"/>
  <c r="C173" i="1"/>
  <c r="C176" i="1"/>
  <c r="FC145" i="1"/>
  <c r="FC147" i="1" s="1"/>
  <c r="DG145" i="1"/>
  <c r="DG147" i="1" s="1"/>
  <c r="FZ134" i="1"/>
  <c r="BY206" i="1"/>
  <c r="BY208" i="1" s="1"/>
  <c r="BY217" i="1" s="1"/>
  <c r="BY172" i="1"/>
  <c r="O206" i="1"/>
  <c r="O208" i="1" s="1"/>
  <c r="O217" i="1" s="1"/>
  <c r="O172" i="1"/>
  <c r="EZ198" i="1"/>
  <c r="EZ151" i="1"/>
  <c r="EZ108" i="1"/>
  <c r="EZ110" i="1" s="1"/>
  <c r="EZ112" i="1" s="1"/>
  <c r="EZ122" i="1" s="1"/>
  <c r="EZ111" i="1"/>
  <c r="EZ114" i="1"/>
  <c r="EZ181" i="1"/>
  <c r="EZ103" i="1"/>
  <c r="AN198" i="1"/>
  <c r="AN159" i="1"/>
  <c r="AN181" i="1"/>
  <c r="AN157" i="1"/>
  <c r="AN151" i="1"/>
  <c r="AN153" i="1"/>
  <c r="AN114" i="1"/>
  <c r="AN103" i="1"/>
  <c r="AN108" i="1"/>
  <c r="AN110" i="1" s="1"/>
  <c r="AN155" i="1"/>
  <c r="AN111" i="1"/>
  <c r="DT198" i="1"/>
  <c r="DT181" i="1"/>
  <c r="DT151" i="1"/>
  <c r="DT114" i="1"/>
  <c r="DT103" i="1"/>
  <c r="DT108" i="1"/>
  <c r="DT110" i="1" s="1"/>
  <c r="DT112" i="1" s="1"/>
  <c r="DT122" i="1" s="1"/>
  <c r="DT111" i="1"/>
  <c r="K198" i="1"/>
  <c r="K181" i="1"/>
  <c r="K108" i="1"/>
  <c r="K110" i="1" s="1"/>
  <c r="K111" i="1"/>
  <c r="K114" i="1"/>
  <c r="K151" i="1"/>
  <c r="K103" i="1"/>
  <c r="EI198" i="1"/>
  <c r="EI181" i="1"/>
  <c r="EI149" i="1"/>
  <c r="EI153" i="1" s="1"/>
  <c r="EI151" i="1"/>
  <c r="EI103" i="1"/>
  <c r="EI108" i="1"/>
  <c r="EI110" i="1" s="1"/>
  <c r="EI111" i="1"/>
  <c r="EI114" i="1"/>
  <c r="CM198" i="1"/>
  <c r="CM181" i="1"/>
  <c r="CM149" i="1"/>
  <c r="CM153" i="1" s="1"/>
  <c r="CM151" i="1"/>
  <c r="CM103" i="1"/>
  <c r="CM108" i="1"/>
  <c r="CM110" i="1" s="1"/>
  <c r="CM111" i="1"/>
  <c r="CM114" i="1"/>
  <c r="AQ198" i="1"/>
  <c r="AQ181" i="1"/>
  <c r="AQ151" i="1"/>
  <c r="AQ103" i="1"/>
  <c r="AQ108" i="1"/>
  <c r="AQ110" i="1" s="1"/>
  <c r="AQ111" i="1"/>
  <c r="AQ114" i="1"/>
  <c r="P198" i="1"/>
  <c r="P181" i="1"/>
  <c r="P151" i="1"/>
  <c r="P114" i="1"/>
  <c r="P103" i="1"/>
  <c r="P108" i="1"/>
  <c r="P110" i="1" s="1"/>
  <c r="P112" i="1" s="1"/>
  <c r="P122" i="1" s="1"/>
  <c r="P111" i="1"/>
  <c r="AJ198" i="1"/>
  <c r="AJ181" i="1"/>
  <c r="AJ151" i="1"/>
  <c r="AJ108" i="1"/>
  <c r="AJ110" i="1" s="1"/>
  <c r="AJ112" i="1" s="1"/>
  <c r="AJ122" i="1" s="1"/>
  <c r="AJ111" i="1"/>
  <c r="AJ114" i="1"/>
  <c r="AJ103" i="1"/>
  <c r="AH198" i="1"/>
  <c r="AH181" i="1"/>
  <c r="AH153" i="1"/>
  <c r="AH149" i="1"/>
  <c r="AH103" i="1"/>
  <c r="AH108" i="1"/>
  <c r="AH110" i="1" s="1"/>
  <c r="AH112" i="1" s="1"/>
  <c r="AH122" i="1" s="1"/>
  <c r="AH151" i="1"/>
  <c r="AH111" i="1"/>
  <c r="AH114" i="1"/>
  <c r="FP198" i="1"/>
  <c r="FP153" i="1"/>
  <c r="FP181" i="1"/>
  <c r="FP149" i="1"/>
  <c r="FP151" i="1"/>
  <c r="FP114" i="1"/>
  <c r="FP103" i="1"/>
  <c r="FP108" i="1"/>
  <c r="FP110" i="1" s="1"/>
  <c r="FP111" i="1"/>
  <c r="BG198" i="1"/>
  <c r="BG181" i="1"/>
  <c r="BG149" i="1"/>
  <c r="BG151" i="1"/>
  <c r="BG108" i="1"/>
  <c r="BG110" i="1" s="1"/>
  <c r="BG112" i="1" s="1"/>
  <c r="BG122" i="1" s="1"/>
  <c r="BG111" i="1"/>
  <c r="BG114" i="1"/>
  <c r="BG103" i="1"/>
  <c r="FA198" i="1"/>
  <c r="FA149" i="1"/>
  <c r="FA181" i="1"/>
  <c r="FA111" i="1"/>
  <c r="FA114" i="1"/>
  <c r="FA103" i="1"/>
  <c r="FA108" i="1"/>
  <c r="FA110" i="1" s="1"/>
  <c r="FA112" i="1" s="1"/>
  <c r="FA122" i="1" s="1"/>
  <c r="DE198" i="1"/>
  <c r="DE157" i="1"/>
  <c r="DE159" i="1"/>
  <c r="DE155" i="1"/>
  <c r="DE153" i="1"/>
  <c r="DE181" i="1"/>
  <c r="DE151" i="1"/>
  <c r="DE111" i="1"/>
  <c r="DE114" i="1"/>
  <c r="DE103" i="1"/>
  <c r="DE108" i="1"/>
  <c r="DE110" i="1" s="1"/>
  <c r="DE112" i="1" s="1"/>
  <c r="DE122" i="1" s="1"/>
  <c r="BI198" i="1"/>
  <c r="BI181" i="1"/>
  <c r="BI151" i="1"/>
  <c r="BI111" i="1"/>
  <c r="BI114" i="1"/>
  <c r="BI103" i="1"/>
  <c r="BI108" i="1"/>
  <c r="BI110" i="1" s="1"/>
  <c r="BI112" i="1" s="1"/>
  <c r="BI122" i="1" s="1"/>
  <c r="M198" i="1"/>
  <c r="M149" i="1"/>
  <c r="M153" i="1" s="1"/>
  <c r="M151" i="1"/>
  <c r="M181" i="1"/>
  <c r="M111" i="1"/>
  <c r="M114" i="1"/>
  <c r="M103" i="1"/>
  <c r="M108" i="1"/>
  <c r="M110" i="1" s="1"/>
  <c r="M112" i="1" s="1"/>
  <c r="M122" i="1" s="1"/>
  <c r="EX120" i="1"/>
  <c r="EX117" i="1"/>
  <c r="DD120" i="1"/>
  <c r="DD117" i="1"/>
  <c r="EY120" i="1"/>
  <c r="EY117" i="1"/>
  <c r="EC117" i="1"/>
  <c r="EC120" i="1"/>
  <c r="CT117" i="1"/>
  <c r="CT120" i="1"/>
  <c r="EM120" i="1"/>
  <c r="EM117" i="1"/>
  <c r="EE117" i="1"/>
  <c r="EE120" i="1"/>
  <c r="CV117" i="1"/>
  <c r="CV120" i="1"/>
  <c r="AO117" i="1"/>
  <c r="AO120" i="1"/>
  <c r="J120" i="1"/>
  <c r="J117" i="1"/>
  <c r="DV117" i="1"/>
  <c r="DV120" i="1"/>
  <c r="DW117" i="1"/>
  <c r="DW120" i="1"/>
  <c r="CN117" i="1"/>
  <c r="CN120" i="1"/>
  <c r="AE117" i="1"/>
  <c r="AE120" i="1"/>
  <c r="DM120" i="1"/>
  <c r="DM117" i="1"/>
  <c r="EK198" i="1"/>
  <c r="EK181" i="1"/>
  <c r="EK103" i="1"/>
  <c r="EK108" i="1"/>
  <c r="EK110" i="1" s="1"/>
  <c r="EK149" i="1"/>
  <c r="EK111" i="1"/>
  <c r="EK114" i="1"/>
  <c r="BE198" i="1"/>
  <c r="BE181" i="1"/>
  <c r="BE103" i="1"/>
  <c r="BE108" i="1"/>
  <c r="BE110" i="1" s="1"/>
  <c r="BE112" i="1" s="1"/>
  <c r="BE122" i="1" s="1"/>
  <c r="BE149" i="1"/>
  <c r="BE111" i="1"/>
  <c r="BE114" i="1"/>
  <c r="AU206" i="1"/>
  <c r="AU208" i="1" s="1"/>
  <c r="AU217" i="1" s="1"/>
  <c r="AU172" i="1"/>
  <c r="CZ206" i="1"/>
  <c r="CZ208" i="1" s="1"/>
  <c r="CZ217" i="1" s="1"/>
  <c r="CZ172" i="1"/>
  <c r="R206" i="1"/>
  <c r="R208" i="1" s="1"/>
  <c r="R217" i="1" s="1"/>
  <c r="R172" i="1"/>
  <c r="CW198" i="1"/>
  <c r="CW159" i="1"/>
  <c r="CW181" i="1"/>
  <c r="CW157" i="1"/>
  <c r="CW151" i="1"/>
  <c r="CW155" i="1"/>
  <c r="CW153" i="1"/>
  <c r="CW114" i="1"/>
  <c r="CW103" i="1"/>
  <c r="CW108" i="1"/>
  <c r="CW110" i="1" s="1"/>
  <c r="CW112" i="1" s="1"/>
  <c r="CW122" i="1" s="1"/>
  <c r="CW111" i="1"/>
  <c r="AO182" i="1"/>
  <c r="AO141" i="1"/>
  <c r="AO145" i="1" s="1"/>
  <c r="AO147" i="1" s="1"/>
  <c r="AO143" i="1"/>
  <c r="BG182" i="1"/>
  <c r="BG141" i="1"/>
  <c r="BG143" i="1"/>
  <c r="N206" i="1"/>
  <c r="N208" i="1" s="1"/>
  <c r="N217" i="1" s="1"/>
  <c r="N172" i="1"/>
  <c r="FM206" i="1"/>
  <c r="FM208" i="1" s="1"/>
  <c r="FM217" i="1" s="1"/>
  <c r="FM172" i="1"/>
  <c r="J206" i="1"/>
  <c r="J208" i="1" s="1"/>
  <c r="J217" i="1" s="1"/>
  <c r="J172" i="1"/>
  <c r="DZ198" i="1"/>
  <c r="DZ181" i="1"/>
  <c r="DZ149" i="1"/>
  <c r="DZ103" i="1"/>
  <c r="DZ108" i="1"/>
  <c r="DZ110" i="1" s="1"/>
  <c r="DZ112" i="1" s="1"/>
  <c r="DZ122" i="1" s="1"/>
  <c r="DZ111" i="1"/>
  <c r="DZ114" i="1"/>
  <c r="J198" i="1"/>
  <c r="J181" i="1"/>
  <c r="J149" i="1"/>
  <c r="J103" i="1"/>
  <c r="J108" i="1"/>
  <c r="J110" i="1" s="1"/>
  <c r="J111" i="1"/>
  <c r="J114" i="1"/>
  <c r="J151" i="1"/>
  <c r="BY182" i="1"/>
  <c r="BY141" i="1"/>
  <c r="BY145" i="1" s="1"/>
  <c r="BY147" i="1" s="1"/>
  <c r="BY143" i="1"/>
  <c r="AF145" i="1"/>
  <c r="AF147" i="1" s="1"/>
  <c r="R145" i="1"/>
  <c r="R147" i="1" s="1"/>
  <c r="DL145" i="1"/>
  <c r="DL147" i="1" s="1"/>
  <c r="CX145" i="1"/>
  <c r="CX147" i="1" s="1"/>
  <c r="FL145" i="1"/>
  <c r="FL147" i="1" s="1"/>
  <c r="DP145" i="1"/>
  <c r="DP147" i="1" s="1"/>
  <c r="BT145" i="1"/>
  <c r="BT147" i="1" s="1"/>
  <c r="X145" i="1"/>
  <c r="X147" i="1" s="1"/>
  <c r="CA145" i="1"/>
  <c r="CA147" i="1" s="1"/>
  <c r="AX206" i="1"/>
  <c r="AX208" i="1" s="1"/>
  <c r="AX217" i="1" s="1"/>
  <c r="AX172" i="1"/>
  <c r="EN206" i="1"/>
  <c r="EN208" i="1" s="1"/>
  <c r="EN217" i="1" s="1"/>
  <c r="EN172" i="1"/>
  <c r="BI206" i="1"/>
  <c r="BI208" i="1" s="1"/>
  <c r="BI217" i="1" s="1"/>
  <c r="BI172" i="1"/>
  <c r="FU141" i="1"/>
  <c r="FU145" i="1" s="1"/>
  <c r="FU147" i="1" s="1"/>
  <c r="DM145" i="1"/>
  <c r="DM147" i="1" s="1"/>
  <c r="AS145" i="1"/>
  <c r="AS147" i="1" s="1"/>
  <c r="BG206" i="1"/>
  <c r="BG208" i="1" s="1"/>
  <c r="BG217" i="1" s="1"/>
  <c r="BG172" i="1"/>
  <c r="EQ206" i="1"/>
  <c r="EQ208" i="1" s="1"/>
  <c r="EQ217" i="1" s="1"/>
  <c r="EQ172" i="1"/>
  <c r="AT206" i="1"/>
  <c r="AT208" i="1" s="1"/>
  <c r="AT217" i="1" s="1"/>
  <c r="AT172" i="1"/>
  <c r="EK206" i="1"/>
  <c r="EK208" i="1" s="1"/>
  <c r="EK217" i="1" s="1"/>
  <c r="EK172" i="1"/>
  <c r="DL206" i="1"/>
  <c r="DL208" i="1" s="1"/>
  <c r="DL217" i="1" s="1"/>
  <c r="DL172" i="1"/>
  <c r="BO206" i="1"/>
  <c r="BO208" i="1" s="1"/>
  <c r="BO217" i="1" s="1"/>
  <c r="BO172" i="1"/>
  <c r="FS145" i="1"/>
  <c r="FS147" i="1" s="1"/>
  <c r="FR206" i="1"/>
  <c r="FR172" i="1"/>
  <c r="AD172" i="1"/>
  <c r="AD206" i="1"/>
  <c r="AD208" i="1" s="1"/>
  <c r="AD217" i="1" s="1"/>
  <c r="AY141" i="1"/>
  <c r="AY145" i="1" s="1"/>
  <c r="AY147" i="1" s="1"/>
  <c r="C138" i="1"/>
  <c r="FZ136" i="1"/>
  <c r="BM206" i="1"/>
  <c r="BM208" i="1" s="1"/>
  <c r="BM217" i="1" s="1"/>
  <c r="BM172" i="1"/>
  <c r="DZ145" i="1"/>
  <c r="DZ147" i="1" s="1"/>
  <c r="EV198" i="1"/>
  <c r="EV181" i="1"/>
  <c r="EV151" i="1"/>
  <c r="EV103" i="1"/>
  <c r="EV108" i="1"/>
  <c r="EV110" i="1" s="1"/>
  <c r="EV112" i="1" s="1"/>
  <c r="EV122" i="1" s="1"/>
  <c r="EV111" i="1"/>
  <c r="EV114" i="1"/>
  <c r="CZ198" i="1"/>
  <c r="CZ181" i="1"/>
  <c r="CZ151" i="1"/>
  <c r="CZ153" i="1"/>
  <c r="CZ103" i="1"/>
  <c r="CZ108" i="1"/>
  <c r="CZ110" i="1" s="1"/>
  <c r="CZ111" i="1"/>
  <c r="CZ149" i="1"/>
  <c r="CZ114" i="1"/>
  <c r="BD198" i="1"/>
  <c r="BD181" i="1"/>
  <c r="BD103" i="1"/>
  <c r="BD108" i="1"/>
  <c r="BD110" i="1" s="1"/>
  <c r="BD112" i="1" s="1"/>
  <c r="BD122" i="1" s="1"/>
  <c r="BD149" i="1"/>
  <c r="BD111" i="1"/>
  <c r="BD114" i="1"/>
  <c r="H198" i="1"/>
  <c r="H181" i="1"/>
  <c r="H103" i="1"/>
  <c r="H149" i="1"/>
  <c r="H108" i="1"/>
  <c r="H110" i="1" s="1"/>
  <c r="H112" i="1" s="1"/>
  <c r="H122" i="1" s="1"/>
  <c r="H111" i="1"/>
  <c r="H114" i="1"/>
  <c r="DA145" i="1"/>
  <c r="DA147" i="1" s="1"/>
  <c r="EX198" i="1"/>
  <c r="EX159" i="1"/>
  <c r="EX181" i="1"/>
  <c r="EX153" i="1"/>
  <c r="EX155" i="1"/>
  <c r="EX157" i="1"/>
  <c r="EX103" i="1"/>
  <c r="EX108" i="1"/>
  <c r="EX110" i="1" s="1"/>
  <c r="EX111" i="1"/>
  <c r="EX114" i="1"/>
  <c r="EX151" i="1"/>
  <c r="EH198" i="1"/>
  <c r="EH155" i="1"/>
  <c r="EH181" i="1"/>
  <c r="EH157" i="1"/>
  <c r="EH159" i="1"/>
  <c r="EH151" i="1"/>
  <c r="EH153" i="1"/>
  <c r="EH114" i="1"/>
  <c r="EH103" i="1"/>
  <c r="EH108" i="1"/>
  <c r="EH110" i="1" s="1"/>
  <c r="EH111" i="1"/>
  <c r="CL198" i="1"/>
  <c r="CL181" i="1"/>
  <c r="CL149" i="1"/>
  <c r="CL114" i="1"/>
  <c r="CL103" i="1"/>
  <c r="CL108" i="1"/>
  <c r="CL110" i="1" s="1"/>
  <c r="CL111" i="1"/>
  <c r="AP198" i="1"/>
  <c r="AP181" i="1"/>
  <c r="AP149" i="1"/>
  <c r="AP153" i="1" s="1"/>
  <c r="AP151" i="1"/>
  <c r="AP114" i="1"/>
  <c r="AP103" i="1"/>
  <c r="AP108" i="1"/>
  <c r="AP110" i="1" s="1"/>
  <c r="AP111" i="1"/>
  <c r="O198" i="1"/>
  <c r="O181" i="1"/>
  <c r="O149" i="1"/>
  <c r="O111" i="1"/>
  <c r="O114" i="1"/>
  <c r="O103" i="1"/>
  <c r="O108" i="1"/>
  <c r="O110" i="1" s="1"/>
  <c r="O112" i="1" s="1"/>
  <c r="O122" i="1" s="1"/>
  <c r="DF198" i="1"/>
  <c r="DF181" i="1"/>
  <c r="DF149" i="1"/>
  <c r="DF151" i="1"/>
  <c r="DF111" i="1"/>
  <c r="DF114" i="1"/>
  <c r="DF103" i="1"/>
  <c r="DF108" i="1"/>
  <c r="DF110" i="1" s="1"/>
  <c r="DF112" i="1" s="1"/>
  <c r="DF122" i="1" s="1"/>
  <c r="AX198" i="1"/>
  <c r="AX157" i="1"/>
  <c r="AX159" i="1"/>
  <c r="AX181" i="1"/>
  <c r="AX155" i="1"/>
  <c r="AX151" i="1"/>
  <c r="AX153" i="1"/>
  <c r="AX111" i="1"/>
  <c r="AX114" i="1"/>
  <c r="AX103" i="1"/>
  <c r="AX108" i="1"/>
  <c r="AX110" i="1" s="1"/>
  <c r="AX112" i="1" s="1"/>
  <c r="AX122" i="1" s="1"/>
  <c r="FQ173" i="1"/>
  <c r="FQ178" i="1" s="1"/>
  <c r="FQ215" i="1" s="1"/>
  <c r="FV120" i="1"/>
  <c r="FV117" i="1"/>
  <c r="DP120" i="1"/>
  <c r="DP117" i="1"/>
  <c r="FK120" i="1"/>
  <c r="FK117" i="1"/>
  <c r="EO117" i="1"/>
  <c r="EO120" i="1"/>
  <c r="DF117" i="1"/>
  <c r="DF120" i="1"/>
  <c r="FW120" i="1"/>
  <c r="FW117" i="1"/>
  <c r="EQ117" i="1"/>
  <c r="EQ120" i="1"/>
  <c r="DH117" i="1"/>
  <c r="DH120" i="1"/>
  <c r="BA117" i="1"/>
  <c r="BA120" i="1"/>
  <c r="BG120" i="1"/>
  <c r="BG117" i="1"/>
  <c r="EH117" i="1"/>
  <c r="EH120" i="1"/>
  <c r="EI117" i="1"/>
  <c r="EI120" i="1"/>
  <c r="CZ117" i="1"/>
  <c r="CZ120" i="1"/>
  <c r="BO117" i="1"/>
  <c r="BO120" i="1"/>
  <c r="DY120" i="1"/>
  <c r="DY117" i="1"/>
  <c r="D93" i="2" l="1"/>
  <c r="I13" i="2"/>
  <c r="D174" i="2"/>
  <c r="D211" i="2" s="1"/>
  <c r="I37" i="2" s="1"/>
  <c r="C110" i="2"/>
  <c r="C99" i="2"/>
  <c r="H22" i="2" s="1"/>
  <c r="C145" i="2"/>
  <c r="C107" i="2"/>
  <c r="H21" i="2"/>
  <c r="C194" i="2"/>
  <c r="C177" i="2"/>
  <c r="C104" i="2"/>
  <c r="C106" i="2" s="1"/>
  <c r="I27" i="2"/>
  <c r="D134" i="2"/>
  <c r="N173" i="1"/>
  <c r="N176" i="1"/>
  <c r="AJ121" i="1"/>
  <c r="AJ118" i="1"/>
  <c r="CX200" i="1"/>
  <c r="CX256" i="1"/>
  <c r="BN191" i="1"/>
  <c r="BN185" i="1"/>
  <c r="EG173" i="1"/>
  <c r="EG176" i="1"/>
  <c r="FE173" i="1"/>
  <c r="FE176" i="1"/>
  <c r="BO123" i="1"/>
  <c r="BO183" i="1" s="1"/>
  <c r="BO187" i="1" s="1"/>
  <c r="BO189" i="1" s="1"/>
  <c r="AP112" i="1"/>
  <c r="AP122" i="1" s="1"/>
  <c r="CL112" i="1"/>
  <c r="CL122" i="1" s="1"/>
  <c r="EH112" i="1"/>
  <c r="EH122" i="1" s="1"/>
  <c r="GB136" i="1"/>
  <c r="FZ138" i="1"/>
  <c r="C19" i="1"/>
  <c r="C182" i="1" s="1"/>
  <c r="DL173" i="1"/>
  <c r="DL176" i="1"/>
  <c r="AU173" i="1"/>
  <c r="AU178" i="1" s="1"/>
  <c r="AU215" i="1" s="1"/>
  <c r="AU176" i="1"/>
  <c r="BE191" i="1"/>
  <c r="BE192" i="1"/>
  <c r="BE218" i="1" s="1"/>
  <c r="BE187" i="1"/>
  <c r="BE185" i="1"/>
  <c r="BE189" i="1"/>
  <c r="BE183" i="1"/>
  <c r="EM123" i="1"/>
  <c r="BG191" i="1"/>
  <c r="BG185" i="1"/>
  <c r="AQ112" i="1"/>
  <c r="AQ122" i="1" s="1"/>
  <c r="CM112" i="1"/>
  <c r="CM122" i="1" s="1"/>
  <c r="EI112" i="1"/>
  <c r="EI122" i="1" s="1"/>
  <c r="K121" i="1"/>
  <c r="K118" i="1"/>
  <c r="AP173" i="1"/>
  <c r="AP176" i="1"/>
  <c r="CF121" i="1"/>
  <c r="CF118" i="1"/>
  <c r="Y173" i="1"/>
  <c r="Y178" i="1" s="1"/>
  <c r="Y215" i="1" s="1"/>
  <c r="Y176" i="1"/>
  <c r="FD121" i="1"/>
  <c r="FD118" i="1"/>
  <c r="AY121" i="1"/>
  <c r="AY118" i="1"/>
  <c r="AY123" i="1" s="1"/>
  <c r="CR123" i="1"/>
  <c r="BJ256" i="1"/>
  <c r="BJ200" i="1"/>
  <c r="Q112" i="1"/>
  <c r="Q122" i="1" s="1"/>
  <c r="BK256" i="1"/>
  <c r="BK200" i="1"/>
  <c r="EJ173" i="1"/>
  <c r="EJ176" i="1"/>
  <c r="EV173" i="1"/>
  <c r="EV176" i="1"/>
  <c r="CI256" i="1"/>
  <c r="CI200" i="1"/>
  <c r="BQ176" i="1"/>
  <c r="BQ173" i="1"/>
  <c r="BQ178" i="1" s="1"/>
  <c r="BQ215" i="1" s="1"/>
  <c r="DH153" i="1"/>
  <c r="AW256" i="1"/>
  <c r="AW200" i="1"/>
  <c r="FS118" i="1"/>
  <c r="FS121" i="1"/>
  <c r="CR121" i="1"/>
  <c r="CR118" i="1"/>
  <c r="FO192" i="1"/>
  <c r="FO218" i="1" s="1"/>
  <c r="FO183" i="1"/>
  <c r="FO191" i="1"/>
  <c r="FO189" i="1"/>
  <c r="FO185" i="1"/>
  <c r="FO187" i="1"/>
  <c r="EX200" i="1"/>
  <c r="EX256" i="1"/>
  <c r="BI200" i="1"/>
  <c r="BI256" i="1"/>
  <c r="AH191" i="1"/>
  <c r="AH185" i="1"/>
  <c r="BK192" i="1"/>
  <c r="BK218" i="1" s="1"/>
  <c r="BK185" i="1"/>
  <c r="BK191" i="1"/>
  <c r="BK189" i="1"/>
  <c r="BK183" i="1"/>
  <c r="BK187" i="1"/>
  <c r="BI173" i="1"/>
  <c r="BI176" i="1"/>
  <c r="BE256" i="1"/>
  <c r="BE200" i="1"/>
  <c r="BG200" i="1"/>
  <c r="BG256" i="1"/>
  <c r="FP256" i="1"/>
  <c r="FP200" i="1"/>
  <c r="AH200" i="1"/>
  <c r="AH256" i="1"/>
  <c r="P118" i="1"/>
  <c r="P121" i="1"/>
  <c r="AN256" i="1"/>
  <c r="AN200" i="1"/>
  <c r="DC112" i="1"/>
  <c r="DC122" i="1" s="1"/>
  <c r="DC123" i="1" s="1"/>
  <c r="CI173" i="1"/>
  <c r="CI178" i="1" s="1"/>
  <c r="CI215" i="1" s="1"/>
  <c r="CI176" i="1"/>
  <c r="AR121" i="1"/>
  <c r="AR118" i="1"/>
  <c r="BB153" i="1"/>
  <c r="CD187" i="1"/>
  <c r="CD189" i="1"/>
  <c r="CD191" i="1"/>
  <c r="CD192" i="1"/>
  <c r="CD218" i="1" s="1"/>
  <c r="CD183" i="1"/>
  <c r="CD185" i="1"/>
  <c r="Y121" i="1"/>
  <c r="Y118" i="1"/>
  <c r="CP173" i="1"/>
  <c r="CP176" i="1"/>
  <c r="CN185" i="1"/>
  <c r="CN189" i="1"/>
  <c r="CN191" i="1"/>
  <c r="CN192" i="1"/>
  <c r="CN218" i="1" s="1"/>
  <c r="CN183" i="1"/>
  <c r="CN187" i="1"/>
  <c r="ED173" i="1"/>
  <c r="ED176" i="1"/>
  <c r="FC256" i="1"/>
  <c r="FC200" i="1"/>
  <c r="EN191" i="1"/>
  <c r="EN185" i="1"/>
  <c r="BL173" i="1"/>
  <c r="BL176" i="1"/>
  <c r="FJ173" i="1"/>
  <c r="FJ176" i="1"/>
  <c r="AK173" i="1"/>
  <c r="AK178" i="1" s="1"/>
  <c r="AK215" i="1" s="1"/>
  <c r="AK176" i="1"/>
  <c r="M200" i="1"/>
  <c r="M256" i="1"/>
  <c r="CL121" i="1"/>
  <c r="CL118" i="1"/>
  <c r="CL123" i="1" s="1"/>
  <c r="EH121" i="1"/>
  <c r="EH118" i="1"/>
  <c r="EH123" i="1" s="1"/>
  <c r="EK176" i="1"/>
  <c r="EK173" i="1"/>
  <c r="J153" i="1"/>
  <c r="BG145" i="1"/>
  <c r="BG147" i="1" s="1"/>
  <c r="BE118" i="1"/>
  <c r="BE121" i="1"/>
  <c r="EK191" i="1"/>
  <c r="EK192" i="1"/>
  <c r="EK218" i="1" s="1"/>
  <c r="EK183" i="1"/>
  <c r="EK189" i="1"/>
  <c r="EK187" i="1"/>
  <c r="EK185" i="1"/>
  <c r="M121" i="1"/>
  <c r="M123" i="1" s="1"/>
  <c r="M118" i="1"/>
  <c r="DE121" i="1"/>
  <c r="DE118" i="1"/>
  <c r="FA121" i="1"/>
  <c r="FA118" i="1"/>
  <c r="AH118" i="1"/>
  <c r="AH123" i="1" s="1"/>
  <c r="AH121" i="1"/>
  <c r="K112" i="1"/>
  <c r="K122" i="1" s="1"/>
  <c r="DT118" i="1"/>
  <c r="DT121" i="1"/>
  <c r="O173" i="1"/>
  <c r="O178" i="1" s="1"/>
  <c r="O215" i="1" s="1"/>
  <c r="O176" i="1"/>
  <c r="CA173" i="1"/>
  <c r="CA176" i="1"/>
  <c r="CF112" i="1"/>
  <c r="CF122" i="1" s="1"/>
  <c r="CU173" i="1"/>
  <c r="CU176" i="1"/>
  <c r="FK112" i="1"/>
  <c r="FK122" i="1" s="1"/>
  <c r="CC191" i="1"/>
  <c r="CC192" i="1"/>
  <c r="CC218" i="1" s="1"/>
  <c r="CC183" i="1"/>
  <c r="CC187" i="1"/>
  <c r="CC189" i="1"/>
  <c r="CC185" i="1"/>
  <c r="EQ112" i="1"/>
  <c r="EQ122" i="1" s="1"/>
  <c r="FE189" i="1"/>
  <c r="FE191" i="1"/>
  <c r="FE185" i="1"/>
  <c r="FE187" i="1"/>
  <c r="FE183" i="1"/>
  <c r="FE192" i="1"/>
  <c r="FE218" i="1" s="1"/>
  <c r="FW121" i="1"/>
  <c r="FW118" i="1"/>
  <c r="U176" i="1"/>
  <c r="U173" i="1"/>
  <c r="BT173" i="1"/>
  <c r="BT176" i="1"/>
  <c r="FI121" i="1"/>
  <c r="FI118" i="1"/>
  <c r="F118" i="1"/>
  <c r="F121" i="1"/>
  <c r="F123" i="1" s="1"/>
  <c r="EY153" i="1"/>
  <c r="FO173" i="1"/>
  <c r="FO176" i="1"/>
  <c r="DK173" i="1"/>
  <c r="DK176" i="1"/>
  <c r="BH189" i="1"/>
  <c r="BH191" i="1"/>
  <c r="BH192" i="1"/>
  <c r="BH218" i="1" s="1"/>
  <c r="BH183" i="1"/>
  <c r="BH187" i="1"/>
  <c r="BH185" i="1"/>
  <c r="FC173" i="1"/>
  <c r="FC176" i="1"/>
  <c r="FW123" i="1"/>
  <c r="DF153" i="1"/>
  <c r="AP118" i="1"/>
  <c r="AP121" i="1"/>
  <c r="AP123" i="1" s="1"/>
  <c r="EX112" i="1"/>
  <c r="EX122" i="1" s="1"/>
  <c r="EN173" i="1"/>
  <c r="EN178" i="1" s="1"/>
  <c r="EN215" i="1" s="1"/>
  <c r="EN176" i="1"/>
  <c r="EK256" i="1"/>
  <c r="EK200" i="1"/>
  <c r="BI121" i="1"/>
  <c r="BI123" i="1" s="1"/>
  <c r="BI118" i="1"/>
  <c r="FP112" i="1"/>
  <c r="FP122" i="1" s="1"/>
  <c r="FP123" i="1" s="1"/>
  <c r="EZ189" i="1"/>
  <c r="EZ191" i="1"/>
  <c r="EZ192" i="1"/>
  <c r="EZ218" i="1" s="1"/>
  <c r="EZ183" i="1"/>
  <c r="EZ185" i="1"/>
  <c r="EZ187" i="1"/>
  <c r="CF189" i="1"/>
  <c r="CF191" i="1"/>
  <c r="CF192" i="1"/>
  <c r="CF218" i="1" s="1"/>
  <c r="CF183" i="1"/>
  <c r="CF187" i="1"/>
  <c r="CF185" i="1"/>
  <c r="CC256" i="1"/>
  <c r="CC200" i="1"/>
  <c r="FE200" i="1"/>
  <c r="FE256" i="1"/>
  <c r="CK173" i="1"/>
  <c r="CK178" i="1" s="1"/>
  <c r="CK215" i="1" s="1"/>
  <c r="CK176" i="1"/>
  <c r="AG118" i="1"/>
  <c r="AG123" i="1" s="1"/>
  <c r="AG121" i="1"/>
  <c r="BB200" i="1"/>
  <c r="BB256" i="1"/>
  <c r="V187" i="1"/>
  <c r="V189" i="1"/>
  <c r="V191" i="1"/>
  <c r="V192" i="1"/>
  <c r="V218" i="1" s="1"/>
  <c r="V185" i="1"/>
  <c r="V183" i="1"/>
  <c r="FM121" i="1"/>
  <c r="FM118" i="1"/>
  <c r="R191" i="1"/>
  <c r="R185" i="1"/>
  <c r="EH173" i="1"/>
  <c r="EH176" i="1"/>
  <c r="AW173" i="1"/>
  <c r="AW178" i="1" s="1"/>
  <c r="AW215" i="1" s="1"/>
  <c r="AW176" i="1"/>
  <c r="CU256" i="1"/>
  <c r="CU200" i="1"/>
  <c r="EU173" i="1"/>
  <c r="EU178" i="1" s="1"/>
  <c r="EU215" i="1" s="1"/>
  <c r="EU176" i="1"/>
  <c r="EM173" i="1"/>
  <c r="EM178" i="1" s="1"/>
  <c r="EM215" i="1" s="1"/>
  <c r="EM176" i="1"/>
  <c r="DE200" i="1"/>
  <c r="DE256" i="1"/>
  <c r="BJ173" i="1"/>
  <c r="BJ176" i="1"/>
  <c r="H185" i="1"/>
  <c r="H189" i="1"/>
  <c r="H191" i="1"/>
  <c r="H192" i="1"/>
  <c r="H218" i="1" s="1"/>
  <c r="H187" i="1"/>
  <c r="H183" i="1"/>
  <c r="BD185" i="1"/>
  <c r="BD189" i="1"/>
  <c r="BD191" i="1"/>
  <c r="BD192" i="1"/>
  <c r="BD218" i="1" s="1"/>
  <c r="BD183" i="1"/>
  <c r="BD187" i="1"/>
  <c r="CZ185" i="1"/>
  <c r="CZ191" i="1"/>
  <c r="EV185" i="1"/>
  <c r="EV187" i="1"/>
  <c r="EV189" i="1"/>
  <c r="EV191" i="1"/>
  <c r="EV192" i="1"/>
  <c r="EV218" i="1" s="1"/>
  <c r="EV183" i="1"/>
  <c r="AT173" i="1"/>
  <c r="AT178" i="1" s="1"/>
  <c r="AT215" i="1" s="1"/>
  <c r="AT176" i="1"/>
  <c r="J191" i="1"/>
  <c r="J185" i="1"/>
  <c r="DZ187" i="1"/>
  <c r="DZ189" i="1"/>
  <c r="DZ191" i="1"/>
  <c r="DZ192" i="1"/>
  <c r="DZ218" i="1" s="1"/>
  <c r="DZ185" i="1"/>
  <c r="DZ183" i="1"/>
  <c r="CW187" i="1"/>
  <c r="CW185" i="1"/>
  <c r="CW192" i="1"/>
  <c r="CW218" i="1" s="1"/>
  <c r="CW191" i="1"/>
  <c r="CW189" i="1"/>
  <c r="CW183" i="1"/>
  <c r="EK121" i="1"/>
  <c r="EK123" i="1" s="1"/>
  <c r="EK118" i="1"/>
  <c r="FA191" i="1"/>
  <c r="FA192" i="1"/>
  <c r="FA218" i="1" s="1"/>
  <c r="FA189" i="1"/>
  <c r="FA183" i="1"/>
  <c r="FA185" i="1"/>
  <c r="FA187" i="1"/>
  <c r="BG121" i="1"/>
  <c r="BG118" i="1"/>
  <c r="AJ189" i="1"/>
  <c r="AJ191" i="1"/>
  <c r="AJ192" i="1"/>
  <c r="AJ218" i="1" s="1"/>
  <c r="AJ183" i="1"/>
  <c r="AJ185" i="1"/>
  <c r="AJ187" i="1"/>
  <c r="AN112" i="1"/>
  <c r="AN122" i="1" s="1"/>
  <c r="EZ121" i="1"/>
  <c r="EZ118" i="1"/>
  <c r="EZ123" i="1" s="1"/>
  <c r="BY173" i="1"/>
  <c r="BY176" i="1"/>
  <c r="EL112" i="1"/>
  <c r="EL122" i="1" s="1"/>
  <c r="CK145" i="1"/>
  <c r="CK147" i="1" s="1"/>
  <c r="FB173" i="1"/>
  <c r="FB176" i="1"/>
  <c r="DO191" i="1"/>
  <c r="DO185" i="1"/>
  <c r="CC118" i="1"/>
  <c r="CC123" i="1" s="1"/>
  <c r="CC121" i="1"/>
  <c r="BJ112" i="1"/>
  <c r="BJ122" i="1" s="1"/>
  <c r="FN121" i="1"/>
  <c r="FN118" i="1"/>
  <c r="EQ121" i="1"/>
  <c r="EQ118" i="1"/>
  <c r="EQ123" i="1" s="1"/>
  <c r="DI191" i="1"/>
  <c r="DI185" i="1"/>
  <c r="BK112" i="1"/>
  <c r="BK122" i="1" s="1"/>
  <c r="BK123" i="1" s="1"/>
  <c r="AT118" i="1"/>
  <c r="AT121" i="1"/>
  <c r="CL173" i="1"/>
  <c r="CL176" i="1"/>
  <c r="BE176" i="1"/>
  <c r="BE173" i="1"/>
  <c r="BE178" i="1" s="1"/>
  <c r="BE215" i="1" s="1"/>
  <c r="FF183" i="1"/>
  <c r="FF187" i="1"/>
  <c r="FF189" i="1"/>
  <c r="FF191" i="1"/>
  <c r="FF185" i="1"/>
  <c r="FF192" i="1"/>
  <c r="FF218" i="1" s="1"/>
  <c r="ES189" i="1"/>
  <c r="ES187" i="1"/>
  <c r="ES185" i="1"/>
  <c r="ES183" i="1"/>
  <c r="ES191" i="1"/>
  <c r="ES192" i="1"/>
  <c r="ES218" i="1" s="1"/>
  <c r="FD123" i="1"/>
  <c r="DG200" i="1"/>
  <c r="DG256" i="1"/>
  <c r="DS121" i="1"/>
  <c r="DS118" i="1"/>
  <c r="DS123" i="1" s="1"/>
  <c r="AX121" i="1"/>
  <c r="AX118" i="1"/>
  <c r="O118" i="1"/>
  <c r="O121" i="1"/>
  <c r="O123" i="1" s="1"/>
  <c r="EL118" i="1"/>
  <c r="EL123" i="1" s="1"/>
  <c r="EL121" i="1"/>
  <c r="AX191" i="1"/>
  <c r="AX192" i="1"/>
  <c r="AX218" i="1" s="1"/>
  <c r="AX185" i="1"/>
  <c r="AX189" i="1"/>
  <c r="AX183" i="1"/>
  <c r="AX187" i="1"/>
  <c r="DF191" i="1"/>
  <c r="DF185" i="1"/>
  <c r="AD173" i="1"/>
  <c r="AD176" i="1"/>
  <c r="AX173" i="1"/>
  <c r="AX176" i="1"/>
  <c r="J200" i="1"/>
  <c r="J256" i="1"/>
  <c r="M191" i="1"/>
  <c r="M185" i="1"/>
  <c r="FP118" i="1"/>
  <c r="FP121" i="1"/>
  <c r="DX173" i="1"/>
  <c r="DX178" i="1" s="1"/>
  <c r="DX215" i="1" s="1"/>
  <c r="DX176" i="1"/>
  <c r="DO256" i="1"/>
  <c r="DO200" i="1"/>
  <c r="FD192" i="1"/>
  <c r="FD218" i="1" s="1"/>
  <c r="FD187" i="1"/>
  <c r="FD189" i="1"/>
  <c r="FD191" i="1"/>
  <c r="FD185" i="1"/>
  <c r="FD183" i="1"/>
  <c r="DC256" i="1"/>
  <c r="DC200" i="1"/>
  <c r="DI256" i="1"/>
  <c r="DI200" i="1"/>
  <c r="AJ123" i="1"/>
  <c r="EO200" i="1"/>
  <c r="EO256" i="1"/>
  <c r="AB192" i="1"/>
  <c r="AB218" i="1" s="1"/>
  <c r="AB187" i="1"/>
  <c r="AB189" i="1"/>
  <c r="AB183" i="1"/>
  <c r="AB191" i="1"/>
  <c r="AB185" i="1"/>
  <c r="DW118" i="1"/>
  <c r="DW123" i="1" s="1"/>
  <c r="DW121" i="1"/>
  <c r="AE118" i="1"/>
  <c r="AE121" i="1"/>
  <c r="EZ256" i="1"/>
  <c r="EZ200" i="1"/>
  <c r="DF123" i="1"/>
  <c r="H200" i="1"/>
  <c r="H256" i="1"/>
  <c r="BD200" i="1"/>
  <c r="BD256" i="1"/>
  <c r="CZ256" i="1"/>
  <c r="CZ200" i="1"/>
  <c r="EV200" i="1"/>
  <c r="EV256" i="1"/>
  <c r="FR173" i="1"/>
  <c r="FR178" i="1" s="1"/>
  <c r="FR215" i="1" s="1"/>
  <c r="FR176" i="1"/>
  <c r="EQ173" i="1"/>
  <c r="EQ176" i="1"/>
  <c r="DZ256" i="1"/>
  <c r="DZ200" i="1"/>
  <c r="CW200" i="1"/>
  <c r="CW256" i="1"/>
  <c r="DE191" i="1"/>
  <c r="DE192" i="1"/>
  <c r="DE218" i="1" s="1"/>
  <c r="DE183" i="1"/>
  <c r="DE189" i="1"/>
  <c r="DE187" i="1"/>
  <c r="DE185" i="1"/>
  <c r="DT192" i="1"/>
  <c r="DT218" i="1" s="1"/>
  <c r="DT187" i="1"/>
  <c r="DT189" i="1"/>
  <c r="DT191" i="1"/>
  <c r="DT183" i="1"/>
  <c r="DT185" i="1"/>
  <c r="AN118" i="1"/>
  <c r="AN121" i="1"/>
  <c r="AN123" i="1" s="1"/>
  <c r="AL173" i="1"/>
  <c r="AL176" i="1"/>
  <c r="CC112" i="1"/>
  <c r="CC122" i="1" s="1"/>
  <c r="BJ121" i="1"/>
  <c r="BJ118" i="1"/>
  <c r="BJ123" i="1" s="1"/>
  <c r="BM185" i="1"/>
  <c r="BM192" i="1"/>
  <c r="BM218" i="1" s="1"/>
  <c r="BM191" i="1"/>
  <c r="BM183" i="1"/>
  <c r="BM189" i="1"/>
  <c r="BM187" i="1"/>
  <c r="BR173" i="1"/>
  <c r="BR176" i="1"/>
  <c r="ET200" i="1"/>
  <c r="ET256" i="1"/>
  <c r="DM191" i="1"/>
  <c r="DM192" i="1"/>
  <c r="DM218" i="1" s="1"/>
  <c r="DM187" i="1"/>
  <c r="DM189" i="1"/>
  <c r="DM185" i="1"/>
  <c r="DM183" i="1"/>
  <c r="AZ191" i="1"/>
  <c r="AZ185" i="1"/>
  <c r="BA192" i="1"/>
  <c r="BA218" i="1" s="1"/>
  <c r="BA183" i="1"/>
  <c r="BA187" i="1"/>
  <c r="BA191" i="1"/>
  <c r="BA185" i="1"/>
  <c r="BA189" i="1"/>
  <c r="CA118" i="1"/>
  <c r="CA121" i="1"/>
  <c r="AN192" i="1"/>
  <c r="AN218" i="1" s="1"/>
  <c r="AN187" i="1"/>
  <c r="AN189" i="1"/>
  <c r="AN191" i="1"/>
  <c r="AN183" i="1"/>
  <c r="AN185" i="1"/>
  <c r="BF173" i="1"/>
  <c r="BF178" i="1" s="1"/>
  <c r="BF215" i="1" s="1"/>
  <c r="BF176" i="1"/>
  <c r="BS173" i="1"/>
  <c r="BS178" i="1" s="1"/>
  <c r="BS215" i="1" s="1"/>
  <c r="BS176" i="1"/>
  <c r="BG123" i="1"/>
  <c r="H118" i="1"/>
  <c r="H121" i="1"/>
  <c r="BD121" i="1"/>
  <c r="BD118" i="1"/>
  <c r="CZ121" i="1"/>
  <c r="CZ118" i="1"/>
  <c r="CZ123" i="1" s="1"/>
  <c r="EV121" i="1"/>
  <c r="EV118" i="1"/>
  <c r="EV123" i="1" s="1"/>
  <c r="DZ118" i="1"/>
  <c r="DZ121" i="1"/>
  <c r="DZ123" i="1" s="1"/>
  <c r="J173" i="1"/>
  <c r="J178" i="1" s="1"/>
  <c r="J215" i="1" s="1"/>
  <c r="J176" i="1"/>
  <c r="EK112" i="1"/>
  <c r="EK122" i="1" s="1"/>
  <c r="AJ256" i="1"/>
  <c r="AJ200" i="1"/>
  <c r="P192" i="1"/>
  <c r="P218" i="1" s="1"/>
  <c r="P187" i="1"/>
  <c r="P183" i="1"/>
  <c r="P185" i="1"/>
  <c r="P191" i="1"/>
  <c r="P189" i="1"/>
  <c r="I176" i="1"/>
  <c r="I173" i="1"/>
  <c r="I178" i="1" s="1"/>
  <c r="I215" i="1" s="1"/>
  <c r="BU173" i="1"/>
  <c r="BU176" i="1"/>
  <c r="DO121" i="1"/>
  <c r="DO118" i="1"/>
  <c r="DO123" i="1" s="1"/>
  <c r="AY192" i="1"/>
  <c r="AY218" i="1" s="1"/>
  <c r="AY189" i="1"/>
  <c r="AY185" i="1"/>
  <c r="AY183" i="1"/>
  <c r="AY187" i="1"/>
  <c r="AY191" i="1"/>
  <c r="BM256" i="1"/>
  <c r="BM200" i="1"/>
  <c r="FE112" i="1"/>
  <c r="FE122" i="1" s="1"/>
  <c r="Q123" i="1"/>
  <c r="F256" i="1"/>
  <c r="F200" i="1"/>
  <c r="X121" i="1"/>
  <c r="X118" i="1"/>
  <c r="X123" i="1" s="1"/>
  <c r="EW191" i="1"/>
  <c r="EW192" i="1"/>
  <c r="EW218" i="1" s="1"/>
  <c r="EW187" i="1"/>
  <c r="EW189" i="1"/>
  <c r="EW183" i="1"/>
  <c r="EW185" i="1"/>
  <c r="AA192" i="1"/>
  <c r="AA218" i="1" s="1"/>
  <c r="AA189" i="1"/>
  <c r="AA187" i="1"/>
  <c r="AA183" i="1"/>
  <c r="AA191" i="1"/>
  <c r="AA185" i="1"/>
  <c r="BY153" i="1"/>
  <c r="CN123" i="1"/>
  <c r="FK121" i="1"/>
  <c r="FK123" i="1" s="1"/>
  <c r="FK118" i="1"/>
  <c r="AT256" i="1"/>
  <c r="AT200" i="1"/>
  <c r="EX118" i="1"/>
  <c r="EX121" i="1"/>
  <c r="AX256" i="1"/>
  <c r="AX200" i="1"/>
  <c r="DF200" i="1"/>
  <c r="DF256" i="1"/>
  <c r="O192" i="1"/>
  <c r="O218" i="1" s="1"/>
  <c r="O187" i="1"/>
  <c r="O183" i="1"/>
  <c r="O185" i="1"/>
  <c r="O191" i="1"/>
  <c r="O189" i="1"/>
  <c r="AP191" i="1"/>
  <c r="AP185" i="1"/>
  <c r="CL183" i="1"/>
  <c r="CL189" i="1"/>
  <c r="CL191" i="1"/>
  <c r="CL185" i="1"/>
  <c r="CL192" i="1"/>
  <c r="CL218" i="1" s="1"/>
  <c r="CL187" i="1"/>
  <c r="EH183" i="1"/>
  <c r="EH187" i="1"/>
  <c r="EH189" i="1"/>
  <c r="EH191" i="1"/>
  <c r="EH192" i="1"/>
  <c r="EH218" i="1" s="1"/>
  <c r="EH185" i="1"/>
  <c r="BG173" i="1"/>
  <c r="BG176" i="1"/>
  <c r="J118" i="1"/>
  <c r="J123" i="1" s="1"/>
  <c r="J121" i="1"/>
  <c r="R173" i="1"/>
  <c r="R176" i="1"/>
  <c r="BI191" i="1"/>
  <c r="BI192" i="1"/>
  <c r="BI218" i="1" s="1"/>
  <c r="BI185" i="1"/>
  <c r="BI189" i="1"/>
  <c r="BI183" i="1"/>
  <c r="BI187" i="1"/>
  <c r="AQ191" i="1"/>
  <c r="AQ192" i="1"/>
  <c r="AQ218" i="1" s="1"/>
  <c r="AQ183" i="1"/>
  <c r="AQ187" i="1"/>
  <c r="AQ189" i="1"/>
  <c r="AQ185" i="1"/>
  <c r="CM191" i="1"/>
  <c r="CM185" i="1"/>
  <c r="EI191" i="1"/>
  <c r="EI185" i="1"/>
  <c r="K192" i="1"/>
  <c r="K218" i="1" s="1"/>
  <c r="K189" i="1"/>
  <c r="K187" i="1"/>
  <c r="K183" i="1"/>
  <c r="K185" i="1"/>
  <c r="K191" i="1"/>
  <c r="DA176" i="1"/>
  <c r="DA173" i="1"/>
  <c r="DA178" i="1" s="1"/>
  <c r="DA215" i="1" s="1"/>
  <c r="FD256" i="1"/>
  <c r="FD200" i="1"/>
  <c r="DC189" i="1"/>
  <c r="DC191" i="1"/>
  <c r="DC192" i="1"/>
  <c r="DC218" i="1" s="1"/>
  <c r="DC185" i="1"/>
  <c r="DC183" i="1"/>
  <c r="DC187" i="1"/>
  <c r="FK191" i="1"/>
  <c r="FK185" i="1"/>
  <c r="BB173" i="1"/>
  <c r="BB178" i="1" s="1"/>
  <c r="BB215" i="1" s="1"/>
  <c r="BB176" i="1"/>
  <c r="CE173" i="1"/>
  <c r="CE176" i="1"/>
  <c r="CE189" i="1"/>
  <c r="CE191" i="1"/>
  <c r="CE192" i="1"/>
  <c r="CE218" i="1" s="1"/>
  <c r="CE183" i="1"/>
  <c r="CE187" i="1"/>
  <c r="CE185" i="1"/>
  <c r="EW256" i="1"/>
  <c r="EW200" i="1"/>
  <c r="DQ121" i="1"/>
  <c r="DQ118" i="1"/>
  <c r="FV191" i="1"/>
  <c r="FV185" i="1"/>
  <c r="AQ123" i="1"/>
  <c r="DJ191" i="1"/>
  <c r="DJ185" i="1"/>
  <c r="AD118" i="1"/>
  <c r="AD121" i="1"/>
  <c r="CB173" i="1"/>
  <c r="CB178" i="1" s="1"/>
  <c r="CB215" i="1" s="1"/>
  <c r="CB176" i="1"/>
  <c r="FA256" i="1"/>
  <c r="FA200" i="1"/>
  <c r="FM173" i="1"/>
  <c r="FM176" i="1"/>
  <c r="P256" i="1"/>
  <c r="P200" i="1"/>
  <c r="AQ256" i="1"/>
  <c r="AQ200" i="1"/>
  <c r="CM256" i="1"/>
  <c r="CM200" i="1"/>
  <c r="EI256" i="1"/>
  <c r="EI200" i="1"/>
  <c r="K200" i="1"/>
  <c r="K256" i="1"/>
  <c r="DT200" i="1"/>
  <c r="DT256" i="1"/>
  <c r="EL187" i="1"/>
  <c r="EL189" i="1"/>
  <c r="EL191" i="1"/>
  <c r="EL192" i="1"/>
  <c r="EL218" i="1" s="1"/>
  <c r="EL183" i="1"/>
  <c r="EL185" i="1"/>
  <c r="EW176" i="1"/>
  <c r="EW173" i="1"/>
  <c r="EW178" i="1" s="1"/>
  <c r="EW215" i="1" s="1"/>
  <c r="EZ173" i="1"/>
  <c r="EZ176" i="1"/>
  <c r="AY256" i="1"/>
  <c r="AY200" i="1"/>
  <c r="FK200" i="1"/>
  <c r="FK256" i="1"/>
  <c r="EQ192" i="1"/>
  <c r="EQ218" i="1" s="1"/>
  <c r="EQ189" i="1"/>
  <c r="EQ187" i="1"/>
  <c r="EQ185" i="1"/>
  <c r="EQ183" i="1"/>
  <c r="EQ191" i="1"/>
  <c r="Q256" i="1"/>
  <c r="Q200" i="1"/>
  <c r="CE256" i="1"/>
  <c r="CE200" i="1"/>
  <c r="BU121" i="1"/>
  <c r="BU118" i="1"/>
  <c r="FV200" i="1"/>
  <c r="FV256" i="1"/>
  <c r="AU121" i="1"/>
  <c r="AU123" i="1" s="1"/>
  <c r="AU118" i="1"/>
  <c r="BC173" i="1"/>
  <c r="BC178" i="1" s="1"/>
  <c r="BC215" i="1" s="1"/>
  <c r="BC176" i="1"/>
  <c r="DN191" i="1"/>
  <c r="DN185" i="1"/>
  <c r="CJ153" i="1"/>
  <c r="CS200" i="1"/>
  <c r="CS256" i="1"/>
  <c r="W200" i="1"/>
  <c r="W256" i="1"/>
  <c r="DF121" i="1"/>
  <c r="DF118" i="1"/>
  <c r="EL200" i="1"/>
  <c r="EL256" i="1"/>
  <c r="BT189" i="1"/>
  <c r="BT191" i="1"/>
  <c r="BT192" i="1"/>
  <c r="BT218" i="1" s="1"/>
  <c r="BT183" i="1"/>
  <c r="BT187" i="1"/>
  <c r="BT185" i="1"/>
  <c r="EX187" i="1"/>
  <c r="EX189" i="1"/>
  <c r="EX191" i="1"/>
  <c r="EX192" i="1"/>
  <c r="EX218" i="1" s="1"/>
  <c r="EX183" i="1"/>
  <c r="EX185" i="1"/>
  <c r="O200" i="1"/>
  <c r="O256" i="1"/>
  <c r="AP256" i="1"/>
  <c r="AP200" i="1"/>
  <c r="CL200" i="1"/>
  <c r="CL256" i="1"/>
  <c r="EH256" i="1"/>
  <c r="EH200" i="1"/>
  <c r="CZ112" i="1"/>
  <c r="CZ122" i="1" s="1"/>
  <c r="BM173" i="1"/>
  <c r="BM176" i="1"/>
  <c r="BO173" i="1"/>
  <c r="BO176" i="1"/>
  <c r="J112" i="1"/>
  <c r="J122" i="1" s="1"/>
  <c r="CW118" i="1"/>
  <c r="CW121" i="1"/>
  <c r="CZ173" i="1"/>
  <c r="CZ176" i="1"/>
  <c r="EX123" i="1"/>
  <c r="BG153" i="1"/>
  <c r="FP191" i="1"/>
  <c r="FP185" i="1"/>
  <c r="AQ118" i="1"/>
  <c r="AQ121" i="1"/>
  <c r="CM121" i="1"/>
  <c r="CM118" i="1"/>
  <c r="CM123" i="1" s="1"/>
  <c r="EI121" i="1"/>
  <c r="EI118" i="1"/>
  <c r="EI123" i="1" s="1"/>
  <c r="C178" i="1"/>
  <c r="C215" i="1" s="1"/>
  <c r="CF200" i="1"/>
  <c r="CF256" i="1"/>
  <c r="EX173" i="1"/>
  <c r="EX178" i="1" s="1"/>
  <c r="EX215" i="1" s="1"/>
  <c r="EX176" i="1"/>
  <c r="FD112" i="1"/>
  <c r="FD122" i="1" s="1"/>
  <c r="DC121" i="1"/>
  <c r="DC118" i="1"/>
  <c r="AY112" i="1"/>
  <c r="AY122" i="1" s="1"/>
  <c r="EA123" i="1"/>
  <c r="BJ191" i="1"/>
  <c r="BJ192" i="1"/>
  <c r="BJ218" i="1" s="1"/>
  <c r="BJ185" i="1"/>
  <c r="BJ189" i="1"/>
  <c r="BJ183" i="1"/>
  <c r="BJ187" i="1"/>
  <c r="FN191" i="1"/>
  <c r="FN185" i="1"/>
  <c r="FN183" i="1"/>
  <c r="FN187" i="1" s="1"/>
  <c r="FN189" i="1" s="1"/>
  <c r="EQ256" i="1"/>
  <c r="EQ200" i="1"/>
  <c r="FW200" i="1"/>
  <c r="FW256" i="1"/>
  <c r="AT187" i="1"/>
  <c r="AT189" i="1"/>
  <c r="AT191" i="1"/>
  <c r="AT192" i="1"/>
  <c r="AT218" i="1" s="1"/>
  <c r="AT185" i="1"/>
  <c r="AT183" i="1"/>
  <c r="AR200" i="1"/>
  <c r="AR256" i="1"/>
  <c r="AG256" i="1"/>
  <c r="AG200" i="1"/>
  <c r="H173" i="1"/>
  <c r="H178" i="1" s="1"/>
  <c r="H215" i="1" s="1"/>
  <c r="H176" i="1"/>
  <c r="DR121" i="1"/>
  <c r="DR118" i="1"/>
  <c r="BN153" i="1"/>
  <c r="EC173" i="1"/>
  <c r="EC176" i="1"/>
  <c r="CJ173" i="1"/>
  <c r="CJ178" i="1" s="1"/>
  <c r="CJ215" i="1" s="1"/>
  <c r="CJ176" i="1"/>
  <c r="FA173" i="1"/>
  <c r="FA176" i="1"/>
  <c r="X256" i="1"/>
  <c r="X200" i="1"/>
  <c r="Y256" i="1"/>
  <c r="Y200" i="1"/>
  <c r="BU256" i="1"/>
  <c r="BU200" i="1"/>
  <c r="FM256" i="1"/>
  <c r="FM200" i="1"/>
  <c r="DR200" i="1"/>
  <c r="DR256" i="1"/>
  <c r="CI191" i="1"/>
  <c r="CI185" i="1"/>
  <c r="EY121" i="1"/>
  <c r="EY118" i="1"/>
  <c r="EY123" i="1" s="1"/>
  <c r="BS191" i="1"/>
  <c r="BS185" i="1"/>
  <c r="CT173" i="1"/>
  <c r="CT178" i="1" s="1"/>
  <c r="CT215" i="1" s="1"/>
  <c r="CT176" i="1"/>
  <c r="AU200" i="1"/>
  <c r="AU256" i="1"/>
  <c r="EE121" i="1"/>
  <c r="EE118" i="1"/>
  <c r="EE123" i="1" s="1"/>
  <c r="K123" i="1"/>
  <c r="DU173" i="1"/>
  <c r="DU178" i="1" s="1"/>
  <c r="DU215" i="1" s="1"/>
  <c r="DU176" i="1"/>
  <c r="FT173" i="1"/>
  <c r="FT178" i="1" s="1"/>
  <c r="FT215" i="1" s="1"/>
  <c r="FT176" i="1"/>
  <c r="CO121" i="1"/>
  <c r="CO118" i="1"/>
  <c r="BR118" i="1"/>
  <c r="BR121" i="1"/>
  <c r="DB118" i="1"/>
  <c r="DB123" i="1" s="1"/>
  <c r="DB121" i="1"/>
  <c r="AJ173" i="1"/>
  <c r="AJ178" i="1" s="1"/>
  <c r="AJ215" i="1" s="1"/>
  <c r="AJ176" i="1"/>
  <c r="AC173" i="1"/>
  <c r="AC176" i="1"/>
  <c r="AK191" i="1"/>
  <c r="AK192" i="1"/>
  <c r="AK218" i="1" s="1"/>
  <c r="AK183" i="1"/>
  <c r="AK187" i="1"/>
  <c r="AK189" i="1"/>
  <c r="AK185" i="1"/>
  <c r="X173" i="1"/>
  <c r="X176" i="1"/>
  <c r="EA121" i="1"/>
  <c r="EA118" i="1"/>
  <c r="DD121" i="1"/>
  <c r="DD118" i="1"/>
  <c r="DD123" i="1" s="1"/>
  <c r="CW123" i="1"/>
  <c r="AW123" i="1"/>
  <c r="AO118" i="1"/>
  <c r="AO123" i="1" s="1"/>
  <c r="AO121" i="1"/>
  <c r="M173" i="1"/>
  <c r="M178" i="1" s="1"/>
  <c r="M215" i="1" s="1"/>
  <c r="M176" i="1"/>
  <c r="FS173" i="1"/>
  <c r="FS176" i="1"/>
  <c r="EF123" i="1"/>
  <c r="EF183" i="1" s="1"/>
  <c r="EF187" i="1" s="1"/>
  <c r="EF189" i="1" s="1"/>
  <c r="FC192" i="1"/>
  <c r="FC218" i="1" s="1"/>
  <c r="FC191" i="1"/>
  <c r="FC185" i="1"/>
  <c r="FC187" i="1"/>
  <c r="FC183" i="1"/>
  <c r="FC189" i="1"/>
  <c r="DS200" i="1"/>
  <c r="DS256" i="1"/>
  <c r="AE191" i="1"/>
  <c r="AE192" i="1"/>
  <c r="AE218" i="1" s="1"/>
  <c r="AE187" i="1"/>
  <c r="AE185" i="1"/>
  <c r="AE189" i="1"/>
  <c r="AE183" i="1"/>
  <c r="CA191" i="1"/>
  <c r="CA192" i="1"/>
  <c r="CA218" i="1" s="1"/>
  <c r="CA185" i="1"/>
  <c r="CA183" i="1"/>
  <c r="CA187" i="1"/>
  <c r="CA189" i="1"/>
  <c r="DW191" i="1"/>
  <c r="DW192" i="1"/>
  <c r="DW218" i="1" s="1"/>
  <c r="DW189" i="1"/>
  <c r="DW183" i="1"/>
  <c r="DW187" i="1"/>
  <c r="DW185" i="1"/>
  <c r="FS191" i="1"/>
  <c r="FS192" i="1"/>
  <c r="FS218" i="1" s="1"/>
  <c r="FS189" i="1"/>
  <c r="FS185" i="1"/>
  <c r="FS187" i="1"/>
  <c r="FS183" i="1"/>
  <c r="ET173" i="1"/>
  <c r="ET176" i="1"/>
  <c r="V173" i="1"/>
  <c r="V178" i="1" s="1"/>
  <c r="V215" i="1" s="1"/>
  <c r="V176" i="1"/>
  <c r="EB173" i="1"/>
  <c r="EB176" i="1"/>
  <c r="EF121" i="1"/>
  <c r="EF118" i="1"/>
  <c r="DT123" i="1"/>
  <c r="FN200" i="1"/>
  <c r="FN256" i="1"/>
  <c r="Q185" i="1"/>
  <c r="Q191" i="1"/>
  <c r="FW189" i="1"/>
  <c r="FW191" i="1"/>
  <c r="FW192" i="1"/>
  <c r="FW218" i="1" s="1"/>
  <c r="FW185" i="1"/>
  <c r="FW183" i="1"/>
  <c r="FW187" i="1"/>
  <c r="CW145" i="1"/>
  <c r="CW147" i="1" s="1"/>
  <c r="AR185" i="1"/>
  <c r="AR189" i="1"/>
  <c r="AR191" i="1"/>
  <c r="AR192" i="1"/>
  <c r="AR218" i="1" s="1"/>
  <c r="AR187" i="1"/>
  <c r="AR183" i="1"/>
  <c r="CF123" i="1"/>
  <c r="DL112" i="1"/>
  <c r="DL122" i="1" s="1"/>
  <c r="CW173" i="1"/>
  <c r="CW178" i="1" s="1"/>
  <c r="CW215" i="1" s="1"/>
  <c r="CW176" i="1"/>
  <c r="CS173" i="1"/>
  <c r="CS176" i="1"/>
  <c r="CA123" i="1"/>
  <c r="DQ112" i="1"/>
  <c r="DQ122" i="1" s="1"/>
  <c r="DQ123" i="1" s="1"/>
  <c r="FM112" i="1"/>
  <c r="FM122" i="1" s="1"/>
  <c r="FM123" i="1" s="1"/>
  <c r="DR112" i="1"/>
  <c r="DR122" i="1" s="1"/>
  <c r="DR123" i="1" s="1"/>
  <c r="BL118" i="1"/>
  <c r="BL123" i="1" s="1"/>
  <c r="BL121" i="1"/>
  <c r="FX112" i="1"/>
  <c r="FX122" i="1" s="1"/>
  <c r="CY112" i="1"/>
  <c r="CY122" i="1" s="1"/>
  <c r="AM118" i="1"/>
  <c r="AM123" i="1" s="1"/>
  <c r="AM121" i="1"/>
  <c r="BS200" i="1"/>
  <c r="BS256" i="1"/>
  <c r="BZ173" i="1"/>
  <c r="BZ176" i="1"/>
  <c r="FL189" i="1"/>
  <c r="FL191" i="1"/>
  <c r="FL192" i="1"/>
  <c r="FL218" i="1" s="1"/>
  <c r="FL183" i="1"/>
  <c r="FL187" i="1"/>
  <c r="FL185" i="1"/>
  <c r="CV118" i="1"/>
  <c r="CV121" i="1"/>
  <c r="DF173" i="1"/>
  <c r="DF178" i="1" s="1"/>
  <c r="DF215" i="1" s="1"/>
  <c r="DF176" i="1"/>
  <c r="DV118" i="1"/>
  <c r="DV123" i="1" s="1"/>
  <c r="DV121" i="1"/>
  <c r="FF173" i="1"/>
  <c r="FF176" i="1"/>
  <c r="Z191" i="1"/>
  <c r="Z192" i="1"/>
  <c r="Z218" i="1" s="1"/>
  <c r="Z185" i="1"/>
  <c r="Z189" i="1"/>
  <c r="Z187" i="1"/>
  <c r="Z183" i="1"/>
  <c r="BV191" i="1"/>
  <c r="BV192" i="1"/>
  <c r="BV218" i="1" s="1"/>
  <c r="BV185" i="1"/>
  <c r="BV187" i="1"/>
  <c r="BV189" i="1"/>
  <c r="BV183" i="1"/>
  <c r="ED191" i="1"/>
  <c r="ED192" i="1"/>
  <c r="ED218" i="1" s="1"/>
  <c r="ED185" i="1"/>
  <c r="ED187" i="1"/>
  <c r="ED183" i="1"/>
  <c r="ED189" i="1"/>
  <c r="N191" i="1"/>
  <c r="N192" i="1"/>
  <c r="N218" i="1" s="1"/>
  <c r="N185" i="1"/>
  <c r="N187" i="1"/>
  <c r="N183" i="1"/>
  <c r="N189" i="1"/>
  <c r="CB112" i="1"/>
  <c r="CB122" i="1" s="1"/>
  <c r="AR173" i="1"/>
  <c r="AR176" i="1"/>
  <c r="FL173" i="1"/>
  <c r="FL178" i="1" s="1"/>
  <c r="FL215" i="1" s="1"/>
  <c r="FL176" i="1"/>
  <c r="FJ112" i="1"/>
  <c r="FJ122" i="1" s="1"/>
  <c r="EC191" i="1"/>
  <c r="EC192" i="1"/>
  <c r="EC218" i="1" s="1"/>
  <c r="EC187" i="1"/>
  <c r="EC185" i="1"/>
  <c r="EC183" i="1"/>
  <c r="EC189" i="1"/>
  <c r="CQ112" i="1"/>
  <c r="CQ122" i="1" s="1"/>
  <c r="CU192" i="1"/>
  <c r="CU218" i="1" s="1"/>
  <c r="CU189" i="1"/>
  <c r="CU183" i="1"/>
  <c r="CU187" i="1"/>
  <c r="CU185" i="1"/>
  <c r="CU191" i="1"/>
  <c r="G173" i="1"/>
  <c r="G176" i="1"/>
  <c r="AN173" i="1"/>
  <c r="AN176" i="1"/>
  <c r="ER118" i="1"/>
  <c r="ER123" i="1" s="1"/>
  <c r="ER121" i="1"/>
  <c r="AV121" i="1"/>
  <c r="AV118" i="1"/>
  <c r="EB121" i="1"/>
  <c r="EB118" i="1"/>
  <c r="AL191" i="1"/>
  <c r="AL192" i="1"/>
  <c r="AL218" i="1" s="1"/>
  <c r="AL185" i="1"/>
  <c r="AL183" i="1"/>
  <c r="AL187" i="1"/>
  <c r="AL189" i="1"/>
  <c r="Q173" i="1"/>
  <c r="Q176" i="1"/>
  <c r="FG173" i="1"/>
  <c r="FG176" i="1"/>
  <c r="BZ118" i="1"/>
  <c r="BZ121" i="1"/>
  <c r="FU118" i="1"/>
  <c r="FU121" i="1"/>
  <c r="FU123" i="1" s="1"/>
  <c r="DG192" i="1"/>
  <c r="DG218" i="1" s="1"/>
  <c r="DG183" i="1"/>
  <c r="DG191" i="1"/>
  <c r="DG189" i="1"/>
  <c r="DG187" i="1"/>
  <c r="DG185" i="1"/>
  <c r="CT191" i="1"/>
  <c r="CT192" i="1"/>
  <c r="CT218" i="1" s="1"/>
  <c r="CT185" i="1"/>
  <c r="CT189" i="1"/>
  <c r="CT183" i="1"/>
  <c r="CT187" i="1"/>
  <c r="FB191" i="1"/>
  <c r="FB192" i="1"/>
  <c r="FB218" i="1" s="1"/>
  <c r="FB185" i="1"/>
  <c r="FB187" i="1"/>
  <c r="FB183" i="1"/>
  <c r="FB189" i="1"/>
  <c r="EN153" i="1"/>
  <c r="DS112" i="1"/>
  <c r="DS122" i="1" s="1"/>
  <c r="AE200" i="1"/>
  <c r="AE256" i="1"/>
  <c r="CA256" i="1"/>
  <c r="CA200" i="1"/>
  <c r="DW256" i="1"/>
  <c r="DW200" i="1"/>
  <c r="FS200" i="1"/>
  <c r="FS256" i="1"/>
  <c r="CR256" i="1"/>
  <c r="CR200" i="1"/>
  <c r="BB121" i="1"/>
  <c r="BB118" i="1"/>
  <c r="BB123" i="1" s="1"/>
  <c r="ET118" i="1"/>
  <c r="ET123" i="1" s="1"/>
  <c r="ET121" i="1"/>
  <c r="DS173" i="1"/>
  <c r="DS178" i="1" s="1"/>
  <c r="DS215" i="1" s="1"/>
  <c r="DS176" i="1"/>
  <c r="AG176" i="1"/>
  <c r="AG173" i="1"/>
  <c r="AG178" i="1" s="1"/>
  <c r="AG215" i="1" s="1"/>
  <c r="CH173" i="1"/>
  <c r="CH176" i="1"/>
  <c r="W173" i="1"/>
  <c r="W178" i="1" s="1"/>
  <c r="W215" i="1" s="1"/>
  <c r="W176" i="1"/>
  <c r="EW118" i="1"/>
  <c r="EW121" i="1"/>
  <c r="V118" i="1"/>
  <c r="V123" i="1" s="1"/>
  <c r="V121" i="1"/>
  <c r="FX189" i="1"/>
  <c r="FX191" i="1"/>
  <c r="FX192" i="1"/>
  <c r="FX218" i="1" s="1"/>
  <c r="FX183" i="1"/>
  <c r="FX185" i="1"/>
  <c r="FX187" i="1"/>
  <c r="DC173" i="1"/>
  <c r="DC176" i="1"/>
  <c r="CN200" i="1"/>
  <c r="CN256" i="1"/>
  <c r="AI200" i="1"/>
  <c r="AI256" i="1"/>
  <c r="BY191" i="1"/>
  <c r="BY185" i="1"/>
  <c r="DU189" i="1"/>
  <c r="DU191" i="1"/>
  <c r="DU183" i="1"/>
  <c r="DU192" i="1"/>
  <c r="DU218" i="1" s="1"/>
  <c r="DU187" i="1"/>
  <c r="DU185" i="1"/>
  <c r="FQ189" i="1"/>
  <c r="FQ191" i="1"/>
  <c r="FQ185" i="1"/>
  <c r="FQ192" i="1"/>
  <c r="FQ218" i="1" s="1"/>
  <c r="FQ183" i="1"/>
  <c r="FQ187" i="1"/>
  <c r="BK173" i="1"/>
  <c r="BK178" i="1" s="1"/>
  <c r="BK215" i="1" s="1"/>
  <c r="BK176" i="1"/>
  <c r="DB173" i="1"/>
  <c r="DB176" i="1"/>
  <c r="K145" i="1"/>
  <c r="K147" i="1" s="1"/>
  <c r="Z256" i="1"/>
  <c r="Z200" i="1"/>
  <c r="BV256" i="1"/>
  <c r="BV200" i="1"/>
  <c r="ED256" i="1"/>
  <c r="ED200" i="1"/>
  <c r="N256" i="1"/>
  <c r="N200" i="1"/>
  <c r="DN256" i="1"/>
  <c r="DN200" i="1"/>
  <c r="DM200" i="1"/>
  <c r="DM256" i="1"/>
  <c r="AE173" i="1"/>
  <c r="AE178" i="1" s="1"/>
  <c r="AE215" i="1" s="1"/>
  <c r="AE176" i="1"/>
  <c r="AK256" i="1"/>
  <c r="AK200" i="1"/>
  <c r="CG256" i="1"/>
  <c r="CG200" i="1"/>
  <c r="EC200" i="1"/>
  <c r="EC256" i="1"/>
  <c r="AZ256" i="1"/>
  <c r="AZ200" i="1"/>
  <c r="D173" i="1"/>
  <c r="FZ173" i="1" s="1"/>
  <c r="D176" i="1"/>
  <c r="FZ176" i="1" s="1"/>
  <c r="P123" i="1"/>
  <c r="AL256" i="1"/>
  <c r="AL200" i="1"/>
  <c r="DH191" i="1"/>
  <c r="DH185" i="1"/>
  <c r="CJ185" i="1"/>
  <c r="CJ191" i="1"/>
  <c r="DP189" i="1"/>
  <c r="DP191" i="1"/>
  <c r="DP192" i="1"/>
  <c r="DP218" i="1" s="1"/>
  <c r="DP183" i="1"/>
  <c r="DP187" i="1"/>
  <c r="DP185" i="1"/>
  <c r="K173" i="1"/>
  <c r="K176" i="1"/>
  <c r="FK173" i="1"/>
  <c r="FK176" i="1"/>
  <c r="BF187" i="1"/>
  <c r="BF189" i="1"/>
  <c r="BF191" i="1"/>
  <c r="BF192" i="1"/>
  <c r="BF218" i="1" s="1"/>
  <c r="BF185" i="1"/>
  <c r="BF183" i="1"/>
  <c r="EO191" i="1"/>
  <c r="EO192" i="1"/>
  <c r="EO218" i="1" s="1"/>
  <c r="EO189" i="1"/>
  <c r="EO187" i="1"/>
  <c r="EO185" i="1"/>
  <c r="EO183" i="1"/>
  <c r="CT256" i="1"/>
  <c r="CT200" i="1"/>
  <c r="FB256" i="1"/>
  <c r="FB200" i="1"/>
  <c r="AE112" i="1"/>
  <c r="AE122" i="1" s="1"/>
  <c r="AE123" i="1" s="1"/>
  <c r="CA112" i="1"/>
  <c r="CA122" i="1" s="1"/>
  <c r="DW112" i="1"/>
  <c r="DW122" i="1" s="1"/>
  <c r="FS112" i="1"/>
  <c r="FS122" i="1" s="1"/>
  <c r="AQ173" i="1"/>
  <c r="AQ176" i="1"/>
  <c r="FD173" i="1"/>
  <c r="FD176" i="1"/>
  <c r="BW192" i="1"/>
  <c r="BW218" i="1" s="1"/>
  <c r="BW189" i="1"/>
  <c r="BW191" i="1"/>
  <c r="BW185" i="1"/>
  <c r="BW183" i="1"/>
  <c r="BW187" i="1"/>
  <c r="BX192" i="1"/>
  <c r="BX218" i="1" s="1"/>
  <c r="BX187" i="1"/>
  <c r="BX189" i="1"/>
  <c r="BX191" i="1"/>
  <c r="BX185" i="1"/>
  <c r="BX183" i="1"/>
  <c r="FO256" i="1"/>
  <c r="FO200" i="1"/>
  <c r="BK118" i="1"/>
  <c r="BK121" i="1"/>
  <c r="CM173" i="1"/>
  <c r="CM178" i="1" s="1"/>
  <c r="CM215" i="1" s="1"/>
  <c r="CM176" i="1"/>
  <c r="FI123" i="1"/>
  <c r="FI183" i="1" s="1"/>
  <c r="FI187" i="1" s="1"/>
  <c r="FI189" i="1" s="1"/>
  <c r="DT173" i="1"/>
  <c r="DT176" i="1"/>
  <c r="CX118" i="1"/>
  <c r="CX121" i="1"/>
  <c r="X112" i="1"/>
  <c r="X122" i="1" s="1"/>
  <c r="CD256" i="1"/>
  <c r="CD200" i="1"/>
  <c r="ES123" i="1"/>
  <c r="CS123" i="1"/>
  <c r="CI121" i="1"/>
  <c r="CI118" i="1"/>
  <c r="CI123" i="1" s="1"/>
  <c r="FV118" i="1"/>
  <c r="FV123" i="1" s="1"/>
  <c r="FV121" i="1"/>
  <c r="BS121" i="1"/>
  <c r="BS123" i="1" s="1"/>
  <c r="BS118" i="1"/>
  <c r="E198" i="1"/>
  <c r="E181" i="1"/>
  <c r="E149" i="1"/>
  <c r="E151" i="1"/>
  <c r="E153" i="1"/>
  <c r="E114" i="1"/>
  <c r="E103" i="1"/>
  <c r="E108" i="1"/>
  <c r="E110" i="1" s="1"/>
  <c r="E112" i="1" s="1"/>
  <c r="E122" i="1" s="1"/>
  <c r="E111" i="1"/>
  <c r="P173" i="1"/>
  <c r="P176" i="1"/>
  <c r="FL256" i="1"/>
  <c r="FL200" i="1"/>
  <c r="AI191" i="1"/>
  <c r="AI192" i="1"/>
  <c r="AI218" i="1" s="1"/>
  <c r="AI185" i="1"/>
  <c r="AI183" i="1"/>
  <c r="AI189" i="1"/>
  <c r="AI187" i="1"/>
  <c r="AR123" i="1"/>
  <c r="AA256" i="1"/>
  <c r="AA200" i="1"/>
  <c r="BH256" i="1"/>
  <c r="BH200" i="1"/>
  <c r="AC189" i="1"/>
  <c r="AC183" i="1"/>
  <c r="AC187" i="1"/>
  <c r="AC191" i="1"/>
  <c r="AC185" i="1"/>
  <c r="AC192" i="1"/>
  <c r="AC218" i="1" s="1"/>
  <c r="BV112" i="1"/>
  <c r="BV122" i="1" s="1"/>
  <c r="ED112" i="1"/>
  <c r="ED122" i="1" s="1"/>
  <c r="N112" i="1"/>
  <c r="N122" i="1" s="1"/>
  <c r="DN118" i="1"/>
  <c r="DN121" i="1"/>
  <c r="DN123" i="1" s="1"/>
  <c r="DM121" i="1"/>
  <c r="DM118" i="1"/>
  <c r="DM123" i="1" s="1"/>
  <c r="R200" i="1"/>
  <c r="R256" i="1"/>
  <c r="BN256" i="1"/>
  <c r="BN200" i="1"/>
  <c r="DJ256" i="1"/>
  <c r="DJ200" i="1"/>
  <c r="FF256" i="1"/>
  <c r="FF200" i="1"/>
  <c r="BQ191" i="1"/>
  <c r="BQ192" i="1"/>
  <c r="BQ218" i="1" s="1"/>
  <c r="BQ183" i="1"/>
  <c r="BQ189" i="1"/>
  <c r="BQ187" i="1"/>
  <c r="BQ185" i="1"/>
  <c r="CX173" i="1"/>
  <c r="CX176" i="1"/>
  <c r="DN173" i="1"/>
  <c r="DN176" i="1"/>
  <c r="DR173" i="1"/>
  <c r="DR178" i="1" s="1"/>
  <c r="DR215" i="1" s="1"/>
  <c r="DR176" i="1"/>
  <c r="E143" i="1"/>
  <c r="ES256" i="1"/>
  <c r="ES200" i="1"/>
  <c r="AK112" i="1"/>
  <c r="AK122" i="1" s="1"/>
  <c r="CG112" i="1"/>
  <c r="CG122" i="1" s="1"/>
  <c r="EC112" i="1"/>
  <c r="EC122" i="1" s="1"/>
  <c r="CH205" i="1"/>
  <c r="CH208" i="1" s="1"/>
  <c r="CH217" i="1" s="1"/>
  <c r="CH102" i="1"/>
  <c r="CH126" i="1"/>
  <c r="FR198" i="1"/>
  <c r="FR155" i="1"/>
  <c r="FR181" i="1"/>
  <c r="FR153" i="1"/>
  <c r="FR151" i="1"/>
  <c r="FR157" i="1"/>
  <c r="FR159" i="1"/>
  <c r="FR114" i="1"/>
  <c r="FR103" i="1"/>
  <c r="FR108" i="1"/>
  <c r="FR110" i="1" s="1"/>
  <c r="FR111" i="1"/>
  <c r="DG173" i="1"/>
  <c r="DG178" i="1" s="1"/>
  <c r="DG215" i="1" s="1"/>
  <c r="DG176" i="1"/>
  <c r="AI145" i="1"/>
  <c r="AI147" i="1" s="1"/>
  <c r="DD189" i="1"/>
  <c r="DD191" i="1"/>
  <c r="DD192" i="1"/>
  <c r="DD218" i="1" s="1"/>
  <c r="DD183" i="1"/>
  <c r="DD185" i="1"/>
  <c r="DD187" i="1"/>
  <c r="AL112" i="1"/>
  <c r="AL122" i="1" s="1"/>
  <c r="EP198" i="1"/>
  <c r="EP157" i="1"/>
  <c r="EP159" i="1"/>
  <c r="EP181" i="1"/>
  <c r="EP155" i="1"/>
  <c r="EP151" i="1"/>
  <c r="EP111" i="1"/>
  <c r="EP114" i="1"/>
  <c r="EP153" i="1"/>
  <c r="EP103" i="1"/>
  <c r="EP108" i="1"/>
  <c r="EP110" i="1" s="1"/>
  <c r="EP112" i="1" s="1"/>
  <c r="EP122" i="1" s="1"/>
  <c r="CK187" i="1"/>
  <c r="CK185" i="1"/>
  <c r="CK189" i="1"/>
  <c r="CK183" i="1"/>
  <c r="CK192" i="1"/>
  <c r="CK218" i="1" s="1"/>
  <c r="CK191" i="1"/>
  <c r="EG189" i="1"/>
  <c r="EG185" i="1"/>
  <c r="EG192" i="1"/>
  <c r="EG218" i="1" s="1"/>
  <c r="EG183" i="1"/>
  <c r="EG191" i="1"/>
  <c r="EG187" i="1"/>
  <c r="D191" i="1"/>
  <c r="D185" i="1"/>
  <c r="DP200" i="1"/>
  <c r="DP256" i="1"/>
  <c r="BP173" i="1"/>
  <c r="BP178" i="1" s="1"/>
  <c r="BP215" i="1" s="1"/>
  <c r="BP176" i="1"/>
  <c r="FQ145" i="1"/>
  <c r="FQ147" i="1" s="1"/>
  <c r="BA256" i="1"/>
  <c r="BA200" i="1"/>
  <c r="AS192" i="1"/>
  <c r="AS218" i="1" s="1"/>
  <c r="AS187" i="1"/>
  <c r="AS189" i="1"/>
  <c r="AS185" i="1"/>
  <c r="AS191" i="1"/>
  <c r="AS183" i="1"/>
  <c r="EO112" i="1"/>
  <c r="EO122" i="1" s="1"/>
  <c r="CT112" i="1"/>
  <c r="CT122" i="1" s="1"/>
  <c r="FB112" i="1"/>
  <c r="FB122" i="1" s="1"/>
  <c r="AB256" i="1"/>
  <c r="AB200" i="1"/>
  <c r="EN256" i="1"/>
  <c r="EN200" i="1"/>
  <c r="BT256" i="1"/>
  <c r="BT200" i="1"/>
  <c r="DY191" i="1"/>
  <c r="DY192" i="1"/>
  <c r="DY218" i="1" s="1"/>
  <c r="DY187" i="1"/>
  <c r="DY185" i="1"/>
  <c r="DY189" i="1"/>
  <c r="DY183" i="1"/>
  <c r="L256" i="1"/>
  <c r="L200" i="1"/>
  <c r="CR173" i="1"/>
  <c r="CR178" i="1" s="1"/>
  <c r="CR215" i="1" s="1"/>
  <c r="CR176" i="1"/>
  <c r="EF185" i="1"/>
  <c r="EF191" i="1"/>
  <c r="FO112" i="1"/>
  <c r="FO122" i="1" s="1"/>
  <c r="Q118" i="1"/>
  <c r="Q121" i="1"/>
  <c r="BM118" i="1"/>
  <c r="BM121" i="1"/>
  <c r="DI121" i="1"/>
  <c r="DI118" i="1"/>
  <c r="FE121" i="1"/>
  <c r="FE118" i="1"/>
  <c r="CG173" i="1"/>
  <c r="CG176" i="1"/>
  <c r="AT112" i="1"/>
  <c r="AT122" i="1" s="1"/>
  <c r="CX153" i="1"/>
  <c r="T185" i="1"/>
  <c r="T189" i="1"/>
  <c r="T191" i="1"/>
  <c r="T192" i="1"/>
  <c r="T218" i="1" s="1"/>
  <c r="T187" i="1"/>
  <c r="T183" i="1"/>
  <c r="BP185" i="1"/>
  <c r="BP189" i="1"/>
  <c r="BP191" i="1"/>
  <c r="BP192" i="1"/>
  <c r="BP218" i="1" s="1"/>
  <c r="BP183" i="1"/>
  <c r="BP187" i="1"/>
  <c r="DL185" i="1"/>
  <c r="DL191" i="1"/>
  <c r="FH185" i="1"/>
  <c r="FH187" i="1"/>
  <c r="FH189" i="1"/>
  <c r="FH191" i="1"/>
  <c r="FH192" i="1"/>
  <c r="FH218" i="1" s="1"/>
  <c r="FH183" i="1"/>
  <c r="BN173" i="1"/>
  <c r="BN176" i="1"/>
  <c r="CE121" i="1"/>
  <c r="CE123" i="1" s="1"/>
  <c r="CE118" i="1"/>
  <c r="FU176" i="1"/>
  <c r="FU173" i="1"/>
  <c r="FU178" i="1" s="1"/>
  <c r="FU215" i="1" s="1"/>
  <c r="DD173" i="1"/>
  <c r="DD176" i="1"/>
  <c r="BU191" i="1"/>
  <c r="BU192" i="1"/>
  <c r="BU218" i="1" s="1"/>
  <c r="BU187" i="1"/>
  <c r="BU189" i="1"/>
  <c r="BU185" i="1"/>
  <c r="BU183" i="1"/>
  <c r="CP187" i="1"/>
  <c r="CP189" i="1"/>
  <c r="CP191" i="1"/>
  <c r="CP192" i="1"/>
  <c r="CP218" i="1" s="1"/>
  <c r="CP185" i="1"/>
  <c r="CP183" i="1"/>
  <c r="AU112" i="1"/>
  <c r="AU122" i="1" s="1"/>
  <c r="CN121" i="1"/>
  <c r="CN118" i="1"/>
  <c r="FV173" i="1"/>
  <c r="FV178" i="1" s="1"/>
  <c r="FV215" i="1" s="1"/>
  <c r="FV176" i="1"/>
  <c r="CV192" i="1"/>
  <c r="CV218" i="1" s="1"/>
  <c r="CV187" i="1"/>
  <c r="CV189" i="1"/>
  <c r="CV185" i="1"/>
  <c r="CV191" i="1"/>
  <c r="CV183" i="1"/>
  <c r="CD123" i="1"/>
  <c r="AA112" i="1"/>
  <c r="AA122" i="1" s="1"/>
  <c r="AC256" i="1"/>
  <c r="AC200" i="1"/>
  <c r="BY200" i="1"/>
  <c r="BY256" i="1"/>
  <c r="DU256" i="1"/>
  <c r="DU200" i="1"/>
  <c r="FQ256" i="1"/>
  <c r="FQ200" i="1"/>
  <c r="I191" i="1"/>
  <c r="I185" i="1"/>
  <c r="DW173" i="1"/>
  <c r="DW176" i="1"/>
  <c r="DO173" i="1"/>
  <c r="DO178" i="1" s="1"/>
  <c r="DO215" i="1" s="1"/>
  <c r="DO176" i="1"/>
  <c r="EJ153" i="1"/>
  <c r="BQ256" i="1"/>
  <c r="BQ200" i="1"/>
  <c r="E141" i="1"/>
  <c r="E145" i="1" s="1"/>
  <c r="E147" i="1" s="1"/>
  <c r="CQ191" i="1"/>
  <c r="CQ185" i="1"/>
  <c r="CU118" i="1"/>
  <c r="CU121" i="1"/>
  <c r="CU123" i="1" s="1"/>
  <c r="E173" i="1"/>
  <c r="E176" i="1"/>
  <c r="ER192" i="1"/>
  <c r="ER218" i="1" s="1"/>
  <c r="ER187" i="1"/>
  <c r="ER189" i="1"/>
  <c r="ER185" i="1"/>
  <c r="ER183" i="1"/>
  <c r="ER191" i="1"/>
  <c r="AV189" i="1"/>
  <c r="AV191" i="1"/>
  <c r="AV192" i="1"/>
  <c r="AV218" i="1" s="1"/>
  <c r="AV183" i="1"/>
  <c r="AV185" i="1"/>
  <c r="AV187" i="1"/>
  <c r="H123" i="1"/>
  <c r="AO185" i="1"/>
  <c r="AO191" i="1"/>
  <c r="DA191" i="1"/>
  <c r="DA192" i="1"/>
  <c r="DA218" i="1" s="1"/>
  <c r="DA185" i="1"/>
  <c r="DA183" i="1"/>
  <c r="DA189" i="1"/>
  <c r="DA187" i="1"/>
  <c r="EY173" i="1"/>
  <c r="EY178" i="1" s="1"/>
  <c r="EY215" i="1" s="1"/>
  <c r="EY176" i="1"/>
  <c r="AV173" i="1"/>
  <c r="AV176" i="1"/>
  <c r="BF200" i="1"/>
  <c r="BF256" i="1"/>
  <c r="AS256" i="1"/>
  <c r="AS200" i="1"/>
  <c r="ED123" i="1"/>
  <c r="FC121" i="1"/>
  <c r="FC118" i="1"/>
  <c r="FC123" i="1" s="1"/>
  <c r="AW121" i="1"/>
  <c r="AW118" i="1"/>
  <c r="CS121" i="1"/>
  <c r="CS118" i="1"/>
  <c r="DG121" i="1"/>
  <c r="DG118" i="1"/>
  <c r="DG123" i="1" s="1"/>
  <c r="DY200" i="1"/>
  <c r="DY256" i="1"/>
  <c r="CN173" i="1"/>
  <c r="CN178" i="1" s="1"/>
  <c r="CN215" i="1" s="1"/>
  <c r="CN176" i="1"/>
  <c r="AI173" i="1"/>
  <c r="AI176" i="1"/>
  <c r="Z173" i="1"/>
  <c r="Z176" i="1"/>
  <c r="C329" i="1"/>
  <c r="FZ307" i="1"/>
  <c r="BW256" i="1"/>
  <c r="BW200" i="1"/>
  <c r="BX256" i="1"/>
  <c r="BX200" i="1"/>
  <c r="FH200" i="1"/>
  <c r="FH256" i="1"/>
  <c r="X189" i="1"/>
  <c r="X191" i="1"/>
  <c r="X192" i="1"/>
  <c r="X218" i="1" s="1"/>
  <c r="X183" i="1"/>
  <c r="X187" i="1"/>
  <c r="X185" i="1"/>
  <c r="CD118" i="1"/>
  <c r="CD121" i="1"/>
  <c r="FM191" i="1"/>
  <c r="FM192" i="1"/>
  <c r="FM218" i="1" s="1"/>
  <c r="FM187" i="1"/>
  <c r="FM183" i="1"/>
  <c r="FM189" i="1"/>
  <c r="FM185" i="1"/>
  <c r="BL192" i="1"/>
  <c r="BL218" i="1" s="1"/>
  <c r="BL187" i="1"/>
  <c r="BL189" i="1"/>
  <c r="BL185" i="1"/>
  <c r="BL191" i="1"/>
  <c r="BL183" i="1"/>
  <c r="AM192" i="1"/>
  <c r="AM218" i="1" s="1"/>
  <c r="AM191" i="1"/>
  <c r="AM183" i="1"/>
  <c r="AM187" i="1"/>
  <c r="AM189" i="1"/>
  <c r="AM185" i="1"/>
  <c r="T173" i="1"/>
  <c r="T176" i="1"/>
  <c r="FL121" i="1"/>
  <c r="FL118" i="1"/>
  <c r="FL123" i="1" s="1"/>
  <c r="AI121" i="1"/>
  <c r="AI118" i="1"/>
  <c r="AI123" i="1" s="1"/>
  <c r="EE192" i="1"/>
  <c r="EE218" i="1" s="1"/>
  <c r="EE191" i="1"/>
  <c r="EE187" i="1"/>
  <c r="EE185" i="1"/>
  <c r="EE183" i="1"/>
  <c r="EE189" i="1"/>
  <c r="I200" i="1"/>
  <c r="I256" i="1"/>
  <c r="DV183" i="1"/>
  <c r="DV187" i="1"/>
  <c r="DV189" i="1"/>
  <c r="DV191" i="1"/>
  <c r="DV192" i="1"/>
  <c r="DV218" i="1" s="1"/>
  <c r="DV185" i="1"/>
  <c r="EJ185" i="1"/>
  <c r="EJ191" i="1"/>
  <c r="DU123" i="1"/>
  <c r="BU123" i="1"/>
  <c r="Z121" i="1"/>
  <c r="Z123" i="1" s="1"/>
  <c r="Z118" i="1"/>
  <c r="BV121" i="1"/>
  <c r="BV118" i="1"/>
  <c r="BV123" i="1" s="1"/>
  <c r="ED121" i="1"/>
  <c r="ED118" i="1"/>
  <c r="N121" i="1"/>
  <c r="N118" i="1"/>
  <c r="BQ118" i="1"/>
  <c r="BQ123" i="1" s="1"/>
  <c r="BQ121" i="1"/>
  <c r="EI173" i="1"/>
  <c r="EI178" i="1" s="1"/>
  <c r="EI215" i="1" s="1"/>
  <c r="EI176" i="1"/>
  <c r="EA173" i="1"/>
  <c r="EA178" i="1" s="1"/>
  <c r="EA215" i="1" s="1"/>
  <c r="EA176" i="1"/>
  <c r="DB256" i="1"/>
  <c r="DB200" i="1"/>
  <c r="BA173" i="1"/>
  <c r="BA176" i="1"/>
  <c r="FJ187" i="1"/>
  <c r="FJ189" i="1"/>
  <c r="FJ191" i="1"/>
  <c r="FJ192" i="1"/>
  <c r="FJ218" i="1" s="1"/>
  <c r="FJ185" i="1"/>
  <c r="FJ183" i="1"/>
  <c r="FN123" i="1"/>
  <c r="CG121" i="1"/>
  <c r="CG118" i="1"/>
  <c r="CG123" i="1" s="1"/>
  <c r="EC121" i="1"/>
  <c r="EC118" i="1"/>
  <c r="EC123" i="1" s="1"/>
  <c r="FR208" i="1"/>
  <c r="FR217" i="1" s="1"/>
  <c r="CQ256" i="1"/>
  <c r="CQ200" i="1"/>
  <c r="S191" i="1"/>
  <c r="S185" i="1"/>
  <c r="BO191" i="1"/>
  <c r="BO185" i="1"/>
  <c r="DK191" i="1"/>
  <c r="DK185" i="1"/>
  <c r="FG191" i="1"/>
  <c r="FG192" i="1"/>
  <c r="FG218" i="1" s="1"/>
  <c r="FG185" i="1"/>
  <c r="FG187" i="1"/>
  <c r="FG183" i="1"/>
  <c r="FG189" i="1"/>
  <c r="BD173" i="1"/>
  <c r="BD178" i="1" s="1"/>
  <c r="BD215" i="1" s="1"/>
  <c r="BD176" i="1"/>
  <c r="EB191" i="1"/>
  <c r="EB183" i="1"/>
  <c r="EB187" i="1" s="1"/>
  <c r="EB189" i="1" s="1"/>
  <c r="EB185" i="1"/>
  <c r="AT123" i="1"/>
  <c r="AL121" i="1"/>
  <c r="AL118" i="1"/>
  <c r="AL123" i="1" s="1"/>
  <c r="DH200" i="1"/>
  <c r="DH256" i="1"/>
  <c r="CJ256" i="1"/>
  <c r="CJ200" i="1"/>
  <c r="AO256" i="1"/>
  <c r="AO200" i="1"/>
  <c r="CK256" i="1"/>
  <c r="CK200" i="1"/>
  <c r="EG200" i="1"/>
  <c r="EG256" i="1"/>
  <c r="D200" i="1"/>
  <c r="D256" i="1"/>
  <c r="DA256" i="1"/>
  <c r="DA200" i="1"/>
  <c r="AZ173" i="1"/>
  <c r="AZ176" i="1"/>
  <c r="CO176" i="1"/>
  <c r="CO173" i="1"/>
  <c r="BZ183" i="1"/>
  <c r="BZ189" i="1"/>
  <c r="BZ191" i="1"/>
  <c r="BZ185" i="1"/>
  <c r="BZ187" i="1"/>
  <c r="BZ192" i="1"/>
  <c r="BZ218" i="1" s="1"/>
  <c r="FU153" i="1"/>
  <c r="BF118" i="1"/>
  <c r="BF121" i="1"/>
  <c r="FP173" i="1"/>
  <c r="FP178" i="1" s="1"/>
  <c r="FP215" i="1" s="1"/>
  <c r="FP176" i="1"/>
  <c r="AS118" i="1"/>
  <c r="AS123" i="1" s="1"/>
  <c r="AS121" i="1"/>
  <c r="EO121" i="1"/>
  <c r="EO118" i="1"/>
  <c r="EO123" i="1" s="1"/>
  <c r="CT121" i="1"/>
  <c r="CT118" i="1"/>
  <c r="CT123" i="1" s="1"/>
  <c r="EN121" i="1"/>
  <c r="EN118" i="1"/>
  <c r="DY118" i="1"/>
  <c r="DY123" i="1" s="1"/>
  <c r="DY121" i="1"/>
  <c r="L121" i="1"/>
  <c r="L118" i="1"/>
  <c r="L123" i="1" s="1"/>
  <c r="AO173" i="1"/>
  <c r="AO178" i="1" s="1"/>
  <c r="AO215" i="1" s="1"/>
  <c r="AO176" i="1"/>
  <c r="W191" i="1"/>
  <c r="W192" i="1"/>
  <c r="W218" i="1" s="1"/>
  <c r="W189" i="1"/>
  <c r="W183" i="1"/>
  <c r="W187" i="1"/>
  <c r="W185" i="1"/>
  <c r="EF200" i="1"/>
  <c r="EF256" i="1"/>
  <c r="FO121" i="1"/>
  <c r="FO118" i="1"/>
  <c r="FO123" i="1" s="1"/>
  <c r="FX173" i="1"/>
  <c r="FX176" i="1"/>
  <c r="FS123" i="1"/>
  <c r="CX123" i="1"/>
  <c r="T200" i="1"/>
  <c r="T256" i="1"/>
  <c r="BP200" i="1"/>
  <c r="BP256" i="1"/>
  <c r="DL200" i="1"/>
  <c r="DL256" i="1"/>
  <c r="CY173" i="1"/>
  <c r="CY178" i="1" s="1"/>
  <c r="CY215" i="1" s="1"/>
  <c r="CY176" i="1"/>
  <c r="CE112" i="1"/>
  <c r="CE122" i="1" s="1"/>
  <c r="CD173" i="1"/>
  <c r="CD176" i="1"/>
  <c r="Y191" i="1"/>
  <c r="Y185" i="1"/>
  <c r="DR153" i="1"/>
  <c r="CP256" i="1"/>
  <c r="CP200" i="1"/>
  <c r="G191" i="1"/>
  <c r="G185" i="1"/>
  <c r="G189" i="1"/>
  <c r="G187" i="1"/>
  <c r="G183" i="1"/>
  <c r="G192" i="1"/>
  <c r="G218" i="1" s="1"/>
  <c r="BC191" i="1"/>
  <c r="BC185" i="1"/>
  <c r="CY191" i="1"/>
  <c r="CY192" i="1"/>
  <c r="CY218" i="1" s="1"/>
  <c r="CY187" i="1"/>
  <c r="CY185" i="1"/>
  <c r="CY183" i="1"/>
  <c r="CY189" i="1"/>
  <c r="EU191" i="1"/>
  <c r="EU185" i="1"/>
  <c r="EY191" i="1"/>
  <c r="EY185" i="1"/>
  <c r="DI173" i="1"/>
  <c r="DI176" i="1"/>
  <c r="CN112" i="1"/>
  <c r="CN122" i="1" s="1"/>
  <c r="AA118" i="1"/>
  <c r="AA123" i="1" s="1"/>
  <c r="AA121" i="1"/>
  <c r="BH121" i="1"/>
  <c r="BH118" i="1"/>
  <c r="BH123" i="1" s="1"/>
  <c r="AC112" i="1"/>
  <c r="AC122" i="1" s="1"/>
  <c r="BY112" i="1"/>
  <c r="BY122" i="1" s="1"/>
  <c r="FQ112" i="1"/>
  <c r="FQ122" i="1" s="1"/>
  <c r="I118" i="1"/>
  <c r="I121" i="1"/>
  <c r="BX173" i="1"/>
  <c r="BX176" i="1"/>
  <c r="L173" i="1"/>
  <c r="L176" i="1"/>
  <c r="EG145" i="1"/>
  <c r="EG147" i="1" s="1"/>
  <c r="BE123" i="1"/>
  <c r="CP123" i="1"/>
  <c r="DN112" i="1"/>
  <c r="DN122" i="1" s="1"/>
  <c r="DM112" i="1"/>
  <c r="DM122" i="1" s="1"/>
  <c r="BR187" i="1"/>
  <c r="BR189" i="1"/>
  <c r="BR191" i="1"/>
  <c r="BR192" i="1"/>
  <c r="BR218" i="1" s="1"/>
  <c r="BR183" i="1"/>
  <c r="BR185" i="1"/>
  <c r="AF185" i="1"/>
  <c r="AF189" i="1"/>
  <c r="AF191" i="1"/>
  <c r="AF192" i="1"/>
  <c r="AF218" i="1" s="1"/>
  <c r="AF187" i="1"/>
  <c r="AF183" i="1"/>
  <c r="CB185" i="1"/>
  <c r="CB189" i="1"/>
  <c r="CB191" i="1"/>
  <c r="CB192" i="1"/>
  <c r="CB218" i="1" s="1"/>
  <c r="CB183" i="1"/>
  <c r="CB187" i="1"/>
  <c r="DX185" i="1"/>
  <c r="DX189" i="1"/>
  <c r="DX191" i="1"/>
  <c r="DX192" i="1"/>
  <c r="DX218" i="1" s="1"/>
  <c r="DX183" i="1"/>
  <c r="DX187" i="1"/>
  <c r="FT185" i="1"/>
  <c r="FT187" i="1"/>
  <c r="FT189" i="1"/>
  <c r="FT191" i="1"/>
  <c r="FT192" i="1"/>
  <c r="FT218" i="1" s="1"/>
  <c r="FT183" i="1"/>
  <c r="W145" i="1"/>
  <c r="W147" i="1" s="1"/>
  <c r="AD189" i="1"/>
  <c r="AD191" i="1"/>
  <c r="AD183" i="1"/>
  <c r="AD187" i="1"/>
  <c r="AD185" i="1"/>
  <c r="AD192" i="1"/>
  <c r="AD218" i="1" s="1"/>
  <c r="AK121" i="1"/>
  <c r="AK118" i="1"/>
  <c r="AK123" i="1" s="1"/>
  <c r="AZ121" i="1"/>
  <c r="AZ118" i="1"/>
  <c r="AZ123" i="1" s="1"/>
  <c r="S200" i="1"/>
  <c r="S256" i="1"/>
  <c r="BO256" i="1"/>
  <c r="BO200" i="1"/>
  <c r="DK200" i="1"/>
  <c r="DK256" i="1"/>
  <c r="FG256" i="1"/>
  <c r="FG200" i="1"/>
  <c r="ES173" i="1"/>
  <c r="ES178" i="1" s="1"/>
  <c r="ES215" i="1" s="1"/>
  <c r="ES176" i="1"/>
  <c r="BH173" i="1"/>
  <c r="BH176" i="1"/>
  <c r="EA189" i="1"/>
  <c r="EA191" i="1"/>
  <c r="EA192" i="1"/>
  <c r="EA218" i="1" s="1"/>
  <c r="EA187" i="1"/>
  <c r="EA185" i="1"/>
  <c r="EA183" i="1"/>
  <c r="AV256" i="1"/>
  <c r="AV200" i="1"/>
  <c r="AM173" i="1"/>
  <c r="AM178" i="1" s="1"/>
  <c r="AM215" i="1" s="1"/>
  <c r="AM176" i="1"/>
  <c r="EP173" i="1"/>
  <c r="EP178" i="1" s="1"/>
  <c r="EP215" i="1" s="1"/>
  <c r="EP176" i="1"/>
  <c r="AD123" i="1"/>
  <c r="FB121" i="1"/>
  <c r="FB118" i="1"/>
  <c r="FB123" i="1" s="1"/>
  <c r="BT121" i="1"/>
  <c r="BT118" i="1"/>
  <c r="BT123" i="1" s="1"/>
  <c r="CR189" i="1"/>
  <c r="CR191" i="1"/>
  <c r="CR192" i="1"/>
  <c r="CR218" i="1" s="1"/>
  <c r="CR183" i="1"/>
  <c r="CR187" i="1"/>
  <c r="CR185" i="1"/>
  <c r="DM176" i="1"/>
  <c r="DM173" i="1"/>
  <c r="FW173" i="1"/>
  <c r="FW176" i="1"/>
  <c r="FN173" i="1"/>
  <c r="FN176" i="1"/>
  <c r="FA123" i="1"/>
  <c r="T118" i="1"/>
  <c r="T123" i="1" s="1"/>
  <c r="T121" i="1"/>
  <c r="BP121" i="1"/>
  <c r="BP118" i="1"/>
  <c r="BP123" i="1" s="1"/>
  <c r="DL121" i="1"/>
  <c r="DL118" i="1"/>
  <c r="DL123" i="1" s="1"/>
  <c r="FH121" i="1"/>
  <c r="FH118" i="1"/>
  <c r="FH123" i="1" s="1"/>
  <c r="DQ191" i="1"/>
  <c r="DQ192" i="1"/>
  <c r="DQ218" i="1" s="1"/>
  <c r="DQ185" i="1"/>
  <c r="DQ189" i="1"/>
  <c r="DQ183" i="1"/>
  <c r="DQ187" i="1"/>
  <c r="DR191" i="1"/>
  <c r="DR185" i="1"/>
  <c r="CP121" i="1"/>
  <c r="CP118" i="1"/>
  <c r="BL256" i="1"/>
  <c r="BL200" i="1"/>
  <c r="FX256" i="1"/>
  <c r="FX200" i="1"/>
  <c r="G256" i="1"/>
  <c r="G200" i="1"/>
  <c r="BC256" i="1"/>
  <c r="BC200" i="1"/>
  <c r="CY256" i="1"/>
  <c r="CY200" i="1"/>
  <c r="EU256" i="1"/>
  <c r="EU200" i="1"/>
  <c r="AM256" i="1"/>
  <c r="AM200" i="1"/>
  <c r="EY200" i="1"/>
  <c r="EY256" i="1"/>
  <c r="FH173" i="1"/>
  <c r="FH176" i="1"/>
  <c r="DE173" i="1"/>
  <c r="DE176" i="1"/>
  <c r="EE256" i="1"/>
  <c r="EE200" i="1"/>
  <c r="CV200" i="1"/>
  <c r="CV256" i="1"/>
  <c r="BZ123" i="1"/>
  <c r="AX123" i="1"/>
  <c r="DV200" i="1"/>
  <c r="DV256" i="1"/>
  <c r="EJ256" i="1"/>
  <c r="EJ200" i="1"/>
  <c r="R118" i="1"/>
  <c r="R123" i="1" s="1"/>
  <c r="R121" i="1"/>
  <c r="BN118" i="1"/>
  <c r="BN123" i="1" s="1"/>
  <c r="BN121" i="1"/>
  <c r="DJ121" i="1"/>
  <c r="DJ118" i="1"/>
  <c r="DJ123" i="1" s="1"/>
  <c r="U192" i="1"/>
  <c r="U218" i="1" s="1"/>
  <c r="U185" i="1"/>
  <c r="U189" i="1"/>
  <c r="U191" i="1"/>
  <c r="U187" i="1"/>
  <c r="U183" i="1"/>
  <c r="AA173" i="1"/>
  <c r="AA176" i="1"/>
  <c r="ES118" i="1"/>
  <c r="ES121" i="1"/>
  <c r="DY176" i="1"/>
  <c r="DY173" i="1"/>
  <c r="DY178" i="1" s="1"/>
  <c r="DY215" i="1" s="1"/>
  <c r="FJ200" i="1"/>
  <c r="FJ256" i="1"/>
  <c r="CG191" i="1"/>
  <c r="CG192" i="1"/>
  <c r="CG218" i="1" s="1"/>
  <c r="CG183" i="1"/>
  <c r="CG187" i="1"/>
  <c r="CG185" i="1"/>
  <c r="CG189" i="1"/>
  <c r="AZ153" i="1"/>
  <c r="CQ121" i="1"/>
  <c r="CQ118" i="1"/>
  <c r="CQ123" i="1" s="1"/>
  <c r="S118" i="1"/>
  <c r="S123" i="1" s="1"/>
  <c r="S121" i="1"/>
  <c r="BO118" i="1"/>
  <c r="BO121" i="1"/>
  <c r="DK121" i="1"/>
  <c r="DK118" i="1"/>
  <c r="DK123" i="1" s="1"/>
  <c r="FG121" i="1"/>
  <c r="FG118" i="1"/>
  <c r="FG123" i="1" s="1"/>
  <c r="CC176" i="1"/>
  <c r="CC173" i="1"/>
  <c r="CC178" i="1" s="1"/>
  <c r="CC215" i="1" s="1"/>
  <c r="ER200" i="1"/>
  <c r="ER256" i="1"/>
  <c r="EA256" i="1"/>
  <c r="EA200" i="1"/>
  <c r="DH112" i="1"/>
  <c r="DH122" i="1" s="1"/>
  <c r="CJ112" i="1"/>
  <c r="CJ122" i="1" s="1"/>
  <c r="AO112" i="1"/>
  <c r="AO122" i="1" s="1"/>
  <c r="CK112" i="1"/>
  <c r="CK122" i="1" s="1"/>
  <c r="EG112" i="1"/>
  <c r="EG122" i="1" s="1"/>
  <c r="D112" i="1"/>
  <c r="D122" i="1" s="1"/>
  <c r="D123" i="1" s="1"/>
  <c r="DP121" i="1"/>
  <c r="DP118" i="1"/>
  <c r="DP123" i="1" s="1"/>
  <c r="DA118" i="1"/>
  <c r="DA123" i="1" s="1"/>
  <c r="DA121" i="1"/>
  <c r="DV173" i="1"/>
  <c r="DV176" i="1"/>
  <c r="AB173" i="1"/>
  <c r="AB178" i="1" s="1"/>
  <c r="AB215" i="1" s="1"/>
  <c r="AB176" i="1"/>
  <c r="BZ200" i="1"/>
  <c r="BZ256" i="1"/>
  <c r="BA121" i="1"/>
  <c r="BA118" i="1"/>
  <c r="BA123" i="1" s="1"/>
  <c r="BF112" i="1"/>
  <c r="BF122" i="1" s="1"/>
  <c r="BF123" i="1" s="1"/>
  <c r="BW173" i="1"/>
  <c r="BW178" i="1" s="1"/>
  <c r="BW215" i="1" s="1"/>
  <c r="BW176" i="1"/>
  <c r="EW123" i="1"/>
  <c r="AB118" i="1"/>
  <c r="AB123" i="1" s="1"/>
  <c r="AB121" i="1"/>
  <c r="W121" i="1"/>
  <c r="W118" i="1"/>
  <c r="W123" i="1" s="1"/>
  <c r="FE123" i="1"/>
  <c r="DE123" i="1"/>
  <c r="FI191" i="1"/>
  <c r="FI185" i="1"/>
  <c r="F189" i="1"/>
  <c r="F191" i="1"/>
  <c r="F185" i="1"/>
  <c r="F187" i="1"/>
  <c r="F192" i="1"/>
  <c r="F218" i="1" s="1"/>
  <c r="F183" i="1"/>
  <c r="BB191" i="1"/>
  <c r="BB185" i="1"/>
  <c r="CX183" i="1"/>
  <c r="CX191" i="1"/>
  <c r="CX185" i="1"/>
  <c r="CX187" i="1" s="1"/>
  <c r="CX189" i="1" s="1"/>
  <c r="ET183" i="1"/>
  <c r="ET187" i="1"/>
  <c r="ET189" i="1"/>
  <c r="ET191" i="1"/>
  <c r="ET185" i="1"/>
  <c r="ET192" i="1"/>
  <c r="ET218" i="1" s="1"/>
  <c r="EE173" i="1"/>
  <c r="EE178" i="1" s="1"/>
  <c r="EE215" i="1" s="1"/>
  <c r="EE176" i="1"/>
  <c r="BR123" i="1"/>
  <c r="G118" i="1"/>
  <c r="G123" i="1" s="1"/>
  <c r="G121" i="1"/>
  <c r="BC118" i="1"/>
  <c r="BC123" i="1" s="1"/>
  <c r="BC121" i="1"/>
  <c r="EU118" i="1"/>
  <c r="EU123" i="1" s="1"/>
  <c r="EU121" i="1"/>
  <c r="BS153" i="1"/>
  <c r="AI112" i="1"/>
  <c r="AI122" i="1" s="1"/>
  <c r="BH112" i="1"/>
  <c r="BH122" i="1" s="1"/>
  <c r="AC118" i="1"/>
  <c r="AC123" i="1" s="1"/>
  <c r="AC121" i="1"/>
  <c r="BY118" i="1"/>
  <c r="BY121" i="1"/>
  <c r="FQ118" i="1"/>
  <c r="FQ123" i="1" s="1"/>
  <c r="FQ121" i="1"/>
  <c r="I112" i="1"/>
  <c r="I122" i="1" s="1"/>
  <c r="AF173" i="1"/>
  <c r="AF176" i="1"/>
  <c r="DQ173" i="1"/>
  <c r="DQ176" i="1"/>
  <c r="EJ121" i="1"/>
  <c r="EJ118" i="1"/>
  <c r="EJ123" i="1" s="1"/>
  <c r="CV173" i="1"/>
  <c r="CV178" i="1" s="1"/>
  <c r="CV215" i="1" s="1"/>
  <c r="CV176" i="1"/>
  <c r="AV123" i="1"/>
  <c r="CO191" i="1"/>
  <c r="CO192" i="1"/>
  <c r="CO218" i="1" s="1"/>
  <c r="CO185" i="1"/>
  <c r="CO189" i="1"/>
  <c r="CO183" i="1"/>
  <c r="CO187" i="1"/>
  <c r="R153" i="1"/>
  <c r="FF121" i="1"/>
  <c r="FF118" i="1"/>
  <c r="FF123" i="1" s="1"/>
  <c r="BQ112" i="1"/>
  <c r="BQ122" i="1" s="1"/>
  <c r="BR256" i="1"/>
  <c r="BR200" i="1"/>
  <c r="U200" i="1"/>
  <c r="U256" i="1"/>
  <c r="AF200" i="1"/>
  <c r="AF256" i="1"/>
  <c r="CB200" i="1"/>
  <c r="CB256" i="1"/>
  <c r="DX256" i="1"/>
  <c r="DX200" i="1"/>
  <c r="FT200" i="1"/>
  <c r="FT256" i="1"/>
  <c r="DB187" i="1"/>
  <c r="DB189" i="1"/>
  <c r="DB191" i="1"/>
  <c r="DB192" i="1"/>
  <c r="DB218" i="1" s="1"/>
  <c r="DB185" i="1"/>
  <c r="DB183" i="1"/>
  <c r="AD256" i="1"/>
  <c r="AD200" i="1"/>
  <c r="FJ118" i="1"/>
  <c r="FJ123" i="1" s="1"/>
  <c r="FJ121" i="1"/>
  <c r="EO173" i="1"/>
  <c r="EO176" i="1"/>
  <c r="EB256" i="1"/>
  <c r="EB200" i="1"/>
  <c r="DD200" i="1"/>
  <c r="DD256" i="1"/>
  <c r="N123" i="1"/>
  <c r="CF173" i="1"/>
  <c r="CF178" i="1" s="1"/>
  <c r="CF215" i="1" s="1"/>
  <c r="CF176" i="1"/>
  <c r="FU191" i="1"/>
  <c r="FU185" i="1"/>
  <c r="BY123" i="1"/>
  <c r="Y123" i="1"/>
  <c r="CS191" i="1"/>
  <c r="CS192" i="1"/>
  <c r="CS218" i="1" s="1"/>
  <c r="CS189" i="1"/>
  <c r="CS183" i="1"/>
  <c r="CS187" i="1"/>
  <c r="CS185" i="1"/>
  <c r="DY112" i="1"/>
  <c r="DY122" i="1" s="1"/>
  <c r="DS185" i="1"/>
  <c r="DS191" i="1"/>
  <c r="L191" i="1"/>
  <c r="L185" i="1"/>
  <c r="F173" i="1"/>
  <c r="F178" i="1" s="1"/>
  <c r="F215" i="1" s="1"/>
  <c r="F176" i="1"/>
  <c r="EF173" i="1"/>
  <c r="EF176" i="1"/>
  <c r="BW121" i="1"/>
  <c r="BW118" i="1"/>
  <c r="BW123" i="1" s="1"/>
  <c r="BM123" i="1"/>
  <c r="AY173" i="1"/>
  <c r="AY178" i="1" s="1"/>
  <c r="AY215" i="1" s="1"/>
  <c r="AY176" i="1"/>
  <c r="FI176" i="1"/>
  <c r="FI173" i="1"/>
  <c r="FI178" i="1" s="1"/>
  <c r="FI215" i="1" s="1"/>
  <c r="BV173" i="1"/>
  <c r="BV176" i="1"/>
  <c r="CO123" i="1"/>
  <c r="FI200" i="1"/>
  <c r="FI256" i="1"/>
  <c r="AG192" i="1"/>
  <c r="AG218" i="1" s="1"/>
  <c r="AG191" i="1"/>
  <c r="AG185" i="1"/>
  <c r="AG183" i="1"/>
  <c r="AG187" i="1"/>
  <c r="AG189" i="1"/>
  <c r="T112" i="1"/>
  <c r="T122" i="1" s="1"/>
  <c r="FH112" i="1"/>
  <c r="FH122" i="1" s="1"/>
  <c r="FZ89" i="1"/>
  <c r="GB89" i="1" s="1"/>
  <c r="C97" i="1"/>
  <c r="CQ173" i="1"/>
  <c r="CQ178" i="1" s="1"/>
  <c r="CQ215" i="1" s="1"/>
  <c r="CQ176" i="1"/>
  <c r="DI145" i="1"/>
  <c r="DI147" i="1" s="1"/>
  <c r="DP173" i="1"/>
  <c r="DP178" i="1" s="1"/>
  <c r="DP215" i="1" s="1"/>
  <c r="DP176" i="1"/>
  <c r="V200" i="1"/>
  <c r="V256" i="1"/>
  <c r="BD123" i="1"/>
  <c r="DQ200" i="1"/>
  <c r="DQ256" i="1"/>
  <c r="BL112" i="1"/>
  <c r="BL122" i="1" s="1"/>
  <c r="FX121" i="1"/>
  <c r="FX118" i="1"/>
  <c r="FX123" i="1" s="1"/>
  <c r="CY118" i="1"/>
  <c r="CY123" i="1" s="1"/>
  <c r="CY121" i="1"/>
  <c r="AM112" i="1"/>
  <c r="AM122" i="1" s="1"/>
  <c r="AS176" i="1"/>
  <c r="AS173" i="1"/>
  <c r="AU189" i="1"/>
  <c r="AU191" i="1"/>
  <c r="AU192" i="1"/>
  <c r="AU218" i="1" s="1"/>
  <c r="AU185" i="1"/>
  <c r="AU183" i="1"/>
  <c r="AU187" i="1"/>
  <c r="CV112" i="1"/>
  <c r="CV122" i="1" s="1"/>
  <c r="CV123" i="1" s="1"/>
  <c r="DU118" i="1"/>
  <c r="DU121" i="1"/>
  <c r="DV112" i="1"/>
  <c r="DV122" i="1" s="1"/>
  <c r="CO256" i="1"/>
  <c r="CO200" i="1"/>
  <c r="U118" i="1"/>
  <c r="U123" i="1" s="1"/>
  <c r="U121" i="1"/>
  <c r="AF118" i="1"/>
  <c r="AF123" i="1" s="1"/>
  <c r="AF121" i="1"/>
  <c r="CB121" i="1"/>
  <c r="CB118" i="1"/>
  <c r="CB123" i="1" s="1"/>
  <c r="DX121" i="1"/>
  <c r="DX118" i="1"/>
  <c r="DX123" i="1" s="1"/>
  <c r="FT121" i="1"/>
  <c r="FT118" i="1"/>
  <c r="FT123" i="1" s="1"/>
  <c r="ER173" i="1"/>
  <c r="ER178" i="1" s="1"/>
  <c r="ER215" i="1" s="1"/>
  <c r="ER176" i="1"/>
  <c r="AH173" i="1"/>
  <c r="AH176" i="1"/>
  <c r="DI123" i="1"/>
  <c r="DI183" i="1" s="1"/>
  <c r="DI187" i="1" s="1"/>
  <c r="DI189" i="1" s="1"/>
  <c r="BO112" i="1"/>
  <c r="BO122" i="1" s="1"/>
  <c r="FG112" i="1"/>
  <c r="FG122" i="1" s="1"/>
  <c r="DJ173" i="1"/>
  <c r="DJ176" i="1"/>
  <c r="DZ173" i="1"/>
  <c r="DZ176" i="1"/>
  <c r="Q145" i="1"/>
  <c r="Q147" i="1" s="1"/>
  <c r="ER112" i="1"/>
  <c r="ER122" i="1" s="1"/>
  <c r="DH121" i="1"/>
  <c r="DH118" i="1"/>
  <c r="DH123" i="1" s="1"/>
  <c r="CJ121" i="1"/>
  <c r="CJ118" i="1"/>
  <c r="CJ123" i="1" s="1"/>
  <c r="CK121" i="1"/>
  <c r="CK118" i="1"/>
  <c r="CK123" i="1" s="1"/>
  <c r="EG121" i="1"/>
  <c r="EG118" i="1"/>
  <c r="EG123" i="1" s="1"/>
  <c r="D118" i="1"/>
  <c r="D121" i="1"/>
  <c r="DA112" i="1"/>
  <c r="DA122" i="1" s="1"/>
  <c r="DH173" i="1"/>
  <c r="DH178" i="1" s="1"/>
  <c r="DH215" i="1" s="1"/>
  <c r="DH176" i="1"/>
  <c r="S173" i="1"/>
  <c r="S176" i="1"/>
  <c r="EL173" i="1"/>
  <c r="EL176" i="1"/>
  <c r="AU145" i="1"/>
  <c r="AU147" i="1" s="1"/>
  <c r="BZ112" i="1"/>
  <c r="BZ122" i="1" s="1"/>
  <c r="FU200" i="1"/>
  <c r="FU256" i="1"/>
  <c r="I123" i="1"/>
  <c r="I183" i="1" s="1"/>
  <c r="I187" i="1" s="1"/>
  <c r="I189" i="1" s="1"/>
  <c r="EN123" i="1"/>
  <c r="AW191" i="1"/>
  <c r="AW192" i="1"/>
  <c r="AW218" i="1" s="1"/>
  <c r="AW185" i="1"/>
  <c r="AW189" i="1"/>
  <c r="AW183" i="1"/>
  <c r="AW187" i="1"/>
  <c r="L112" i="1"/>
  <c r="L122" i="1" s="1"/>
  <c r="BS145" i="1"/>
  <c r="BS147" i="1" s="1"/>
  <c r="BX121" i="1"/>
  <c r="BX118" i="1"/>
  <c r="BX123" i="1" s="1"/>
  <c r="EB123" i="1"/>
  <c r="C252" i="2" l="1"/>
  <c r="C196" i="2"/>
  <c r="D178" i="2"/>
  <c r="D139" i="2"/>
  <c r="D137" i="2"/>
  <c r="C117" i="2"/>
  <c r="C114" i="2"/>
  <c r="C108" i="2"/>
  <c r="C118" i="2" s="1"/>
  <c r="C181" i="2"/>
  <c r="C179" i="2"/>
  <c r="C183" i="2"/>
  <c r="C188" i="2"/>
  <c r="C214" i="2" s="1"/>
  <c r="C187" i="2"/>
  <c r="C185" i="2"/>
  <c r="D98" i="2"/>
  <c r="D201" i="2"/>
  <c r="D204" i="2" s="1"/>
  <c r="D213" i="2" s="1"/>
  <c r="I39" i="2" s="1"/>
  <c r="I17" i="2"/>
  <c r="D122" i="2"/>
  <c r="DJ166" i="1"/>
  <c r="DJ167" i="1" s="1"/>
  <c r="DJ168" i="1" s="1"/>
  <c r="DJ214" i="1" s="1"/>
  <c r="DJ127" i="1"/>
  <c r="DJ211" i="1" s="1"/>
  <c r="DJ155" i="1"/>
  <c r="DJ183" i="1"/>
  <c r="DJ187" i="1" s="1"/>
  <c r="DJ189" i="1" s="1"/>
  <c r="DL166" i="1"/>
  <c r="DL167" i="1" s="1"/>
  <c r="DL168" i="1" s="1"/>
  <c r="DL214" i="1" s="1"/>
  <c r="DL127" i="1"/>
  <c r="DL211" i="1" s="1"/>
  <c r="DL155" i="1"/>
  <c r="DL183" i="1"/>
  <c r="DL187" i="1" s="1"/>
  <c r="DL189" i="1" s="1"/>
  <c r="AZ166" i="1"/>
  <c r="AZ167" i="1" s="1"/>
  <c r="AZ168" i="1" s="1"/>
  <c r="AZ214" i="1" s="1"/>
  <c r="AZ155" i="1"/>
  <c r="AZ127" i="1"/>
  <c r="AZ211" i="1" s="1"/>
  <c r="AZ183" i="1"/>
  <c r="AZ187" i="1" s="1"/>
  <c r="AZ189" i="1" s="1"/>
  <c r="EO166" i="1"/>
  <c r="EO167" i="1" s="1"/>
  <c r="EO168" i="1" s="1"/>
  <c r="EO214" i="1" s="1"/>
  <c r="EO149" i="1"/>
  <c r="EO127" i="1"/>
  <c r="EO211" i="1" s="1"/>
  <c r="Z166" i="1"/>
  <c r="Z167" i="1" s="1"/>
  <c r="Z168" i="1" s="1"/>
  <c r="Z214" i="1" s="1"/>
  <c r="Z127" i="1"/>
  <c r="Z211" i="1" s="1"/>
  <c r="Z149" i="1"/>
  <c r="EY166" i="1"/>
  <c r="EY167" i="1" s="1"/>
  <c r="EY168" i="1" s="1"/>
  <c r="EY214" i="1" s="1"/>
  <c r="EY127" i="1"/>
  <c r="EY211" i="1" s="1"/>
  <c r="EY155" i="1"/>
  <c r="EY183" i="1"/>
  <c r="EY187" i="1" s="1"/>
  <c r="EY189" i="1" s="1"/>
  <c r="CM166" i="1"/>
  <c r="CM167" i="1" s="1"/>
  <c r="CM168" i="1" s="1"/>
  <c r="CM214" i="1" s="1"/>
  <c r="CM155" i="1"/>
  <c r="CM127" i="1"/>
  <c r="CM211" i="1" s="1"/>
  <c r="CM183" i="1"/>
  <c r="CM187" i="1" s="1"/>
  <c r="CM189" i="1" s="1"/>
  <c r="X166" i="1"/>
  <c r="X167" i="1" s="1"/>
  <c r="X168" i="1" s="1"/>
  <c r="X214" i="1" s="1"/>
  <c r="X149" i="1"/>
  <c r="X127" i="1"/>
  <c r="X211" i="1" s="1"/>
  <c r="CJ166" i="1"/>
  <c r="CJ167" i="1" s="1"/>
  <c r="CJ168" i="1" s="1"/>
  <c r="CJ214" i="1" s="1"/>
  <c r="CJ127" i="1"/>
  <c r="CJ211" i="1" s="1"/>
  <c r="CJ155" i="1"/>
  <c r="CJ183" i="1"/>
  <c r="CJ187" i="1" s="1"/>
  <c r="CJ189" i="1" s="1"/>
  <c r="FJ166" i="1"/>
  <c r="FJ167" i="1" s="1"/>
  <c r="FJ168" i="1" s="1"/>
  <c r="FJ214" i="1" s="1"/>
  <c r="FJ151" i="1"/>
  <c r="FJ127" i="1"/>
  <c r="FJ211" i="1" s="1"/>
  <c r="CQ166" i="1"/>
  <c r="CQ167" i="1" s="1"/>
  <c r="CQ168" i="1" s="1"/>
  <c r="CQ214" i="1" s="1"/>
  <c r="CQ127" i="1"/>
  <c r="CQ211" i="1" s="1"/>
  <c r="CQ155" i="1"/>
  <c r="CQ183" i="1"/>
  <c r="CQ187" i="1" s="1"/>
  <c r="CQ189" i="1" s="1"/>
  <c r="EB192" i="1"/>
  <c r="EB218" i="1" s="1"/>
  <c r="FC166" i="1"/>
  <c r="FC167" i="1" s="1"/>
  <c r="FC168" i="1" s="1"/>
  <c r="FC214" i="1" s="1"/>
  <c r="FC151" i="1"/>
  <c r="FC127" i="1"/>
  <c r="FC211" i="1" s="1"/>
  <c r="FU166" i="1"/>
  <c r="FU167" i="1" s="1"/>
  <c r="FU168" i="1" s="1"/>
  <c r="FU214" i="1" s="1"/>
  <c r="FU155" i="1"/>
  <c r="FU127" i="1"/>
  <c r="FU211" i="1" s="1"/>
  <c r="FU183" i="1"/>
  <c r="FU187" i="1" s="1"/>
  <c r="FU189" i="1" s="1"/>
  <c r="DD166" i="1"/>
  <c r="DD167" i="1" s="1"/>
  <c r="DD168" i="1" s="1"/>
  <c r="DD214" i="1" s="1"/>
  <c r="DD127" i="1"/>
  <c r="DD211" i="1" s="1"/>
  <c r="DD149" i="1"/>
  <c r="J166" i="1"/>
  <c r="J167" i="1" s="1"/>
  <c r="J168" i="1" s="1"/>
  <c r="J214" i="1" s="1"/>
  <c r="J127" i="1"/>
  <c r="J211" i="1" s="1"/>
  <c r="J155" i="1"/>
  <c r="J183" i="1"/>
  <c r="J187" i="1" s="1"/>
  <c r="J189" i="1" s="1"/>
  <c r="EQ166" i="1"/>
  <c r="EQ167" i="1" s="1"/>
  <c r="EQ168" i="1" s="1"/>
  <c r="EQ214" i="1" s="1"/>
  <c r="EQ151" i="1"/>
  <c r="EQ127" i="1"/>
  <c r="EQ211" i="1" s="1"/>
  <c r="AY166" i="1"/>
  <c r="AY167" i="1" s="1"/>
  <c r="AY168" i="1" s="1"/>
  <c r="AY214" i="1" s="1"/>
  <c r="AY149" i="1"/>
  <c r="AY127" i="1"/>
  <c r="AY211" i="1" s="1"/>
  <c r="S166" i="1"/>
  <c r="S167" i="1" s="1"/>
  <c r="S168" i="1" s="1"/>
  <c r="S214" i="1" s="1"/>
  <c r="S127" i="1"/>
  <c r="S211" i="1" s="1"/>
  <c r="S155" i="1"/>
  <c r="S183" i="1"/>
  <c r="S187" i="1" s="1"/>
  <c r="S189" i="1" s="1"/>
  <c r="AF166" i="1"/>
  <c r="AF167" i="1" s="1"/>
  <c r="AF168" i="1" s="1"/>
  <c r="AF214" i="1" s="1"/>
  <c r="AF127" i="1"/>
  <c r="AF211" i="1" s="1"/>
  <c r="AF213" i="1" s="1"/>
  <c r="AF149" i="1"/>
  <c r="AF161" i="1" s="1"/>
  <c r="AF212" i="1" s="1"/>
  <c r="DA166" i="1"/>
  <c r="DA167" i="1" s="1"/>
  <c r="DA168" i="1" s="1"/>
  <c r="DA214" i="1" s="1"/>
  <c r="DA149" i="1"/>
  <c r="DA161" i="1" s="1"/>
  <c r="DA212" i="1" s="1"/>
  <c r="DA127" i="1"/>
  <c r="DA211" i="1" s="1"/>
  <c r="DA213" i="1" s="1"/>
  <c r="BP166" i="1"/>
  <c r="BP167" i="1" s="1"/>
  <c r="BP168" i="1" s="1"/>
  <c r="BP214" i="1" s="1"/>
  <c r="BP127" i="1"/>
  <c r="BP211" i="1" s="1"/>
  <c r="BP149" i="1"/>
  <c r="AK166" i="1"/>
  <c r="AK167" i="1" s="1"/>
  <c r="AK168" i="1" s="1"/>
  <c r="AK214" i="1" s="1"/>
  <c r="AK149" i="1"/>
  <c r="AK127" i="1"/>
  <c r="AK211" i="1" s="1"/>
  <c r="DO166" i="1"/>
  <c r="DO167" i="1" s="1"/>
  <c r="DO168" i="1" s="1"/>
  <c r="DO214" i="1" s="1"/>
  <c r="DO127" i="1"/>
  <c r="DO211" i="1" s="1"/>
  <c r="DO155" i="1"/>
  <c r="DO183" i="1"/>
  <c r="DO187" i="1" s="1"/>
  <c r="DO189" i="1" s="1"/>
  <c r="AG166" i="1"/>
  <c r="AG167" i="1" s="1"/>
  <c r="AG168" i="1" s="1"/>
  <c r="AG214" i="1" s="1"/>
  <c r="AG151" i="1"/>
  <c r="AG127" i="1"/>
  <c r="AG211" i="1" s="1"/>
  <c r="DH166" i="1"/>
  <c r="DH167" i="1" s="1"/>
  <c r="DH168" i="1" s="1"/>
  <c r="DH214" i="1" s="1"/>
  <c r="DH127" i="1"/>
  <c r="DH211" i="1" s="1"/>
  <c r="DH155" i="1"/>
  <c r="DH183" i="1"/>
  <c r="DH187" i="1" s="1"/>
  <c r="DH189" i="1" s="1"/>
  <c r="U166" i="1"/>
  <c r="U167" i="1" s="1"/>
  <c r="U168" i="1" s="1"/>
  <c r="U214" i="1" s="1"/>
  <c r="U127" i="1"/>
  <c r="U211" i="1" s="1"/>
  <c r="U149" i="1"/>
  <c r="DP166" i="1"/>
  <c r="DP167" i="1" s="1"/>
  <c r="DP168" i="1" s="1"/>
  <c r="DP214" i="1" s="1"/>
  <c r="DP127" i="1"/>
  <c r="DP211" i="1" s="1"/>
  <c r="DP149" i="1"/>
  <c r="BN166" i="1"/>
  <c r="BN167" i="1" s="1"/>
  <c r="BN168" i="1" s="1"/>
  <c r="BN214" i="1" s="1"/>
  <c r="BN127" i="1"/>
  <c r="BN211" i="1" s="1"/>
  <c r="BN155" i="1"/>
  <c r="BN183" i="1"/>
  <c r="BN187" i="1" s="1"/>
  <c r="BN189" i="1" s="1"/>
  <c r="AS166" i="1"/>
  <c r="AS167" i="1" s="1"/>
  <c r="AS168" i="1" s="1"/>
  <c r="AS214" i="1" s="1"/>
  <c r="AS127" i="1"/>
  <c r="AS211" i="1" s="1"/>
  <c r="AS151" i="1"/>
  <c r="CE166" i="1"/>
  <c r="CE167" i="1" s="1"/>
  <c r="CE168" i="1" s="1"/>
  <c r="CE214" i="1" s="1"/>
  <c r="CE149" i="1"/>
  <c r="CE127" i="1"/>
  <c r="CE211" i="1" s="1"/>
  <c r="AM166" i="1"/>
  <c r="AM167" i="1" s="1"/>
  <c r="AM168" i="1" s="1"/>
  <c r="AM214" i="1" s="1"/>
  <c r="AM127" i="1"/>
  <c r="AM211" i="1" s="1"/>
  <c r="AM149" i="1"/>
  <c r="M166" i="1"/>
  <c r="M167" i="1" s="1"/>
  <c r="M168" i="1" s="1"/>
  <c r="M214" i="1" s="1"/>
  <c r="M155" i="1"/>
  <c r="M127" i="1"/>
  <c r="M211" i="1" s="1"/>
  <c r="M183" i="1"/>
  <c r="M187" i="1" s="1"/>
  <c r="M189" i="1" s="1"/>
  <c r="BF166" i="1"/>
  <c r="BF167" i="1" s="1"/>
  <c r="BF168" i="1" s="1"/>
  <c r="BF214" i="1" s="1"/>
  <c r="BF151" i="1"/>
  <c r="BF127" i="1"/>
  <c r="BF211" i="1" s="1"/>
  <c r="EE166" i="1"/>
  <c r="EE167" i="1" s="1"/>
  <c r="EE168" i="1" s="1"/>
  <c r="EE214" i="1" s="1"/>
  <c r="EE149" i="1"/>
  <c r="EE127" i="1"/>
  <c r="EE211" i="1" s="1"/>
  <c r="AU166" i="1"/>
  <c r="AU167" i="1" s="1"/>
  <c r="AU168" i="1" s="1"/>
  <c r="AU214" i="1" s="1"/>
  <c r="AU149" i="1"/>
  <c r="AU127" i="1"/>
  <c r="AU211" i="1" s="1"/>
  <c r="EZ166" i="1"/>
  <c r="EZ167" i="1" s="1"/>
  <c r="EZ168" i="1" s="1"/>
  <c r="EZ214" i="1" s="1"/>
  <c r="EZ149" i="1"/>
  <c r="EZ127" i="1"/>
  <c r="EZ211" i="1" s="1"/>
  <c r="EH166" i="1"/>
  <c r="EH167" i="1" s="1"/>
  <c r="EH168" i="1" s="1"/>
  <c r="EH214" i="1" s="1"/>
  <c r="EH127" i="1"/>
  <c r="EH211" i="1" s="1"/>
  <c r="EH213" i="1" s="1"/>
  <c r="EH149" i="1"/>
  <c r="EH161" i="1" s="1"/>
  <c r="EH212" i="1" s="1"/>
  <c r="BA166" i="1"/>
  <c r="BA167" i="1" s="1"/>
  <c r="BA168" i="1" s="1"/>
  <c r="BA214" i="1" s="1"/>
  <c r="BA151" i="1"/>
  <c r="BA127" i="1"/>
  <c r="BA211" i="1" s="1"/>
  <c r="D166" i="1"/>
  <c r="D167" i="1" s="1"/>
  <c r="D168" i="1" s="1"/>
  <c r="D214" i="1" s="1"/>
  <c r="D155" i="1"/>
  <c r="D127" i="1"/>
  <c r="D211" i="1" s="1"/>
  <c r="D183" i="1"/>
  <c r="D187" i="1" s="1"/>
  <c r="D189" i="1" s="1"/>
  <c r="FG166" i="1"/>
  <c r="FG167" i="1" s="1"/>
  <c r="FG168" i="1" s="1"/>
  <c r="FG214" i="1" s="1"/>
  <c r="FG127" i="1"/>
  <c r="FG211" i="1" s="1"/>
  <c r="FG149" i="1"/>
  <c r="R166" i="1"/>
  <c r="R167" i="1" s="1"/>
  <c r="R168" i="1" s="1"/>
  <c r="R214" i="1" s="1"/>
  <c r="R127" i="1"/>
  <c r="R211" i="1" s="1"/>
  <c r="R155" i="1"/>
  <c r="R183" i="1"/>
  <c r="R187" i="1" s="1"/>
  <c r="R189" i="1" s="1"/>
  <c r="T166" i="1"/>
  <c r="T167" i="1" s="1"/>
  <c r="T168" i="1" s="1"/>
  <c r="T214" i="1" s="1"/>
  <c r="T127" i="1"/>
  <c r="T211" i="1" s="1"/>
  <c r="T149" i="1"/>
  <c r="BB166" i="1"/>
  <c r="BB167" i="1" s="1"/>
  <c r="BB168" i="1" s="1"/>
  <c r="BB214" i="1" s="1"/>
  <c r="BB155" i="1"/>
  <c r="BB127" i="1"/>
  <c r="BB211" i="1" s="1"/>
  <c r="BB183" i="1"/>
  <c r="BB187" i="1" s="1"/>
  <c r="BB189" i="1" s="1"/>
  <c r="AP166" i="1"/>
  <c r="AP167" i="1" s="1"/>
  <c r="AP168" i="1" s="1"/>
  <c r="AP214" i="1" s="1"/>
  <c r="AP155" i="1"/>
  <c r="AP127" i="1"/>
  <c r="AP211" i="1" s="1"/>
  <c r="AP183" i="1"/>
  <c r="AP187" i="1" s="1"/>
  <c r="AP189" i="1" s="1"/>
  <c r="FT166" i="1"/>
  <c r="FT167" i="1" s="1"/>
  <c r="FT168" i="1" s="1"/>
  <c r="FT214" i="1" s="1"/>
  <c r="FT149" i="1"/>
  <c r="FT161" i="1" s="1"/>
  <c r="FT212" i="1" s="1"/>
  <c r="FT127" i="1"/>
  <c r="FT211" i="1" s="1"/>
  <c r="BW166" i="1"/>
  <c r="BW167" i="1" s="1"/>
  <c r="BW168" i="1" s="1"/>
  <c r="BW214" i="1" s="1"/>
  <c r="BW127" i="1"/>
  <c r="BW211" i="1" s="1"/>
  <c r="BW151" i="1"/>
  <c r="BC166" i="1"/>
  <c r="BC167" i="1" s="1"/>
  <c r="BC168" i="1" s="1"/>
  <c r="BC214" i="1" s="1"/>
  <c r="BC155" i="1"/>
  <c r="BC127" i="1"/>
  <c r="BC211" i="1" s="1"/>
  <c r="BC183" i="1"/>
  <c r="BC187" i="1" s="1"/>
  <c r="BC189" i="1" s="1"/>
  <c r="DN166" i="1"/>
  <c r="DN167" i="1" s="1"/>
  <c r="DN168" i="1" s="1"/>
  <c r="DN214" i="1" s="1"/>
  <c r="DN127" i="1"/>
  <c r="DN211" i="1" s="1"/>
  <c r="DN155" i="1"/>
  <c r="DN183" i="1"/>
  <c r="DN187" i="1" s="1"/>
  <c r="DN189" i="1" s="1"/>
  <c r="BS166" i="1"/>
  <c r="BS167" i="1" s="1"/>
  <c r="BS168" i="1" s="1"/>
  <c r="BS214" i="1" s="1"/>
  <c r="BS155" i="1"/>
  <c r="BS127" i="1"/>
  <c r="BS211" i="1" s="1"/>
  <c r="BS183" i="1"/>
  <c r="BS187" i="1" s="1"/>
  <c r="BS189" i="1" s="1"/>
  <c r="DB166" i="1"/>
  <c r="DB167" i="1" s="1"/>
  <c r="DB168" i="1" s="1"/>
  <c r="DB214" i="1" s="1"/>
  <c r="DB127" i="1"/>
  <c r="DB211" i="1" s="1"/>
  <c r="DB213" i="1" s="1"/>
  <c r="DB216" i="1" s="1"/>
  <c r="DB221" i="1" s="1"/>
  <c r="DB226" i="1" s="1"/>
  <c r="DB149" i="1"/>
  <c r="DB161" i="1" s="1"/>
  <c r="DB212" i="1" s="1"/>
  <c r="BJ166" i="1"/>
  <c r="BJ167" i="1" s="1"/>
  <c r="BJ168" i="1" s="1"/>
  <c r="BJ214" i="1" s="1"/>
  <c r="BJ127" i="1"/>
  <c r="BJ211" i="1" s="1"/>
  <c r="BJ151" i="1"/>
  <c r="EL166" i="1"/>
  <c r="EL167" i="1" s="1"/>
  <c r="EL168" i="1" s="1"/>
  <c r="EL214" i="1" s="1"/>
  <c r="EL127" i="1"/>
  <c r="EL211" i="1" s="1"/>
  <c r="EL151" i="1"/>
  <c r="CL166" i="1"/>
  <c r="CL167" i="1" s="1"/>
  <c r="CL168" i="1" s="1"/>
  <c r="CL214" i="1" s="1"/>
  <c r="CL127" i="1"/>
  <c r="CL211" i="1" s="1"/>
  <c r="CL151" i="1"/>
  <c r="FO166" i="1"/>
  <c r="FO167" i="1" s="1"/>
  <c r="FO168" i="1" s="1"/>
  <c r="FO214" i="1" s="1"/>
  <c r="FO151" i="1"/>
  <c r="FO127" i="1"/>
  <c r="FO211" i="1" s="1"/>
  <c r="V166" i="1"/>
  <c r="V167" i="1" s="1"/>
  <c r="V168" i="1" s="1"/>
  <c r="V214" i="1" s="1"/>
  <c r="V127" i="1"/>
  <c r="V211" i="1" s="1"/>
  <c r="V149" i="1"/>
  <c r="I192" i="1"/>
  <c r="I218" i="1" s="1"/>
  <c r="FQ166" i="1"/>
  <c r="FQ167" i="1" s="1"/>
  <c r="FQ168" i="1" s="1"/>
  <c r="FQ214" i="1" s="1"/>
  <c r="FQ127" i="1"/>
  <c r="FQ211" i="1" s="1"/>
  <c r="FQ151" i="1"/>
  <c r="DK166" i="1"/>
  <c r="DK167" i="1" s="1"/>
  <c r="DK168" i="1" s="1"/>
  <c r="DK214" i="1" s="1"/>
  <c r="DK127" i="1"/>
  <c r="DK211" i="1" s="1"/>
  <c r="DK155" i="1"/>
  <c r="DK183" i="1"/>
  <c r="DK187" i="1" s="1"/>
  <c r="DK189" i="1" s="1"/>
  <c r="BT166" i="1"/>
  <c r="BT167" i="1" s="1"/>
  <c r="BT168" i="1" s="1"/>
  <c r="BT214" i="1" s="1"/>
  <c r="BT127" i="1"/>
  <c r="BT211" i="1" s="1"/>
  <c r="BT149" i="1"/>
  <c r="BT161" i="1" s="1"/>
  <c r="BT212" i="1" s="1"/>
  <c r="BH166" i="1"/>
  <c r="BH167" i="1" s="1"/>
  <c r="BH168" i="1" s="1"/>
  <c r="BH214" i="1" s="1"/>
  <c r="BH151" i="1"/>
  <c r="BH127" i="1"/>
  <c r="BH211" i="1" s="1"/>
  <c r="DY166" i="1"/>
  <c r="DY167" i="1" s="1"/>
  <c r="DY168" i="1" s="1"/>
  <c r="DY214" i="1" s="1"/>
  <c r="DY149" i="1"/>
  <c r="DY161" i="1" s="1"/>
  <c r="DY212" i="1" s="1"/>
  <c r="DY127" i="1"/>
  <c r="DY211" i="1" s="1"/>
  <c r="DY213" i="1" s="1"/>
  <c r="AI166" i="1"/>
  <c r="AI167" i="1" s="1"/>
  <c r="AI168" i="1" s="1"/>
  <c r="AI214" i="1" s="1"/>
  <c r="AI149" i="1"/>
  <c r="AI127" i="1"/>
  <c r="AI211" i="1" s="1"/>
  <c r="DG166" i="1"/>
  <c r="DG167" i="1" s="1"/>
  <c r="DG168" i="1" s="1"/>
  <c r="DG214" i="1" s="1"/>
  <c r="DG149" i="1"/>
  <c r="DG161" i="1" s="1"/>
  <c r="DG212" i="1" s="1"/>
  <c r="DG127" i="1"/>
  <c r="DG211" i="1" s="1"/>
  <c r="DG213" i="1" s="1"/>
  <c r="DG216" i="1" s="1"/>
  <c r="DG221" i="1" s="1"/>
  <c r="DG226" i="1" s="1"/>
  <c r="DG237" i="1" s="1"/>
  <c r="BL166" i="1"/>
  <c r="BL167" i="1" s="1"/>
  <c r="BL168" i="1" s="1"/>
  <c r="BL214" i="1" s="1"/>
  <c r="BL149" i="1"/>
  <c r="BL127" i="1"/>
  <c r="BL211" i="1" s="1"/>
  <c r="DZ166" i="1"/>
  <c r="DZ167" i="1" s="1"/>
  <c r="DZ168" i="1" s="1"/>
  <c r="DZ214" i="1" s="1"/>
  <c r="DZ127" i="1"/>
  <c r="DZ211" i="1" s="1"/>
  <c r="DZ151" i="1"/>
  <c r="O166" i="1"/>
  <c r="O167" i="1" s="1"/>
  <c r="O168" i="1" s="1"/>
  <c r="O214" i="1" s="1"/>
  <c r="O127" i="1"/>
  <c r="O211" i="1" s="1"/>
  <c r="O151" i="1"/>
  <c r="CC166" i="1"/>
  <c r="CC167" i="1" s="1"/>
  <c r="CC168" i="1" s="1"/>
  <c r="CC214" i="1" s="1"/>
  <c r="CC149" i="1"/>
  <c r="CC127" i="1"/>
  <c r="CC211" i="1" s="1"/>
  <c r="DC166" i="1"/>
  <c r="DC167" i="1" s="1"/>
  <c r="DC168" i="1" s="1"/>
  <c r="DC214" i="1" s="1"/>
  <c r="DC127" i="1"/>
  <c r="DC211" i="1" s="1"/>
  <c r="DC213" i="1" s="1"/>
  <c r="DC149" i="1"/>
  <c r="DC161" i="1" s="1"/>
  <c r="DC212" i="1" s="1"/>
  <c r="BQ166" i="1"/>
  <c r="BQ167" i="1" s="1"/>
  <c r="BQ168" i="1" s="1"/>
  <c r="BQ214" i="1" s="1"/>
  <c r="BQ127" i="1"/>
  <c r="BQ211" i="1" s="1"/>
  <c r="BQ151" i="1"/>
  <c r="DM166" i="1"/>
  <c r="DM167" i="1" s="1"/>
  <c r="DM168" i="1" s="1"/>
  <c r="DM214" i="1" s="1"/>
  <c r="DM127" i="1"/>
  <c r="DM211" i="1" s="1"/>
  <c r="DM149" i="1"/>
  <c r="BX166" i="1"/>
  <c r="BX167" i="1" s="1"/>
  <c r="BX168" i="1" s="1"/>
  <c r="BX214" i="1" s="1"/>
  <c r="BX127" i="1"/>
  <c r="BX211" i="1" s="1"/>
  <c r="BX149" i="1"/>
  <c r="BX161" i="1" s="1"/>
  <c r="BX212" i="1" s="1"/>
  <c r="DX166" i="1"/>
  <c r="DX167" i="1" s="1"/>
  <c r="DX168" i="1" s="1"/>
  <c r="DX214" i="1" s="1"/>
  <c r="DX149" i="1"/>
  <c r="DX161" i="1" s="1"/>
  <c r="DX212" i="1" s="1"/>
  <c r="DX127" i="1"/>
  <c r="DX211" i="1" s="1"/>
  <c r="CY166" i="1"/>
  <c r="CY167" i="1" s="1"/>
  <c r="CY168" i="1" s="1"/>
  <c r="CY214" i="1" s="1"/>
  <c r="CY149" i="1"/>
  <c r="CY127" i="1"/>
  <c r="CY211" i="1" s="1"/>
  <c r="G166" i="1"/>
  <c r="G167" i="1" s="1"/>
  <c r="G168" i="1" s="1"/>
  <c r="G214" i="1" s="1"/>
  <c r="G151" i="1"/>
  <c r="G127" i="1"/>
  <c r="G211" i="1" s="1"/>
  <c r="EC166" i="1"/>
  <c r="EC167" i="1" s="1"/>
  <c r="EC168" i="1" s="1"/>
  <c r="EC214" i="1" s="1"/>
  <c r="EC149" i="1"/>
  <c r="EC161" i="1" s="1"/>
  <c r="EC212" i="1" s="1"/>
  <c r="EC127" i="1"/>
  <c r="EC211" i="1" s="1"/>
  <c r="EC213" i="1" s="1"/>
  <c r="FV166" i="1"/>
  <c r="FV167" i="1" s="1"/>
  <c r="FV168" i="1" s="1"/>
  <c r="FV214" i="1" s="1"/>
  <c r="FV127" i="1"/>
  <c r="FV211" i="1" s="1"/>
  <c r="FV155" i="1"/>
  <c r="FV183" i="1"/>
  <c r="FV187" i="1" s="1"/>
  <c r="FV189" i="1" s="1"/>
  <c r="FZ178" i="1"/>
  <c r="GB178" i="1" s="1"/>
  <c r="ER166" i="1"/>
  <c r="ER167" i="1" s="1"/>
  <c r="ER168" i="1" s="1"/>
  <c r="ER214" i="1" s="1"/>
  <c r="ER127" i="1"/>
  <c r="ER211" i="1" s="1"/>
  <c r="ER149" i="1"/>
  <c r="ER161" i="1" s="1"/>
  <c r="ER212" i="1" s="1"/>
  <c r="DR166" i="1"/>
  <c r="DR167" i="1" s="1"/>
  <c r="DR168" i="1" s="1"/>
  <c r="DR214" i="1" s="1"/>
  <c r="DR127" i="1"/>
  <c r="DR211" i="1" s="1"/>
  <c r="DR155" i="1"/>
  <c r="DR183" i="1"/>
  <c r="DR187" i="1" s="1"/>
  <c r="DR189" i="1" s="1"/>
  <c r="EG166" i="1"/>
  <c r="EG167" i="1" s="1"/>
  <c r="EG168" i="1" s="1"/>
  <c r="EG214" i="1" s="1"/>
  <c r="EG149" i="1"/>
  <c r="EG127" i="1"/>
  <c r="EG211" i="1" s="1"/>
  <c r="CV166" i="1"/>
  <c r="CV167" i="1" s="1"/>
  <c r="CV168" i="1" s="1"/>
  <c r="CV214" i="1" s="1"/>
  <c r="CV127" i="1"/>
  <c r="CV211" i="1" s="1"/>
  <c r="CV149" i="1"/>
  <c r="CV161" i="1" s="1"/>
  <c r="CV212" i="1" s="1"/>
  <c r="FX166" i="1"/>
  <c r="FX167" i="1" s="1"/>
  <c r="FX168" i="1" s="1"/>
  <c r="FX214" i="1" s="1"/>
  <c r="FX149" i="1"/>
  <c r="FX127" i="1"/>
  <c r="FX211" i="1" s="1"/>
  <c r="W166" i="1"/>
  <c r="W167" i="1" s="1"/>
  <c r="W168" i="1" s="1"/>
  <c r="W214" i="1" s="1"/>
  <c r="W127" i="1"/>
  <c r="W211" i="1" s="1"/>
  <c r="W149" i="1"/>
  <c r="W161" i="1" s="1"/>
  <c r="W212" i="1" s="1"/>
  <c r="FB166" i="1"/>
  <c r="FB167" i="1" s="1"/>
  <c r="FB168" i="1" s="1"/>
  <c r="FB214" i="1" s="1"/>
  <c r="FB149" i="1"/>
  <c r="FB127" i="1"/>
  <c r="FB211" i="1" s="1"/>
  <c r="AL166" i="1"/>
  <c r="AL167" i="1" s="1"/>
  <c r="AL168" i="1" s="1"/>
  <c r="AL214" i="1" s="1"/>
  <c r="AL149" i="1"/>
  <c r="AL127" i="1"/>
  <c r="AL211" i="1" s="1"/>
  <c r="BV166" i="1"/>
  <c r="BV167" i="1" s="1"/>
  <c r="BV168" i="1" s="1"/>
  <c r="BV214" i="1" s="1"/>
  <c r="BV151" i="1"/>
  <c r="BV127" i="1"/>
  <c r="BV211" i="1" s="1"/>
  <c r="FL166" i="1"/>
  <c r="FL167" i="1" s="1"/>
  <c r="FL168" i="1" s="1"/>
  <c r="FL214" i="1" s="1"/>
  <c r="FL151" i="1"/>
  <c r="FL127" i="1"/>
  <c r="FL211" i="1" s="1"/>
  <c r="CI166" i="1"/>
  <c r="CI167" i="1" s="1"/>
  <c r="CI168" i="1" s="1"/>
  <c r="CI214" i="1" s="1"/>
  <c r="CI155" i="1"/>
  <c r="CI127" i="1"/>
  <c r="CI211" i="1" s="1"/>
  <c r="CI183" i="1"/>
  <c r="CI187" i="1" s="1"/>
  <c r="CI189" i="1" s="1"/>
  <c r="FM166" i="1"/>
  <c r="FM167" i="1" s="1"/>
  <c r="FM168" i="1" s="1"/>
  <c r="FM214" i="1" s="1"/>
  <c r="FM127" i="1"/>
  <c r="FM211" i="1" s="1"/>
  <c r="FM151" i="1"/>
  <c r="FK166" i="1"/>
  <c r="FK167" i="1" s="1"/>
  <c r="FK168" i="1" s="1"/>
  <c r="FK214" i="1" s="1"/>
  <c r="FK155" i="1"/>
  <c r="FK127" i="1"/>
  <c r="FK211" i="1" s="1"/>
  <c r="FK183" i="1"/>
  <c r="FK187" i="1" s="1"/>
  <c r="FK189" i="1" s="1"/>
  <c r="EV166" i="1"/>
  <c r="EV167" i="1" s="1"/>
  <c r="EV168" i="1" s="1"/>
  <c r="EV214" i="1" s="1"/>
  <c r="EV149" i="1"/>
  <c r="EV127" i="1"/>
  <c r="EV211" i="1" s="1"/>
  <c r="FP166" i="1"/>
  <c r="FP167" i="1" s="1"/>
  <c r="FP168" i="1" s="1"/>
  <c r="FP214" i="1" s="1"/>
  <c r="FP127" i="1"/>
  <c r="FP211" i="1" s="1"/>
  <c r="FP155" i="1"/>
  <c r="FP183" i="1"/>
  <c r="FP187" i="1" s="1"/>
  <c r="FP189" i="1" s="1"/>
  <c r="AH166" i="1"/>
  <c r="AH167" i="1" s="1"/>
  <c r="AH168" i="1" s="1"/>
  <c r="AH214" i="1" s="1"/>
  <c r="AH155" i="1"/>
  <c r="AH127" i="1"/>
  <c r="AH211" i="1" s="1"/>
  <c r="AH183" i="1"/>
  <c r="AH187" i="1" s="1"/>
  <c r="AH189" i="1" s="1"/>
  <c r="AB166" i="1"/>
  <c r="AB167" i="1" s="1"/>
  <c r="AB168" i="1" s="1"/>
  <c r="AB214" i="1" s="1"/>
  <c r="AB151" i="1"/>
  <c r="AB127" i="1"/>
  <c r="AB211" i="1" s="1"/>
  <c r="CB166" i="1"/>
  <c r="CB167" i="1" s="1"/>
  <c r="CB168" i="1" s="1"/>
  <c r="CB214" i="1" s="1"/>
  <c r="CB151" i="1"/>
  <c r="CB127" i="1"/>
  <c r="CB211" i="1" s="1"/>
  <c r="FH166" i="1"/>
  <c r="FH167" i="1" s="1"/>
  <c r="FH168" i="1" s="1"/>
  <c r="FH214" i="1" s="1"/>
  <c r="FH127" i="1"/>
  <c r="FH211" i="1" s="1"/>
  <c r="FH149" i="1"/>
  <c r="AA166" i="1"/>
  <c r="AA167" i="1" s="1"/>
  <c r="AA168" i="1" s="1"/>
  <c r="AA214" i="1" s="1"/>
  <c r="AA151" i="1"/>
  <c r="AA127" i="1"/>
  <c r="AA211" i="1" s="1"/>
  <c r="CT166" i="1"/>
  <c r="CT167" i="1" s="1"/>
  <c r="CT168" i="1" s="1"/>
  <c r="CT214" i="1" s="1"/>
  <c r="CT149" i="1"/>
  <c r="CT127" i="1"/>
  <c r="CT211" i="1" s="1"/>
  <c r="CG166" i="1"/>
  <c r="CG167" i="1" s="1"/>
  <c r="CG168" i="1" s="1"/>
  <c r="CG214" i="1" s="1"/>
  <c r="CG149" i="1"/>
  <c r="CG127" i="1"/>
  <c r="CG211" i="1" s="1"/>
  <c r="AE166" i="1"/>
  <c r="AE167" i="1" s="1"/>
  <c r="AE168" i="1" s="1"/>
  <c r="AE214" i="1" s="1"/>
  <c r="AE149" i="1"/>
  <c r="AE127" i="1"/>
  <c r="AE211" i="1" s="1"/>
  <c r="DQ166" i="1"/>
  <c r="DQ167" i="1" s="1"/>
  <c r="DQ168" i="1" s="1"/>
  <c r="DQ214" i="1" s="1"/>
  <c r="DQ151" i="1"/>
  <c r="DQ127" i="1"/>
  <c r="DQ211" i="1" s="1"/>
  <c r="AO166" i="1"/>
  <c r="AO167" i="1" s="1"/>
  <c r="AO168" i="1" s="1"/>
  <c r="AO214" i="1" s="1"/>
  <c r="AO155" i="1"/>
  <c r="AO127" i="1"/>
  <c r="AO211" i="1" s="1"/>
  <c r="AO183" i="1"/>
  <c r="AO187" i="1" s="1"/>
  <c r="AO189" i="1" s="1"/>
  <c r="EI166" i="1"/>
  <c r="EI167" i="1" s="1"/>
  <c r="EI168" i="1" s="1"/>
  <c r="EI214" i="1" s="1"/>
  <c r="EI127" i="1"/>
  <c r="EI211" i="1" s="1"/>
  <c r="EI155" i="1"/>
  <c r="EI183" i="1"/>
  <c r="EI187" i="1" s="1"/>
  <c r="EI189" i="1" s="1"/>
  <c r="BK166" i="1"/>
  <c r="BK167" i="1" s="1"/>
  <c r="BK168" i="1" s="1"/>
  <c r="BK214" i="1" s="1"/>
  <c r="BK151" i="1"/>
  <c r="BK127" i="1"/>
  <c r="BK211" i="1" s="1"/>
  <c r="EK166" i="1"/>
  <c r="EK167" i="1" s="1"/>
  <c r="EK168" i="1" s="1"/>
  <c r="EK214" i="1" s="1"/>
  <c r="EK151" i="1"/>
  <c r="EK127" i="1"/>
  <c r="EK211" i="1" s="1"/>
  <c r="F166" i="1"/>
  <c r="F167" i="1" s="1"/>
  <c r="F168" i="1" s="1"/>
  <c r="F214" i="1" s="1"/>
  <c r="F127" i="1"/>
  <c r="F211" i="1" s="1"/>
  <c r="F151" i="1"/>
  <c r="EU166" i="1"/>
  <c r="EU167" i="1" s="1"/>
  <c r="EU168" i="1" s="1"/>
  <c r="EU214" i="1" s="1"/>
  <c r="EU155" i="1"/>
  <c r="EU127" i="1"/>
  <c r="EU211" i="1" s="1"/>
  <c r="EU183" i="1"/>
  <c r="EU187" i="1" s="1"/>
  <c r="EU189" i="1" s="1"/>
  <c r="L166" i="1"/>
  <c r="L167" i="1" s="1"/>
  <c r="L168" i="1" s="1"/>
  <c r="L214" i="1" s="1"/>
  <c r="L127" i="1"/>
  <c r="L211" i="1" s="1"/>
  <c r="L155" i="1"/>
  <c r="L183" i="1"/>
  <c r="L187" i="1" s="1"/>
  <c r="L189" i="1" s="1"/>
  <c r="ET166" i="1"/>
  <c r="ET167" i="1" s="1"/>
  <c r="ET168" i="1" s="1"/>
  <c r="ET214" i="1" s="1"/>
  <c r="ET149" i="1"/>
  <c r="ET127" i="1"/>
  <c r="ET211" i="1" s="1"/>
  <c r="CK166" i="1"/>
  <c r="CK167" i="1" s="1"/>
  <c r="CK168" i="1" s="1"/>
  <c r="CK214" i="1" s="1"/>
  <c r="CK127" i="1"/>
  <c r="CK211" i="1" s="1"/>
  <c r="CK151" i="1"/>
  <c r="FF166" i="1"/>
  <c r="FF167" i="1" s="1"/>
  <c r="FF168" i="1" s="1"/>
  <c r="FF214" i="1" s="1"/>
  <c r="FF127" i="1"/>
  <c r="FF211" i="1" s="1"/>
  <c r="FF149" i="1"/>
  <c r="EJ166" i="1"/>
  <c r="EJ167" i="1" s="1"/>
  <c r="EJ168" i="1" s="1"/>
  <c r="EJ214" i="1" s="1"/>
  <c r="EJ127" i="1"/>
  <c r="EJ211" i="1" s="1"/>
  <c r="EJ155" i="1"/>
  <c r="EJ183" i="1"/>
  <c r="EJ187" i="1" s="1"/>
  <c r="EJ189" i="1" s="1"/>
  <c r="AC166" i="1"/>
  <c r="AC167" i="1" s="1"/>
  <c r="AC168" i="1" s="1"/>
  <c r="AC214" i="1" s="1"/>
  <c r="AC127" i="1"/>
  <c r="AC211" i="1" s="1"/>
  <c r="AC151" i="1"/>
  <c r="CU166" i="1"/>
  <c r="CU167" i="1" s="1"/>
  <c r="CU168" i="1" s="1"/>
  <c r="CU214" i="1" s="1"/>
  <c r="CU127" i="1"/>
  <c r="CU211" i="1" s="1"/>
  <c r="CU149" i="1"/>
  <c r="CU161" i="1" s="1"/>
  <c r="CU212" i="1" s="1"/>
  <c r="DV166" i="1"/>
  <c r="DV167" i="1" s="1"/>
  <c r="DV168" i="1" s="1"/>
  <c r="DV214" i="1" s="1"/>
  <c r="DV127" i="1"/>
  <c r="DV211" i="1" s="1"/>
  <c r="DV149" i="1"/>
  <c r="CZ166" i="1"/>
  <c r="CZ167" i="1" s="1"/>
  <c r="CZ168" i="1" s="1"/>
  <c r="CZ214" i="1" s="1"/>
  <c r="CZ155" i="1"/>
  <c r="CZ127" i="1"/>
  <c r="CZ211" i="1" s="1"/>
  <c r="CZ183" i="1"/>
  <c r="CZ187" i="1" s="1"/>
  <c r="CZ189" i="1" s="1"/>
  <c r="AN166" i="1"/>
  <c r="AN167" i="1" s="1"/>
  <c r="AN168" i="1" s="1"/>
  <c r="AN214" i="1" s="1"/>
  <c r="AN149" i="1"/>
  <c r="AN161" i="1" s="1"/>
  <c r="AN212" i="1" s="1"/>
  <c r="AN127" i="1"/>
  <c r="AN211" i="1" s="1"/>
  <c r="AN213" i="1" s="1"/>
  <c r="DW166" i="1"/>
  <c r="DW167" i="1" s="1"/>
  <c r="DW168" i="1" s="1"/>
  <c r="DW214" i="1" s="1"/>
  <c r="DW149" i="1"/>
  <c r="DW127" i="1"/>
  <c r="DW211" i="1" s="1"/>
  <c r="DS166" i="1"/>
  <c r="DS167" i="1" s="1"/>
  <c r="DS168" i="1" s="1"/>
  <c r="DS214" i="1" s="1"/>
  <c r="DS155" i="1"/>
  <c r="DS127" i="1"/>
  <c r="DS211" i="1" s="1"/>
  <c r="DS183" i="1"/>
  <c r="DS187" i="1" s="1"/>
  <c r="DS189" i="1" s="1"/>
  <c r="BI166" i="1"/>
  <c r="BI167" i="1" s="1"/>
  <c r="BI168" i="1" s="1"/>
  <c r="BI214" i="1" s="1"/>
  <c r="BI149" i="1"/>
  <c r="BI127" i="1"/>
  <c r="BI211" i="1" s="1"/>
  <c r="EQ178" i="1"/>
  <c r="EQ215" i="1" s="1"/>
  <c r="H225" i="1"/>
  <c r="DI225" i="1"/>
  <c r="DO225" i="1"/>
  <c r="FD166" i="1"/>
  <c r="FD167" i="1" s="1"/>
  <c r="FD168" i="1" s="1"/>
  <c r="FD214" i="1" s="1"/>
  <c r="FD149" i="1"/>
  <c r="FD127" i="1"/>
  <c r="FD211" i="1" s="1"/>
  <c r="BJ178" i="1"/>
  <c r="BJ215" i="1" s="1"/>
  <c r="CU225" i="1"/>
  <c r="AN225" i="1"/>
  <c r="CR166" i="1"/>
  <c r="CR167" i="1" s="1"/>
  <c r="CR168" i="1" s="1"/>
  <c r="CR214" i="1" s="1"/>
  <c r="CR149" i="1"/>
  <c r="CR127" i="1"/>
  <c r="CR211" i="1" s="1"/>
  <c r="AP178" i="1"/>
  <c r="AP215" i="1" s="1"/>
  <c r="FN225" i="1"/>
  <c r="AQ166" i="1"/>
  <c r="AQ167" i="1" s="1"/>
  <c r="AQ168" i="1" s="1"/>
  <c r="AQ214" i="1" s="1"/>
  <c r="AQ149" i="1"/>
  <c r="AQ127" i="1"/>
  <c r="AQ211" i="1" s="1"/>
  <c r="AJ166" i="1"/>
  <c r="AJ167" i="1" s="1"/>
  <c r="AJ168" i="1" s="1"/>
  <c r="AJ214" i="1" s="1"/>
  <c r="AJ127" i="1"/>
  <c r="AJ211" i="1" s="1"/>
  <c r="AJ149" i="1"/>
  <c r="FW178" i="1"/>
  <c r="FW215" i="1" s="1"/>
  <c r="CH198" i="1"/>
  <c r="CH181" i="1"/>
  <c r="CH151" i="1"/>
  <c r="CH111" i="1"/>
  <c r="CH114" i="1"/>
  <c r="CH103" i="1"/>
  <c r="CH108" i="1"/>
  <c r="CH110" i="1" s="1"/>
  <c r="CH141" i="1"/>
  <c r="CH143" i="1"/>
  <c r="CS166" i="1"/>
  <c r="CS167" i="1" s="1"/>
  <c r="CS168" i="1" s="1"/>
  <c r="CS214" i="1" s="1"/>
  <c r="CS149" i="1"/>
  <c r="CS127" i="1"/>
  <c r="CS211" i="1" s="1"/>
  <c r="CO225" i="1"/>
  <c r="BY166" i="1"/>
  <c r="BY167" i="1" s="1"/>
  <c r="BY168" i="1" s="1"/>
  <c r="BY214" i="1" s="1"/>
  <c r="BY155" i="1"/>
  <c r="BY127" i="1"/>
  <c r="BY211" i="1" s="1"/>
  <c r="BH225" i="1"/>
  <c r="BY183" i="1"/>
  <c r="BY187" i="1" s="1"/>
  <c r="BY189" i="1" s="1"/>
  <c r="DF166" i="1"/>
  <c r="DF167" i="1" s="1"/>
  <c r="DF168" i="1" s="1"/>
  <c r="DF214" i="1" s="1"/>
  <c r="DF155" i="1"/>
  <c r="DF127" i="1"/>
  <c r="DF211" i="1" s="1"/>
  <c r="DF183" i="1"/>
  <c r="DF187" i="1" s="1"/>
  <c r="DF189" i="1" s="1"/>
  <c r="FC225" i="1"/>
  <c r="EB166" i="1"/>
  <c r="EB167" i="1" s="1"/>
  <c r="EB168" i="1" s="1"/>
  <c r="EB214" i="1" s="1"/>
  <c r="EB127" i="1"/>
  <c r="EB211" i="1" s="1"/>
  <c r="EB155" i="1"/>
  <c r="EN166" i="1"/>
  <c r="EN167" i="1" s="1"/>
  <c r="EN168" i="1" s="1"/>
  <c r="EN214" i="1" s="1"/>
  <c r="EN127" i="1"/>
  <c r="EN211" i="1" s="1"/>
  <c r="EN155" i="1"/>
  <c r="AF225" i="1"/>
  <c r="AX166" i="1"/>
  <c r="AX167" i="1" s="1"/>
  <c r="AX168" i="1" s="1"/>
  <c r="AX214" i="1" s="1"/>
  <c r="AX127" i="1"/>
  <c r="AX211" i="1" s="1"/>
  <c r="AX149" i="1"/>
  <c r="AX161" i="1" s="1"/>
  <c r="AX212" i="1" s="1"/>
  <c r="FX225" i="1"/>
  <c r="DM178" i="1"/>
  <c r="DM215" i="1" s="1"/>
  <c r="AV225" i="1"/>
  <c r="CP225" i="1"/>
  <c r="CO178" i="1"/>
  <c r="CO215" i="1" s="1"/>
  <c r="CK225" i="1"/>
  <c r="BA178" i="1"/>
  <c r="BA215" i="1" s="1"/>
  <c r="Z178" i="1"/>
  <c r="Z215" i="1" s="1"/>
  <c r="BF225" i="1"/>
  <c r="DP225" i="1"/>
  <c r="FR118" i="1"/>
  <c r="FR121" i="1"/>
  <c r="DN178" i="1"/>
  <c r="DN215" i="1" s="1"/>
  <c r="CD225" i="1"/>
  <c r="AZ225" i="1"/>
  <c r="CH178" i="1"/>
  <c r="CH215" i="1" s="1"/>
  <c r="AN178" i="1"/>
  <c r="AN215" i="1" s="1"/>
  <c r="AR178" i="1"/>
  <c r="AR215" i="1" s="1"/>
  <c r="BZ178" i="1"/>
  <c r="BZ215" i="1" s="1"/>
  <c r="FS178" i="1"/>
  <c r="FS215" i="1" s="1"/>
  <c r="DR225" i="1"/>
  <c r="EX166" i="1"/>
  <c r="EX167" i="1" s="1"/>
  <c r="EX168" i="1" s="1"/>
  <c r="EX214" i="1" s="1"/>
  <c r="EX127" i="1"/>
  <c r="EX211" i="1" s="1"/>
  <c r="EX149" i="1"/>
  <c r="EX161" i="1" s="1"/>
  <c r="EX212" i="1" s="1"/>
  <c r="DT225" i="1"/>
  <c r="DF225" i="1"/>
  <c r="BU178" i="1"/>
  <c r="BU215" i="1" s="1"/>
  <c r="BY178" i="1"/>
  <c r="BY215" i="1" s="1"/>
  <c r="FW166" i="1"/>
  <c r="FW167" i="1" s="1"/>
  <c r="FW168" i="1" s="1"/>
  <c r="FW214" i="1" s="1"/>
  <c r="FW149" i="1"/>
  <c r="FW127" i="1"/>
  <c r="FW211" i="1" s="1"/>
  <c r="DK178" i="1"/>
  <c r="DK215" i="1" s="1"/>
  <c r="FJ178" i="1"/>
  <c r="FJ215" i="1" s="1"/>
  <c r="CP178" i="1"/>
  <c r="CP215" i="1" s="1"/>
  <c r="BI178" i="1"/>
  <c r="BI215" i="1" s="1"/>
  <c r="EV178" i="1"/>
  <c r="EV215" i="1" s="1"/>
  <c r="DL178" i="1"/>
  <c r="DL215" i="1" s="1"/>
  <c r="FE178" i="1"/>
  <c r="FE215" i="1" s="1"/>
  <c r="CX225" i="1"/>
  <c r="D225" i="1"/>
  <c r="BY225" i="1"/>
  <c r="Q166" i="1"/>
  <c r="Q167" i="1" s="1"/>
  <c r="Q168" i="1" s="1"/>
  <c r="Q214" i="1" s="1"/>
  <c r="Q155" i="1"/>
  <c r="Q127" i="1"/>
  <c r="Q211" i="1" s="1"/>
  <c r="CB225" i="1"/>
  <c r="FE166" i="1"/>
  <c r="FE167" i="1" s="1"/>
  <c r="FE168" i="1" s="1"/>
  <c r="FE214" i="1" s="1"/>
  <c r="FE127" i="1"/>
  <c r="FE211" i="1" s="1"/>
  <c r="FE149" i="1"/>
  <c r="DV225" i="1"/>
  <c r="EP121" i="1"/>
  <c r="EP118" i="1"/>
  <c r="EP123" i="1" s="1"/>
  <c r="O225" i="1"/>
  <c r="BG166" i="1"/>
  <c r="BG167" i="1" s="1"/>
  <c r="BG168" i="1" s="1"/>
  <c r="BG214" i="1" s="1"/>
  <c r="BG127" i="1"/>
  <c r="BG211" i="1" s="1"/>
  <c r="BG155" i="1"/>
  <c r="I166" i="1"/>
  <c r="I167" i="1" s="1"/>
  <c r="I168" i="1" s="1"/>
  <c r="I214" i="1" s="1"/>
  <c r="I127" i="1"/>
  <c r="I211" i="1" s="1"/>
  <c r="I155" i="1"/>
  <c r="BZ166" i="1"/>
  <c r="BZ167" i="1" s="1"/>
  <c r="BZ168" i="1" s="1"/>
  <c r="BZ214" i="1" s="1"/>
  <c r="BZ127" i="1"/>
  <c r="BZ211" i="1" s="1"/>
  <c r="BZ149" i="1"/>
  <c r="EY225" i="1"/>
  <c r="T225" i="1"/>
  <c r="EF225" i="1"/>
  <c r="I225" i="1"/>
  <c r="BQ225" i="1"/>
  <c r="CD166" i="1"/>
  <c r="CD167" i="1" s="1"/>
  <c r="CD168" i="1" s="1"/>
  <c r="CD214" i="1" s="1"/>
  <c r="CD127" i="1"/>
  <c r="CD211" i="1" s="1"/>
  <c r="CD149" i="1"/>
  <c r="CD161" i="1" s="1"/>
  <c r="CD212" i="1" s="1"/>
  <c r="DJ225" i="1"/>
  <c r="AA225" i="1"/>
  <c r="DM225" i="1"/>
  <c r="CA166" i="1"/>
  <c r="CA167" i="1" s="1"/>
  <c r="CA168" i="1" s="1"/>
  <c r="CA214" i="1" s="1"/>
  <c r="CA149" i="1"/>
  <c r="CA161" i="1" s="1"/>
  <c r="CA212" i="1" s="1"/>
  <c r="CA127" i="1"/>
  <c r="CA211" i="1" s="1"/>
  <c r="CA213" i="1" s="1"/>
  <c r="DS225" i="1"/>
  <c r="FM225" i="1"/>
  <c r="AX225" i="1"/>
  <c r="AJ225" i="1"/>
  <c r="EZ225" i="1"/>
  <c r="J225" i="1"/>
  <c r="DE225" i="1"/>
  <c r="EX225" i="1"/>
  <c r="S178" i="1"/>
  <c r="S215" i="1" s="1"/>
  <c r="BU166" i="1"/>
  <c r="BU167" i="1" s="1"/>
  <c r="BU168" i="1" s="1"/>
  <c r="BU214" i="1" s="1"/>
  <c r="BU149" i="1"/>
  <c r="BU161" i="1" s="1"/>
  <c r="BU212" i="1" s="1"/>
  <c r="BU127" i="1"/>
  <c r="BU211" i="1" s="1"/>
  <c r="L178" i="1"/>
  <c r="L215" i="1" s="1"/>
  <c r="EB225" i="1"/>
  <c r="U225" i="1"/>
  <c r="AF178" i="1"/>
  <c r="AF215" i="1" s="1"/>
  <c r="BZ225" i="1"/>
  <c r="AM225" i="1"/>
  <c r="BL225" i="1"/>
  <c r="BX178" i="1"/>
  <c r="BX215" i="1" s="1"/>
  <c r="CD178" i="1"/>
  <c r="CD215" i="1" s="1"/>
  <c r="AO225" i="1"/>
  <c r="FH225" i="1"/>
  <c r="AV178" i="1"/>
  <c r="AV215" i="1" s="1"/>
  <c r="BT225" i="1"/>
  <c r="P178" i="1"/>
  <c r="P215" i="1" s="1"/>
  <c r="E191" i="1"/>
  <c r="E185" i="1"/>
  <c r="AQ178" i="1"/>
  <c r="AQ215" i="1" s="1"/>
  <c r="DN225" i="1"/>
  <c r="CR225" i="1"/>
  <c r="FA178" i="1"/>
  <c r="FA215" i="1" s="1"/>
  <c r="CZ178" i="1"/>
  <c r="CZ215" i="1" s="1"/>
  <c r="EL225" i="1"/>
  <c r="CE225" i="1"/>
  <c r="K225" i="1"/>
  <c r="FM178" i="1"/>
  <c r="FM215" i="1" s="1"/>
  <c r="DC225" i="1"/>
  <c r="EK225" i="1"/>
  <c r="FC178" i="1"/>
  <c r="FC215" i="1" s="1"/>
  <c r="BT178" i="1"/>
  <c r="BT215" i="1" s="1"/>
  <c r="CU178" i="1"/>
  <c r="CU215" i="1" s="1"/>
  <c r="ED178" i="1"/>
  <c r="ED215" i="1" s="1"/>
  <c r="DY225" i="1"/>
  <c r="AW166" i="1"/>
  <c r="AW167" i="1" s="1"/>
  <c r="AW168" i="1" s="1"/>
  <c r="AW214" i="1" s="1"/>
  <c r="AW149" i="1"/>
  <c r="AW161" i="1" s="1"/>
  <c r="AW212" i="1" s="1"/>
  <c r="AW127" i="1"/>
  <c r="AW211" i="1" s="1"/>
  <c r="AW213" i="1" s="1"/>
  <c r="AW216" i="1" s="1"/>
  <c r="AW221" i="1" s="1"/>
  <c r="AW226" i="1" s="1"/>
  <c r="P225" i="1"/>
  <c r="DJ178" i="1"/>
  <c r="DJ215" i="1" s="1"/>
  <c r="N166" i="1"/>
  <c r="N167" i="1" s="1"/>
  <c r="N168" i="1" s="1"/>
  <c r="N214" i="1" s="1"/>
  <c r="N151" i="1"/>
  <c r="N127" i="1"/>
  <c r="N211" i="1" s="1"/>
  <c r="ER225" i="1"/>
  <c r="G225" i="1"/>
  <c r="AC225" i="1"/>
  <c r="FR112" i="1"/>
  <c r="FR122" i="1" s="1"/>
  <c r="CT225" i="1"/>
  <c r="Z225" i="1"/>
  <c r="DU166" i="1"/>
  <c r="DU167" i="1" s="1"/>
  <c r="DU168" i="1" s="1"/>
  <c r="DU214" i="1" s="1"/>
  <c r="DU127" i="1"/>
  <c r="DU211" i="1" s="1"/>
  <c r="DU149" i="1"/>
  <c r="E178" i="1"/>
  <c r="E215" i="1" s="1"/>
  <c r="CF166" i="1"/>
  <c r="CF167" i="1" s="1"/>
  <c r="CF168" i="1" s="1"/>
  <c r="CF214" i="1" s="1"/>
  <c r="CF127" i="1"/>
  <c r="CF211" i="1" s="1"/>
  <c r="CF149" i="1"/>
  <c r="EZ178" i="1"/>
  <c r="EZ215" i="1" s="1"/>
  <c r="DD225" i="1"/>
  <c r="FU225" i="1"/>
  <c r="DI166" i="1"/>
  <c r="DI167" i="1" s="1"/>
  <c r="DI168" i="1" s="1"/>
  <c r="DI214" i="1" s="1"/>
  <c r="DI155" i="1"/>
  <c r="DI127" i="1"/>
  <c r="DI211" i="1" s="1"/>
  <c r="DQ225" i="1"/>
  <c r="C205" i="1"/>
  <c r="C208" i="1" s="1"/>
  <c r="C126" i="1"/>
  <c r="FZ97" i="1"/>
  <c r="C102" i="1"/>
  <c r="FI225" i="1"/>
  <c r="BR225" i="1"/>
  <c r="CV225" i="1"/>
  <c r="FG225" i="1"/>
  <c r="DI178" i="1"/>
  <c r="DI215" i="1" s="1"/>
  <c r="FN166" i="1"/>
  <c r="FN167" i="1" s="1"/>
  <c r="FN168" i="1" s="1"/>
  <c r="FN214" i="1" s="1"/>
  <c r="FN155" i="1"/>
  <c r="FN127" i="1"/>
  <c r="FN211" i="1" s="1"/>
  <c r="DB225" i="1"/>
  <c r="T178" i="1"/>
  <c r="T215" i="1" s="1"/>
  <c r="AI178" i="1"/>
  <c r="AI215" i="1" s="1"/>
  <c r="BN178" i="1"/>
  <c r="BN215" i="1" s="1"/>
  <c r="CX178" i="1"/>
  <c r="CX215" i="1" s="1"/>
  <c r="BN225" i="1"/>
  <c r="E200" i="1"/>
  <c r="E256" i="1"/>
  <c r="EC225" i="1"/>
  <c r="DB178" i="1"/>
  <c r="DB215" i="1" s="1"/>
  <c r="G178" i="1"/>
  <c r="G215" i="1" s="1"/>
  <c r="BS225" i="1"/>
  <c r="BU225" i="1"/>
  <c r="EI225" i="1"/>
  <c r="R178" i="1"/>
  <c r="R215" i="1" s="1"/>
  <c r="AX178" i="1"/>
  <c r="AX215" i="1" s="1"/>
  <c r="CL178" i="1"/>
  <c r="CL215" i="1" s="1"/>
  <c r="FO178" i="1"/>
  <c r="FO215" i="1" s="1"/>
  <c r="BL178" i="1"/>
  <c r="BL215" i="1" s="1"/>
  <c r="AH225" i="1"/>
  <c r="EJ178" i="1"/>
  <c r="EJ215" i="1" s="1"/>
  <c r="EG178" i="1"/>
  <c r="EG215" i="1" s="1"/>
  <c r="DL225" i="1"/>
  <c r="BB225" i="1"/>
  <c r="Y166" i="1"/>
  <c r="Y167" i="1" s="1"/>
  <c r="Y168" i="1" s="1"/>
  <c r="Y214" i="1" s="1"/>
  <c r="Y155" i="1"/>
  <c r="Y127" i="1"/>
  <c r="Y211" i="1" s="1"/>
  <c r="FJ225" i="1"/>
  <c r="BR166" i="1"/>
  <c r="BR167" i="1" s="1"/>
  <c r="BR168" i="1" s="1"/>
  <c r="BR214" i="1" s="1"/>
  <c r="BR151" i="1"/>
  <c r="BR127" i="1"/>
  <c r="BR211" i="1" s="1"/>
  <c r="BP225" i="1"/>
  <c r="EG225" i="1"/>
  <c r="ES166" i="1"/>
  <c r="ES167" i="1" s="1"/>
  <c r="ES168" i="1" s="1"/>
  <c r="ES214" i="1" s="1"/>
  <c r="ES127" i="1"/>
  <c r="ES211" i="1" s="1"/>
  <c r="ES213" i="1" s="1"/>
  <c r="ES216" i="1" s="1"/>
  <c r="ES221" i="1" s="1"/>
  <c r="ES226" i="1" s="1"/>
  <c r="ES237" i="1" s="1"/>
  <c r="ES149" i="1"/>
  <c r="ES161" i="1" s="1"/>
  <c r="ES212" i="1" s="1"/>
  <c r="AE225" i="1"/>
  <c r="DT166" i="1"/>
  <c r="DT167" i="1" s="1"/>
  <c r="DT168" i="1" s="1"/>
  <c r="DT214" i="1" s="1"/>
  <c r="DT149" i="1"/>
  <c r="DT127" i="1"/>
  <c r="DT211" i="1" s="1"/>
  <c r="AR225" i="1"/>
  <c r="BM178" i="1"/>
  <c r="BM215" i="1" s="1"/>
  <c r="AV166" i="1"/>
  <c r="AV167" i="1" s="1"/>
  <c r="AV168" i="1" s="1"/>
  <c r="AV214" i="1" s="1"/>
  <c r="AV127" i="1"/>
  <c r="AV211" i="1" s="1"/>
  <c r="AV149" i="1"/>
  <c r="EE225" i="1"/>
  <c r="EU225" i="1"/>
  <c r="FA166" i="1"/>
  <c r="FA167" i="1" s="1"/>
  <c r="FA168" i="1" s="1"/>
  <c r="FA214" i="1" s="1"/>
  <c r="FA127" i="1"/>
  <c r="FA211" i="1" s="1"/>
  <c r="FA151" i="1"/>
  <c r="AD166" i="1"/>
  <c r="AD167" i="1" s="1"/>
  <c r="AD168" i="1" s="1"/>
  <c r="AD214" i="1" s="1"/>
  <c r="AD127" i="1"/>
  <c r="AD211" i="1" s="1"/>
  <c r="AD151" i="1"/>
  <c r="CX166" i="1"/>
  <c r="CX167" i="1" s="1"/>
  <c r="CX168" i="1" s="1"/>
  <c r="CX214" i="1" s="1"/>
  <c r="CX155" i="1"/>
  <c r="CX127" i="1"/>
  <c r="CX211" i="1" s="1"/>
  <c r="AZ178" i="1"/>
  <c r="AZ215" i="1" s="1"/>
  <c r="CJ225" i="1"/>
  <c r="FQ225" i="1"/>
  <c r="EN225" i="1"/>
  <c r="EP191" i="1"/>
  <c r="EP192" i="1"/>
  <c r="EP218" i="1" s="1"/>
  <c r="EP185" i="1"/>
  <c r="EP189" i="1"/>
  <c r="EP187" i="1"/>
  <c r="EP183" i="1"/>
  <c r="AR166" i="1"/>
  <c r="AR167" i="1" s="1"/>
  <c r="AR168" i="1" s="1"/>
  <c r="AR214" i="1" s="1"/>
  <c r="AR151" i="1"/>
  <c r="AR127" i="1"/>
  <c r="AR211" i="1" s="1"/>
  <c r="FK178" i="1"/>
  <c r="FK215" i="1" s="1"/>
  <c r="AL225" i="1"/>
  <c r="CG225" i="1"/>
  <c r="N225" i="1"/>
  <c r="AI225" i="1"/>
  <c r="FG178" i="1"/>
  <c r="FG215" i="1" s="1"/>
  <c r="CS178" i="1"/>
  <c r="CS215" i="1" s="1"/>
  <c r="EB178" i="1"/>
  <c r="EB215" i="1" s="1"/>
  <c r="X178" i="1"/>
  <c r="X215" i="1" s="1"/>
  <c r="AC178" i="1"/>
  <c r="AC215" i="1" s="1"/>
  <c r="EH225" i="1"/>
  <c r="CE178" i="1"/>
  <c r="CE215" i="1" s="1"/>
  <c r="ET225" i="1"/>
  <c r="EV225" i="1"/>
  <c r="EH178" i="1"/>
  <c r="EH215" i="1" s="1"/>
  <c r="FE225" i="1"/>
  <c r="U178" i="1"/>
  <c r="U215" i="1" s="1"/>
  <c r="FP225" i="1"/>
  <c r="H166" i="1"/>
  <c r="H167" i="1" s="1"/>
  <c r="H168" i="1" s="1"/>
  <c r="H214" i="1" s="1"/>
  <c r="H127" i="1"/>
  <c r="H211" i="1" s="1"/>
  <c r="H151" i="1"/>
  <c r="S225" i="1"/>
  <c r="D178" i="1"/>
  <c r="D215" i="1" s="1"/>
  <c r="FZ215" i="1" s="1"/>
  <c r="CW166" i="1"/>
  <c r="CW167" i="1" s="1"/>
  <c r="CW168" i="1" s="1"/>
  <c r="CW214" i="1" s="1"/>
  <c r="CW127" i="1"/>
  <c r="CW211" i="1" s="1"/>
  <c r="CW149" i="1"/>
  <c r="CW161" i="1" s="1"/>
  <c r="CW212" i="1" s="1"/>
  <c r="EA166" i="1"/>
  <c r="EA167" i="1" s="1"/>
  <c r="EA168" i="1" s="1"/>
  <c r="EA214" i="1" s="1"/>
  <c r="EA127" i="1"/>
  <c r="EA211" i="1" s="1"/>
  <c r="EA151" i="1"/>
  <c r="CN166" i="1"/>
  <c r="CN167" i="1" s="1"/>
  <c r="CN168" i="1" s="1"/>
  <c r="CN214" i="1" s="1"/>
  <c r="CN127" i="1"/>
  <c r="CN211" i="1" s="1"/>
  <c r="CN151" i="1"/>
  <c r="DQ178" i="1"/>
  <c r="DQ215" i="1" s="1"/>
  <c r="FF225" i="1"/>
  <c r="FI166" i="1"/>
  <c r="FI167" i="1" s="1"/>
  <c r="FI168" i="1" s="1"/>
  <c r="FI214" i="1" s="1"/>
  <c r="FI155" i="1"/>
  <c r="FI127" i="1"/>
  <c r="FI211" i="1" s="1"/>
  <c r="K166" i="1"/>
  <c r="K167" i="1" s="1"/>
  <c r="K168" i="1" s="1"/>
  <c r="K214" i="1" s="1"/>
  <c r="K127" i="1"/>
  <c r="K211" i="1" s="1"/>
  <c r="K149" i="1"/>
  <c r="FV225" i="1"/>
  <c r="BM225" i="1"/>
  <c r="AH178" i="1"/>
  <c r="AH215" i="1" s="1"/>
  <c r="AS178" i="1"/>
  <c r="AS215" i="1" s="1"/>
  <c r="BD166" i="1"/>
  <c r="BD167" i="1" s="1"/>
  <c r="BD168" i="1" s="1"/>
  <c r="BD214" i="1" s="1"/>
  <c r="BD127" i="1"/>
  <c r="BD211" i="1" s="1"/>
  <c r="BD151" i="1"/>
  <c r="CO166" i="1"/>
  <c r="CO167" i="1" s="1"/>
  <c r="CO168" i="1" s="1"/>
  <c r="CO214" i="1" s="1"/>
  <c r="CO151" i="1"/>
  <c r="CO127" i="1"/>
  <c r="CO211" i="1" s="1"/>
  <c r="EO178" i="1"/>
  <c r="EO215" i="1" s="1"/>
  <c r="AA178" i="1"/>
  <c r="AA215" i="1" s="1"/>
  <c r="BX225" i="1"/>
  <c r="BA225" i="1"/>
  <c r="ES225" i="1"/>
  <c r="ES234" i="1"/>
  <c r="FO225" i="1"/>
  <c r="FS225" i="1"/>
  <c r="AU225" i="1"/>
  <c r="Y225" i="1"/>
  <c r="CM225" i="1"/>
  <c r="CZ225" i="1"/>
  <c r="EO225" i="1"/>
  <c r="CC225" i="1"/>
  <c r="BK225" i="1"/>
  <c r="BG183" i="1"/>
  <c r="BG187" i="1" s="1"/>
  <c r="BG189" i="1" s="1"/>
  <c r="AD225" i="1"/>
  <c r="DE166" i="1"/>
  <c r="DE167" i="1" s="1"/>
  <c r="DE168" i="1" s="1"/>
  <c r="DE214" i="1" s="1"/>
  <c r="DE149" i="1"/>
  <c r="DE161" i="1" s="1"/>
  <c r="DE212" i="1" s="1"/>
  <c r="DE127" i="1"/>
  <c r="DE211" i="1" s="1"/>
  <c r="EF166" i="1"/>
  <c r="EF167" i="1" s="1"/>
  <c r="EF168" i="1" s="1"/>
  <c r="EF214" i="1" s="1"/>
  <c r="EF127" i="1"/>
  <c r="EF211" i="1" s="1"/>
  <c r="EF155" i="1"/>
  <c r="BE225" i="1"/>
  <c r="BO166" i="1"/>
  <c r="BO167" i="1" s="1"/>
  <c r="BO168" i="1" s="1"/>
  <c r="BO214" i="1" s="1"/>
  <c r="BO127" i="1"/>
  <c r="BO211" i="1" s="1"/>
  <c r="BO155" i="1"/>
  <c r="EF178" i="1"/>
  <c r="EF215" i="1" s="1"/>
  <c r="FH178" i="1"/>
  <c r="FH215" i="1" s="1"/>
  <c r="BH178" i="1"/>
  <c r="BH215" i="1" s="1"/>
  <c r="AT166" i="1"/>
  <c r="AT167" i="1" s="1"/>
  <c r="AT168" i="1" s="1"/>
  <c r="AT214" i="1" s="1"/>
  <c r="AT151" i="1"/>
  <c r="AT127" i="1"/>
  <c r="AT211" i="1" s="1"/>
  <c r="CG178" i="1"/>
  <c r="CG215" i="1" s="1"/>
  <c r="ET178" i="1"/>
  <c r="ET215" i="1" s="1"/>
  <c r="FL225" i="1"/>
  <c r="FD178" i="1"/>
  <c r="FD215" i="1" s="1"/>
  <c r="FD225" i="1"/>
  <c r="BM166" i="1"/>
  <c r="BM167" i="1" s="1"/>
  <c r="BM168" i="1" s="1"/>
  <c r="BM214" i="1" s="1"/>
  <c r="BM149" i="1"/>
  <c r="BM127" i="1"/>
  <c r="BM211" i="1" s="1"/>
  <c r="FT225" i="1"/>
  <c r="EW166" i="1"/>
  <c r="EW167" i="1" s="1"/>
  <c r="EW168" i="1" s="1"/>
  <c r="EW214" i="1" s="1"/>
  <c r="EW127" i="1"/>
  <c r="EW211" i="1" s="1"/>
  <c r="EW151" i="1"/>
  <c r="CY225" i="1"/>
  <c r="DK225" i="1"/>
  <c r="CP166" i="1"/>
  <c r="CP167" i="1" s="1"/>
  <c r="CP168" i="1" s="1"/>
  <c r="CP214" i="1" s="1"/>
  <c r="CP151" i="1"/>
  <c r="CP127" i="1"/>
  <c r="CP211" i="1" s="1"/>
  <c r="Y183" i="1"/>
  <c r="Y187" i="1" s="1"/>
  <c r="Y189" i="1" s="1"/>
  <c r="FS166" i="1"/>
  <c r="FS167" i="1" s="1"/>
  <c r="FS168" i="1" s="1"/>
  <c r="FS214" i="1" s="1"/>
  <c r="FS127" i="1"/>
  <c r="FS211" i="1" s="1"/>
  <c r="FS213" i="1" s="1"/>
  <c r="FS149" i="1"/>
  <c r="FS161" i="1" s="1"/>
  <c r="FS212" i="1" s="1"/>
  <c r="DA225" i="1"/>
  <c r="ED166" i="1"/>
  <c r="ED167" i="1" s="1"/>
  <c r="ED168" i="1" s="1"/>
  <c r="ED214" i="1" s="1"/>
  <c r="ED151" i="1"/>
  <c r="ED127" i="1"/>
  <c r="ED211" i="1" s="1"/>
  <c r="DU225" i="1"/>
  <c r="L225" i="1"/>
  <c r="AB225" i="1"/>
  <c r="FR183" i="1"/>
  <c r="FR187" i="1"/>
  <c r="FR189" i="1"/>
  <c r="FR191" i="1"/>
  <c r="FR185" i="1"/>
  <c r="FR192" i="1"/>
  <c r="FR218" i="1" s="1"/>
  <c r="R225" i="1"/>
  <c r="P166" i="1"/>
  <c r="P167" i="1" s="1"/>
  <c r="P168" i="1" s="1"/>
  <c r="P214" i="1" s="1"/>
  <c r="P149" i="1"/>
  <c r="P127" i="1"/>
  <c r="P211" i="1" s="1"/>
  <c r="AK225" i="1"/>
  <c r="ED225" i="1"/>
  <c r="CN225" i="1"/>
  <c r="DW225" i="1"/>
  <c r="Q183" i="1"/>
  <c r="Q187" i="1" s="1"/>
  <c r="Q189" i="1" s="1"/>
  <c r="W225" i="1"/>
  <c r="Q225" i="1"/>
  <c r="FA225" i="1"/>
  <c r="EW225" i="1"/>
  <c r="AT225" i="1"/>
  <c r="CW225" i="1"/>
  <c r="AD178" i="1"/>
  <c r="AD215" i="1" s="1"/>
  <c r="CA178" i="1"/>
  <c r="CA215" i="1" s="1"/>
  <c r="N178" i="1"/>
  <c r="N215" i="1" s="1"/>
  <c r="CI225" i="1"/>
  <c r="EM166" i="1"/>
  <c r="EM167" i="1" s="1"/>
  <c r="EM168" i="1" s="1"/>
  <c r="EM214" i="1" s="1"/>
  <c r="EM149" i="1"/>
  <c r="EM127" i="1"/>
  <c r="EM211" i="1" s="1"/>
  <c r="EL178" i="1"/>
  <c r="EL215" i="1" s="1"/>
  <c r="DZ178" i="1"/>
  <c r="DZ215" i="1" s="1"/>
  <c r="V225" i="1"/>
  <c r="BV178" i="1"/>
  <c r="BV215" i="1" s="1"/>
  <c r="DX225" i="1"/>
  <c r="DV178" i="1"/>
  <c r="DV215" i="1" s="1"/>
  <c r="EA225" i="1"/>
  <c r="DE178" i="1"/>
  <c r="DE215" i="1" s="1"/>
  <c r="FN178" i="1"/>
  <c r="FN215" i="1" s="1"/>
  <c r="BO225" i="1"/>
  <c r="DH225" i="1"/>
  <c r="BW225" i="1"/>
  <c r="DD178" i="1"/>
  <c r="DD215" i="1" s="1"/>
  <c r="EP256" i="1"/>
  <c r="EP200" i="1"/>
  <c r="E118" i="1"/>
  <c r="E123" i="1" s="1"/>
  <c r="E121" i="1"/>
  <c r="DT178" i="1"/>
  <c r="DT215" i="1" s="1"/>
  <c r="K178" i="1"/>
  <c r="K215" i="1" s="1"/>
  <c r="Q178" i="1"/>
  <c r="Q215" i="1" s="1"/>
  <c r="AG225" i="1"/>
  <c r="FW225" i="1"/>
  <c r="CL225" i="1"/>
  <c r="FK225" i="1"/>
  <c r="AQ225" i="1"/>
  <c r="F225" i="1"/>
  <c r="BR178" i="1"/>
  <c r="BR215" i="1" s="1"/>
  <c r="DZ225" i="1"/>
  <c r="FB178" i="1"/>
  <c r="FB215" i="1" s="1"/>
  <c r="M225" i="1"/>
  <c r="EN183" i="1"/>
  <c r="EN187" i="1" s="1"/>
  <c r="EN189" i="1" s="1"/>
  <c r="BG225" i="1"/>
  <c r="BI225" i="1"/>
  <c r="EJ225" i="1"/>
  <c r="BC225" i="1"/>
  <c r="BE166" i="1"/>
  <c r="BE167" i="1" s="1"/>
  <c r="BE168" i="1" s="1"/>
  <c r="BE214" i="1" s="1"/>
  <c r="BE151" i="1"/>
  <c r="BE127" i="1"/>
  <c r="BE211" i="1" s="1"/>
  <c r="FX178" i="1"/>
  <c r="FX215" i="1" s="1"/>
  <c r="CQ225" i="1"/>
  <c r="AS225" i="1"/>
  <c r="DW178" i="1"/>
  <c r="DW215" i="1" s="1"/>
  <c r="FR256" i="1"/>
  <c r="FR200" i="1"/>
  <c r="FB225" i="1"/>
  <c r="BV225" i="1"/>
  <c r="DC178" i="1"/>
  <c r="DC215" i="1" s="1"/>
  <c r="CA225" i="1"/>
  <c r="FF178" i="1"/>
  <c r="FF215" i="1" s="1"/>
  <c r="X225" i="1"/>
  <c r="EC178" i="1"/>
  <c r="EC215" i="1" s="1"/>
  <c r="EQ225" i="1"/>
  <c r="CF225" i="1"/>
  <c r="BO178" i="1"/>
  <c r="BO215" i="1" s="1"/>
  <c r="AP225" i="1"/>
  <c r="CS225" i="1"/>
  <c r="AY225" i="1"/>
  <c r="BG178" i="1"/>
  <c r="BG215" i="1" s="1"/>
  <c r="AL178" i="1"/>
  <c r="AL215" i="1" s="1"/>
  <c r="BD225" i="1"/>
  <c r="DG225" i="1"/>
  <c r="EK178" i="1"/>
  <c r="EK215" i="1" s="1"/>
  <c r="AW225" i="1"/>
  <c r="BJ225" i="1"/>
  <c r="C119" i="2" l="1"/>
  <c r="D141" i="2"/>
  <c r="D143" i="2" s="1"/>
  <c r="D99" i="2"/>
  <c r="I22" i="2" s="1"/>
  <c r="D145" i="2"/>
  <c r="D107" i="2"/>
  <c r="I21" i="2"/>
  <c r="D177" i="2"/>
  <c r="D110" i="2"/>
  <c r="D194" i="2"/>
  <c r="D104" i="2"/>
  <c r="D106" i="2" s="1"/>
  <c r="D108" i="2" s="1"/>
  <c r="D118" i="2" s="1"/>
  <c r="C221" i="2"/>
  <c r="H40" i="2" s="1"/>
  <c r="E166" i="1"/>
  <c r="E167" i="1" s="1"/>
  <c r="E168" i="1" s="1"/>
  <c r="E214" i="1" s="1"/>
  <c r="E155" i="1"/>
  <c r="E127" i="1"/>
  <c r="E211" i="1" s="1"/>
  <c r="FZ208" i="1"/>
  <c r="C217" i="1"/>
  <c r="FZ217" i="1" s="1"/>
  <c r="DF157" i="1"/>
  <c r="DF159" i="1" s="1"/>
  <c r="DF161" i="1" s="1"/>
  <c r="DF212" i="1" s="1"/>
  <c r="DF213" i="1" s="1"/>
  <c r="FV192" i="1"/>
  <c r="FV218" i="1" s="1"/>
  <c r="BH153" i="1"/>
  <c r="BH155" i="1" s="1"/>
  <c r="R159" i="1"/>
  <c r="R161" i="1" s="1"/>
  <c r="R212" i="1" s="1"/>
  <c r="R157" i="1"/>
  <c r="K153" i="1"/>
  <c r="K155" i="1" s="1"/>
  <c r="AX213" i="1"/>
  <c r="AX216" i="1" s="1"/>
  <c r="AX221" i="1" s="1"/>
  <c r="FV157" i="1"/>
  <c r="FV159" i="1"/>
  <c r="FV161" i="1" s="1"/>
  <c r="FV212" i="1" s="1"/>
  <c r="FV213" i="1" s="1"/>
  <c r="CY153" i="1"/>
  <c r="CY155" i="1" s="1"/>
  <c r="AP159" i="1"/>
  <c r="AP161" i="1" s="1"/>
  <c r="AP212" i="1" s="1"/>
  <c r="AP213" i="1" s="1"/>
  <c r="AP157" i="1"/>
  <c r="BA153" i="1"/>
  <c r="BA155" i="1" s="1"/>
  <c r="EP225" i="1"/>
  <c r="EF159" i="1"/>
  <c r="EF161" i="1" s="1"/>
  <c r="EF212" i="1" s="1"/>
  <c r="EF157" i="1"/>
  <c r="ES236" i="1"/>
  <c r="DT153" i="1"/>
  <c r="DT155" i="1" s="1"/>
  <c r="CH145" i="1"/>
  <c r="CH147" i="1" s="1"/>
  <c r="CH256" i="1"/>
  <c r="CH200" i="1"/>
  <c r="DS192" i="1"/>
  <c r="DS218" i="1" s="1"/>
  <c r="EU157" i="1"/>
  <c r="EU159" i="1" s="1"/>
  <c r="EU161" i="1" s="1"/>
  <c r="EU212" i="1" s="1"/>
  <c r="EU213" i="1" s="1"/>
  <c r="BK153" i="1"/>
  <c r="BK155" i="1" s="1"/>
  <c r="DQ153" i="1"/>
  <c r="DQ155" i="1" s="1"/>
  <c r="CT153" i="1"/>
  <c r="CT155" i="1" s="1"/>
  <c r="CB153" i="1"/>
  <c r="CB155" i="1" s="1"/>
  <c r="BV153" i="1"/>
  <c r="BV155" i="1" s="1"/>
  <c r="DR192" i="1"/>
  <c r="DR218" i="1" s="1"/>
  <c r="BS192" i="1"/>
  <c r="BS218" i="1" s="1"/>
  <c r="BC157" i="1"/>
  <c r="BC159" i="1" s="1"/>
  <c r="BC161" i="1" s="1"/>
  <c r="BC212" i="1" s="1"/>
  <c r="BC213" i="1" s="1"/>
  <c r="M157" i="1"/>
  <c r="M159" i="1" s="1"/>
  <c r="M161" i="1" s="1"/>
  <c r="M212" i="1" s="1"/>
  <c r="M213" i="1" s="1"/>
  <c r="AS153" i="1"/>
  <c r="AS155" i="1" s="1"/>
  <c r="U153" i="1"/>
  <c r="U155" i="1" s="1"/>
  <c r="DO192" i="1"/>
  <c r="DO218" i="1" s="1"/>
  <c r="DA216" i="1"/>
  <c r="DA221" i="1" s="1"/>
  <c r="CQ192" i="1"/>
  <c r="CQ218" i="1" s="1"/>
  <c r="AZ157" i="1"/>
  <c r="AZ159" i="1"/>
  <c r="AZ161" i="1" s="1"/>
  <c r="AZ212" i="1" s="1"/>
  <c r="AZ213" i="1" s="1"/>
  <c r="EN192" i="1"/>
  <c r="EN218" i="1" s="1"/>
  <c r="EG153" i="1"/>
  <c r="EG155" i="1" s="1"/>
  <c r="O153" i="1"/>
  <c r="O155" i="1" s="1"/>
  <c r="CJ192" i="1"/>
  <c r="CJ218" i="1" s="1"/>
  <c r="W213" i="1"/>
  <c r="W216" i="1" s="1"/>
  <c r="W221" i="1" s="1"/>
  <c r="BQ153" i="1"/>
  <c r="BQ155" i="1" s="1"/>
  <c r="R213" i="1"/>
  <c r="R216" i="1" s="1"/>
  <c r="R221" i="1" s="1"/>
  <c r="R226" i="1" s="1"/>
  <c r="EY157" i="1"/>
  <c r="EY159" i="1" s="1"/>
  <c r="EY161" i="1" s="1"/>
  <c r="EY212" i="1" s="1"/>
  <c r="EY213" i="1" s="1"/>
  <c r="EY216" i="1" s="1"/>
  <c r="EY221" i="1" s="1"/>
  <c r="EY226" i="1" s="1"/>
  <c r="P153" i="1"/>
  <c r="P155" i="1" s="1"/>
  <c r="CP153" i="1"/>
  <c r="CP155" i="1" s="1"/>
  <c r="BM153" i="1"/>
  <c r="BM155" i="1" s="1"/>
  <c r="BO159" i="1"/>
  <c r="BO161" i="1" s="1"/>
  <c r="BO212" i="1" s="1"/>
  <c r="BO157" i="1"/>
  <c r="EF213" i="1"/>
  <c r="AW222" i="1"/>
  <c r="CN153" i="1"/>
  <c r="CN155" i="1" s="1"/>
  <c r="Q157" i="1"/>
  <c r="Q159" i="1" s="1"/>
  <c r="Q161" i="1" s="1"/>
  <c r="Q212" i="1" s="1"/>
  <c r="Q213" i="1" s="1"/>
  <c r="BY192" i="1"/>
  <c r="BY218" i="1" s="1"/>
  <c r="CH112" i="1"/>
  <c r="CH122" i="1" s="1"/>
  <c r="CZ157" i="1"/>
  <c r="CZ159" i="1"/>
  <c r="CZ161" i="1" s="1"/>
  <c r="CZ212" i="1" s="1"/>
  <c r="CZ213" i="1" s="1"/>
  <c r="DR157" i="1"/>
  <c r="DR159" i="1"/>
  <c r="DR161" i="1" s="1"/>
  <c r="DR212" i="1" s="1"/>
  <c r="DR213" i="1" s="1"/>
  <c r="DX213" i="1"/>
  <c r="DX216" i="1" s="1"/>
  <c r="DX221" i="1" s="1"/>
  <c r="BT213" i="1"/>
  <c r="BT216" i="1" s="1"/>
  <c r="BT221" i="1" s="1"/>
  <c r="EL153" i="1"/>
  <c r="EL155" i="1" s="1"/>
  <c r="BB192" i="1"/>
  <c r="BB218" i="1" s="1"/>
  <c r="EE153" i="1"/>
  <c r="EE155" i="1" s="1"/>
  <c r="DO157" i="1"/>
  <c r="DO159" i="1" s="1"/>
  <c r="DO161" i="1" s="1"/>
  <c r="DO212" i="1" s="1"/>
  <c r="DO213" i="1" s="1"/>
  <c r="CQ159" i="1"/>
  <c r="CQ161" i="1" s="1"/>
  <c r="CQ212" i="1" s="1"/>
  <c r="CQ157" i="1"/>
  <c r="EB157" i="1"/>
  <c r="EB159" i="1" s="1"/>
  <c r="EB161" i="1" s="1"/>
  <c r="EB212" i="1" s="1"/>
  <c r="EB213" i="1" s="1"/>
  <c r="EW153" i="1"/>
  <c r="EW155" i="1" s="1"/>
  <c r="BO213" i="1"/>
  <c r="BG192" i="1"/>
  <c r="BG218" i="1" s="1"/>
  <c r="AR153" i="1"/>
  <c r="AR155" i="1" s="1"/>
  <c r="BZ153" i="1"/>
  <c r="BZ155" i="1" s="1"/>
  <c r="FD153" i="1"/>
  <c r="FD155" i="1" s="1"/>
  <c r="DS157" i="1"/>
  <c r="DS159" i="1" s="1"/>
  <c r="DS161" i="1" s="1"/>
  <c r="DS212" i="1" s="1"/>
  <c r="DS213" i="1" s="1"/>
  <c r="EJ192" i="1"/>
  <c r="EJ218" i="1" s="1"/>
  <c r="F153" i="1"/>
  <c r="F155" i="1" s="1"/>
  <c r="EI192" i="1"/>
  <c r="EI218" i="1" s="1"/>
  <c r="CI192" i="1"/>
  <c r="CI218" i="1" s="1"/>
  <c r="FX153" i="1"/>
  <c r="FX155" i="1" s="1"/>
  <c r="EC216" i="1"/>
  <c r="EC221" i="1" s="1"/>
  <c r="V153" i="1"/>
  <c r="V155" i="1" s="1"/>
  <c r="BS157" i="1"/>
  <c r="BS159" i="1" s="1"/>
  <c r="BS161" i="1" s="1"/>
  <c r="BS212" i="1" s="1"/>
  <c r="BS213" i="1" s="1"/>
  <c r="BW153" i="1"/>
  <c r="BW155" i="1" s="1"/>
  <c r="FG153" i="1"/>
  <c r="FG155" i="1" s="1"/>
  <c r="EH216" i="1"/>
  <c r="EH221" i="1" s="1"/>
  <c r="FN192" i="1"/>
  <c r="FN218" i="1" s="1"/>
  <c r="FU192" i="1"/>
  <c r="FU218" i="1" s="1"/>
  <c r="CQ213" i="1"/>
  <c r="CQ216" i="1" s="1"/>
  <c r="CQ221" i="1" s="1"/>
  <c r="CQ226" i="1" s="1"/>
  <c r="Z153" i="1"/>
  <c r="Z155" i="1" s="1"/>
  <c r="DL192" i="1"/>
  <c r="DL218" i="1" s="1"/>
  <c r="AC153" i="1"/>
  <c r="AC155" i="1" s="1"/>
  <c r="FP157" i="1"/>
  <c r="FP159" i="1" s="1"/>
  <c r="FP161" i="1" s="1"/>
  <c r="FP212" i="1" s="1"/>
  <c r="FP213" i="1" s="1"/>
  <c r="CJ157" i="1"/>
  <c r="CJ159" i="1" s="1"/>
  <c r="CJ161" i="1" s="1"/>
  <c r="CJ212" i="1" s="1"/>
  <c r="CJ213" i="1" s="1"/>
  <c r="FR225" i="1"/>
  <c r="DG234" i="1"/>
  <c r="CX213" i="1"/>
  <c r="N153" i="1"/>
  <c r="N155" i="1" s="1"/>
  <c r="CD213" i="1"/>
  <c r="CD216" i="1" s="1"/>
  <c r="CD221" i="1" s="1"/>
  <c r="CH121" i="1"/>
  <c r="CH118" i="1"/>
  <c r="CH123" i="1" s="1"/>
  <c r="DV153" i="1"/>
  <c r="DV155" i="1" s="1"/>
  <c r="EJ157" i="1"/>
  <c r="EJ159" i="1" s="1"/>
  <c r="EJ161" i="1" s="1"/>
  <c r="EJ212" i="1" s="1"/>
  <c r="EJ213" i="1" s="1"/>
  <c r="ET153" i="1"/>
  <c r="ET155" i="1" s="1"/>
  <c r="EI157" i="1"/>
  <c r="EI159" i="1"/>
  <c r="EI161" i="1" s="1"/>
  <c r="EI212" i="1" s="1"/>
  <c r="DZ153" i="1"/>
  <c r="DZ155" i="1" s="1"/>
  <c r="AI153" i="1"/>
  <c r="AI155" i="1" s="1"/>
  <c r="DK192" i="1"/>
  <c r="DK218" i="1" s="1"/>
  <c r="BB157" i="1"/>
  <c r="BB159" i="1"/>
  <c r="BB161" i="1" s="1"/>
  <c r="BB212" i="1" s="1"/>
  <c r="BB213" i="1" s="1"/>
  <c r="EQ153" i="1"/>
  <c r="EQ155" i="1" s="1"/>
  <c r="X153" i="1"/>
  <c r="X155" i="1" s="1"/>
  <c r="DL157" i="1"/>
  <c r="DL159" i="1" s="1"/>
  <c r="DL161" i="1" s="1"/>
  <c r="DL212" i="1" s="1"/>
  <c r="DL213" i="1" s="1"/>
  <c r="FA153" i="1"/>
  <c r="FA155" i="1" s="1"/>
  <c r="DU153" i="1"/>
  <c r="DU155" i="1" s="1"/>
  <c r="CK153" i="1"/>
  <c r="CK155" i="1" s="1"/>
  <c r="FM153" i="1"/>
  <c r="FM155" i="1" s="1"/>
  <c r="DB228" i="1"/>
  <c r="DB246" i="1"/>
  <c r="CE153" i="1"/>
  <c r="CE155" i="1" s="1"/>
  <c r="DD153" i="1"/>
  <c r="DD155" i="1" s="1"/>
  <c r="AW246" i="1"/>
  <c r="AW228" i="1"/>
  <c r="AW234" i="1"/>
  <c r="EA153" i="1"/>
  <c r="EA155" i="1" s="1"/>
  <c r="CX159" i="1"/>
  <c r="CX161" i="1" s="1"/>
  <c r="CX212" i="1" s="1"/>
  <c r="CX157" i="1"/>
  <c r="DB234" i="1"/>
  <c r="DI159" i="1"/>
  <c r="DI161" i="1" s="1"/>
  <c r="DI212" i="1" s="1"/>
  <c r="DI213" i="1" s="1"/>
  <c r="DI157" i="1"/>
  <c r="E183" i="1"/>
  <c r="E187" i="1" s="1"/>
  <c r="E189" i="1" s="1"/>
  <c r="CA216" i="1"/>
  <c r="CA221" i="1" s="1"/>
  <c r="FE153" i="1"/>
  <c r="FE155" i="1" s="1"/>
  <c r="AJ153" i="1"/>
  <c r="AJ155" i="1" s="1"/>
  <c r="EI213" i="1"/>
  <c r="EI216" i="1" s="1"/>
  <c r="EI221" i="1" s="1"/>
  <c r="EI226" i="1" s="1"/>
  <c r="AE153" i="1"/>
  <c r="AE155" i="1" s="1"/>
  <c r="AA153" i="1"/>
  <c r="AA155" i="1" s="1"/>
  <c r="AB153" i="1"/>
  <c r="AB155" i="1" s="1"/>
  <c r="EV153" i="1"/>
  <c r="EV155" i="1" s="1"/>
  <c r="CI157" i="1"/>
  <c r="CI159" i="1" s="1"/>
  <c r="CI161" i="1" s="1"/>
  <c r="CI212" i="1" s="1"/>
  <c r="CI213" i="1" s="1"/>
  <c r="AL153" i="1"/>
  <c r="AL155" i="1" s="1"/>
  <c r="DC216" i="1"/>
  <c r="DC221" i="1" s="1"/>
  <c r="DK157" i="1"/>
  <c r="DK159" i="1" s="1"/>
  <c r="DK161" i="1" s="1"/>
  <c r="DK212" i="1" s="1"/>
  <c r="DK213" i="1" s="1"/>
  <c r="DN326" i="1"/>
  <c r="DN325" i="1" s="1"/>
  <c r="DN192" i="1"/>
  <c r="DN218" i="1" s="1"/>
  <c r="EF192" i="1"/>
  <c r="EF218" i="1" s="1"/>
  <c r="AM153" i="1"/>
  <c r="AM155" i="1" s="1"/>
  <c r="BN192" i="1"/>
  <c r="BN218" i="1" s="1"/>
  <c r="DH192" i="1"/>
  <c r="DH218" i="1" s="1"/>
  <c r="AF216" i="1"/>
  <c r="AF221" i="1" s="1"/>
  <c r="FU157" i="1"/>
  <c r="FU159" i="1" s="1"/>
  <c r="FU161" i="1" s="1"/>
  <c r="FU212" i="1" s="1"/>
  <c r="FU213" i="1" s="1"/>
  <c r="FP192" i="1"/>
  <c r="FP218" i="1" s="1"/>
  <c r="BC192" i="1"/>
  <c r="BC218" i="1" s="1"/>
  <c r="AZ192" i="1"/>
  <c r="AZ218" i="1" s="1"/>
  <c r="AV153" i="1"/>
  <c r="AV155" i="1" s="1"/>
  <c r="DG236" i="1"/>
  <c r="DG222" i="1"/>
  <c r="DB222" i="1"/>
  <c r="Q192" i="1"/>
  <c r="Q218" i="1" s="1"/>
  <c r="FI157" i="1"/>
  <c r="FI159" i="1" s="1"/>
  <c r="FI161" i="1" s="1"/>
  <c r="FI212" i="1" s="1"/>
  <c r="FI213" i="1" s="1"/>
  <c r="E225" i="1"/>
  <c r="CF153" i="1"/>
  <c r="CF155" i="1" s="1"/>
  <c r="ER213" i="1"/>
  <c r="ER216" i="1" s="1"/>
  <c r="ER221" i="1" s="1"/>
  <c r="BX213" i="1"/>
  <c r="BX216" i="1" s="1"/>
  <c r="BX221" i="1" s="1"/>
  <c r="DY216" i="1"/>
  <c r="DY221" i="1" s="1"/>
  <c r="BJ153" i="1"/>
  <c r="BJ155" i="1" s="1"/>
  <c r="DN157" i="1"/>
  <c r="DN159" i="1"/>
  <c r="DN161" i="1" s="1"/>
  <c r="DN212" i="1" s="1"/>
  <c r="D192" i="1"/>
  <c r="D218" i="1" s="1"/>
  <c r="BN157" i="1"/>
  <c r="BN159" i="1"/>
  <c r="BN161" i="1" s="1"/>
  <c r="BN212" i="1" s="1"/>
  <c r="BN213" i="1" s="1"/>
  <c r="DH157" i="1"/>
  <c r="DH159" i="1" s="1"/>
  <c r="DH161" i="1" s="1"/>
  <c r="DH212" i="1" s="1"/>
  <c r="DH213" i="1" s="1"/>
  <c r="AY153" i="1"/>
  <c r="AY155" i="1" s="1"/>
  <c r="AW237" i="1"/>
  <c r="FS216" i="1"/>
  <c r="FS221" i="1" s="1"/>
  <c r="AT153" i="1"/>
  <c r="AT155" i="1" s="1"/>
  <c r="DE213" i="1"/>
  <c r="DE216" i="1" s="1"/>
  <c r="DE221" i="1" s="1"/>
  <c r="CO153" i="1"/>
  <c r="CO155" i="1" s="1"/>
  <c r="AD153" i="1"/>
  <c r="AD155" i="1" s="1"/>
  <c r="DB237" i="1"/>
  <c r="EX213" i="1"/>
  <c r="EX216" i="1" s="1"/>
  <c r="EX221" i="1" s="1"/>
  <c r="BO192" i="1"/>
  <c r="BO218" i="1" s="1"/>
  <c r="DW153" i="1"/>
  <c r="DW155" i="1" s="1"/>
  <c r="FF153" i="1"/>
  <c r="FF155" i="1" s="1"/>
  <c r="L192" i="1"/>
  <c r="L218" i="1" s="1"/>
  <c r="AO192" i="1"/>
  <c r="AO218" i="1" s="1"/>
  <c r="AH192" i="1"/>
  <c r="AH218" i="1" s="1"/>
  <c r="FK192" i="1"/>
  <c r="FK218" i="1" s="1"/>
  <c r="CV213" i="1"/>
  <c r="CV216" i="1" s="1"/>
  <c r="CV221" i="1" s="1"/>
  <c r="DN213" i="1"/>
  <c r="DN216" i="1" s="1"/>
  <c r="DN221" i="1" s="1"/>
  <c r="DN226" i="1" s="1"/>
  <c r="FT213" i="1"/>
  <c r="FT216" i="1" s="1"/>
  <c r="FT221" i="1" s="1"/>
  <c r="T153" i="1"/>
  <c r="T155" i="1" s="1"/>
  <c r="EZ153" i="1"/>
  <c r="EZ155" i="1" s="1"/>
  <c r="AK153" i="1"/>
  <c r="AK155" i="1" s="1"/>
  <c r="S192" i="1"/>
  <c r="S218" i="1" s="1"/>
  <c r="J192" i="1"/>
  <c r="J218" i="1" s="1"/>
  <c r="FJ153" i="1"/>
  <c r="FJ155" i="1" s="1"/>
  <c r="CM192" i="1"/>
  <c r="CM218" i="1" s="1"/>
  <c r="DJ192" i="1"/>
  <c r="DJ218" i="1" s="1"/>
  <c r="BG159" i="1"/>
  <c r="BG161" i="1" s="1"/>
  <c r="BG212" i="1" s="1"/>
  <c r="BG213" i="1" s="1"/>
  <c r="BG157" i="1"/>
  <c r="AQ153" i="1"/>
  <c r="AQ155" i="1" s="1"/>
  <c r="DG246" i="1"/>
  <c r="DG228" i="1"/>
  <c r="M192" i="1"/>
  <c r="M218" i="1" s="1"/>
  <c r="ES238" i="1"/>
  <c r="ES242" i="1" s="1"/>
  <c r="ES247" i="1" s="1"/>
  <c r="AW236" i="1"/>
  <c r="ED153" i="1"/>
  <c r="ED155" i="1" s="1"/>
  <c r="ES246" i="1"/>
  <c r="ES228" i="1"/>
  <c r="BR153" i="1"/>
  <c r="BR155" i="1" s="1"/>
  <c r="DB236" i="1"/>
  <c r="C198" i="1"/>
  <c r="C181" i="1"/>
  <c r="C149" i="1"/>
  <c r="C153" i="1" s="1"/>
  <c r="C151" i="1"/>
  <c r="C111" i="1"/>
  <c r="C114" i="1"/>
  <c r="C103" i="1"/>
  <c r="FZ103" i="1" s="1"/>
  <c r="C108" i="1"/>
  <c r="FZ102" i="1"/>
  <c r="C141" i="1"/>
  <c r="C145" i="1" s="1"/>
  <c r="C147" i="1" s="1"/>
  <c r="FZ147" i="1" s="1"/>
  <c r="C143" i="1"/>
  <c r="I159" i="1"/>
  <c r="I161" i="1" s="1"/>
  <c r="I212" i="1" s="1"/>
  <c r="I213" i="1" s="1"/>
  <c r="I157" i="1"/>
  <c r="EP166" i="1"/>
  <c r="EP167" i="1" s="1"/>
  <c r="EP168" i="1" s="1"/>
  <c r="EP214" i="1" s="1"/>
  <c r="EP127" i="1"/>
  <c r="EP211" i="1" s="1"/>
  <c r="EP149" i="1"/>
  <c r="EP161" i="1" s="1"/>
  <c r="EP212" i="1" s="1"/>
  <c r="FW153" i="1"/>
  <c r="FW155" i="1" s="1"/>
  <c r="EN157" i="1"/>
  <c r="EN159" i="1" s="1"/>
  <c r="EN161" i="1" s="1"/>
  <c r="EN212" i="1" s="1"/>
  <c r="EN213" i="1" s="1"/>
  <c r="ES222" i="1"/>
  <c r="L157" i="1"/>
  <c r="L159" i="1" s="1"/>
  <c r="L161" i="1" s="1"/>
  <c r="L212" i="1" s="1"/>
  <c r="L213" i="1" s="1"/>
  <c r="FH153" i="1"/>
  <c r="FH155" i="1" s="1"/>
  <c r="FK213" i="1"/>
  <c r="FK216" i="1" s="1"/>
  <c r="FK221" i="1" s="1"/>
  <c r="FK226" i="1" s="1"/>
  <c r="G153" i="1"/>
  <c r="G155" i="1" s="1"/>
  <c r="FO153" i="1"/>
  <c r="FO155" i="1" s="1"/>
  <c r="D157" i="1"/>
  <c r="D159" i="1" s="1"/>
  <c r="D161" i="1" s="1"/>
  <c r="D212" i="1" s="1"/>
  <c r="D213" i="1" s="1"/>
  <c r="S157" i="1"/>
  <c r="S159" i="1"/>
  <c r="S161" i="1" s="1"/>
  <c r="S212" i="1" s="1"/>
  <c r="S213" i="1" s="1"/>
  <c r="J159" i="1"/>
  <c r="J161" i="1" s="1"/>
  <c r="J212" i="1" s="1"/>
  <c r="J213" i="1" s="1"/>
  <c r="J157" i="1"/>
  <c r="DJ157" i="1"/>
  <c r="DJ159" i="1" s="1"/>
  <c r="DJ161" i="1" s="1"/>
  <c r="DJ212" i="1" s="1"/>
  <c r="DJ213" i="1" s="1"/>
  <c r="BI153" i="1"/>
  <c r="BI155" i="1" s="1"/>
  <c r="EY192" i="1"/>
  <c r="EY218" i="1" s="1"/>
  <c r="BE153" i="1"/>
  <c r="BE155" i="1" s="1"/>
  <c r="Y192" i="1"/>
  <c r="Y218" i="1" s="1"/>
  <c r="Y157" i="1"/>
  <c r="Y159" i="1" s="1"/>
  <c r="Y161" i="1" s="1"/>
  <c r="Y212" i="1" s="1"/>
  <c r="Y213" i="1" s="1"/>
  <c r="FR123" i="1"/>
  <c r="DF192" i="1"/>
  <c r="DF218" i="1" s="1"/>
  <c r="BY159" i="1"/>
  <c r="BY161" i="1" s="1"/>
  <c r="BY212" i="1" s="1"/>
  <c r="BY213" i="1" s="1"/>
  <c r="BY157" i="1"/>
  <c r="AN216" i="1"/>
  <c r="AN221" i="1" s="1"/>
  <c r="CU213" i="1"/>
  <c r="CU216" i="1" s="1"/>
  <c r="CU221" i="1" s="1"/>
  <c r="EK153" i="1"/>
  <c r="EK155" i="1" s="1"/>
  <c r="AO157" i="1"/>
  <c r="AO159" i="1"/>
  <c r="AO161" i="1" s="1"/>
  <c r="AO212" i="1" s="1"/>
  <c r="AO213" i="1" s="1"/>
  <c r="CG153" i="1"/>
  <c r="CG155" i="1" s="1"/>
  <c r="AH157" i="1"/>
  <c r="AH159" i="1" s="1"/>
  <c r="AH161" i="1" s="1"/>
  <c r="AH212" i="1" s="1"/>
  <c r="AH213" i="1" s="1"/>
  <c r="FK157" i="1"/>
  <c r="FK159" i="1"/>
  <c r="FK161" i="1" s="1"/>
  <c r="FK212" i="1" s="1"/>
  <c r="FL153" i="1"/>
  <c r="FL155" i="1" s="1"/>
  <c r="FB153" i="1"/>
  <c r="FB155" i="1" s="1"/>
  <c r="FI192" i="1"/>
  <c r="FI218" i="1" s="1"/>
  <c r="DM153" i="1"/>
  <c r="DM155" i="1" s="1"/>
  <c r="CC153" i="1"/>
  <c r="CC155" i="1" s="1"/>
  <c r="BL153" i="1"/>
  <c r="BL155" i="1" s="1"/>
  <c r="FQ153" i="1"/>
  <c r="FQ155" i="1" s="1"/>
  <c r="CX192" i="1"/>
  <c r="CX218" i="1" s="1"/>
  <c r="BF153" i="1"/>
  <c r="BF155" i="1" s="1"/>
  <c r="DP153" i="1"/>
  <c r="DP155" i="1" s="1"/>
  <c r="FC153" i="1"/>
  <c r="FC155" i="1" s="1"/>
  <c r="DI192" i="1"/>
  <c r="DI218" i="1" s="1"/>
  <c r="CM159" i="1"/>
  <c r="CM161" i="1" s="1"/>
  <c r="CM212" i="1" s="1"/>
  <c r="CM213" i="1" s="1"/>
  <c r="CM157" i="1"/>
  <c r="EO153" i="1"/>
  <c r="EO155" i="1" s="1"/>
  <c r="EU192" i="1"/>
  <c r="EU218" i="1" s="1"/>
  <c r="CZ192" i="1"/>
  <c r="CZ218" i="1" s="1"/>
  <c r="EM153" i="1"/>
  <c r="EM155" i="1" s="1"/>
  <c r="BD153" i="1"/>
  <c r="BD155" i="1" s="1"/>
  <c r="CW213" i="1"/>
  <c r="CW216" i="1" s="1"/>
  <c r="CW221" i="1" s="1"/>
  <c r="H153" i="1"/>
  <c r="H155" i="1" s="1"/>
  <c r="FN157" i="1"/>
  <c r="FN159" i="1" s="1"/>
  <c r="FN161" i="1" s="1"/>
  <c r="FN212" i="1" s="1"/>
  <c r="FN213" i="1" s="1"/>
  <c r="FZ126" i="1"/>
  <c r="BU213" i="1"/>
  <c r="BU216" i="1" s="1"/>
  <c r="BU221" i="1" s="1"/>
  <c r="CS153" i="1"/>
  <c r="CS155" i="1" s="1"/>
  <c r="CH191" i="1"/>
  <c r="CH192" i="1"/>
  <c r="CH218" i="1" s="1"/>
  <c r="CH185" i="1"/>
  <c r="CH187" i="1"/>
  <c r="CH189" i="1"/>
  <c r="CH183" i="1"/>
  <c r="CR153" i="1"/>
  <c r="CR155" i="1" s="1"/>
  <c r="CL153" i="1"/>
  <c r="CL155" i="1" s="1"/>
  <c r="AP192" i="1"/>
  <c r="AP218" i="1" s="1"/>
  <c r="R192" i="1"/>
  <c r="R218" i="1" s="1"/>
  <c r="AU153" i="1"/>
  <c r="AU155" i="1" s="1"/>
  <c r="AG153" i="1"/>
  <c r="AG155" i="1" s="1"/>
  <c r="BP153" i="1"/>
  <c r="BP155" i="1" s="1"/>
  <c r="D179" i="2" l="1"/>
  <c r="D188" i="2"/>
  <c r="D214" i="2" s="1"/>
  <c r="D187" i="2"/>
  <c r="D185" i="2"/>
  <c r="D181" i="2"/>
  <c r="D183" i="2"/>
  <c r="D196" i="2"/>
  <c r="D252" i="2"/>
  <c r="C162" i="2"/>
  <c r="C123" i="2"/>
  <c r="C207" i="2" s="1"/>
  <c r="C147" i="2"/>
  <c r="D117" i="2"/>
  <c r="D114" i="2"/>
  <c r="BC216" i="1"/>
  <c r="BC221" i="1" s="1"/>
  <c r="BC226" i="1" s="1"/>
  <c r="BC326" i="1"/>
  <c r="BC325" i="1" s="1"/>
  <c r="DJ216" i="1"/>
  <c r="DJ221" i="1" s="1"/>
  <c r="DJ226" i="1" s="1"/>
  <c r="DJ326" i="1"/>
  <c r="DJ325" i="1" s="1"/>
  <c r="EN216" i="1"/>
  <c r="EN221" i="1" s="1"/>
  <c r="EN226" i="1" s="1"/>
  <c r="EN326" i="1"/>
  <c r="EN325" i="1" s="1"/>
  <c r="BB216" i="1"/>
  <c r="BB221" i="1" s="1"/>
  <c r="BB226" i="1" s="1"/>
  <c r="BB326" i="1"/>
  <c r="BB325" i="1" s="1"/>
  <c r="DS216" i="1"/>
  <c r="DS221" i="1" s="1"/>
  <c r="DS226" i="1" s="1"/>
  <c r="DS326" i="1"/>
  <c r="DS325" i="1" s="1"/>
  <c r="FN216" i="1"/>
  <c r="FN221" i="1" s="1"/>
  <c r="FN226" i="1" s="1"/>
  <c r="FN326" i="1"/>
  <c r="FN325" i="1" s="1"/>
  <c r="BN216" i="1"/>
  <c r="BN221" i="1" s="1"/>
  <c r="BN226" i="1" s="1"/>
  <c r="BN326" i="1"/>
  <c r="BN325" i="1" s="1"/>
  <c r="J216" i="1"/>
  <c r="J221" i="1" s="1"/>
  <c r="J226" i="1" s="1"/>
  <c r="J326" i="1"/>
  <c r="J325" i="1" s="1"/>
  <c r="S216" i="1"/>
  <c r="S221" i="1" s="1"/>
  <c r="S226" i="1" s="1"/>
  <c r="S326" i="1"/>
  <c r="S325" i="1" s="1"/>
  <c r="DK216" i="1"/>
  <c r="DK221" i="1" s="1"/>
  <c r="DK226" i="1" s="1"/>
  <c r="DK326" i="1"/>
  <c r="DK325" i="1" s="1"/>
  <c r="AZ216" i="1"/>
  <c r="AZ221" i="1" s="1"/>
  <c r="AZ226" i="1" s="1"/>
  <c r="AZ326" i="1"/>
  <c r="AZ325" i="1" s="1"/>
  <c r="BY216" i="1"/>
  <c r="BY221" i="1" s="1"/>
  <c r="BY226" i="1" s="1"/>
  <c r="BY326" i="1"/>
  <c r="BY325" i="1" s="1"/>
  <c r="BS216" i="1"/>
  <c r="BS221" i="1" s="1"/>
  <c r="BS226" i="1" s="1"/>
  <c r="BS326" i="1"/>
  <c r="BS325" i="1" s="1"/>
  <c r="DR216" i="1"/>
  <c r="DR221" i="1" s="1"/>
  <c r="DR226" i="1" s="1"/>
  <c r="DR326" i="1"/>
  <c r="DR325" i="1" s="1"/>
  <c r="D216" i="1"/>
  <c r="D221" i="1" s="1"/>
  <c r="D226" i="1" s="1"/>
  <c r="D326" i="1"/>
  <c r="D325" i="1" s="1"/>
  <c r="DI216" i="1"/>
  <c r="DI221" i="1" s="1"/>
  <c r="DI226" i="1" s="1"/>
  <c r="DI326" i="1"/>
  <c r="DI325" i="1" s="1"/>
  <c r="CJ216" i="1"/>
  <c r="CJ221" i="1" s="1"/>
  <c r="CJ226" i="1" s="1"/>
  <c r="CJ326" i="1"/>
  <c r="CJ325" i="1" s="1"/>
  <c r="DF216" i="1"/>
  <c r="DF221" i="1" s="1"/>
  <c r="DF226" i="1" s="1"/>
  <c r="DF326" i="1"/>
  <c r="DF325" i="1" s="1"/>
  <c r="I216" i="1"/>
  <c r="I221" i="1" s="1"/>
  <c r="I326" i="1"/>
  <c r="I325" i="1" s="1"/>
  <c r="BG216" i="1"/>
  <c r="BG221" i="1" s="1"/>
  <c r="BG226" i="1" s="1"/>
  <c r="BG326" i="1"/>
  <c r="BG325" i="1" s="1"/>
  <c r="CI216" i="1"/>
  <c r="CI221" i="1" s="1"/>
  <c r="CI226" i="1" s="1"/>
  <c r="CI326" i="1"/>
  <c r="CI325" i="1" s="1"/>
  <c r="FP216" i="1"/>
  <c r="FP221" i="1" s="1"/>
  <c r="FP226" i="1" s="1"/>
  <c r="FP326" i="1"/>
  <c r="FP325" i="1" s="1"/>
  <c r="CZ216" i="1"/>
  <c r="CZ221" i="1" s="1"/>
  <c r="CZ226" i="1" s="1"/>
  <c r="CZ326" i="1"/>
  <c r="CZ325" i="1" s="1"/>
  <c r="CM216" i="1"/>
  <c r="CM221" i="1" s="1"/>
  <c r="CM226" i="1" s="1"/>
  <c r="CM326" i="1"/>
  <c r="CM325" i="1" s="1"/>
  <c r="Y216" i="1"/>
  <c r="Y221" i="1" s="1"/>
  <c r="Y226" i="1" s="1"/>
  <c r="Y326" i="1"/>
  <c r="Y325" i="1" s="1"/>
  <c r="FU216" i="1"/>
  <c r="FU221" i="1" s="1"/>
  <c r="FU226" i="1" s="1"/>
  <c r="FU326" i="1"/>
  <c r="FU325" i="1" s="1"/>
  <c r="EB216" i="1"/>
  <c r="EB221" i="1" s="1"/>
  <c r="EB326" i="1"/>
  <c r="EB325" i="1" s="1"/>
  <c r="EY246" i="1"/>
  <c r="EY228" i="1"/>
  <c r="EY234" i="1"/>
  <c r="EY238" i="1" s="1"/>
  <c r="EY242" i="1" s="1"/>
  <c r="EY247" i="1" s="1"/>
  <c r="EY236" i="1"/>
  <c r="EY237" i="1"/>
  <c r="EU216" i="1"/>
  <c r="EU221" i="1" s="1"/>
  <c r="EU226" i="1" s="1"/>
  <c r="EU326" i="1"/>
  <c r="EU325" i="1" s="1"/>
  <c r="AP216" i="1"/>
  <c r="AP221" i="1" s="1"/>
  <c r="AP226" i="1" s="1"/>
  <c r="AP326" i="1"/>
  <c r="AP325" i="1" s="1"/>
  <c r="AH216" i="1"/>
  <c r="AH221" i="1" s="1"/>
  <c r="AH226" i="1" s="1"/>
  <c r="AH326" i="1"/>
  <c r="AH325" i="1" s="1"/>
  <c r="EJ216" i="1"/>
  <c r="EJ221" i="1" s="1"/>
  <c r="EJ226" i="1" s="1"/>
  <c r="EJ326" i="1"/>
  <c r="EJ325" i="1" s="1"/>
  <c r="DL216" i="1"/>
  <c r="DL221" i="1" s="1"/>
  <c r="DL226" i="1" s="1"/>
  <c r="DL326" i="1"/>
  <c r="DL325" i="1" s="1"/>
  <c r="FV216" i="1"/>
  <c r="FV221" i="1" s="1"/>
  <c r="FV226" i="1" s="1"/>
  <c r="FV326" i="1"/>
  <c r="FV325" i="1" s="1"/>
  <c r="AO216" i="1"/>
  <c r="AO221" i="1" s="1"/>
  <c r="AO226" i="1" s="1"/>
  <c r="AO326" i="1"/>
  <c r="AO325" i="1" s="1"/>
  <c r="L216" i="1"/>
  <c r="L221" i="1" s="1"/>
  <c r="L226" i="1" s="1"/>
  <c r="L326" i="1"/>
  <c r="L325" i="1" s="1"/>
  <c r="DH216" i="1"/>
  <c r="DH221" i="1" s="1"/>
  <c r="DH226" i="1" s="1"/>
  <c r="DH326" i="1"/>
  <c r="DH325" i="1" s="1"/>
  <c r="FI216" i="1"/>
  <c r="FI221" i="1" s="1"/>
  <c r="FI226" i="1" s="1"/>
  <c r="FI326" i="1"/>
  <c r="FI325" i="1" s="1"/>
  <c r="DO216" i="1"/>
  <c r="DO221" i="1" s="1"/>
  <c r="DO226" i="1" s="1"/>
  <c r="DO326" i="1"/>
  <c r="DO325" i="1" s="1"/>
  <c r="Q216" i="1"/>
  <c r="Q221" i="1" s="1"/>
  <c r="Q226" i="1" s="1"/>
  <c r="Q326" i="1"/>
  <c r="Q325" i="1" s="1"/>
  <c r="M216" i="1"/>
  <c r="M221" i="1" s="1"/>
  <c r="M226" i="1" s="1"/>
  <c r="M326" i="1"/>
  <c r="M325" i="1" s="1"/>
  <c r="GA97" i="1"/>
  <c r="GA99" i="1" s="1"/>
  <c r="GB102" i="1"/>
  <c r="CH225" i="1"/>
  <c r="FK246" i="1"/>
  <c r="FK228" i="1"/>
  <c r="FK234" i="1"/>
  <c r="FK236" i="1"/>
  <c r="FK237" i="1"/>
  <c r="AA157" i="1"/>
  <c r="AA159" i="1"/>
  <c r="AA161" i="1" s="1"/>
  <c r="AA212" i="1" s="1"/>
  <c r="AA213" i="1" s="1"/>
  <c r="AA216" i="1" s="1"/>
  <c r="AA221" i="1" s="1"/>
  <c r="DV157" i="1"/>
  <c r="DV159" i="1" s="1"/>
  <c r="DV161" i="1" s="1"/>
  <c r="DV212" i="1" s="1"/>
  <c r="DV213" i="1" s="1"/>
  <c r="DV216" i="1" s="1"/>
  <c r="DV221" i="1" s="1"/>
  <c r="BO216" i="1"/>
  <c r="BO221" i="1" s="1"/>
  <c r="BO226" i="1" s="1"/>
  <c r="BO326" i="1"/>
  <c r="BO325" i="1" s="1"/>
  <c r="BB222" i="1"/>
  <c r="EF216" i="1"/>
  <c r="EF221" i="1" s="1"/>
  <c r="EF226" i="1" s="1"/>
  <c r="EF326" i="1"/>
  <c r="EF325" i="1" s="1"/>
  <c r="EG157" i="1"/>
  <c r="EG159" i="1" s="1"/>
  <c r="EG161" i="1" s="1"/>
  <c r="EG212" i="1" s="1"/>
  <c r="EG213" i="1" s="1"/>
  <c r="EG216" i="1" s="1"/>
  <c r="EG221" i="1" s="1"/>
  <c r="DA226" i="1"/>
  <c r="DA222" i="1"/>
  <c r="BS222" i="1"/>
  <c r="CY157" i="1"/>
  <c r="CY159" i="1"/>
  <c r="CY161" i="1" s="1"/>
  <c r="CY212" i="1" s="1"/>
  <c r="CY213" i="1" s="1"/>
  <c r="CY216" i="1" s="1"/>
  <c r="CY221" i="1" s="1"/>
  <c r="BH157" i="1"/>
  <c r="BH159" i="1" s="1"/>
  <c r="BH161" i="1" s="1"/>
  <c r="BH212" i="1" s="1"/>
  <c r="BH213" i="1" s="1"/>
  <c r="BH216" i="1" s="1"/>
  <c r="BH221" i="1" s="1"/>
  <c r="FC157" i="1"/>
  <c r="FC159" i="1"/>
  <c r="FC161" i="1" s="1"/>
  <c r="FC212" i="1" s="1"/>
  <c r="FC213" i="1" s="1"/>
  <c r="FC216" i="1" s="1"/>
  <c r="FC221" i="1" s="1"/>
  <c r="FQ157" i="1"/>
  <c r="FQ159" i="1" s="1"/>
  <c r="FQ161" i="1" s="1"/>
  <c r="FQ212" i="1" s="1"/>
  <c r="FQ213" i="1" s="1"/>
  <c r="FQ216" i="1" s="1"/>
  <c r="FQ221" i="1" s="1"/>
  <c r="CM222" i="1"/>
  <c r="DE226" i="1"/>
  <c r="DE222" i="1"/>
  <c r="DY226" i="1"/>
  <c r="DY222" i="1"/>
  <c r="EQ157" i="1"/>
  <c r="EQ159" i="1" s="1"/>
  <c r="EQ161" i="1" s="1"/>
  <c r="EQ212" i="1" s="1"/>
  <c r="EQ213" i="1" s="1"/>
  <c r="EQ216" i="1" s="1"/>
  <c r="EQ221" i="1" s="1"/>
  <c r="CI222" i="1"/>
  <c r="DO222" i="1"/>
  <c r="C200" i="1"/>
  <c r="C256" i="1"/>
  <c r="FB157" i="1"/>
  <c r="FB159" i="1" s="1"/>
  <c r="FB161" i="1" s="1"/>
  <c r="FB212" i="1" s="1"/>
  <c r="FB213" i="1" s="1"/>
  <c r="FB216" i="1" s="1"/>
  <c r="FB221" i="1" s="1"/>
  <c r="C110" i="1"/>
  <c r="C112" i="1" s="1"/>
  <c r="FZ108" i="1"/>
  <c r="FL159" i="1"/>
  <c r="FL161" i="1" s="1"/>
  <c r="FL212" i="1" s="1"/>
  <c r="FL213" i="1" s="1"/>
  <c r="FL216" i="1" s="1"/>
  <c r="FL221" i="1" s="1"/>
  <c r="FL157" i="1"/>
  <c r="FW157" i="1"/>
  <c r="FW159" i="1" s="1"/>
  <c r="FW161" i="1" s="1"/>
  <c r="FW212" i="1" s="1"/>
  <c r="FW213" i="1" s="1"/>
  <c r="FW216" i="1" s="1"/>
  <c r="FW221" i="1" s="1"/>
  <c r="BX226" i="1"/>
  <c r="BX222" i="1"/>
  <c r="AE157" i="1"/>
  <c r="AE159" i="1"/>
  <c r="AE161" i="1" s="1"/>
  <c r="AE212" i="1" s="1"/>
  <c r="AE213" i="1" s="1"/>
  <c r="AE216" i="1" s="1"/>
  <c r="AE221" i="1" s="1"/>
  <c r="DU157" i="1"/>
  <c r="DU159" i="1"/>
  <c r="DU161" i="1" s="1"/>
  <c r="DU212" i="1" s="1"/>
  <c r="DU213" i="1" s="1"/>
  <c r="DU216" i="1" s="1"/>
  <c r="DU221" i="1" s="1"/>
  <c r="CH166" i="1"/>
  <c r="CH167" i="1" s="1"/>
  <c r="CH168" i="1" s="1"/>
  <c r="CH214" i="1" s="1"/>
  <c r="CH149" i="1"/>
  <c r="CH127" i="1"/>
  <c r="CH211" i="1" s="1"/>
  <c r="CQ246" i="1"/>
  <c r="CQ228" i="1"/>
  <c r="CQ236" i="1"/>
  <c r="CQ237" i="1"/>
  <c r="CQ234" i="1"/>
  <c r="BW159" i="1"/>
  <c r="BW161" i="1" s="1"/>
  <c r="BW212" i="1" s="1"/>
  <c r="BW213" i="1" s="1"/>
  <c r="BW216" i="1" s="1"/>
  <c r="BW221" i="1" s="1"/>
  <c r="BW157" i="1"/>
  <c r="FD157" i="1"/>
  <c r="FD159" i="1" s="1"/>
  <c r="FD161" i="1" s="1"/>
  <c r="FD212" i="1" s="1"/>
  <c r="FD213" i="1" s="1"/>
  <c r="FD216" i="1" s="1"/>
  <c r="FD221" i="1" s="1"/>
  <c r="EW157" i="1"/>
  <c r="EW159" i="1" s="1"/>
  <c r="EW161" i="1" s="1"/>
  <c r="EW212" i="1" s="1"/>
  <c r="EW213" i="1" s="1"/>
  <c r="EW216" i="1" s="1"/>
  <c r="EW221" i="1" s="1"/>
  <c r="BQ157" i="1"/>
  <c r="BQ159" i="1" s="1"/>
  <c r="BQ161" i="1" s="1"/>
  <c r="BQ212" i="1" s="1"/>
  <c r="BQ213" i="1" s="1"/>
  <c r="BQ216" i="1" s="1"/>
  <c r="BQ221" i="1" s="1"/>
  <c r="DQ157" i="1"/>
  <c r="DQ159" i="1" s="1"/>
  <c r="DQ161" i="1" s="1"/>
  <c r="DQ212" i="1" s="1"/>
  <c r="DQ213" i="1" s="1"/>
  <c r="DQ216" i="1" s="1"/>
  <c r="DQ221" i="1" s="1"/>
  <c r="FV222" i="1"/>
  <c r="CA226" i="1"/>
  <c r="CA222" i="1"/>
  <c r="FG157" i="1"/>
  <c r="FG159" i="1" s="1"/>
  <c r="FG161" i="1" s="1"/>
  <c r="FG212" i="1" s="1"/>
  <c r="FG213" i="1" s="1"/>
  <c r="FG216" i="1" s="1"/>
  <c r="FG221" i="1" s="1"/>
  <c r="E192" i="1"/>
  <c r="E218" i="1" s="1"/>
  <c r="R222" i="1"/>
  <c r="FR166" i="1"/>
  <c r="FR167" i="1" s="1"/>
  <c r="FR168" i="1" s="1"/>
  <c r="FR214" i="1" s="1"/>
  <c r="FR149" i="1"/>
  <c r="FR161" i="1" s="1"/>
  <c r="FR212" i="1" s="1"/>
  <c r="FR127" i="1"/>
  <c r="FR211" i="1" s="1"/>
  <c r="FR213" i="1" s="1"/>
  <c r="FJ159" i="1"/>
  <c r="FJ161" i="1" s="1"/>
  <c r="FJ212" i="1" s="1"/>
  <c r="FJ213" i="1" s="1"/>
  <c r="FJ216" i="1" s="1"/>
  <c r="FJ221" i="1" s="1"/>
  <c r="FJ157" i="1"/>
  <c r="AT157" i="1"/>
  <c r="AT159" i="1" s="1"/>
  <c r="AT161" i="1" s="1"/>
  <c r="AT212" i="1" s="1"/>
  <c r="AT213" i="1" s="1"/>
  <c r="AT216" i="1" s="1"/>
  <c r="AT221" i="1" s="1"/>
  <c r="ER226" i="1"/>
  <c r="ER222" i="1"/>
  <c r="DC226" i="1"/>
  <c r="DC222" i="1"/>
  <c r="DB238" i="1"/>
  <c r="DB242" i="1" s="1"/>
  <c r="DB247" i="1" s="1"/>
  <c r="DD157" i="1"/>
  <c r="DD159" i="1" s="1"/>
  <c r="DD161" i="1" s="1"/>
  <c r="DD212" i="1" s="1"/>
  <c r="DD213" i="1" s="1"/>
  <c r="DD216" i="1" s="1"/>
  <c r="DD221" i="1" s="1"/>
  <c r="FU222" i="1"/>
  <c r="BM159" i="1"/>
  <c r="BM161" i="1" s="1"/>
  <c r="BM212" i="1" s="1"/>
  <c r="BM213" i="1" s="1"/>
  <c r="BM216" i="1" s="1"/>
  <c r="BM221" i="1" s="1"/>
  <c r="BM157" i="1"/>
  <c r="W226" i="1"/>
  <c r="W222" i="1"/>
  <c r="EN222" i="1"/>
  <c r="U157" i="1"/>
  <c r="U159" i="1" s="1"/>
  <c r="U161" i="1" s="1"/>
  <c r="U212" i="1" s="1"/>
  <c r="U213" i="1" s="1"/>
  <c r="U216" i="1" s="1"/>
  <c r="U221" i="1" s="1"/>
  <c r="DF222" i="1"/>
  <c r="FX157" i="1"/>
  <c r="FX159" i="1"/>
  <c r="FX161" i="1" s="1"/>
  <c r="FX212" i="1" s="1"/>
  <c r="FX213" i="1" s="1"/>
  <c r="FX216" i="1" s="1"/>
  <c r="FX221" i="1" s="1"/>
  <c r="DW157" i="1"/>
  <c r="DW159" i="1" s="1"/>
  <c r="DW161" i="1" s="1"/>
  <c r="DW212" i="1" s="1"/>
  <c r="DW213" i="1" s="1"/>
  <c r="DW216" i="1" s="1"/>
  <c r="DW221" i="1" s="1"/>
  <c r="CK157" i="1"/>
  <c r="CK159" i="1" s="1"/>
  <c r="CK161" i="1" s="1"/>
  <c r="CK212" i="1" s="1"/>
  <c r="CK213" i="1" s="1"/>
  <c r="CK216" i="1" s="1"/>
  <c r="CK221" i="1" s="1"/>
  <c r="EK157" i="1"/>
  <c r="EK159" i="1" s="1"/>
  <c r="EK161" i="1" s="1"/>
  <c r="EK212" i="1" s="1"/>
  <c r="EK213" i="1" s="1"/>
  <c r="EK216" i="1" s="1"/>
  <c r="EK221" i="1" s="1"/>
  <c r="BR157" i="1"/>
  <c r="BR159" i="1" s="1"/>
  <c r="BR161" i="1" s="1"/>
  <c r="BR212" i="1" s="1"/>
  <c r="BR213" i="1" s="1"/>
  <c r="BR216" i="1" s="1"/>
  <c r="BR221" i="1" s="1"/>
  <c r="FK222" i="1"/>
  <c r="FK326" i="1"/>
  <c r="FK325" i="1" s="1"/>
  <c r="AZ222" i="1"/>
  <c r="AP222" i="1"/>
  <c r="BL159" i="1"/>
  <c r="BL161" i="1" s="1"/>
  <c r="BL212" i="1" s="1"/>
  <c r="BL213" i="1" s="1"/>
  <c r="BL216" i="1" s="1"/>
  <c r="BL221" i="1" s="1"/>
  <c r="BL157" i="1"/>
  <c r="BI157" i="1"/>
  <c r="BI159" i="1"/>
  <c r="BI161" i="1" s="1"/>
  <c r="BI212" i="1" s="1"/>
  <c r="BI213" i="1" s="1"/>
  <c r="BI216" i="1" s="1"/>
  <c r="BI221" i="1" s="1"/>
  <c r="FS226" i="1"/>
  <c r="FS222" i="1"/>
  <c r="BN222" i="1"/>
  <c r="AL157" i="1"/>
  <c r="AL159" i="1"/>
  <c r="AL161" i="1" s="1"/>
  <c r="AL212" i="1" s="1"/>
  <c r="AL213" i="1" s="1"/>
  <c r="AL216" i="1" s="1"/>
  <c r="AL221" i="1" s="1"/>
  <c r="EI246" i="1"/>
  <c r="EI228" i="1"/>
  <c r="EI234" i="1"/>
  <c r="EI238" i="1" s="1"/>
  <c r="EI242" i="1" s="1"/>
  <c r="EI247" i="1" s="1"/>
  <c r="EI236" i="1"/>
  <c r="EI237" i="1"/>
  <c r="FA157" i="1"/>
  <c r="FA159" i="1" s="1"/>
  <c r="FA161" i="1" s="1"/>
  <c r="FA212" i="1" s="1"/>
  <c r="FA213" i="1" s="1"/>
  <c r="FA216" i="1" s="1"/>
  <c r="FA221" i="1" s="1"/>
  <c r="CD226" i="1"/>
  <c r="CD222" i="1"/>
  <c r="BZ157" i="1"/>
  <c r="BZ159" i="1" s="1"/>
  <c r="BZ161" i="1" s="1"/>
  <c r="BZ212" i="1" s="1"/>
  <c r="BZ213" i="1" s="1"/>
  <c r="BZ216" i="1" s="1"/>
  <c r="BZ221" i="1" s="1"/>
  <c r="EL159" i="1"/>
  <c r="EL161" i="1" s="1"/>
  <c r="EL212" i="1" s="1"/>
  <c r="EL213" i="1" s="1"/>
  <c r="EL216" i="1" s="1"/>
  <c r="EL221" i="1" s="1"/>
  <c r="EL157" i="1"/>
  <c r="BY222" i="1"/>
  <c r="DR222" i="1"/>
  <c r="BK157" i="1"/>
  <c r="BK159" i="1"/>
  <c r="BK161" i="1" s="1"/>
  <c r="BK212" i="1" s="1"/>
  <c r="BK213" i="1" s="1"/>
  <c r="BK216" i="1" s="1"/>
  <c r="BK221" i="1" s="1"/>
  <c r="DT157" i="1"/>
  <c r="DT159" i="1" s="1"/>
  <c r="DT161" i="1" s="1"/>
  <c r="DT212" i="1" s="1"/>
  <c r="DT213" i="1" s="1"/>
  <c r="DT216" i="1" s="1"/>
  <c r="DT221" i="1" s="1"/>
  <c r="BE157" i="1"/>
  <c r="BE159" i="1"/>
  <c r="BE161" i="1" s="1"/>
  <c r="BE212" i="1" s="1"/>
  <c r="BE213" i="1" s="1"/>
  <c r="BE216" i="1" s="1"/>
  <c r="BE221" i="1" s="1"/>
  <c r="EY222" i="1"/>
  <c r="CV226" i="1"/>
  <c r="CV222" i="1"/>
  <c r="DZ157" i="1"/>
  <c r="DZ159" i="1" s="1"/>
  <c r="DZ161" i="1" s="1"/>
  <c r="DZ212" i="1" s="1"/>
  <c r="DZ213" i="1" s="1"/>
  <c r="DZ216" i="1" s="1"/>
  <c r="DZ221" i="1" s="1"/>
  <c r="FH157" i="1"/>
  <c r="FH159" i="1" s="1"/>
  <c r="FH161" i="1" s="1"/>
  <c r="FH212" i="1" s="1"/>
  <c r="FH213" i="1" s="1"/>
  <c r="FH216" i="1" s="1"/>
  <c r="FH221" i="1" s="1"/>
  <c r="EZ157" i="1"/>
  <c r="EZ159" i="1" s="1"/>
  <c r="EZ161" i="1" s="1"/>
  <c r="EZ212" i="1" s="1"/>
  <c r="EZ213" i="1" s="1"/>
  <c r="EZ216" i="1" s="1"/>
  <c r="EZ221" i="1" s="1"/>
  <c r="R326" i="1"/>
  <c r="R325" i="1" s="1"/>
  <c r="C118" i="1"/>
  <c r="C121" i="1"/>
  <c r="H157" i="1"/>
  <c r="H159" i="1"/>
  <c r="H161" i="1" s="1"/>
  <c r="H212" i="1" s="1"/>
  <c r="H213" i="1" s="1"/>
  <c r="H216" i="1" s="1"/>
  <c r="H221" i="1" s="1"/>
  <c r="CU226" i="1"/>
  <c r="CU222" i="1"/>
  <c r="EP213" i="1"/>
  <c r="EP216" i="1" s="1"/>
  <c r="EP221" i="1" s="1"/>
  <c r="ES248" i="1"/>
  <c r="AQ159" i="1"/>
  <c r="AQ161" i="1" s="1"/>
  <c r="AQ212" i="1" s="1"/>
  <c r="AQ213" i="1" s="1"/>
  <c r="AQ216" i="1" s="1"/>
  <c r="AQ221" i="1" s="1"/>
  <c r="AQ157" i="1"/>
  <c r="T157" i="1"/>
  <c r="T159" i="1"/>
  <c r="T161" i="1" s="1"/>
  <c r="T212" i="1" s="1"/>
  <c r="T213" i="1" s="1"/>
  <c r="T216" i="1" s="1"/>
  <c r="T221" i="1" s="1"/>
  <c r="BC222" i="1"/>
  <c r="CE157" i="1"/>
  <c r="CE159" i="1" s="1"/>
  <c r="CE161" i="1" s="1"/>
  <c r="CE212" i="1" s="1"/>
  <c r="CE213" i="1" s="1"/>
  <c r="CE216" i="1" s="1"/>
  <c r="CE221" i="1" s="1"/>
  <c r="EI222" i="1"/>
  <c r="BT226" i="1"/>
  <c r="BT222" i="1"/>
  <c r="CP157" i="1"/>
  <c r="CP159" i="1" s="1"/>
  <c r="CP161" i="1" s="1"/>
  <c r="CP212" i="1" s="1"/>
  <c r="CP213" i="1" s="1"/>
  <c r="CP216" i="1" s="1"/>
  <c r="CP221" i="1" s="1"/>
  <c r="AS157" i="1"/>
  <c r="AS159" i="1" s="1"/>
  <c r="AS161" i="1" s="1"/>
  <c r="AS212" i="1" s="1"/>
  <c r="AS213" i="1" s="1"/>
  <c r="AS216" i="1" s="1"/>
  <c r="AS221" i="1" s="1"/>
  <c r="BU226" i="1"/>
  <c r="BU222" i="1"/>
  <c r="O159" i="1"/>
  <c r="O161" i="1" s="1"/>
  <c r="O212" i="1" s="1"/>
  <c r="O213" i="1" s="1"/>
  <c r="O216" i="1" s="1"/>
  <c r="O221" i="1" s="1"/>
  <c r="O157" i="1"/>
  <c r="CO159" i="1"/>
  <c r="CO161" i="1" s="1"/>
  <c r="CO212" i="1" s="1"/>
  <c r="CO213" i="1" s="1"/>
  <c r="CO216" i="1" s="1"/>
  <c r="CO221" i="1" s="1"/>
  <c r="CO157" i="1"/>
  <c r="DH222" i="1"/>
  <c r="CW226" i="1"/>
  <c r="CW222" i="1"/>
  <c r="DP159" i="1"/>
  <c r="DP161" i="1" s="1"/>
  <c r="DP212" i="1" s="1"/>
  <c r="DP213" i="1" s="1"/>
  <c r="DP216" i="1" s="1"/>
  <c r="DP221" i="1" s="1"/>
  <c r="DP157" i="1"/>
  <c r="CC157" i="1"/>
  <c r="CC159" i="1" s="1"/>
  <c r="CC161" i="1" s="1"/>
  <c r="CC212" i="1" s="1"/>
  <c r="CC213" i="1" s="1"/>
  <c r="CC216" i="1" s="1"/>
  <c r="CC221" i="1" s="1"/>
  <c r="AN226" i="1"/>
  <c r="AN222" i="1"/>
  <c r="J222" i="1"/>
  <c r="D222" i="1"/>
  <c r="AM159" i="1"/>
  <c r="AM161" i="1" s="1"/>
  <c r="AM212" i="1" s="1"/>
  <c r="AM213" i="1" s="1"/>
  <c r="AM216" i="1" s="1"/>
  <c r="AM221" i="1" s="1"/>
  <c r="AM157" i="1"/>
  <c r="AJ157" i="1"/>
  <c r="AJ159" i="1"/>
  <c r="AJ161" i="1" s="1"/>
  <c r="AJ212" i="1" s="1"/>
  <c r="AJ213" i="1" s="1"/>
  <c r="AJ216" i="1" s="1"/>
  <c r="AJ221" i="1" s="1"/>
  <c r="EA157" i="1"/>
  <c r="EA159" i="1"/>
  <c r="EA161" i="1" s="1"/>
  <c r="EA212" i="1" s="1"/>
  <c r="EA213" i="1" s="1"/>
  <c r="EA216" i="1" s="1"/>
  <c r="EA221" i="1" s="1"/>
  <c r="N157" i="1"/>
  <c r="N159" i="1"/>
  <c r="N161" i="1" s="1"/>
  <c r="N212" i="1" s="1"/>
  <c r="N213" i="1" s="1"/>
  <c r="N216" i="1" s="1"/>
  <c r="N221" i="1" s="1"/>
  <c r="V157" i="1"/>
  <c r="V159" i="1"/>
  <c r="V161" i="1" s="1"/>
  <c r="V212" i="1" s="1"/>
  <c r="V213" i="1" s="1"/>
  <c r="V216" i="1" s="1"/>
  <c r="V221" i="1" s="1"/>
  <c r="EI326" i="1"/>
  <c r="EI325" i="1" s="1"/>
  <c r="AX226" i="1"/>
  <c r="AX222" i="1"/>
  <c r="R246" i="1"/>
  <c r="R228" i="1"/>
  <c r="R234" i="1"/>
  <c r="R238" i="1" s="1"/>
  <c r="R242" i="1" s="1"/>
  <c r="R247" i="1" s="1"/>
  <c r="R237" i="1"/>
  <c r="R236" i="1"/>
  <c r="AU157" i="1"/>
  <c r="AU159" i="1"/>
  <c r="AU161" i="1" s="1"/>
  <c r="AU212" i="1" s="1"/>
  <c r="AU213" i="1" s="1"/>
  <c r="AU216" i="1" s="1"/>
  <c r="AU221" i="1" s="1"/>
  <c r="EX226" i="1"/>
  <c r="EX222" i="1"/>
  <c r="BP157" i="1"/>
  <c r="BP159" i="1"/>
  <c r="BP161" i="1" s="1"/>
  <c r="BP212" i="1" s="1"/>
  <c r="BP213" i="1" s="1"/>
  <c r="BP216" i="1" s="1"/>
  <c r="BP221" i="1" s="1"/>
  <c r="CL157" i="1"/>
  <c r="CL159" i="1" s="1"/>
  <c r="CL161" i="1" s="1"/>
  <c r="CL212" i="1" s="1"/>
  <c r="CL213" i="1" s="1"/>
  <c r="CL216" i="1" s="1"/>
  <c r="CL221" i="1" s="1"/>
  <c r="FO157" i="1"/>
  <c r="FO159" i="1" s="1"/>
  <c r="FO161" i="1" s="1"/>
  <c r="FO212" i="1" s="1"/>
  <c r="FO213" i="1" s="1"/>
  <c r="FO216" i="1" s="1"/>
  <c r="FO221" i="1" s="1"/>
  <c r="FT226" i="1"/>
  <c r="FT222" i="1"/>
  <c r="Q222" i="1"/>
  <c r="FP222" i="1"/>
  <c r="DK222" i="1"/>
  <c r="AC157" i="1"/>
  <c r="AC159" i="1" s="1"/>
  <c r="AC161" i="1" s="1"/>
  <c r="AC212" i="1" s="1"/>
  <c r="AC213" i="1" s="1"/>
  <c r="AC216" i="1" s="1"/>
  <c r="AC221" i="1" s="1"/>
  <c r="DX226" i="1"/>
  <c r="DX222" i="1"/>
  <c r="P157" i="1"/>
  <c r="P159" i="1" s="1"/>
  <c r="P161" i="1" s="1"/>
  <c r="P212" i="1" s="1"/>
  <c r="P213" i="1" s="1"/>
  <c r="P216" i="1" s="1"/>
  <c r="P221" i="1" s="1"/>
  <c r="CJ222" i="1"/>
  <c r="BV157" i="1"/>
  <c r="BV159" i="1"/>
  <c r="BV161" i="1" s="1"/>
  <c r="BV212" i="1" s="1"/>
  <c r="BV213" i="1" s="1"/>
  <c r="BV216" i="1" s="1"/>
  <c r="BV221" i="1" s="1"/>
  <c r="K157" i="1"/>
  <c r="K159" i="1" s="1"/>
  <c r="K161" i="1" s="1"/>
  <c r="K212" i="1" s="1"/>
  <c r="K213" i="1" s="1"/>
  <c r="K216" i="1" s="1"/>
  <c r="K221" i="1" s="1"/>
  <c r="AF226" i="1"/>
  <c r="AF222" i="1"/>
  <c r="CS157" i="1"/>
  <c r="CS159" i="1" s="1"/>
  <c r="CS161" i="1" s="1"/>
  <c r="CS212" i="1" s="1"/>
  <c r="CS213" i="1" s="1"/>
  <c r="CS216" i="1" s="1"/>
  <c r="CS221" i="1" s="1"/>
  <c r="EO157" i="1"/>
  <c r="EO159" i="1" s="1"/>
  <c r="EO161" i="1" s="1"/>
  <c r="EO212" i="1" s="1"/>
  <c r="EO213" i="1" s="1"/>
  <c r="EO216" i="1" s="1"/>
  <c r="EO221" i="1" s="1"/>
  <c r="Y222" i="1"/>
  <c r="DN246" i="1"/>
  <c r="DN228" i="1"/>
  <c r="DN237" i="1"/>
  <c r="DN234" i="1"/>
  <c r="DN238" i="1" s="1"/>
  <c r="DN242" i="1" s="1"/>
  <c r="DN247" i="1" s="1"/>
  <c r="DN236" i="1"/>
  <c r="L222" i="1"/>
  <c r="EF222" i="1"/>
  <c r="FE157" i="1"/>
  <c r="FE159" i="1" s="1"/>
  <c r="FE161" i="1" s="1"/>
  <c r="FE212" i="1" s="1"/>
  <c r="FE213" i="1" s="1"/>
  <c r="FE216" i="1" s="1"/>
  <c r="FE221" i="1" s="1"/>
  <c r="DB248" i="1"/>
  <c r="ET157" i="1"/>
  <c r="ET159" i="1"/>
  <c r="ET161" i="1" s="1"/>
  <c r="ET212" i="1" s="1"/>
  <c r="ET213" i="1" s="1"/>
  <c r="ET216" i="1" s="1"/>
  <c r="ET221" i="1" s="1"/>
  <c r="CX216" i="1"/>
  <c r="CX221" i="1" s="1"/>
  <c r="CX226" i="1" s="1"/>
  <c r="CX326" i="1"/>
  <c r="CX325" i="1" s="1"/>
  <c r="F157" i="1"/>
  <c r="F159" i="1"/>
  <c r="F161" i="1" s="1"/>
  <c r="F212" i="1" s="1"/>
  <c r="F213" i="1" s="1"/>
  <c r="F216" i="1" s="1"/>
  <c r="F221" i="1" s="1"/>
  <c r="AR157" i="1"/>
  <c r="AR159" i="1"/>
  <c r="AR161" i="1" s="1"/>
  <c r="AR212" i="1" s="1"/>
  <c r="AR213" i="1" s="1"/>
  <c r="AR216" i="1" s="1"/>
  <c r="AR221" i="1" s="1"/>
  <c r="BA157" i="1"/>
  <c r="BA159" i="1" s="1"/>
  <c r="BA161" i="1" s="1"/>
  <c r="BA212" i="1" s="1"/>
  <c r="BA213" i="1" s="1"/>
  <c r="BA216" i="1" s="1"/>
  <c r="BA221" i="1" s="1"/>
  <c r="Z157" i="1"/>
  <c r="Z159" i="1"/>
  <c r="Z161" i="1" s="1"/>
  <c r="Z212" i="1" s="1"/>
  <c r="Z213" i="1" s="1"/>
  <c r="Z216" i="1" s="1"/>
  <c r="Z221" i="1" s="1"/>
  <c r="CT157" i="1"/>
  <c r="CT159" i="1" s="1"/>
  <c r="CT161" i="1" s="1"/>
  <c r="CT212" i="1" s="1"/>
  <c r="CT213" i="1" s="1"/>
  <c r="CT216" i="1" s="1"/>
  <c r="CT221" i="1" s="1"/>
  <c r="DI222" i="1"/>
  <c r="AV157" i="1"/>
  <c r="AV159" i="1" s="1"/>
  <c r="AV161" i="1" s="1"/>
  <c r="AV212" i="1" s="1"/>
  <c r="AV213" i="1" s="1"/>
  <c r="AV216" i="1" s="1"/>
  <c r="AV221" i="1" s="1"/>
  <c r="BD157" i="1"/>
  <c r="BD159" i="1"/>
  <c r="BD161" i="1" s="1"/>
  <c r="BD212" i="1" s="1"/>
  <c r="BD213" i="1" s="1"/>
  <c r="BD216" i="1" s="1"/>
  <c r="BD221" i="1" s="1"/>
  <c r="DM157" i="1"/>
  <c r="DM159" i="1"/>
  <c r="DM161" i="1" s="1"/>
  <c r="DM212" i="1" s="1"/>
  <c r="DM213" i="1" s="1"/>
  <c r="DM216" i="1" s="1"/>
  <c r="DM221" i="1" s="1"/>
  <c r="ED157" i="1"/>
  <c r="ED159" i="1"/>
  <c r="ED161" i="1" s="1"/>
  <c r="ED212" i="1" s="1"/>
  <c r="ED213" i="1" s="1"/>
  <c r="ED216" i="1" s="1"/>
  <c r="ED221" i="1" s="1"/>
  <c r="S222" i="1"/>
  <c r="AD157" i="1"/>
  <c r="AD159" i="1"/>
  <c r="AD161" i="1" s="1"/>
  <c r="AD212" i="1" s="1"/>
  <c r="AD213" i="1" s="1"/>
  <c r="AD216" i="1" s="1"/>
  <c r="AD221" i="1" s="1"/>
  <c r="EV157" i="1"/>
  <c r="EV159" i="1"/>
  <c r="EV161" i="1" s="1"/>
  <c r="EV212" i="1" s="1"/>
  <c r="EV213" i="1" s="1"/>
  <c r="EV216" i="1" s="1"/>
  <c r="EV221" i="1" s="1"/>
  <c r="CG157" i="1"/>
  <c r="CG159" i="1" s="1"/>
  <c r="CG161" i="1" s="1"/>
  <c r="CG212" i="1" s="1"/>
  <c r="CG213" i="1" s="1"/>
  <c r="CG216" i="1" s="1"/>
  <c r="CG221" i="1" s="1"/>
  <c r="C191" i="1"/>
  <c r="C185" i="1"/>
  <c r="AY157" i="1"/>
  <c r="AY159" i="1" s="1"/>
  <c r="AY161" i="1" s="1"/>
  <c r="AY212" i="1" s="1"/>
  <c r="AY213" i="1" s="1"/>
  <c r="AY216" i="1" s="1"/>
  <c r="AY221" i="1" s="1"/>
  <c r="CF157" i="1"/>
  <c r="CF159" i="1"/>
  <c r="CF161" i="1" s="1"/>
  <c r="CF212" i="1" s="1"/>
  <c r="CF213" i="1" s="1"/>
  <c r="CF216" i="1" s="1"/>
  <c r="CF221" i="1" s="1"/>
  <c r="X157" i="1"/>
  <c r="X159" i="1"/>
  <c r="X161" i="1" s="1"/>
  <c r="X212" i="1" s="1"/>
  <c r="X213" i="1" s="1"/>
  <c r="X216" i="1" s="1"/>
  <c r="X221" i="1" s="1"/>
  <c r="AI157" i="1"/>
  <c r="AI159" i="1" s="1"/>
  <c r="AI161" i="1" s="1"/>
  <c r="AI212" i="1" s="1"/>
  <c r="AI213" i="1" s="1"/>
  <c r="AI216" i="1" s="1"/>
  <c r="AI221" i="1" s="1"/>
  <c r="DG238" i="1"/>
  <c r="DG242" i="1" s="1"/>
  <c r="DG247" i="1" s="1"/>
  <c r="DG248" i="1" s="1"/>
  <c r="DL222" i="1"/>
  <c r="FN222" i="1"/>
  <c r="EC226" i="1"/>
  <c r="EC222" i="1"/>
  <c r="CQ222" i="1"/>
  <c r="CB157" i="1"/>
  <c r="CB159" i="1"/>
  <c r="CB161" i="1" s="1"/>
  <c r="CB212" i="1" s="1"/>
  <c r="CB213" i="1" s="1"/>
  <c r="CB216" i="1" s="1"/>
  <c r="CB221" i="1" s="1"/>
  <c r="DS222" i="1"/>
  <c r="E157" i="1"/>
  <c r="E159" i="1" s="1"/>
  <c r="E161" i="1" s="1"/>
  <c r="E212" i="1" s="1"/>
  <c r="E213" i="1" s="1"/>
  <c r="CR157" i="1"/>
  <c r="CR159" i="1"/>
  <c r="CR161" i="1" s="1"/>
  <c r="CR212" i="1" s="1"/>
  <c r="CR213" i="1" s="1"/>
  <c r="CR216" i="1" s="1"/>
  <c r="CR221" i="1" s="1"/>
  <c r="AG157" i="1"/>
  <c r="AG159" i="1" s="1"/>
  <c r="AG161" i="1" s="1"/>
  <c r="AG212" i="1" s="1"/>
  <c r="AG213" i="1" s="1"/>
  <c r="AG216" i="1" s="1"/>
  <c r="AG221" i="1" s="1"/>
  <c r="EM157" i="1"/>
  <c r="EM159" i="1" s="1"/>
  <c r="EM161" i="1" s="1"/>
  <c r="EM212" i="1" s="1"/>
  <c r="EM213" i="1" s="1"/>
  <c r="EM216" i="1" s="1"/>
  <c r="EM221" i="1" s="1"/>
  <c r="BF157" i="1"/>
  <c r="BF159" i="1" s="1"/>
  <c r="BF161" i="1" s="1"/>
  <c r="BF212" i="1" s="1"/>
  <c r="BF213" i="1" s="1"/>
  <c r="BF216" i="1" s="1"/>
  <c r="BF221" i="1" s="1"/>
  <c r="FI222" i="1"/>
  <c r="G157" i="1"/>
  <c r="G159" i="1"/>
  <c r="G161" i="1" s="1"/>
  <c r="G212" i="1" s="1"/>
  <c r="G213" i="1" s="1"/>
  <c r="G216" i="1" s="1"/>
  <c r="G221" i="1" s="1"/>
  <c r="DJ222" i="1"/>
  <c r="AK157" i="1"/>
  <c r="AK159" i="1"/>
  <c r="AK161" i="1" s="1"/>
  <c r="AK212" i="1" s="1"/>
  <c r="AK213" i="1" s="1"/>
  <c r="AK216" i="1" s="1"/>
  <c r="AK221" i="1" s="1"/>
  <c r="FF157" i="1"/>
  <c r="FF159" i="1" s="1"/>
  <c r="FF161" i="1" s="1"/>
  <c r="FF212" i="1" s="1"/>
  <c r="FF213" i="1" s="1"/>
  <c r="FF216" i="1" s="1"/>
  <c r="FF221" i="1" s="1"/>
  <c r="BJ157" i="1"/>
  <c r="BJ159" i="1" s="1"/>
  <c r="BJ161" i="1" s="1"/>
  <c r="BJ212" i="1" s="1"/>
  <c r="BJ213" i="1" s="1"/>
  <c r="BJ216" i="1" s="1"/>
  <c r="BJ221" i="1" s="1"/>
  <c r="DN222" i="1"/>
  <c r="AB157" i="1"/>
  <c r="AB159" i="1"/>
  <c r="AB161" i="1" s="1"/>
  <c r="AB212" i="1" s="1"/>
  <c r="AB213" i="1" s="1"/>
  <c r="AB216" i="1" s="1"/>
  <c r="AB221" i="1" s="1"/>
  <c r="AW238" i="1"/>
  <c r="AW242" i="1" s="1"/>
  <c r="AW247" i="1" s="1"/>
  <c r="AW248" i="1" s="1"/>
  <c r="FM157" i="1"/>
  <c r="FM159" i="1" s="1"/>
  <c r="FM161" i="1" s="1"/>
  <c r="FM212" i="1" s="1"/>
  <c r="FM213" i="1" s="1"/>
  <c r="FM216" i="1" s="1"/>
  <c r="FM221" i="1" s="1"/>
  <c r="EH226" i="1"/>
  <c r="EH222" i="1"/>
  <c r="EJ222" i="1"/>
  <c r="BG222" i="1"/>
  <c r="EE159" i="1"/>
  <c r="EE161" i="1" s="1"/>
  <c r="EE212" i="1" s="1"/>
  <c r="EE213" i="1" s="1"/>
  <c r="EE216" i="1" s="1"/>
  <c r="EE221" i="1" s="1"/>
  <c r="EE157" i="1"/>
  <c r="CN157" i="1"/>
  <c r="CN159" i="1"/>
  <c r="CN161" i="1" s="1"/>
  <c r="CN212" i="1" s="1"/>
  <c r="CN213" i="1" s="1"/>
  <c r="CN216" i="1" s="1"/>
  <c r="CN221" i="1" s="1"/>
  <c r="CQ326" i="1"/>
  <c r="CQ325" i="1" s="1"/>
  <c r="H33" i="2" l="1"/>
  <c r="C163" i="2"/>
  <c r="H30" i="2"/>
  <c r="D221" i="2"/>
  <c r="I40" i="2" s="1"/>
  <c r="D119" i="2"/>
  <c r="C149" i="2"/>
  <c r="C151" i="2" s="1"/>
  <c r="AG226" i="1"/>
  <c r="AG222" i="1"/>
  <c r="AT226" i="1"/>
  <c r="AT222" i="1"/>
  <c r="EZ226" i="1"/>
  <c r="EZ222" i="1"/>
  <c r="FD226" i="1"/>
  <c r="FD222" i="1"/>
  <c r="BH226" i="1"/>
  <c r="BH222" i="1"/>
  <c r="DV226" i="1"/>
  <c r="DV222" i="1"/>
  <c r="P226" i="1"/>
  <c r="P222" i="1"/>
  <c r="FH226" i="1"/>
  <c r="FH222" i="1"/>
  <c r="BR226" i="1"/>
  <c r="BR222" i="1"/>
  <c r="DG278" i="1"/>
  <c r="DG253" i="1"/>
  <c r="DG259" i="1" s="1"/>
  <c r="DG262" i="1" s="1"/>
  <c r="CE226" i="1"/>
  <c r="CE222" i="1"/>
  <c r="EK226" i="1"/>
  <c r="EK222" i="1"/>
  <c r="BZ226" i="1"/>
  <c r="BZ222" i="1"/>
  <c r="CK226" i="1"/>
  <c r="CK222" i="1"/>
  <c r="DD226" i="1"/>
  <c r="DD222" i="1"/>
  <c r="EQ226" i="1"/>
  <c r="EQ222" i="1"/>
  <c r="FQ226" i="1"/>
  <c r="FQ222" i="1"/>
  <c r="AY226" i="1"/>
  <c r="AY222" i="1"/>
  <c r="AC226" i="1"/>
  <c r="AC222" i="1"/>
  <c r="CC226" i="1"/>
  <c r="CC222" i="1"/>
  <c r="AS226" i="1"/>
  <c r="AS222" i="1"/>
  <c r="DW226" i="1"/>
  <c r="DW222" i="1"/>
  <c r="K226" i="1"/>
  <c r="K222" i="1"/>
  <c r="DZ226" i="1"/>
  <c r="DZ222" i="1"/>
  <c r="FM226" i="1"/>
  <c r="FM222" i="1"/>
  <c r="CG226" i="1"/>
  <c r="CG222" i="1"/>
  <c r="AV226" i="1"/>
  <c r="AV222" i="1"/>
  <c r="EO226" i="1"/>
  <c r="EO222" i="1"/>
  <c r="CP226" i="1"/>
  <c r="CP222" i="1"/>
  <c r="FG226" i="1"/>
  <c r="FG222" i="1"/>
  <c r="FW226" i="1"/>
  <c r="FW222" i="1"/>
  <c r="AW278" i="1"/>
  <c r="AW253" i="1"/>
  <c r="AW259" i="1" s="1"/>
  <c r="AW262" i="1" s="1"/>
  <c r="BF226" i="1"/>
  <c r="BF222" i="1"/>
  <c r="CS226" i="1"/>
  <c r="CS222" i="1"/>
  <c r="FA226" i="1"/>
  <c r="FA222" i="1"/>
  <c r="EG226" i="1"/>
  <c r="EG222" i="1"/>
  <c r="EM226" i="1"/>
  <c r="EM222" i="1"/>
  <c r="CT226" i="1"/>
  <c r="CT222" i="1"/>
  <c r="FE226" i="1"/>
  <c r="FE222" i="1"/>
  <c r="DT226" i="1"/>
  <c r="DT222" i="1"/>
  <c r="U226" i="1"/>
  <c r="U222" i="1"/>
  <c r="DQ226" i="1"/>
  <c r="DQ222" i="1"/>
  <c r="AI226" i="1"/>
  <c r="AI222" i="1"/>
  <c r="BJ226" i="1"/>
  <c r="BJ222" i="1"/>
  <c r="BA226" i="1"/>
  <c r="BA222" i="1"/>
  <c r="FO226" i="1"/>
  <c r="FO222" i="1"/>
  <c r="BQ226" i="1"/>
  <c r="BQ222" i="1"/>
  <c r="FB226" i="1"/>
  <c r="FB222" i="1"/>
  <c r="FF226" i="1"/>
  <c r="FF222" i="1"/>
  <c r="E216" i="1"/>
  <c r="E221" i="1" s="1"/>
  <c r="E226" i="1" s="1"/>
  <c r="E326" i="1"/>
  <c r="E325" i="1" s="1"/>
  <c r="CL226" i="1"/>
  <c r="CL222" i="1"/>
  <c r="EW226" i="1"/>
  <c r="EW222" i="1"/>
  <c r="AE226" i="1"/>
  <c r="AE222" i="1"/>
  <c r="ED226" i="1"/>
  <c r="ED222" i="1"/>
  <c r="Z226" i="1"/>
  <c r="Z222" i="1"/>
  <c r="ES278" i="1"/>
  <c r="ES253" i="1"/>
  <c r="ES259" i="1" s="1"/>
  <c r="ES262" i="1" s="1"/>
  <c r="BK226" i="1"/>
  <c r="BK222" i="1"/>
  <c r="W246" i="1"/>
  <c r="W228" i="1"/>
  <c r="W236" i="1"/>
  <c r="W237" i="1"/>
  <c r="W234" i="1"/>
  <c r="CA246" i="1"/>
  <c r="CA228" i="1"/>
  <c r="CA234" i="1"/>
  <c r="CA236" i="1"/>
  <c r="CA237" i="1"/>
  <c r="CQ238" i="1"/>
  <c r="CQ242" i="1" s="1"/>
  <c r="CQ247" i="1" s="1"/>
  <c r="CM246" i="1"/>
  <c r="CM228" i="1"/>
  <c r="CM236" i="1"/>
  <c r="CM234" i="1"/>
  <c r="CM238" i="1" s="1"/>
  <c r="CM242" i="1" s="1"/>
  <c r="CM247" i="1" s="1"/>
  <c r="CM237" i="1"/>
  <c r="DF246" i="1"/>
  <c r="DF228" i="1"/>
  <c r="DF237" i="1"/>
  <c r="DF236" i="1"/>
  <c r="DF234" i="1"/>
  <c r="BY246" i="1"/>
  <c r="BY248" i="1" s="1"/>
  <c r="BY228" i="1"/>
  <c r="BY234" i="1"/>
  <c r="BY238" i="1" s="1"/>
  <c r="BY242" i="1" s="1"/>
  <c r="BY247" i="1" s="1"/>
  <c r="BY236" i="1"/>
  <c r="BY237" i="1"/>
  <c r="FN246" i="1"/>
  <c r="FN228" i="1"/>
  <c r="FN237" i="1"/>
  <c r="FN234" i="1"/>
  <c r="FN238" i="1" s="1"/>
  <c r="FN242" i="1" s="1"/>
  <c r="FN247" i="1" s="1"/>
  <c r="FN236" i="1"/>
  <c r="DP226" i="1"/>
  <c r="DP222" i="1"/>
  <c r="AO246" i="1"/>
  <c r="AO248" i="1" s="1"/>
  <c r="AO228" i="1"/>
  <c r="AO234" i="1"/>
  <c r="AO238" i="1" s="1"/>
  <c r="AO242" i="1" s="1"/>
  <c r="AO247" i="1" s="1"/>
  <c r="AO237" i="1"/>
  <c r="AO236" i="1"/>
  <c r="DB253" i="1"/>
  <c r="DB259" i="1" s="1"/>
  <c r="DB262" i="1" s="1"/>
  <c r="DB278" i="1"/>
  <c r="R248" i="1"/>
  <c r="CW246" i="1"/>
  <c r="CW228" i="1"/>
  <c r="CW237" i="1"/>
  <c r="CW234" i="1"/>
  <c r="CW236" i="1"/>
  <c r="EP226" i="1"/>
  <c r="EP222" i="1"/>
  <c r="C225" i="1"/>
  <c r="FZ225" i="1" s="1"/>
  <c r="FZ200" i="1"/>
  <c r="FK238" i="1"/>
  <c r="FK242" i="1" s="1"/>
  <c r="FK247" i="1" s="1"/>
  <c r="FK248" i="1" s="1"/>
  <c r="Q246" i="1"/>
  <c r="Q228" i="1"/>
  <c r="Q236" i="1"/>
  <c r="Q237" i="1"/>
  <c r="Q234" i="1"/>
  <c r="FV228" i="1"/>
  <c r="FV246" i="1"/>
  <c r="FV236" i="1"/>
  <c r="FV237" i="1"/>
  <c r="FV234" i="1"/>
  <c r="BW226" i="1"/>
  <c r="BW222" i="1"/>
  <c r="M246" i="1"/>
  <c r="M228" i="1"/>
  <c r="M236" i="1"/>
  <c r="M237" i="1"/>
  <c r="M234" i="1"/>
  <c r="BP226" i="1"/>
  <c r="BP222" i="1"/>
  <c r="AM226" i="1"/>
  <c r="AM222" i="1"/>
  <c r="BL226" i="1"/>
  <c r="BL222" i="1"/>
  <c r="BM226" i="1"/>
  <c r="BM222" i="1"/>
  <c r="FJ226" i="1"/>
  <c r="FJ222" i="1"/>
  <c r="BX246" i="1"/>
  <c r="BX248" i="1" s="1"/>
  <c r="BX228" i="1"/>
  <c r="BX234" i="1"/>
  <c r="BX238" i="1" s="1"/>
  <c r="BX242" i="1" s="1"/>
  <c r="BX247" i="1" s="1"/>
  <c r="BX236" i="1"/>
  <c r="BX237" i="1"/>
  <c r="FC226" i="1"/>
  <c r="FC222" i="1"/>
  <c r="CZ246" i="1"/>
  <c r="CZ228" i="1"/>
  <c r="CZ237" i="1"/>
  <c r="CZ234" i="1"/>
  <c r="CZ238" i="1" s="1"/>
  <c r="CZ242" i="1" s="1"/>
  <c r="CZ247" i="1" s="1"/>
  <c r="CZ236" i="1"/>
  <c r="CJ246" i="1"/>
  <c r="CJ228" i="1"/>
  <c r="CJ236" i="1"/>
  <c r="CJ234" i="1"/>
  <c r="CJ237" i="1"/>
  <c r="AZ246" i="1"/>
  <c r="AZ228" i="1"/>
  <c r="AZ237" i="1"/>
  <c r="AZ234" i="1"/>
  <c r="AZ238" i="1" s="1"/>
  <c r="AZ242" i="1" s="1"/>
  <c r="AZ247" i="1" s="1"/>
  <c r="AZ236" i="1"/>
  <c r="DS246" i="1"/>
  <c r="DS228" i="1"/>
  <c r="DS237" i="1"/>
  <c r="DS234" i="1"/>
  <c r="DS236" i="1"/>
  <c r="EU246" i="1"/>
  <c r="EU228" i="1"/>
  <c r="EU234" i="1"/>
  <c r="EU238" i="1" s="1"/>
  <c r="EU242" i="1" s="1"/>
  <c r="EU247" i="1" s="1"/>
  <c r="EU236" i="1"/>
  <c r="EU237" i="1"/>
  <c r="AK226" i="1"/>
  <c r="AK222" i="1"/>
  <c r="EH246" i="1"/>
  <c r="EH228" i="1"/>
  <c r="EH236" i="1"/>
  <c r="EH234" i="1"/>
  <c r="EH237" i="1"/>
  <c r="DM226" i="1"/>
  <c r="DM222" i="1"/>
  <c r="AX246" i="1"/>
  <c r="AX228" i="1"/>
  <c r="AX237" i="1"/>
  <c r="AX236" i="1"/>
  <c r="AX234" i="1"/>
  <c r="BT228" i="1"/>
  <c r="BT246" i="1"/>
  <c r="BT236" i="1"/>
  <c r="BT237" i="1"/>
  <c r="BT234" i="1"/>
  <c r="BT238" i="1" s="1"/>
  <c r="BT242" i="1" s="1"/>
  <c r="BT247" i="1" s="1"/>
  <c r="CU246" i="1"/>
  <c r="CU228" i="1"/>
  <c r="CU237" i="1"/>
  <c r="CU234" i="1"/>
  <c r="CU236" i="1"/>
  <c r="FR216" i="1"/>
  <c r="FR221" i="1" s="1"/>
  <c r="BO222" i="1"/>
  <c r="EF246" i="1"/>
  <c r="EF228" i="1"/>
  <c r="EF236" i="1"/>
  <c r="EF234" i="1"/>
  <c r="EF237" i="1"/>
  <c r="DO246" i="1"/>
  <c r="DO228" i="1"/>
  <c r="DO236" i="1"/>
  <c r="DO237" i="1"/>
  <c r="DO234" i="1"/>
  <c r="DO238" i="1" s="1"/>
  <c r="DO242" i="1" s="1"/>
  <c r="DO247" i="1" s="1"/>
  <c r="DL246" i="1"/>
  <c r="DL228" i="1"/>
  <c r="DL237" i="1"/>
  <c r="DL236" i="1"/>
  <c r="DL234" i="1"/>
  <c r="EC246" i="1"/>
  <c r="EC228" i="1"/>
  <c r="EC234" i="1"/>
  <c r="EC236" i="1"/>
  <c r="EC237" i="1"/>
  <c r="BI226" i="1"/>
  <c r="BI222" i="1"/>
  <c r="DA228" i="1"/>
  <c r="DA246" i="1"/>
  <c r="DA236" i="1"/>
  <c r="DA237" i="1"/>
  <c r="DA234" i="1"/>
  <c r="CR226" i="1"/>
  <c r="CR222" i="1"/>
  <c r="DX246" i="1"/>
  <c r="DX228" i="1"/>
  <c r="DX237" i="1"/>
  <c r="DX234" i="1"/>
  <c r="DX236" i="1"/>
  <c r="AO222" i="1"/>
  <c r="EU222" i="1"/>
  <c r="EI248" i="1"/>
  <c r="CX222" i="1"/>
  <c r="CQ248" i="1"/>
  <c r="CZ222" i="1"/>
  <c r="EY248" i="1"/>
  <c r="FP246" i="1"/>
  <c r="FP228" i="1"/>
  <c r="FP237" i="1"/>
  <c r="FP236" i="1"/>
  <c r="FP234" i="1"/>
  <c r="FP238" i="1" s="1"/>
  <c r="FP242" i="1" s="1"/>
  <c r="FP247" i="1" s="1"/>
  <c r="DI246" i="1"/>
  <c r="DI228" i="1"/>
  <c r="DI237" i="1"/>
  <c r="DI236" i="1"/>
  <c r="DI234" i="1"/>
  <c r="DK246" i="1"/>
  <c r="DK228" i="1"/>
  <c r="DK229" i="1"/>
  <c r="DK236" i="1"/>
  <c r="DK234" i="1"/>
  <c r="DK237" i="1"/>
  <c r="BB246" i="1"/>
  <c r="BB228" i="1"/>
  <c r="BB236" i="1"/>
  <c r="BB237" i="1"/>
  <c r="BB234" i="1"/>
  <c r="EE226" i="1"/>
  <c r="EE222" i="1"/>
  <c r="X226" i="1"/>
  <c r="X222" i="1"/>
  <c r="AR226" i="1"/>
  <c r="AR222" i="1"/>
  <c r="AF246" i="1"/>
  <c r="AF228" i="1"/>
  <c r="AF237" i="1"/>
  <c r="AF236" i="1"/>
  <c r="AF234" i="1"/>
  <c r="EX246" i="1"/>
  <c r="EX228" i="1"/>
  <c r="EX234" i="1"/>
  <c r="EX238" i="1" s="1"/>
  <c r="EX242" i="1" s="1"/>
  <c r="EX247" i="1" s="1"/>
  <c r="EX236" i="1"/>
  <c r="EX237" i="1"/>
  <c r="V226" i="1"/>
  <c r="V222" i="1"/>
  <c r="CO226" i="1"/>
  <c r="CO222" i="1"/>
  <c r="H226" i="1"/>
  <c r="H222" i="1"/>
  <c r="EL226" i="1"/>
  <c r="EL222" i="1"/>
  <c r="AL226" i="1"/>
  <c r="AL222" i="1"/>
  <c r="FX226" i="1"/>
  <c r="FX222" i="1"/>
  <c r="FI246" i="1"/>
  <c r="FI228" i="1"/>
  <c r="FI234" i="1"/>
  <c r="FI238" i="1" s="1"/>
  <c r="FI242" i="1" s="1"/>
  <c r="FI247" i="1" s="1"/>
  <c r="FI236" i="1"/>
  <c r="FI237" i="1"/>
  <c r="EJ246" i="1"/>
  <c r="EJ228" i="1"/>
  <c r="EJ237" i="1"/>
  <c r="EJ234" i="1"/>
  <c r="EJ238" i="1" s="1"/>
  <c r="EJ242" i="1" s="1"/>
  <c r="EJ247" i="1" s="1"/>
  <c r="EJ236" i="1"/>
  <c r="G226" i="1"/>
  <c r="G222" i="1"/>
  <c r="BD226" i="1"/>
  <c r="BD222" i="1"/>
  <c r="M222" i="1"/>
  <c r="CV246" i="1"/>
  <c r="CV228" i="1"/>
  <c r="CV237" i="1"/>
  <c r="CV234" i="1"/>
  <c r="CV238" i="1" s="1"/>
  <c r="CV242" i="1" s="1"/>
  <c r="CV247" i="1" s="1"/>
  <c r="CV236" i="1"/>
  <c r="CH153" i="1"/>
  <c r="CH155" i="1" s="1"/>
  <c r="BO246" i="1"/>
  <c r="BO228" i="1"/>
  <c r="BO236" i="1"/>
  <c r="BO234" i="1"/>
  <c r="BO237" i="1"/>
  <c r="EB226" i="1"/>
  <c r="EB222" i="1"/>
  <c r="CI246" i="1"/>
  <c r="CI228" i="1"/>
  <c r="CI234" i="1"/>
  <c r="CI237" i="1"/>
  <c r="CI236" i="1"/>
  <c r="D246" i="1"/>
  <c r="D228" i="1"/>
  <c r="D237" i="1"/>
  <c r="D236" i="1"/>
  <c r="D234" i="1"/>
  <c r="D238" i="1" s="1"/>
  <c r="D242" i="1" s="1"/>
  <c r="D247" i="1" s="1"/>
  <c r="S246" i="1"/>
  <c r="S228" i="1"/>
  <c r="S234" i="1"/>
  <c r="S236" i="1"/>
  <c r="S237" i="1"/>
  <c r="EN228" i="1"/>
  <c r="EN246" i="1"/>
  <c r="EN236" i="1"/>
  <c r="EN237" i="1"/>
  <c r="EN234" i="1"/>
  <c r="ET226" i="1"/>
  <c r="ET222" i="1"/>
  <c r="AB226" i="1"/>
  <c r="AB222" i="1"/>
  <c r="F226" i="1"/>
  <c r="F222" i="1"/>
  <c r="AU226" i="1"/>
  <c r="AU222" i="1"/>
  <c r="N226" i="1"/>
  <c r="N222" i="1"/>
  <c r="AN246" i="1"/>
  <c r="AN228" i="1"/>
  <c r="AN236" i="1"/>
  <c r="AN234" i="1"/>
  <c r="AN238" i="1" s="1"/>
  <c r="AN242" i="1" s="1"/>
  <c r="AN247" i="1" s="1"/>
  <c r="AN237" i="1"/>
  <c r="O226" i="1"/>
  <c r="O222" i="1"/>
  <c r="E222" i="1"/>
  <c r="FL226" i="1"/>
  <c r="FL222" i="1"/>
  <c r="CY226" i="1"/>
  <c r="CY222" i="1"/>
  <c r="DH246" i="1"/>
  <c r="DH228" i="1"/>
  <c r="DH236" i="1"/>
  <c r="DH234" i="1"/>
  <c r="DH238" i="1" s="1"/>
  <c r="DH242" i="1" s="1"/>
  <c r="DH247" i="1" s="1"/>
  <c r="DH237" i="1"/>
  <c r="AH246" i="1"/>
  <c r="AH228" i="1"/>
  <c r="AH236" i="1"/>
  <c r="AH237" i="1"/>
  <c r="AH234" i="1"/>
  <c r="AH238" i="1" s="1"/>
  <c r="AH242" i="1" s="1"/>
  <c r="AH247" i="1" s="1"/>
  <c r="AJ226" i="1"/>
  <c r="AJ222" i="1"/>
  <c r="CF226" i="1"/>
  <c r="CF222" i="1"/>
  <c r="BV226" i="1"/>
  <c r="BV222" i="1"/>
  <c r="T226" i="1"/>
  <c r="T222" i="1"/>
  <c r="BE226" i="1"/>
  <c r="BE222" i="1"/>
  <c r="DC246" i="1"/>
  <c r="DC228" i="1"/>
  <c r="DC237" i="1"/>
  <c r="DC234" i="1"/>
  <c r="DC236" i="1"/>
  <c r="DY246" i="1"/>
  <c r="DY228" i="1"/>
  <c r="DY236" i="1"/>
  <c r="DY237" i="1"/>
  <c r="DY234" i="1"/>
  <c r="FU246" i="1"/>
  <c r="FU228" i="1"/>
  <c r="FU234" i="1"/>
  <c r="FU236" i="1"/>
  <c r="FU237" i="1"/>
  <c r="BG246" i="1"/>
  <c r="BG228" i="1"/>
  <c r="BG236" i="1"/>
  <c r="BG237" i="1"/>
  <c r="BG234" i="1"/>
  <c r="BG238" i="1" s="1"/>
  <c r="BG242" i="1" s="1"/>
  <c r="BG247" i="1" s="1"/>
  <c r="DR246" i="1"/>
  <c r="DR228" i="1"/>
  <c r="DR236" i="1"/>
  <c r="DR237" i="1"/>
  <c r="DR234" i="1"/>
  <c r="J246" i="1"/>
  <c r="J228" i="1"/>
  <c r="J234" i="1"/>
  <c r="J236" i="1"/>
  <c r="J237" i="1"/>
  <c r="DJ246" i="1"/>
  <c r="DJ228" i="1"/>
  <c r="DJ237" i="1"/>
  <c r="DJ236" i="1"/>
  <c r="DJ234" i="1"/>
  <c r="EV226" i="1"/>
  <c r="EV222" i="1"/>
  <c r="CN226" i="1"/>
  <c r="CN222" i="1"/>
  <c r="AD226" i="1"/>
  <c r="AD222" i="1"/>
  <c r="FT246" i="1"/>
  <c r="FT228" i="1"/>
  <c r="FT234" i="1"/>
  <c r="FT238" i="1" s="1"/>
  <c r="FT242" i="1" s="1"/>
  <c r="FT247" i="1" s="1"/>
  <c r="FT236" i="1"/>
  <c r="FT237" i="1"/>
  <c r="EA226" i="1"/>
  <c r="EA222" i="1"/>
  <c r="BU246" i="1"/>
  <c r="BU228" i="1"/>
  <c r="BU236" i="1"/>
  <c r="BU237" i="1"/>
  <c r="BU234" i="1"/>
  <c r="BU238" i="1" s="1"/>
  <c r="BU242" i="1" s="1"/>
  <c r="BU247" i="1" s="1"/>
  <c r="FZ118" i="1"/>
  <c r="CD228" i="1"/>
  <c r="CD246" i="1"/>
  <c r="CD236" i="1"/>
  <c r="CD237" i="1"/>
  <c r="CD234" i="1"/>
  <c r="CD238" i="1" s="1"/>
  <c r="CD242" i="1" s="1"/>
  <c r="CD247" i="1" s="1"/>
  <c r="FS246" i="1"/>
  <c r="FS228" i="1"/>
  <c r="FS234" i="1"/>
  <c r="FS236" i="1"/>
  <c r="FS237" i="1"/>
  <c r="DU226" i="1"/>
  <c r="DU222" i="1"/>
  <c r="C122" i="1"/>
  <c r="FZ122" i="1" s="1"/>
  <c r="FZ112" i="1"/>
  <c r="AA226" i="1"/>
  <c r="AA222" i="1"/>
  <c r="L228" i="1"/>
  <c r="L246" i="1"/>
  <c r="L237" i="1"/>
  <c r="L234" i="1"/>
  <c r="L236" i="1"/>
  <c r="AP246" i="1"/>
  <c r="AP228" i="1"/>
  <c r="AP234" i="1"/>
  <c r="AP236" i="1"/>
  <c r="AP237" i="1"/>
  <c r="AQ226" i="1"/>
  <c r="AQ222" i="1"/>
  <c r="CB226" i="1"/>
  <c r="CB222" i="1"/>
  <c r="CX246" i="1"/>
  <c r="CX228" i="1"/>
  <c r="CX236" i="1"/>
  <c r="CX237" i="1"/>
  <c r="CX234" i="1"/>
  <c r="DN248" i="1"/>
  <c r="AH222" i="1"/>
  <c r="ER246" i="1"/>
  <c r="ER228" i="1"/>
  <c r="ER236" i="1"/>
  <c r="ER237" i="1"/>
  <c r="ER234" i="1"/>
  <c r="DE246" i="1"/>
  <c r="DE228" i="1"/>
  <c r="DE236" i="1"/>
  <c r="DE237" i="1"/>
  <c r="DE234" i="1"/>
  <c r="Y246" i="1"/>
  <c r="Y228" i="1"/>
  <c r="Y236" i="1"/>
  <c r="Y237" i="1"/>
  <c r="Y234" i="1"/>
  <c r="I226" i="1"/>
  <c r="I222" i="1"/>
  <c r="BS246" i="1"/>
  <c r="BS228" i="1"/>
  <c r="BS236" i="1"/>
  <c r="BS237" i="1"/>
  <c r="BS234" i="1"/>
  <c r="BN246" i="1"/>
  <c r="BN228" i="1"/>
  <c r="BN236" i="1"/>
  <c r="BN234" i="1"/>
  <c r="BN238" i="1" s="1"/>
  <c r="BN242" i="1" s="1"/>
  <c r="BN247" i="1" s="1"/>
  <c r="BN237" i="1"/>
  <c r="BC246" i="1"/>
  <c r="BC228" i="1"/>
  <c r="BC234" i="1"/>
  <c r="BC238" i="1" s="1"/>
  <c r="BC242" i="1" s="1"/>
  <c r="BC247" i="1" s="1"/>
  <c r="BC237" i="1"/>
  <c r="BC236" i="1"/>
  <c r="C155" i="2" l="1"/>
  <c r="C157" i="2" s="1"/>
  <c r="C208" i="2" s="1"/>
  <c r="C153" i="2"/>
  <c r="D162" i="2"/>
  <c r="D123" i="2"/>
  <c r="D207" i="2" s="1"/>
  <c r="D147" i="2"/>
  <c r="H31" i="2"/>
  <c r="C164" i="2"/>
  <c r="C210" i="2" s="1"/>
  <c r="H36" i="2" s="1"/>
  <c r="FK278" i="1"/>
  <c r="FK253" i="1"/>
  <c r="FK259" i="1" s="1"/>
  <c r="FK262" i="1" s="1"/>
  <c r="FR226" i="1"/>
  <c r="FR222" i="1"/>
  <c r="AK246" i="1"/>
  <c r="AK228" i="1"/>
  <c r="AK234" i="1"/>
  <c r="AK237" i="1"/>
  <c r="AK236" i="1"/>
  <c r="BN248" i="1"/>
  <c r="Y248" i="1"/>
  <c r="DN278" i="1"/>
  <c r="DN253" i="1"/>
  <c r="DN259" i="1" s="1"/>
  <c r="DN262" i="1" s="1"/>
  <c r="AP238" i="1"/>
  <c r="AP242" i="1" s="1"/>
  <c r="AP247" i="1" s="1"/>
  <c r="C123" i="1"/>
  <c r="BV246" i="1"/>
  <c r="BV228" i="1"/>
  <c r="BV237" i="1"/>
  <c r="BV236" i="1"/>
  <c r="BV234" i="1"/>
  <c r="ET246" i="1"/>
  <c r="ET228" i="1"/>
  <c r="ET234" i="1"/>
  <c r="ET236" i="1"/>
  <c r="ET237" i="1"/>
  <c r="BO238" i="1"/>
  <c r="BO242" i="1" s="1"/>
  <c r="BO247" i="1" s="1"/>
  <c r="CO246" i="1"/>
  <c r="CO228" i="1"/>
  <c r="CO234" i="1"/>
  <c r="CO236" i="1"/>
  <c r="CO237" i="1"/>
  <c r="DX238" i="1"/>
  <c r="DX242" i="1" s="1"/>
  <c r="DX247" i="1" s="1"/>
  <c r="BI246" i="1"/>
  <c r="BI248" i="1" s="1"/>
  <c r="BI228" i="1"/>
  <c r="BI236" i="1"/>
  <c r="BI237" i="1"/>
  <c r="BI234" i="1"/>
  <c r="BI238" i="1" s="1"/>
  <c r="BI242" i="1" s="1"/>
  <c r="BI247" i="1" s="1"/>
  <c r="CZ248" i="1"/>
  <c r="BW246" i="1"/>
  <c r="BW228" i="1"/>
  <c r="BW237" i="1"/>
  <c r="BW236" i="1"/>
  <c r="BW234" i="1"/>
  <c r="R278" i="1"/>
  <c r="R253" i="1"/>
  <c r="R259" i="1" s="1"/>
  <c r="R262" i="1" s="1"/>
  <c r="W238" i="1"/>
  <c r="W242" i="1" s="1"/>
  <c r="W247" i="1" s="1"/>
  <c r="ED246" i="1"/>
  <c r="ED228" i="1"/>
  <c r="ED237" i="1"/>
  <c r="ED236" i="1"/>
  <c r="ED234" i="1"/>
  <c r="FB246" i="1"/>
  <c r="FB228" i="1"/>
  <c r="FB234" i="1"/>
  <c r="FB236" i="1"/>
  <c r="FB237" i="1"/>
  <c r="DQ246" i="1"/>
  <c r="DQ228" i="1"/>
  <c r="DQ236" i="1"/>
  <c r="DQ237" i="1"/>
  <c r="DQ234" i="1"/>
  <c r="EG246" i="1"/>
  <c r="EG228" i="1"/>
  <c r="EG237" i="1"/>
  <c r="EG236" i="1"/>
  <c r="EG234" i="1"/>
  <c r="FG246" i="1"/>
  <c r="FG228" i="1"/>
  <c r="FG234" i="1"/>
  <c r="FG236" i="1"/>
  <c r="FG237" i="1"/>
  <c r="DZ246" i="1"/>
  <c r="DZ228" i="1"/>
  <c r="DZ237" i="1"/>
  <c r="DZ234" i="1"/>
  <c r="DZ236" i="1"/>
  <c r="AY246" i="1"/>
  <c r="AY228" i="1"/>
  <c r="AY237" i="1"/>
  <c r="AY236" i="1"/>
  <c r="AY234" i="1"/>
  <c r="EK246" i="1"/>
  <c r="EK228" i="1"/>
  <c r="EK234" i="1"/>
  <c r="EK238" i="1" s="1"/>
  <c r="EK242" i="1" s="1"/>
  <c r="EK247" i="1" s="1"/>
  <c r="EK236" i="1"/>
  <c r="EK237" i="1"/>
  <c r="DV246" i="1"/>
  <c r="DV228" i="1"/>
  <c r="DV234" i="1"/>
  <c r="DV238" i="1" s="1"/>
  <c r="DV242" i="1" s="1"/>
  <c r="DV247" i="1" s="1"/>
  <c r="DV237" i="1"/>
  <c r="DV236" i="1"/>
  <c r="BM246" i="1"/>
  <c r="BM228" i="1"/>
  <c r="BM236" i="1"/>
  <c r="BM234" i="1"/>
  <c r="BM237" i="1"/>
  <c r="BS238" i="1"/>
  <c r="BS242" i="1" s="1"/>
  <c r="BS247" i="1" s="1"/>
  <c r="DE238" i="1"/>
  <c r="DE242" i="1" s="1"/>
  <c r="DE247" i="1" s="1"/>
  <c r="CX238" i="1"/>
  <c r="CX242" i="1" s="1"/>
  <c r="CX247" i="1" s="1"/>
  <c r="DU246" i="1"/>
  <c r="DU228" i="1"/>
  <c r="DU237" i="1"/>
  <c r="DU234" i="1"/>
  <c r="DU236" i="1"/>
  <c r="FT248" i="1"/>
  <c r="EN238" i="1"/>
  <c r="EN242" i="1" s="1"/>
  <c r="EN247" i="1" s="1"/>
  <c r="BD246" i="1"/>
  <c r="BD228" i="1"/>
  <c r="BD236" i="1"/>
  <c r="BD234" i="1"/>
  <c r="BD237" i="1"/>
  <c r="FI248" i="1"/>
  <c r="DK238" i="1"/>
  <c r="DK242" i="1" s="1"/>
  <c r="DK247" i="1" s="1"/>
  <c r="CU238" i="1"/>
  <c r="CU242" i="1" s="1"/>
  <c r="CU247" i="1" s="1"/>
  <c r="BL246" i="1"/>
  <c r="BL228" i="1"/>
  <c r="BL234" i="1"/>
  <c r="BL237" i="1"/>
  <c r="BL236" i="1"/>
  <c r="FV238" i="1"/>
  <c r="FV242" i="1" s="1"/>
  <c r="FV247" i="1" s="1"/>
  <c r="DB285" i="1"/>
  <c r="DB81" i="1"/>
  <c r="DB326" i="1"/>
  <c r="DB325" i="1" s="1"/>
  <c r="AP248" i="1"/>
  <c r="CF228" i="1"/>
  <c r="CF246" i="1"/>
  <c r="CF236" i="1"/>
  <c r="CF237" i="1"/>
  <c r="CF234" i="1"/>
  <c r="DH248" i="1"/>
  <c r="AN248" i="1"/>
  <c r="V246" i="1"/>
  <c r="V228" i="1"/>
  <c r="V237" i="1"/>
  <c r="V236" i="1"/>
  <c r="V234" i="1"/>
  <c r="V238" i="1" s="1"/>
  <c r="V242" i="1" s="1"/>
  <c r="V247" i="1" s="1"/>
  <c r="AR246" i="1"/>
  <c r="AR228" i="1"/>
  <c r="AR237" i="1"/>
  <c r="AR236" i="1"/>
  <c r="AR234" i="1"/>
  <c r="AZ248" i="1"/>
  <c r="FC246" i="1"/>
  <c r="FC228" i="1"/>
  <c r="FC237" i="1"/>
  <c r="FC236" i="1"/>
  <c r="FC234" i="1"/>
  <c r="FC238" i="1" s="1"/>
  <c r="FC242" i="1" s="1"/>
  <c r="FC247" i="1" s="1"/>
  <c r="DB314" i="1"/>
  <c r="DB279" i="1"/>
  <c r="DB292" i="1" s="1"/>
  <c r="DB306" i="1" s="1"/>
  <c r="DB270" i="1"/>
  <c r="DB274" i="1" s="1"/>
  <c r="DB264" i="1"/>
  <c r="FN248" i="1"/>
  <c r="AE246" i="1"/>
  <c r="AE228" i="1"/>
  <c r="AE236" i="1"/>
  <c r="AE234" i="1"/>
  <c r="AE238" i="1" s="1"/>
  <c r="AE242" i="1" s="1"/>
  <c r="AE247" i="1" s="1"/>
  <c r="AE237" i="1"/>
  <c r="BQ246" i="1"/>
  <c r="BQ228" i="1"/>
  <c r="BQ236" i="1"/>
  <c r="BQ237" i="1"/>
  <c r="BQ234" i="1"/>
  <c r="BQ238" i="1" s="1"/>
  <c r="BQ242" i="1" s="1"/>
  <c r="BQ247" i="1" s="1"/>
  <c r="U246" i="1"/>
  <c r="U248" i="1" s="1"/>
  <c r="U228" i="1"/>
  <c r="U236" i="1"/>
  <c r="U237" i="1"/>
  <c r="U234" i="1"/>
  <c r="U238" i="1" s="1"/>
  <c r="U242" i="1" s="1"/>
  <c r="U247" i="1" s="1"/>
  <c r="FA246" i="1"/>
  <c r="FA228" i="1"/>
  <c r="FA236" i="1"/>
  <c r="FA237" i="1"/>
  <c r="FA234" i="1"/>
  <c r="CP246" i="1"/>
  <c r="CP228" i="1"/>
  <c r="CP234" i="1"/>
  <c r="CP238" i="1" s="1"/>
  <c r="CP242" i="1" s="1"/>
  <c r="CP247" i="1" s="1"/>
  <c r="CP237" i="1"/>
  <c r="CP236" i="1"/>
  <c r="K246" i="1"/>
  <c r="K228" i="1"/>
  <c r="K236" i="1"/>
  <c r="K237" i="1"/>
  <c r="K234" i="1"/>
  <c r="FQ246" i="1"/>
  <c r="FQ228" i="1"/>
  <c r="FQ237" i="1"/>
  <c r="FQ234" i="1"/>
  <c r="FQ236" i="1"/>
  <c r="CE246" i="1"/>
  <c r="CE228" i="1"/>
  <c r="CE236" i="1"/>
  <c r="CE237" i="1"/>
  <c r="CE234" i="1"/>
  <c r="CE238" i="1" s="1"/>
  <c r="CE242" i="1" s="1"/>
  <c r="CE247" i="1" s="1"/>
  <c r="BH228" i="1"/>
  <c r="BH246" i="1"/>
  <c r="BH236" i="1"/>
  <c r="BH237" i="1"/>
  <c r="BH234" i="1"/>
  <c r="AD246" i="1"/>
  <c r="AD228" i="1"/>
  <c r="AD234" i="1"/>
  <c r="AD236" i="1"/>
  <c r="AD237" i="1"/>
  <c r="J238" i="1"/>
  <c r="J242" i="1" s="1"/>
  <c r="J247" i="1" s="1"/>
  <c r="J248" i="1" s="1"/>
  <c r="BG248" i="1"/>
  <c r="DC238" i="1"/>
  <c r="DC242" i="1" s="1"/>
  <c r="DC247" i="1" s="1"/>
  <c r="D248" i="1"/>
  <c r="BO248" i="1"/>
  <c r="G246" i="1"/>
  <c r="G228" i="1"/>
  <c r="G234" i="1"/>
  <c r="G236" i="1"/>
  <c r="G237" i="1"/>
  <c r="FP248" i="1"/>
  <c r="DX248" i="1"/>
  <c r="EC238" i="1"/>
  <c r="EC242" i="1" s="1"/>
  <c r="EC247" i="1" s="1"/>
  <c r="DO248" i="1"/>
  <c r="AM246" i="1"/>
  <c r="AM228" i="1"/>
  <c r="AM237" i="1"/>
  <c r="AM236" i="1"/>
  <c r="AM234" i="1"/>
  <c r="DG314" i="1"/>
  <c r="DG279" i="1"/>
  <c r="DG292" i="1" s="1"/>
  <c r="DG306" i="1" s="1"/>
  <c r="DG270" i="1"/>
  <c r="DG274" i="1" s="1"/>
  <c r="L238" i="1"/>
  <c r="L242" i="1" s="1"/>
  <c r="L247" i="1" s="1"/>
  <c r="FS238" i="1"/>
  <c r="FS242" i="1" s="1"/>
  <c r="FS247" i="1" s="1"/>
  <c r="AJ228" i="1"/>
  <c r="AJ246" i="1"/>
  <c r="AJ234" i="1"/>
  <c r="AJ237" i="1"/>
  <c r="AJ236" i="1"/>
  <c r="CY246" i="1"/>
  <c r="CY228" i="1"/>
  <c r="CY237" i="1"/>
  <c r="CY234" i="1"/>
  <c r="CY236" i="1"/>
  <c r="N246" i="1"/>
  <c r="N228" i="1"/>
  <c r="N234" i="1"/>
  <c r="N238" i="1" s="1"/>
  <c r="N242" i="1" s="1"/>
  <c r="N247" i="1" s="1"/>
  <c r="N237" i="1"/>
  <c r="N236" i="1"/>
  <c r="EN248" i="1"/>
  <c r="CH157" i="1"/>
  <c r="CH159" i="1"/>
  <c r="CH161" i="1" s="1"/>
  <c r="CH212" i="1" s="1"/>
  <c r="CH213" i="1" s="1"/>
  <c r="CH216" i="1" s="1"/>
  <c r="CH221" i="1" s="1"/>
  <c r="FX228" i="1"/>
  <c r="FX246" i="1"/>
  <c r="FX236" i="1"/>
  <c r="FX237" i="1"/>
  <c r="FX234" i="1"/>
  <c r="X228" i="1"/>
  <c r="X246" i="1"/>
  <c r="X236" i="1"/>
  <c r="X237" i="1"/>
  <c r="X234" i="1"/>
  <c r="X238" i="1" s="1"/>
  <c r="X242" i="1" s="1"/>
  <c r="X247" i="1" s="1"/>
  <c r="EY278" i="1"/>
  <c r="EY253" i="1"/>
  <c r="EY259" i="1" s="1"/>
  <c r="EY262" i="1" s="1"/>
  <c r="CU248" i="1"/>
  <c r="DM246" i="1"/>
  <c r="DM248" i="1" s="1"/>
  <c r="DM228" i="1"/>
  <c r="DM236" i="1"/>
  <c r="DM237" i="1"/>
  <c r="DM234" i="1"/>
  <c r="DM238" i="1" s="1"/>
  <c r="DM242" i="1" s="1"/>
  <c r="DM247" i="1" s="1"/>
  <c r="EU248" i="1"/>
  <c r="CJ238" i="1"/>
  <c r="CJ242" i="1" s="1"/>
  <c r="CJ247" i="1" s="1"/>
  <c r="FV248" i="1"/>
  <c r="W248" i="1"/>
  <c r="EW246" i="1"/>
  <c r="EW228" i="1"/>
  <c r="EW234" i="1"/>
  <c r="EW236" i="1"/>
  <c r="EW237" i="1"/>
  <c r="FO246" i="1"/>
  <c r="FO228" i="1"/>
  <c r="FO237" i="1"/>
  <c r="FO234" i="1"/>
  <c r="FO238" i="1" s="1"/>
  <c r="FO242" i="1" s="1"/>
  <c r="FO247" i="1" s="1"/>
  <c r="FO236" i="1"/>
  <c r="DT246" i="1"/>
  <c r="DT228" i="1"/>
  <c r="DT236" i="1"/>
  <c r="DT237" i="1"/>
  <c r="DT234" i="1"/>
  <c r="DT238" i="1" s="1"/>
  <c r="DT242" i="1" s="1"/>
  <c r="DT247" i="1" s="1"/>
  <c r="CS246" i="1"/>
  <c r="CS228" i="1"/>
  <c r="CS234" i="1"/>
  <c r="CS237" i="1"/>
  <c r="CS236" i="1"/>
  <c r="EO246" i="1"/>
  <c r="EO228" i="1"/>
  <c r="EO236" i="1"/>
  <c r="EO237" i="1"/>
  <c r="EO234" i="1"/>
  <c r="DW246" i="1"/>
  <c r="DW228" i="1"/>
  <c r="DW237" i="1"/>
  <c r="DW234" i="1"/>
  <c r="DW236" i="1"/>
  <c r="EQ246" i="1"/>
  <c r="EQ228" i="1"/>
  <c r="EQ237" i="1"/>
  <c r="EQ236" i="1"/>
  <c r="EQ234" i="1"/>
  <c r="DG285" i="1"/>
  <c r="DG81" i="1"/>
  <c r="DG326" i="1"/>
  <c r="DG325" i="1" s="1"/>
  <c r="FD246" i="1"/>
  <c r="FD228" i="1"/>
  <c r="FD236" i="1"/>
  <c r="FD234" i="1"/>
  <c r="FD238" i="1" s="1"/>
  <c r="FD242" i="1" s="1"/>
  <c r="FD247" i="1" s="1"/>
  <c r="FD237" i="1"/>
  <c r="BS248" i="1"/>
  <c r="DE248" i="1"/>
  <c r="CX248" i="1"/>
  <c r="CN246" i="1"/>
  <c r="CN228" i="1"/>
  <c r="CN237" i="1"/>
  <c r="CN236" i="1"/>
  <c r="CN234" i="1"/>
  <c r="DK248" i="1"/>
  <c r="CR228" i="1"/>
  <c r="CR246" i="1"/>
  <c r="CR236" i="1"/>
  <c r="CR237" i="1"/>
  <c r="CR234" i="1"/>
  <c r="EC248" i="1"/>
  <c r="BP246" i="1"/>
  <c r="BP228" i="1"/>
  <c r="BP237" i="1"/>
  <c r="BP236" i="1"/>
  <c r="BP234" i="1"/>
  <c r="CM248" i="1"/>
  <c r="ER238" i="1"/>
  <c r="ER242" i="1" s="1"/>
  <c r="ER247" i="1" s="1"/>
  <c r="L248" i="1"/>
  <c r="FS248" i="1"/>
  <c r="BU248" i="1"/>
  <c r="DR238" i="1"/>
  <c r="DR242" i="1" s="1"/>
  <c r="DR247" i="1" s="1"/>
  <c r="FU238" i="1"/>
  <c r="FU242" i="1" s="1"/>
  <c r="FU247" i="1" s="1"/>
  <c r="FU248" i="1" s="1"/>
  <c r="DC248" i="1"/>
  <c r="FL228" i="1"/>
  <c r="FL246" i="1"/>
  <c r="FL234" i="1"/>
  <c r="FL236" i="1"/>
  <c r="FL237" i="1"/>
  <c r="AU246" i="1"/>
  <c r="AU228" i="1"/>
  <c r="AU234" i="1"/>
  <c r="AU238" i="1" s="1"/>
  <c r="AU242" i="1" s="1"/>
  <c r="AU247" i="1" s="1"/>
  <c r="AU236" i="1"/>
  <c r="AU237" i="1"/>
  <c r="CI238" i="1"/>
  <c r="CI242" i="1" s="1"/>
  <c r="CI247" i="1" s="1"/>
  <c r="CI248" i="1" s="1"/>
  <c r="AL246" i="1"/>
  <c r="AL228" i="1"/>
  <c r="AL237" i="1"/>
  <c r="AL234" i="1"/>
  <c r="AL236" i="1"/>
  <c r="EE246" i="1"/>
  <c r="EE228" i="1"/>
  <c r="EE236" i="1"/>
  <c r="EE237" i="1"/>
  <c r="EE234" i="1"/>
  <c r="DI238" i="1"/>
  <c r="DI242" i="1" s="1"/>
  <c r="DI247" i="1" s="1"/>
  <c r="CQ278" i="1"/>
  <c r="CQ253" i="1"/>
  <c r="CQ259" i="1" s="1"/>
  <c r="CQ262" i="1" s="1"/>
  <c r="DA238" i="1"/>
  <c r="DA242" i="1" s="1"/>
  <c r="DA247" i="1" s="1"/>
  <c r="DL238" i="1"/>
  <c r="DL242" i="1" s="1"/>
  <c r="DL247" i="1" s="1"/>
  <c r="EF238" i="1"/>
  <c r="EF242" i="1" s="1"/>
  <c r="EF247" i="1" s="1"/>
  <c r="EH238" i="1"/>
  <c r="EH242" i="1" s="1"/>
  <c r="EH247" i="1" s="1"/>
  <c r="EH248" i="1" s="1"/>
  <c r="DS238" i="1"/>
  <c r="DS242" i="1" s="1"/>
  <c r="DS247" i="1" s="1"/>
  <c r="M238" i="1"/>
  <c r="M242" i="1" s="1"/>
  <c r="M247" i="1" s="1"/>
  <c r="Q238" i="1"/>
  <c r="Q242" i="1" s="1"/>
  <c r="Q247" i="1" s="1"/>
  <c r="EP246" i="1"/>
  <c r="EP228" i="1"/>
  <c r="EP237" i="1"/>
  <c r="EP234" i="1"/>
  <c r="EP236" i="1"/>
  <c r="BK246" i="1"/>
  <c r="BK228" i="1"/>
  <c r="BK237" i="1"/>
  <c r="BK236" i="1"/>
  <c r="BK234" i="1"/>
  <c r="BK238" i="1" s="1"/>
  <c r="BK242" i="1" s="1"/>
  <c r="BK247" i="1" s="1"/>
  <c r="CL246" i="1"/>
  <c r="CL228" i="1"/>
  <c r="CL234" i="1"/>
  <c r="CL238" i="1" s="1"/>
  <c r="CL242" i="1" s="1"/>
  <c r="CL247" i="1" s="1"/>
  <c r="CL237" i="1"/>
  <c r="CL236" i="1"/>
  <c r="BA246" i="1"/>
  <c r="BA228" i="1"/>
  <c r="BA236" i="1"/>
  <c r="BA237" i="1"/>
  <c r="BA234" i="1"/>
  <c r="FE246" i="1"/>
  <c r="FE228" i="1"/>
  <c r="FE236" i="1"/>
  <c r="FE237" i="1"/>
  <c r="FE234" i="1"/>
  <c r="FE238" i="1" s="1"/>
  <c r="FE242" i="1" s="1"/>
  <c r="FE247" i="1" s="1"/>
  <c r="BF228" i="1"/>
  <c r="BF246" i="1"/>
  <c r="BF236" i="1"/>
  <c r="BF237" i="1"/>
  <c r="BF234" i="1"/>
  <c r="AV228" i="1"/>
  <c r="AV246" i="1"/>
  <c r="AV236" i="1"/>
  <c r="AV237" i="1"/>
  <c r="AV234" i="1"/>
  <c r="AS246" i="1"/>
  <c r="AS228" i="1"/>
  <c r="AS234" i="1"/>
  <c r="AS237" i="1"/>
  <c r="AS236" i="1"/>
  <c r="DD228" i="1"/>
  <c r="DD246" i="1"/>
  <c r="DD236" i="1"/>
  <c r="DD234" i="1"/>
  <c r="DD237" i="1"/>
  <c r="BR246" i="1"/>
  <c r="BR228" i="1"/>
  <c r="BR237" i="1"/>
  <c r="BR234" i="1"/>
  <c r="BR238" i="1" s="1"/>
  <c r="BR242" i="1" s="1"/>
  <c r="BR247" i="1" s="1"/>
  <c r="BR236" i="1"/>
  <c r="EZ228" i="1"/>
  <c r="EZ246" i="1"/>
  <c r="EZ236" i="1"/>
  <c r="EZ237" i="1"/>
  <c r="EZ234" i="1"/>
  <c r="BC248" i="1"/>
  <c r="I246" i="1"/>
  <c r="I228" i="1"/>
  <c r="I234" i="1"/>
  <c r="I236" i="1"/>
  <c r="I237" i="1"/>
  <c r="CB246" i="1"/>
  <c r="CB228" i="1"/>
  <c r="CB234" i="1"/>
  <c r="CB236" i="1"/>
  <c r="CB237" i="1"/>
  <c r="EV246" i="1"/>
  <c r="EV228" i="1"/>
  <c r="EV237" i="1"/>
  <c r="EV234" i="1"/>
  <c r="EV238" i="1" s="1"/>
  <c r="EV242" i="1" s="1"/>
  <c r="EV247" i="1" s="1"/>
  <c r="EV236" i="1"/>
  <c r="EX248" i="1"/>
  <c r="BB238" i="1"/>
  <c r="BB242" i="1" s="1"/>
  <c r="BB247" i="1" s="1"/>
  <c r="BB248" i="1" s="1"/>
  <c r="CJ248" i="1"/>
  <c r="BX278" i="1"/>
  <c r="BX253" i="1"/>
  <c r="BX259" i="1" s="1"/>
  <c r="BX262" i="1" s="1"/>
  <c r="AO253" i="1"/>
  <c r="AO259" i="1" s="1"/>
  <c r="AO262" i="1" s="1"/>
  <c r="AO278" i="1"/>
  <c r="BY278" i="1"/>
  <c r="BY253" i="1"/>
  <c r="BY259" i="1" s="1"/>
  <c r="BY262" i="1" s="1"/>
  <c r="ES314" i="1"/>
  <c r="ES279" i="1"/>
  <c r="ES292" i="1" s="1"/>
  <c r="ES306" i="1" s="1"/>
  <c r="ES270" i="1"/>
  <c r="ES274" i="1" s="1"/>
  <c r="AW314" i="1"/>
  <c r="AW279" i="1"/>
  <c r="AW292" i="1" s="1"/>
  <c r="AW306" i="1" s="1"/>
  <c r="AW270" i="1"/>
  <c r="AW274" i="1" s="1"/>
  <c r="AW264" i="1"/>
  <c r="Y238" i="1"/>
  <c r="Y242" i="1" s="1"/>
  <c r="Y247" i="1" s="1"/>
  <c r="EA246" i="1"/>
  <c r="EA228" i="1"/>
  <c r="EA236" i="1"/>
  <c r="EA237" i="1"/>
  <c r="EA234" i="1"/>
  <c r="EA238" i="1" s="1"/>
  <c r="EA242" i="1" s="1"/>
  <c r="EA247" i="1" s="1"/>
  <c r="DJ238" i="1"/>
  <c r="DJ242" i="1" s="1"/>
  <c r="DJ247" i="1" s="1"/>
  <c r="DJ248" i="1" s="1"/>
  <c r="BE228" i="1"/>
  <c r="BE246" i="1"/>
  <c r="BE236" i="1"/>
  <c r="BE237" i="1"/>
  <c r="BE234" i="1"/>
  <c r="BE238" i="1" s="1"/>
  <c r="BE242" i="1" s="1"/>
  <c r="BE247" i="1" s="1"/>
  <c r="F246" i="1"/>
  <c r="F228" i="1"/>
  <c r="F237" i="1"/>
  <c r="F236" i="1"/>
  <c r="F234" i="1"/>
  <c r="F238" i="1" s="1"/>
  <c r="F242" i="1" s="1"/>
  <c r="F247" i="1" s="1"/>
  <c r="S238" i="1"/>
  <c r="S242" i="1" s="1"/>
  <c r="S247" i="1" s="1"/>
  <c r="EJ248" i="1"/>
  <c r="EL246" i="1"/>
  <c r="EL228" i="1"/>
  <c r="EL237" i="1"/>
  <c r="EL236" i="1"/>
  <c r="EL234" i="1"/>
  <c r="AF238" i="1"/>
  <c r="AF242" i="1" s="1"/>
  <c r="AF247" i="1" s="1"/>
  <c r="AF248" i="1" s="1"/>
  <c r="EI253" i="1"/>
  <c r="EI259" i="1" s="1"/>
  <c r="EI262" i="1" s="1"/>
  <c r="EI278" i="1"/>
  <c r="BT248" i="1"/>
  <c r="CW238" i="1"/>
  <c r="CW242" i="1" s="1"/>
  <c r="CW247" i="1" s="1"/>
  <c r="CW248" i="1" s="1"/>
  <c r="DF238" i="1"/>
  <c r="DF242" i="1" s="1"/>
  <c r="DF247" i="1" s="1"/>
  <c r="DF248" i="1" s="1"/>
  <c r="ES285" i="1"/>
  <c r="ES81" i="1"/>
  <c r="ES326" i="1"/>
  <c r="ES325" i="1" s="1"/>
  <c r="E246" i="1"/>
  <c r="E228" i="1"/>
  <c r="E234" i="1"/>
  <c r="E237" i="1"/>
  <c r="E236" i="1"/>
  <c r="BJ246" i="1"/>
  <c r="BJ228" i="1"/>
  <c r="BJ237" i="1"/>
  <c r="BJ234" i="1"/>
  <c r="BJ236" i="1"/>
  <c r="CT246" i="1"/>
  <c r="CT248" i="1" s="1"/>
  <c r="CT228" i="1"/>
  <c r="CT236" i="1"/>
  <c r="CT237" i="1"/>
  <c r="CT234" i="1"/>
  <c r="CT238" i="1" s="1"/>
  <c r="CT242" i="1" s="1"/>
  <c r="CT247" i="1" s="1"/>
  <c r="AW281" i="1"/>
  <c r="AW285" i="1"/>
  <c r="AW81" i="1"/>
  <c r="AW326" i="1"/>
  <c r="AW325" i="1" s="1"/>
  <c r="CG246" i="1"/>
  <c r="CG228" i="1"/>
  <c r="CG236" i="1"/>
  <c r="CG237" i="1"/>
  <c r="CG234" i="1"/>
  <c r="CC228" i="1"/>
  <c r="CC246" i="1"/>
  <c r="CC237" i="1"/>
  <c r="CC234" i="1"/>
  <c r="CC236" i="1"/>
  <c r="CK246" i="1"/>
  <c r="CK228" i="1"/>
  <c r="CK236" i="1"/>
  <c r="CK234" i="1"/>
  <c r="CK238" i="1" s="1"/>
  <c r="CK242" i="1" s="1"/>
  <c r="CK247" i="1" s="1"/>
  <c r="CK237" i="1"/>
  <c r="FH246" i="1"/>
  <c r="FH228" i="1"/>
  <c r="FH234" i="1"/>
  <c r="FH236" i="1"/>
  <c r="FH237" i="1"/>
  <c r="AT246" i="1"/>
  <c r="AT228" i="1"/>
  <c r="AT236" i="1"/>
  <c r="AT237" i="1"/>
  <c r="AT234" i="1"/>
  <c r="AT238" i="1" s="1"/>
  <c r="AT242" i="1" s="1"/>
  <c r="AT247" i="1" s="1"/>
  <c r="AQ246" i="1"/>
  <c r="AQ248" i="1" s="1"/>
  <c r="AQ228" i="1"/>
  <c r="AQ236" i="1"/>
  <c r="AQ237" i="1"/>
  <c r="AQ234" i="1"/>
  <c r="AQ238" i="1" s="1"/>
  <c r="AQ242" i="1" s="1"/>
  <c r="AQ247" i="1" s="1"/>
  <c r="AA246" i="1"/>
  <c r="AA228" i="1"/>
  <c r="AA237" i="1"/>
  <c r="AA236" i="1"/>
  <c r="AA234" i="1"/>
  <c r="DY238" i="1"/>
  <c r="DY242" i="1" s="1"/>
  <c r="DY247" i="1" s="1"/>
  <c r="DY248" i="1" s="1"/>
  <c r="AH248" i="1"/>
  <c r="O246" i="1"/>
  <c r="O248" i="1" s="1"/>
  <c r="O228" i="1"/>
  <c r="O237" i="1"/>
  <c r="O236" i="1"/>
  <c r="O234" i="1"/>
  <c r="O238" i="1" s="1"/>
  <c r="O242" i="1" s="1"/>
  <c r="O247" i="1" s="1"/>
  <c r="DA248" i="1"/>
  <c r="EF248" i="1"/>
  <c r="DS248" i="1"/>
  <c r="FJ246" i="1"/>
  <c r="FJ228" i="1"/>
  <c r="FJ234" i="1"/>
  <c r="FJ236" i="1"/>
  <c r="FJ237" i="1"/>
  <c r="DP228" i="1"/>
  <c r="DP246" i="1"/>
  <c r="DP236" i="1"/>
  <c r="DP237" i="1"/>
  <c r="DP234" i="1"/>
  <c r="CA238" i="1"/>
  <c r="CA242" i="1" s="1"/>
  <c r="CA247" i="1" s="1"/>
  <c r="CA248" i="1"/>
  <c r="ER248" i="1"/>
  <c r="CD248" i="1"/>
  <c r="DR248" i="1"/>
  <c r="T246" i="1"/>
  <c r="T248" i="1" s="1"/>
  <c r="T228" i="1"/>
  <c r="T237" i="1"/>
  <c r="T236" i="1"/>
  <c r="T234" i="1"/>
  <c r="T238" i="1" s="1"/>
  <c r="T242" i="1" s="1"/>
  <c r="T247" i="1" s="1"/>
  <c r="AB246" i="1"/>
  <c r="AB228" i="1"/>
  <c r="AB236" i="1"/>
  <c r="AB237" i="1"/>
  <c r="AB234" i="1"/>
  <c r="S248" i="1"/>
  <c r="EB228" i="1"/>
  <c r="EB246" i="1"/>
  <c r="EB236" i="1"/>
  <c r="EB237" i="1"/>
  <c r="EB234" i="1"/>
  <c r="CV248" i="1"/>
  <c r="H246" i="1"/>
  <c r="H228" i="1"/>
  <c r="H237" i="1"/>
  <c r="H236" i="1"/>
  <c r="H234" i="1"/>
  <c r="DI248" i="1"/>
  <c r="DL248" i="1"/>
  <c r="AX238" i="1"/>
  <c r="AX242" i="1" s="1"/>
  <c r="AX247" i="1" s="1"/>
  <c r="AX248" i="1" s="1"/>
  <c r="M248" i="1"/>
  <c r="Q248" i="1"/>
  <c r="Z246" i="1"/>
  <c r="Z228" i="1"/>
  <c r="Z237" i="1"/>
  <c r="Z236" i="1"/>
  <c r="Z234" i="1"/>
  <c r="FF246" i="1"/>
  <c r="FF228" i="1"/>
  <c r="FF234" i="1"/>
  <c r="FF237" i="1"/>
  <c r="FF236" i="1"/>
  <c r="AI246" i="1"/>
  <c r="AI228" i="1"/>
  <c r="AI236" i="1"/>
  <c r="AI237" i="1"/>
  <c r="AI234" i="1"/>
  <c r="AI238" i="1" s="1"/>
  <c r="AI242" i="1" s="1"/>
  <c r="AI247" i="1" s="1"/>
  <c r="EM246" i="1"/>
  <c r="EM228" i="1"/>
  <c r="EM237" i="1"/>
  <c r="EM234" i="1"/>
  <c r="EM236" i="1"/>
  <c r="FW246" i="1"/>
  <c r="FW228" i="1"/>
  <c r="FW236" i="1"/>
  <c r="FW237" i="1"/>
  <c r="FW234" i="1"/>
  <c r="FM246" i="1"/>
  <c r="FM228" i="1"/>
  <c r="FM237" i="1"/>
  <c r="FM234" i="1"/>
  <c r="FM236" i="1"/>
  <c r="AC246" i="1"/>
  <c r="AC228" i="1"/>
  <c r="AC237" i="1"/>
  <c r="AC234" i="1"/>
  <c r="AC238" i="1" s="1"/>
  <c r="AC242" i="1" s="1"/>
  <c r="AC247" i="1" s="1"/>
  <c r="AC236" i="1"/>
  <c r="BZ246" i="1"/>
  <c r="BZ228" i="1"/>
  <c r="BZ237" i="1"/>
  <c r="BZ234" i="1"/>
  <c r="BZ238" i="1" s="1"/>
  <c r="BZ242" i="1" s="1"/>
  <c r="BZ247" i="1" s="1"/>
  <c r="BZ236" i="1"/>
  <c r="P246" i="1"/>
  <c r="P228" i="1"/>
  <c r="P234" i="1"/>
  <c r="P236" i="1"/>
  <c r="P237" i="1"/>
  <c r="AG246" i="1"/>
  <c r="AG228" i="1"/>
  <c r="AG234" i="1"/>
  <c r="AG236" i="1"/>
  <c r="AG237" i="1"/>
  <c r="D149" i="2" l="1"/>
  <c r="D151" i="2" s="1"/>
  <c r="I33" i="2"/>
  <c r="I30" i="2"/>
  <c r="D163" i="2"/>
  <c r="H34" i="2"/>
  <c r="C209" i="2"/>
  <c r="AF278" i="1"/>
  <c r="AF253" i="1"/>
  <c r="AF259" i="1" s="1"/>
  <c r="AF262" i="1" s="1"/>
  <c r="CI278" i="1"/>
  <c r="CI253" i="1"/>
  <c r="CI259" i="1" s="1"/>
  <c r="CI262" i="1" s="1"/>
  <c r="FU278" i="1"/>
  <c r="FU253" i="1"/>
  <c r="FU259" i="1" s="1"/>
  <c r="FU262" i="1" s="1"/>
  <c r="J278" i="1"/>
  <c r="J253" i="1"/>
  <c r="J259" i="1" s="1"/>
  <c r="J262" i="1" s="1"/>
  <c r="BB278" i="1"/>
  <c r="BB253" i="1"/>
  <c r="BB259" i="1" s="1"/>
  <c r="BB262" i="1" s="1"/>
  <c r="DJ278" i="1"/>
  <c r="DJ253" i="1"/>
  <c r="DJ259" i="1" s="1"/>
  <c r="DJ262" i="1" s="1"/>
  <c r="DF278" i="1"/>
  <c r="DF253" i="1"/>
  <c r="DF259" i="1" s="1"/>
  <c r="DF262" i="1" s="1"/>
  <c r="EH253" i="1"/>
  <c r="EH259" i="1" s="1"/>
  <c r="EH262" i="1" s="1"/>
  <c r="EH278" i="1"/>
  <c r="AX278" i="1"/>
  <c r="AX253" i="1"/>
  <c r="AX259" i="1" s="1"/>
  <c r="AX262" i="1" s="1"/>
  <c r="CW278" i="1"/>
  <c r="CW253" i="1"/>
  <c r="CW259" i="1" s="1"/>
  <c r="CW262" i="1" s="1"/>
  <c r="DY278" i="1"/>
  <c r="DY253" i="1"/>
  <c r="DY259" i="1" s="1"/>
  <c r="DY262" i="1" s="1"/>
  <c r="CA278" i="1"/>
  <c r="CA253" i="1"/>
  <c r="CA259" i="1" s="1"/>
  <c r="CA262" i="1" s="1"/>
  <c r="EJ253" i="1"/>
  <c r="EJ259" i="1" s="1"/>
  <c r="EJ262" i="1" s="1"/>
  <c r="EJ278" i="1"/>
  <c r="W278" i="1"/>
  <c r="W253" i="1"/>
  <c r="W259" i="1" s="1"/>
  <c r="W262" i="1" s="1"/>
  <c r="EN278" i="1"/>
  <c r="EN253" i="1"/>
  <c r="EN259" i="1" s="1"/>
  <c r="EN262" i="1" s="1"/>
  <c r="R314" i="1"/>
  <c r="R279" i="1"/>
  <c r="R292" i="1" s="1"/>
  <c r="R306" i="1" s="1"/>
  <c r="R270" i="1"/>
  <c r="R274" i="1" s="1"/>
  <c r="Y278" i="1"/>
  <c r="Y253" i="1"/>
  <c r="Y259" i="1" s="1"/>
  <c r="Y262" i="1" s="1"/>
  <c r="FM238" i="1"/>
  <c r="FM242" i="1" s="1"/>
  <c r="FM247" i="1" s="1"/>
  <c r="FM248" i="1" s="1"/>
  <c r="Z238" i="1"/>
  <c r="Z242" i="1" s="1"/>
  <c r="Z247" i="1" s="1"/>
  <c r="AT248" i="1"/>
  <c r="CC238" i="1"/>
  <c r="CC242" i="1" s="1"/>
  <c r="CC247" i="1" s="1"/>
  <c r="ES315" i="1"/>
  <c r="ES283" i="1"/>
  <c r="EX253" i="1"/>
  <c r="EX259" i="1" s="1"/>
  <c r="EX262" i="1" s="1"/>
  <c r="EX278" i="1"/>
  <c r="L278" i="1"/>
  <c r="L253" i="1"/>
  <c r="L259" i="1" s="1"/>
  <c r="L262" i="1" s="1"/>
  <c r="BS278" i="1"/>
  <c r="BS253" i="1"/>
  <c r="BS259" i="1" s="1"/>
  <c r="BS262" i="1" s="1"/>
  <c r="EQ238" i="1"/>
  <c r="EQ242" i="1" s="1"/>
  <c r="EQ247" i="1" s="1"/>
  <c r="EQ248" i="1" s="1"/>
  <c r="DT248" i="1"/>
  <c r="FV253" i="1"/>
  <c r="FV259" i="1" s="1"/>
  <c r="FV262" i="1" s="1"/>
  <c r="FV278" i="1"/>
  <c r="AJ238" i="1"/>
  <c r="AJ242" i="1" s="1"/>
  <c r="AJ247" i="1" s="1"/>
  <c r="D278" i="1"/>
  <c r="D253" i="1"/>
  <c r="D259" i="1" s="1"/>
  <c r="D262" i="1" s="1"/>
  <c r="K238" i="1"/>
  <c r="K242" i="1" s="1"/>
  <c r="K247" i="1" s="1"/>
  <c r="K248" i="1" s="1"/>
  <c r="BQ248" i="1"/>
  <c r="DU238" i="1"/>
  <c r="DU242" i="1" s="1"/>
  <c r="DU247" i="1" s="1"/>
  <c r="R285" i="1"/>
  <c r="R81" i="1"/>
  <c r="ET248" i="1"/>
  <c r="BN278" i="1"/>
  <c r="BN253" i="1"/>
  <c r="BN259" i="1" s="1"/>
  <c r="BN262" i="1" s="1"/>
  <c r="DS253" i="1"/>
  <c r="DS259" i="1" s="1"/>
  <c r="DS262" i="1" s="1"/>
  <c r="DS278" i="1"/>
  <c r="DE278" i="1"/>
  <c r="DE253" i="1"/>
  <c r="DE259" i="1" s="1"/>
  <c r="DE262" i="1" s="1"/>
  <c r="BO278" i="1"/>
  <c r="BO253" i="1"/>
  <c r="BO259" i="1" s="1"/>
  <c r="BO262" i="1" s="1"/>
  <c r="AP253" i="1"/>
  <c r="AP259" i="1" s="1"/>
  <c r="AP262" i="1" s="1"/>
  <c r="AP278" i="1"/>
  <c r="BL248" i="1"/>
  <c r="BI278" i="1"/>
  <c r="BI253" i="1"/>
  <c r="BI259" i="1" s="1"/>
  <c r="BI262" i="1" s="1"/>
  <c r="DP238" i="1"/>
  <c r="DP242" i="1" s="1"/>
  <c r="DP247" i="1" s="1"/>
  <c r="DP248" i="1" s="1"/>
  <c r="EF278" i="1"/>
  <c r="EF253" i="1"/>
  <c r="EF259" i="1" s="1"/>
  <c r="EF262" i="1" s="1"/>
  <c r="ES264" i="1"/>
  <c r="I238" i="1"/>
  <c r="I242" i="1" s="1"/>
  <c r="I247" i="1" s="1"/>
  <c r="AV238" i="1"/>
  <c r="AV242" i="1" s="1"/>
  <c r="AV247" i="1" s="1"/>
  <c r="AV248" i="1" s="1"/>
  <c r="CL248" i="1"/>
  <c r="AU248" i="1"/>
  <c r="AJ248" i="1"/>
  <c r="EG238" i="1"/>
  <c r="EG242" i="1" s="1"/>
  <c r="EG247" i="1" s="1"/>
  <c r="EG248" i="1" s="1"/>
  <c r="FB238" i="1"/>
  <c r="FB242" i="1" s="1"/>
  <c r="FB247" i="1" s="1"/>
  <c r="FB248" i="1" s="1"/>
  <c r="BW238" i="1"/>
  <c r="BW242" i="1" s="1"/>
  <c r="BW247" i="1" s="1"/>
  <c r="BV238" i="1"/>
  <c r="BV242" i="1" s="1"/>
  <c r="BV247" i="1" s="1"/>
  <c r="DA278" i="1"/>
  <c r="DA253" i="1"/>
  <c r="DA259" i="1" s="1"/>
  <c r="DA262" i="1" s="1"/>
  <c r="CC248" i="1"/>
  <c r="BT278" i="1"/>
  <c r="BT253" i="1"/>
  <c r="BT259" i="1" s="1"/>
  <c r="BT262" i="1" s="1"/>
  <c r="BR248" i="1"/>
  <c r="EU278" i="1"/>
  <c r="EU253" i="1"/>
  <c r="EU259" i="1" s="1"/>
  <c r="EU262" i="1" s="1"/>
  <c r="X248" i="1"/>
  <c r="DO278" i="1"/>
  <c r="DO253" i="1"/>
  <c r="DO259" i="1" s="1"/>
  <c r="DO262" i="1" s="1"/>
  <c r="BG278" i="1"/>
  <c r="BG253" i="1"/>
  <c r="BG259" i="1" s="1"/>
  <c r="BG262" i="1" s="1"/>
  <c r="FA248" i="1"/>
  <c r="FI278" i="1"/>
  <c r="FI253" i="1"/>
  <c r="FI259" i="1" s="1"/>
  <c r="FI262" i="1" s="1"/>
  <c r="FH238" i="1"/>
  <c r="FH242" i="1" s="1"/>
  <c r="FH247" i="1" s="1"/>
  <c r="E238" i="1"/>
  <c r="E242" i="1" s="1"/>
  <c r="E247" i="1" s="1"/>
  <c r="EI281" i="1"/>
  <c r="EI285" i="1"/>
  <c r="EI81" i="1"/>
  <c r="ES322" i="1"/>
  <c r="I248" i="1"/>
  <c r="FE248" i="1"/>
  <c r="CM278" i="1"/>
  <c r="CM253" i="1"/>
  <c r="CM259" i="1" s="1"/>
  <c r="CM262" i="1" s="1"/>
  <c r="DK278" i="1"/>
  <c r="DK253" i="1"/>
  <c r="DK259" i="1" s="1"/>
  <c r="DK262" i="1" s="1"/>
  <c r="FC248" i="1"/>
  <c r="V248" i="1"/>
  <c r="DB281" i="1"/>
  <c r="DU248" i="1"/>
  <c r="CV278" i="1"/>
  <c r="CV253" i="1"/>
  <c r="CV259" i="1" s="1"/>
  <c r="CV262" i="1" s="1"/>
  <c r="FW238" i="1"/>
  <c r="FW242" i="1" s="1"/>
  <c r="FW247" i="1" s="1"/>
  <c r="FW248" i="1" s="1"/>
  <c r="Z248" i="1"/>
  <c r="EB238" i="1"/>
  <c r="EB242" i="1" s="1"/>
  <c r="EB247" i="1" s="1"/>
  <c r="CG238" i="1"/>
  <c r="CG242" i="1" s="1"/>
  <c r="CG247" i="1" s="1"/>
  <c r="EI314" i="1"/>
  <c r="EI279" i="1"/>
  <c r="EI292" i="1" s="1"/>
  <c r="EI306" i="1" s="1"/>
  <c r="EI270" i="1"/>
  <c r="EI274" i="1" s="1"/>
  <c r="BY314" i="1"/>
  <c r="BY279" i="1"/>
  <c r="BY292" i="1" s="1"/>
  <c r="BY306" i="1" s="1"/>
  <c r="BY270" i="1"/>
  <c r="BY274" i="1" s="1"/>
  <c r="BC278" i="1"/>
  <c r="BC253" i="1"/>
  <c r="BC259" i="1" s="1"/>
  <c r="BC262" i="1" s="1"/>
  <c r="DD238" i="1"/>
  <c r="DD242" i="1" s="1"/>
  <c r="DD247" i="1" s="1"/>
  <c r="BA238" i="1"/>
  <c r="BA242" i="1" s="1"/>
  <c r="BA247" i="1" s="1"/>
  <c r="AL238" i="1"/>
  <c r="AL242" i="1" s="1"/>
  <c r="AL247" i="1" s="1"/>
  <c r="AL248" i="1" s="1"/>
  <c r="FL238" i="1"/>
  <c r="FL242" i="1" s="1"/>
  <c r="FL247" i="1" s="1"/>
  <c r="FL248" i="1" s="1"/>
  <c r="BP238" i="1"/>
  <c r="BP242" i="1" s="1"/>
  <c r="BP247" i="1" s="1"/>
  <c r="FX238" i="1"/>
  <c r="FX242" i="1" s="1"/>
  <c r="FX247" i="1" s="1"/>
  <c r="FX248" i="1" s="1"/>
  <c r="N248" i="1"/>
  <c r="DX278" i="1"/>
  <c r="DX253" i="1"/>
  <c r="DX259" i="1" s="1"/>
  <c r="DX262" i="1" s="1"/>
  <c r="AZ278" i="1"/>
  <c r="AZ253" i="1"/>
  <c r="AZ259" i="1" s="1"/>
  <c r="AZ262" i="1" s="1"/>
  <c r="AN278" i="1"/>
  <c r="AN253" i="1"/>
  <c r="AN259" i="1" s="1"/>
  <c r="AN262" i="1" s="1"/>
  <c r="BD238" i="1"/>
  <c r="BD242" i="1" s="1"/>
  <c r="BD247" i="1" s="1"/>
  <c r="BD248" i="1" s="1"/>
  <c r="DV248" i="1"/>
  <c r="DZ238" i="1"/>
  <c r="DZ242" i="1" s="1"/>
  <c r="DZ247" i="1" s="1"/>
  <c r="ED238" i="1"/>
  <c r="ED242" i="1" s="1"/>
  <c r="ED247" i="1" s="1"/>
  <c r="CO238" i="1"/>
  <c r="CO242" i="1" s="1"/>
  <c r="CO247" i="1" s="1"/>
  <c r="CO248" i="1" s="1"/>
  <c r="AK238" i="1"/>
  <c r="AK242" i="1" s="1"/>
  <c r="AK247" i="1" s="1"/>
  <c r="FS278" i="1"/>
  <c r="FS253" i="1"/>
  <c r="FS259" i="1" s="1"/>
  <c r="FS262" i="1" s="1"/>
  <c r="AG238" i="1"/>
  <c r="AG242" i="1" s="1"/>
  <c r="AG247" i="1" s="1"/>
  <c r="BZ248" i="1"/>
  <c r="Q278" i="1"/>
  <c r="Q253" i="1"/>
  <c r="Q259" i="1" s="1"/>
  <c r="Q262" i="1" s="1"/>
  <c r="FH248" i="1"/>
  <c r="E248" i="1"/>
  <c r="BY285" i="1"/>
  <c r="BY281" i="1"/>
  <c r="BY81" i="1"/>
  <c r="EV248" i="1"/>
  <c r="EZ238" i="1"/>
  <c r="EZ242" i="1" s="1"/>
  <c r="EZ247" i="1" s="1"/>
  <c r="CN238" i="1"/>
  <c r="CN242" i="1" s="1"/>
  <c r="CN247" i="1" s="1"/>
  <c r="FD248" i="1"/>
  <c r="CS238" i="1"/>
  <c r="CS242" i="1" s="1"/>
  <c r="CS247" i="1" s="1"/>
  <c r="CS248" i="1" s="1"/>
  <c r="FO248" i="1"/>
  <c r="DG315" i="1"/>
  <c r="DG283" i="1"/>
  <c r="FP278" i="1"/>
  <c r="FP253" i="1"/>
  <c r="FP259" i="1" s="1"/>
  <c r="FP262" i="1" s="1"/>
  <c r="AE248" i="1"/>
  <c r="DH278" i="1"/>
  <c r="DH253" i="1"/>
  <c r="DH259" i="1" s="1"/>
  <c r="DH262" i="1" s="1"/>
  <c r="BW248" i="1"/>
  <c r="BV248" i="1"/>
  <c r="AI248" i="1"/>
  <c r="M278" i="1"/>
  <c r="M253" i="1"/>
  <c r="M259" i="1" s="1"/>
  <c r="M262" i="1" s="1"/>
  <c r="EL238" i="1"/>
  <c r="EL242" i="1" s="1"/>
  <c r="EL247" i="1" s="1"/>
  <c r="F248" i="1"/>
  <c r="EA248" i="1"/>
  <c r="AO285" i="1"/>
  <c r="AO81" i="1"/>
  <c r="DD248" i="1"/>
  <c r="BF238" i="1"/>
  <c r="BF242" i="1" s="1"/>
  <c r="BF247" i="1" s="1"/>
  <c r="BF248" i="1" s="1"/>
  <c r="BK248" i="1"/>
  <c r="DW238" i="1"/>
  <c r="DW242" i="1" s="1"/>
  <c r="DW247" i="1" s="1"/>
  <c r="CY238" i="1"/>
  <c r="CY242" i="1" s="1"/>
  <c r="CY247" i="1" s="1"/>
  <c r="CY248" i="1" s="1"/>
  <c r="DG264" i="1"/>
  <c r="AD238" i="1"/>
  <c r="AD242" i="1" s="1"/>
  <c r="AD247" i="1" s="1"/>
  <c r="CE248" i="1"/>
  <c r="FN253" i="1"/>
  <c r="FN259" i="1" s="1"/>
  <c r="FN262" i="1" s="1"/>
  <c r="FN278" i="1"/>
  <c r="AR238" i="1"/>
  <c r="AR242" i="1" s="1"/>
  <c r="AR247" i="1" s="1"/>
  <c r="CF238" i="1"/>
  <c r="CF242" i="1" s="1"/>
  <c r="CF247" i="1" s="1"/>
  <c r="DQ238" i="1"/>
  <c r="DQ242" i="1" s="1"/>
  <c r="DQ247" i="1" s="1"/>
  <c r="DQ248" i="1" s="1"/>
  <c r="CZ253" i="1"/>
  <c r="CZ259" i="1" s="1"/>
  <c r="CZ262" i="1" s="1"/>
  <c r="CZ278" i="1"/>
  <c r="AK248" i="1"/>
  <c r="AG248" i="1"/>
  <c r="EB248" i="1"/>
  <c r="T278" i="1"/>
  <c r="T253" i="1"/>
  <c r="T259" i="1" s="1"/>
  <c r="T262" i="1" s="1"/>
  <c r="O278" i="1"/>
  <c r="O253" i="1"/>
  <c r="O259" i="1" s="1"/>
  <c r="O262" i="1" s="1"/>
  <c r="AQ278" i="1"/>
  <c r="AQ253" i="1"/>
  <c r="AQ259" i="1" s="1"/>
  <c r="AQ262" i="1" s="1"/>
  <c r="CT278" i="1"/>
  <c r="CT253" i="1"/>
  <c r="CT259" i="1" s="1"/>
  <c r="CT262" i="1" s="1"/>
  <c r="AO314" i="1"/>
  <c r="AO279" i="1"/>
  <c r="AO292" i="1" s="1"/>
  <c r="AO306" i="1" s="1"/>
  <c r="AO270" i="1"/>
  <c r="AO274" i="1" s="1"/>
  <c r="CQ314" i="1"/>
  <c r="CQ279" i="1"/>
  <c r="CQ292" i="1" s="1"/>
  <c r="CQ306" i="1" s="1"/>
  <c r="CQ270" i="1"/>
  <c r="CQ274" i="1" s="1"/>
  <c r="DC278" i="1"/>
  <c r="DC253" i="1"/>
  <c r="DC259" i="1" s="1"/>
  <c r="DC262" i="1" s="1"/>
  <c r="DM278" i="1"/>
  <c r="DM253" i="1"/>
  <c r="DM259" i="1" s="1"/>
  <c r="DM262" i="1" s="1"/>
  <c r="U278" i="1"/>
  <c r="U253" i="1"/>
  <c r="U259" i="1" s="1"/>
  <c r="U262" i="1" s="1"/>
  <c r="DZ248" i="1"/>
  <c r="C166" i="1"/>
  <c r="C167" i="1" s="1"/>
  <c r="C168" i="1" s="1"/>
  <c r="FZ123" i="1"/>
  <c r="C155" i="1"/>
  <c r="C127" i="1"/>
  <c r="C183" i="1"/>
  <c r="C187" i="1" s="1"/>
  <c r="C189" i="1" s="1"/>
  <c r="DL278" i="1"/>
  <c r="DL253" i="1"/>
  <c r="DL259" i="1" s="1"/>
  <c r="DL262" i="1" s="1"/>
  <c r="DR278" i="1"/>
  <c r="DR253" i="1"/>
  <c r="DR259" i="1" s="1"/>
  <c r="DR262" i="1" s="1"/>
  <c r="FJ238" i="1"/>
  <c r="FJ242" i="1" s="1"/>
  <c r="FJ247" i="1" s="1"/>
  <c r="AH278" i="1"/>
  <c r="AH253" i="1"/>
  <c r="AH259" i="1" s="1"/>
  <c r="AH262" i="1" s="1"/>
  <c r="CG248" i="1"/>
  <c r="BX314" i="1"/>
  <c r="BX279" i="1"/>
  <c r="BX292" i="1" s="1"/>
  <c r="BX306" i="1" s="1"/>
  <c r="BX270" i="1"/>
  <c r="BX274" i="1" s="1"/>
  <c r="CB238" i="1"/>
  <c r="CB242" i="1" s="1"/>
  <c r="CB247" i="1" s="1"/>
  <c r="EZ248" i="1"/>
  <c r="BA248" i="1"/>
  <c r="EP238" i="1"/>
  <c r="EP242" i="1" s="1"/>
  <c r="EP247" i="1" s="1"/>
  <c r="EP248" i="1" s="1"/>
  <c r="CQ281" i="1"/>
  <c r="CQ285" i="1"/>
  <c r="CQ81" i="1"/>
  <c r="BP248" i="1"/>
  <c r="EW238" i="1"/>
  <c r="EW242" i="1" s="1"/>
  <c r="EW247" i="1" s="1"/>
  <c r="CU278" i="1"/>
  <c r="CU253" i="1"/>
  <c r="CU259" i="1" s="1"/>
  <c r="CU262" i="1" s="1"/>
  <c r="DG322" i="1"/>
  <c r="G238" i="1"/>
  <c r="G242" i="1" s="1"/>
  <c r="G247" i="1" s="1"/>
  <c r="G248" i="1" s="1"/>
  <c r="AD248" i="1"/>
  <c r="FQ238" i="1"/>
  <c r="FQ242" i="1" s="1"/>
  <c r="FQ247" i="1" s="1"/>
  <c r="FQ248" i="1" s="1"/>
  <c r="DB315" i="1"/>
  <c r="DB283" i="1"/>
  <c r="BM238" i="1"/>
  <c r="BM242" i="1" s="1"/>
  <c r="BM247" i="1" s="1"/>
  <c r="BM248" i="1" s="1"/>
  <c r="ED248" i="1"/>
  <c r="FR246" i="1"/>
  <c r="FR228" i="1"/>
  <c r="FR234" i="1"/>
  <c r="FR236" i="1"/>
  <c r="FR237" i="1"/>
  <c r="FF238" i="1"/>
  <c r="FF242" i="1" s="1"/>
  <c r="FF247" i="1" s="1"/>
  <c r="FF248" i="1" s="1"/>
  <c r="DI278" i="1"/>
  <c r="DI253" i="1"/>
  <c r="DI259" i="1" s="1"/>
  <c r="DI262" i="1" s="1"/>
  <c r="S278" i="1"/>
  <c r="S253" i="1"/>
  <c r="S259" i="1" s="1"/>
  <c r="S262" i="1" s="1"/>
  <c r="CD253" i="1"/>
  <c r="CD259" i="1" s="1"/>
  <c r="CD262" i="1" s="1"/>
  <c r="CD278" i="1"/>
  <c r="BJ238" i="1"/>
  <c r="BJ242" i="1" s="1"/>
  <c r="BJ247" i="1" s="1"/>
  <c r="BJ248" i="1" s="1"/>
  <c r="ES281" i="1"/>
  <c r="AW315" i="1"/>
  <c r="AW322" i="1" s="1"/>
  <c r="AW283" i="1"/>
  <c r="BX285" i="1"/>
  <c r="BX81" i="1"/>
  <c r="BX326" i="1"/>
  <c r="BX325" i="1" s="1"/>
  <c r="EC278" i="1"/>
  <c r="EC253" i="1"/>
  <c r="EC259" i="1" s="1"/>
  <c r="EC262" i="1" s="1"/>
  <c r="CN248" i="1"/>
  <c r="DG281" i="1"/>
  <c r="DW248" i="1"/>
  <c r="EY314" i="1"/>
  <c r="EY279" i="1"/>
  <c r="EY292" i="1" s="1"/>
  <c r="EY306" i="1" s="1"/>
  <c r="EY270" i="1"/>
  <c r="EY274" i="1" s="1"/>
  <c r="CH226" i="1"/>
  <c r="CH222" i="1"/>
  <c r="AM238" i="1"/>
  <c r="AM242" i="1" s="1"/>
  <c r="AM247" i="1" s="1"/>
  <c r="AM248" i="1" s="1"/>
  <c r="BH238" i="1"/>
  <c r="BH242" i="1" s="1"/>
  <c r="BH247" i="1" s="1"/>
  <c r="BH248" i="1" s="1"/>
  <c r="CP248" i="1"/>
  <c r="CF248" i="1"/>
  <c r="BL238" i="1"/>
  <c r="BL242" i="1" s="1"/>
  <c r="BL247" i="1" s="1"/>
  <c r="EK248" i="1"/>
  <c r="DN314" i="1"/>
  <c r="DN279" i="1"/>
  <c r="DN292" i="1" s="1"/>
  <c r="DN306" i="1" s="1"/>
  <c r="DN270" i="1"/>
  <c r="DN274" i="1" s="1"/>
  <c r="FK314" i="1"/>
  <c r="FK279" i="1"/>
  <c r="FK292" i="1" s="1"/>
  <c r="FK306" i="1" s="1"/>
  <c r="FK270" i="1"/>
  <c r="FK274" i="1" s="1"/>
  <c r="P238" i="1"/>
  <c r="P242" i="1" s="1"/>
  <c r="P247" i="1" s="1"/>
  <c r="P248" i="1" s="1"/>
  <c r="AC248" i="1"/>
  <c r="EM238" i="1"/>
  <c r="EM242" i="1" s="1"/>
  <c r="EM247" i="1" s="1"/>
  <c r="EM248" i="1" s="1"/>
  <c r="H238" i="1"/>
  <c r="H242" i="1" s="1"/>
  <c r="H247" i="1" s="1"/>
  <c r="H248" i="1" s="1"/>
  <c r="AB238" i="1"/>
  <c r="AB242" i="1" s="1"/>
  <c r="AB247" i="1" s="1"/>
  <c r="AB248" i="1" s="1"/>
  <c r="ER278" i="1"/>
  <c r="ER253" i="1"/>
  <c r="ER259" i="1" s="1"/>
  <c r="ER262" i="1" s="1"/>
  <c r="FJ248" i="1"/>
  <c r="AA238" i="1"/>
  <c r="AA242" i="1" s="1"/>
  <c r="AA247" i="1" s="1"/>
  <c r="AA248" i="1" s="1"/>
  <c r="CK248" i="1"/>
  <c r="EL248" i="1"/>
  <c r="BE248" i="1"/>
  <c r="CJ278" i="1"/>
  <c r="CJ253" i="1"/>
  <c r="CJ259" i="1" s="1"/>
  <c r="CJ262" i="1" s="1"/>
  <c r="CB248" i="1"/>
  <c r="AS238" i="1"/>
  <c r="AS242" i="1" s="1"/>
  <c r="AS247" i="1" s="1"/>
  <c r="AS248" i="1" s="1"/>
  <c r="EE238" i="1"/>
  <c r="EE242" i="1" s="1"/>
  <c r="EE247" i="1" s="1"/>
  <c r="EE248" i="1" s="1"/>
  <c r="BU278" i="1"/>
  <c r="BU253" i="1"/>
  <c r="BU259" i="1" s="1"/>
  <c r="BU262" i="1" s="1"/>
  <c r="CR238" i="1"/>
  <c r="CR242" i="1" s="1"/>
  <c r="CR247" i="1" s="1"/>
  <c r="CR248" i="1" s="1"/>
  <c r="CX278" i="1"/>
  <c r="CX253" i="1"/>
  <c r="CX259" i="1" s="1"/>
  <c r="CX262" i="1" s="1"/>
  <c r="EO238" i="1"/>
  <c r="EO242" i="1" s="1"/>
  <c r="EO247" i="1" s="1"/>
  <c r="EO248" i="1" s="1"/>
  <c r="EW248" i="1"/>
  <c r="EY285" i="1"/>
  <c r="EY81" i="1"/>
  <c r="EY326" i="1"/>
  <c r="EY325" i="1" s="1"/>
  <c r="FA238" i="1"/>
  <c r="FA242" i="1" s="1"/>
  <c r="FA247" i="1" s="1"/>
  <c r="DB322" i="1"/>
  <c r="AR248" i="1"/>
  <c r="FT278" i="1"/>
  <c r="FT253" i="1"/>
  <c r="FT259" i="1" s="1"/>
  <c r="AY238" i="1"/>
  <c r="AY242" i="1" s="1"/>
  <c r="AY247" i="1" s="1"/>
  <c r="AY248" i="1" s="1"/>
  <c r="FG238" i="1"/>
  <c r="FG242" i="1" s="1"/>
  <c r="FG247" i="1" s="1"/>
  <c r="FG248" i="1" s="1"/>
  <c r="ET238" i="1"/>
  <c r="ET242" i="1" s="1"/>
  <c r="ET247" i="1" s="1"/>
  <c r="DN285" i="1"/>
  <c r="DN81" i="1"/>
  <c r="FK281" i="1"/>
  <c r="FK285" i="1"/>
  <c r="FK81" i="1"/>
  <c r="C212" i="2" l="1"/>
  <c r="H35" i="2"/>
  <c r="I31" i="2"/>
  <c r="D164" i="2"/>
  <c r="D210" i="2" s="1"/>
  <c r="I36" i="2" s="1"/>
  <c r="D153" i="2"/>
  <c r="D155" i="2"/>
  <c r="D157" i="2" s="1"/>
  <c r="D208" i="2" s="1"/>
  <c r="EG253" i="1"/>
  <c r="EG259" i="1" s="1"/>
  <c r="EG262" i="1" s="1"/>
  <c r="EG278" i="1"/>
  <c r="EO278" i="1"/>
  <c r="EO253" i="1"/>
  <c r="EO259" i="1" s="1"/>
  <c r="EO262" i="1" s="1"/>
  <c r="FG278" i="1"/>
  <c r="FG253" i="1"/>
  <c r="FG259" i="1" s="1"/>
  <c r="FG262" i="1" s="1"/>
  <c r="AY278" i="1"/>
  <c r="AY253" i="1"/>
  <c r="AY259" i="1" s="1"/>
  <c r="AY262" i="1" s="1"/>
  <c r="AA253" i="1"/>
  <c r="AA259" i="1" s="1"/>
  <c r="AA262" i="1" s="1"/>
  <c r="AA278" i="1"/>
  <c r="CS278" i="1"/>
  <c r="CS253" i="1"/>
  <c r="CS259" i="1" s="1"/>
  <c r="CS262" i="1" s="1"/>
  <c r="CY278" i="1"/>
  <c r="CY253" i="1"/>
  <c r="CY259" i="1" s="1"/>
  <c r="CY262" i="1" s="1"/>
  <c r="CR278" i="1"/>
  <c r="CR253" i="1"/>
  <c r="CR259" i="1" s="1"/>
  <c r="CR262" i="1" s="1"/>
  <c r="BJ278" i="1"/>
  <c r="BJ253" i="1"/>
  <c r="BJ259" i="1" s="1"/>
  <c r="BJ262" i="1" s="1"/>
  <c r="FM278" i="1"/>
  <c r="FM253" i="1"/>
  <c r="FM259" i="1" s="1"/>
  <c r="FM262" i="1" s="1"/>
  <c r="BF253" i="1"/>
  <c r="BF259" i="1" s="1"/>
  <c r="BF262" i="1" s="1"/>
  <c r="BF278" i="1"/>
  <c r="AV278" i="1"/>
  <c r="AV253" i="1"/>
  <c r="AV259" i="1" s="1"/>
  <c r="AV262" i="1" s="1"/>
  <c r="K278" i="1"/>
  <c r="K253" i="1"/>
  <c r="K259" i="1" s="1"/>
  <c r="K262" i="1" s="1"/>
  <c r="BM278" i="1"/>
  <c r="BM253" i="1"/>
  <c r="BM259" i="1" s="1"/>
  <c r="BM262" i="1" s="1"/>
  <c r="DQ278" i="1"/>
  <c r="DQ253" i="1"/>
  <c r="DQ259" i="1" s="1"/>
  <c r="DQ262" i="1" s="1"/>
  <c r="CO278" i="1"/>
  <c r="CO253" i="1"/>
  <c r="CO259" i="1" s="1"/>
  <c r="CO262" i="1" s="1"/>
  <c r="FX278" i="1"/>
  <c r="FX253" i="1"/>
  <c r="FX259" i="1" s="1"/>
  <c r="FX262" i="1" s="1"/>
  <c r="EE278" i="1"/>
  <c r="EE253" i="1"/>
  <c r="EE259" i="1" s="1"/>
  <c r="EE262" i="1" s="1"/>
  <c r="AB278" i="1"/>
  <c r="AB253" i="1"/>
  <c r="AB259" i="1" s="1"/>
  <c r="AB262" i="1" s="1"/>
  <c r="AS278" i="1"/>
  <c r="AS253" i="1"/>
  <c r="AS259" i="1" s="1"/>
  <c r="AS262" i="1" s="1"/>
  <c r="H278" i="1"/>
  <c r="H253" i="1"/>
  <c r="H259" i="1" s="1"/>
  <c r="H262" i="1" s="1"/>
  <c r="EP278" i="1"/>
  <c r="EP253" i="1"/>
  <c r="EP259" i="1" s="1"/>
  <c r="EP262" i="1" s="1"/>
  <c r="FL278" i="1"/>
  <c r="FL253" i="1"/>
  <c r="FL259" i="1" s="1"/>
  <c r="FL262" i="1" s="1"/>
  <c r="FB278" i="1"/>
  <c r="FB253" i="1"/>
  <c r="FB259" i="1" s="1"/>
  <c r="FB262" i="1" s="1"/>
  <c r="EM278" i="1"/>
  <c r="EM253" i="1"/>
  <c r="EM259" i="1" s="1"/>
  <c r="EM262" i="1" s="1"/>
  <c r="FQ278" i="1"/>
  <c r="FQ253" i="1"/>
  <c r="FQ259" i="1" s="1"/>
  <c r="FQ262" i="1" s="1"/>
  <c r="AL278" i="1"/>
  <c r="AL253" i="1"/>
  <c r="AL259" i="1" s="1"/>
  <c r="AL262" i="1" s="1"/>
  <c r="BH278" i="1"/>
  <c r="BH253" i="1"/>
  <c r="BH259" i="1" s="1"/>
  <c r="BH262" i="1" s="1"/>
  <c r="BD253" i="1"/>
  <c r="BD259" i="1" s="1"/>
  <c r="BD262" i="1" s="1"/>
  <c r="BD278" i="1"/>
  <c r="DP278" i="1"/>
  <c r="DP253" i="1"/>
  <c r="DP259" i="1" s="1"/>
  <c r="DP262" i="1" s="1"/>
  <c r="EQ278" i="1"/>
  <c r="EQ253" i="1"/>
  <c r="EQ259" i="1" s="1"/>
  <c r="EQ262" i="1" s="1"/>
  <c r="P278" i="1"/>
  <c r="P253" i="1"/>
  <c r="P259" i="1" s="1"/>
  <c r="P262" i="1" s="1"/>
  <c r="AM278" i="1"/>
  <c r="AM253" i="1"/>
  <c r="AM259" i="1" s="1"/>
  <c r="AM262" i="1" s="1"/>
  <c r="FF278" i="1"/>
  <c r="FF253" i="1"/>
  <c r="FF259" i="1" s="1"/>
  <c r="FF262" i="1" s="1"/>
  <c r="G278" i="1"/>
  <c r="G253" i="1"/>
  <c r="G259" i="1" s="1"/>
  <c r="G262" i="1" s="1"/>
  <c r="FW278" i="1"/>
  <c r="FW253" i="1"/>
  <c r="FW259" i="1" s="1"/>
  <c r="FW262" i="1" s="1"/>
  <c r="EC314" i="1"/>
  <c r="EC279" i="1"/>
  <c r="EC292" i="1" s="1"/>
  <c r="EC306" i="1" s="1"/>
  <c r="EC270" i="1"/>
  <c r="EC274" i="1" s="1"/>
  <c r="CT285" i="1"/>
  <c r="CT81" i="1"/>
  <c r="CT326" i="1"/>
  <c r="CT325" i="1" s="1"/>
  <c r="FH278" i="1"/>
  <c r="FH253" i="1"/>
  <c r="FH259" i="1" s="1"/>
  <c r="FH262" i="1" s="1"/>
  <c r="DJ314" i="1"/>
  <c r="DJ279" i="1"/>
  <c r="DJ292" i="1" s="1"/>
  <c r="DJ306" i="1" s="1"/>
  <c r="DJ270" i="1"/>
  <c r="DJ274" i="1" s="1"/>
  <c r="DJ264" i="1"/>
  <c r="FT285" i="1"/>
  <c r="FT81" i="1"/>
  <c r="FT326" i="1"/>
  <c r="FT325" i="1" s="1"/>
  <c r="EL253" i="1"/>
  <c r="EL259" i="1" s="1"/>
  <c r="EL262" i="1" s="1"/>
  <c r="EL278" i="1"/>
  <c r="FK264" i="1"/>
  <c r="EC285" i="1"/>
  <c r="EC281" i="1"/>
  <c r="EC81" i="1"/>
  <c r="EC326" i="1"/>
  <c r="EC325" i="1" s="1"/>
  <c r="CD285" i="1"/>
  <c r="CD81" i="1"/>
  <c r="CD326" i="1"/>
  <c r="CD325" i="1" s="1"/>
  <c r="ED278" i="1"/>
  <c r="ED253" i="1"/>
  <c r="ED259" i="1" s="1"/>
  <c r="ED262" i="1" s="1"/>
  <c r="C159" i="1"/>
  <c r="C161" i="1" s="1"/>
  <c r="C157" i="1"/>
  <c r="DC285" i="1"/>
  <c r="DC81" i="1"/>
  <c r="DC326" i="1"/>
  <c r="DC325" i="1" s="1"/>
  <c r="AQ314" i="1"/>
  <c r="AQ279" i="1"/>
  <c r="AQ292" i="1" s="1"/>
  <c r="AQ306" i="1" s="1"/>
  <c r="AQ264" i="1"/>
  <c r="AQ270" i="1"/>
  <c r="AQ274" i="1" s="1"/>
  <c r="DD278" i="1"/>
  <c r="DD253" i="1"/>
  <c r="DD259" i="1" s="1"/>
  <c r="DD262" i="1" s="1"/>
  <c r="BV253" i="1"/>
  <c r="BV259" i="1" s="1"/>
  <c r="BV262" i="1" s="1"/>
  <c r="BV278" i="1"/>
  <c r="FD278" i="1"/>
  <c r="FD253" i="1"/>
  <c r="FD259" i="1" s="1"/>
  <c r="FD262" i="1" s="1"/>
  <c r="Q314" i="1"/>
  <c r="Q279" i="1"/>
  <c r="Q292" i="1" s="1"/>
  <c r="Q306" i="1" s="1"/>
  <c r="Q264" i="1"/>
  <c r="Q270" i="1"/>
  <c r="Q274" i="1" s="1"/>
  <c r="AN314" i="1"/>
  <c r="AN279" i="1"/>
  <c r="AN292" i="1" s="1"/>
  <c r="AN306" i="1" s="1"/>
  <c r="AN264" i="1"/>
  <c r="AN270" i="1"/>
  <c r="AN274" i="1" s="1"/>
  <c r="V278" i="1"/>
  <c r="V253" i="1"/>
  <c r="V259" i="1" s="1"/>
  <c r="V262" i="1" s="1"/>
  <c r="DO285" i="1"/>
  <c r="DO81" i="1"/>
  <c r="DA285" i="1"/>
  <c r="DA81" i="1"/>
  <c r="DA326" i="1"/>
  <c r="DA325" i="1" s="1"/>
  <c r="AP285" i="1"/>
  <c r="AP281" i="1"/>
  <c r="AP81" i="1"/>
  <c r="ET278" i="1"/>
  <c r="ET253" i="1"/>
  <c r="ET259" i="1" s="1"/>
  <c r="ET262" i="1" s="1"/>
  <c r="D285" i="1"/>
  <c r="D81" i="1"/>
  <c r="EX314" i="1"/>
  <c r="EX279" i="1"/>
  <c r="EX292" i="1" s="1"/>
  <c r="EX306" i="1" s="1"/>
  <c r="EX270" i="1"/>
  <c r="EX274" i="1" s="1"/>
  <c r="EX264" i="1"/>
  <c r="R264" i="1"/>
  <c r="CA285" i="1"/>
  <c r="CA81" i="1"/>
  <c r="CA326" i="1"/>
  <c r="CA325" i="1" s="1"/>
  <c r="DJ285" i="1"/>
  <c r="DJ281" i="1"/>
  <c r="DJ81" i="1"/>
  <c r="CL253" i="1"/>
  <c r="CL259" i="1" s="1"/>
  <c r="CL262" i="1" s="1"/>
  <c r="CL278" i="1"/>
  <c r="AR253" i="1"/>
  <c r="AR259" i="1" s="1"/>
  <c r="AR262" i="1" s="1"/>
  <c r="AR278" i="1"/>
  <c r="CX314" i="1"/>
  <c r="CX279" i="1"/>
  <c r="CX292" i="1" s="1"/>
  <c r="CX306" i="1" s="1"/>
  <c r="CX270" i="1"/>
  <c r="CX274" i="1" s="1"/>
  <c r="CK278" i="1"/>
  <c r="CK253" i="1"/>
  <c r="CK259" i="1" s="1"/>
  <c r="CK262" i="1" s="1"/>
  <c r="CD314" i="1"/>
  <c r="CD279" i="1"/>
  <c r="CD292" i="1" s="1"/>
  <c r="CD306" i="1" s="1"/>
  <c r="CD270" i="1"/>
  <c r="CD274" i="1" s="1"/>
  <c r="CD264" i="1"/>
  <c r="CG278" i="1"/>
  <c r="CG253" i="1"/>
  <c r="CG259" i="1" s="1"/>
  <c r="CG262" i="1" s="1"/>
  <c r="AQ285" i="1"/>
  <c r="AQ281" i="1"/>
  <c r="AQ81" i="1"/>
  <c r="AQ326" i="1"/>
  <c r="AQ325" i="1" s="1"/>
  <c r="BW253" i="1"/>
  <c r="BW259" i="1" s="1"/>
  <c r="BW262" i="1" s="1"/>
  <c r="BW278" i="1"/>
  <c r="Q285" i="1"/>
  <c r="Q281" i="1"/>
  <c r="Q81" i="1"/>
  <c r="AN285" i="1"/>
  <c r="AN281" i="1"/>
  <c r="AN81" i="1"/>
  <c r="AN326" i="1"/>
  <c r="AN325" i="1" s="1"/>
  <c r="EI322" i="1"/>
  <c r="FC278" i="1"/>
  <c r="FC253" i="1"/>
  <c r="FC259" i="1" s="1"/>
  <c r="FC262" i="1" s="1"/>
  <c r="X278" i="1"/>
  <c r="X253" i="1"/>
  <c r="X259" i="1" s="1"/>
  <c r="X262" i="1" s="1"/>
  <c r="AP314" i="1"/>
  <c r="AP279" i="1"/>
  <c r="AP292" i="1" s="1"/>
  <c r="AP306" i="1" s="1"/>
  <c r="AP270" i="1"/>
  <c r="AP274" i="1" s="1"/>
  <c r="DY314" i="1"/>
  <c r="DY279" i="1"/>
  <c r="DY292" i="1" s="1"/>
  <c r="DY306" i="1" s="1"/>
  <c r="DY270" i="1"/>
  <c r="DY274" i="1" s="1"/>
  <c r="BB314" i="1"/>
  <c r="BB279" i="1"/>
  <c r="BB292" i="1" s="1"/>
  <c r="BB306" i="1" s="1"/>
  <c r="BB270" i="1"/>
  <c r="BB274" i="1" s="1"/>
  <c r="BB264" i="1"/>
  <c r="FK315" i="1"/>
  <c r="FK283" i="1"/>
  <c r="BP278" i="1"/>
  <c r="BP253" i="1"/>
  <c r="BP259" i="1" s="1"/>
  <c r="BP262" i="1" s="1"/>
  <c r="AI278" i="1"/>
  <c r="AI253" i="1"/>
  <c r="AI259" i="1" s="1"/>
  <c r="AI262" i="1" s="1"/>
  <c r="DA314" i="1"/>
  <c r="DA279" i="1"/>
  <c r="DA292" i="1" s="1"/>
  <c r="DA306" i="1" s="1"/>
  <c r="DA270" i="1"/>
  <c r="DA274" i="1" s="1"/>
  <c r="CX285" i="1"/>
  <c r="CX281" i="1"/>
  <c r="CX81" i="1"/>
  <c r="FK322" i="1"/>
  <c r="S314" i="1"/>
  <c r="S279" i="1"/>
  <c r="S292" i="1" s="1"/>
  <c r="S306" i="1" s="1"/>
  <c r="S270" i="1"/>
  <c r="S274" i="1" s="1"/>
  <c r="AH314" i="1"/>
  <c r="AH279" i="1"/>
  <c r="AH292" i="1" s="1"/>
  <c r="AH306" i="1" s="1"/>
  <c r="AH270" i="1"/>
  <c r="AH274" i="1" s="1"/>
  <c r="AH264" i="1"/>
  <c r="C214" i="1"/>
  <c r="FZ168" i="1"/>
  <c r="GB168" i="1" s="1"/>
  <c r="CQ264" i="1"/>
  <c r="O314" i="1"/>
  <c r="O279" i="1"/>
  <c r="O292" i="1" s="1"/>
  <c r="O306" i="1" s="1"/>
  <c r="O270" i="1"/>
  <c r="O274" i="1" s="1"/>
  <c r="AO281" i="1"/>
  <c r="BZ278" i="1"/>
  <c r="BZ253" i="1"/>
  <c r="BZ259" i="1" s="1"/>
  <c r="BZ262" i="1" s="1"/>
  <c r="AZ314" i="1"/>
  <c r="AZ279" i="1"/>
  <c r="AZ292" i="1" s="1"/>
  <c r="AZ306" i="1" s="1"/>
  <c r="AZ270" i="1"/>
  <c r="AZ274" i="1" s="1"/>
  <c r="DK314" i="1"/>
  <c r="DK279" i="1"/>
  <c r="DK292" i="1" s="1"/>
  <c r="DK306" i="1" s="1"/>
  <c r="DK270" i="1"/>
  <c r="DK274" i="1" s="1"/>
  <c r="EU314" i="1"/>
  <c r="EU279" i="1"/>
  <c r="EU292" i="1" s="1"/>
  <c r="EU306" i="1" s="1"/>
  <c r="EU270" i="1"/>
  <c r="EU274" i="1" s="1"/>
  <c r="EU264" i="1"/>
  <c r="R281" i="1"/>
  <c r="FV285" i="1"/>
  <c r="FV81" i="1"/>
  <c r="DY285" i="1"/>
  <c r="DY281" i="1"/>
  <c r="DY81" i="1"/>
  <c r="DY326" i="1"/>
  <c r="DY325" i="1" s="1"/>
  <c r="BB285" i="1"/>
  <c r="BB281" i="1"/>
  <c r="BB81" i="1"/>
  <c r="DN281" i="1"/>
  <c r="FJ278" i="1"/>
  <c r="FJ253" i="1"/>
  <c r="FJ259" i="1" s="1"/>
  <c r="FJ262" i="1" s="1"/>
  <c r="DN264" i="1"/>
  <c r="CH246" i="1"/>
  <c r="CH228" i="1"/>
  <c r="CH237" i="1"/>
  <c r="CH236" i="1"/>
  <c r="CH234" i="1"/>
  <c r="S285" i="1"/>
  <c r="S81" i="1"/>
  <c r="AH281" i="1"/>
  <c r="AH285" i="1"/>
  <c r="AH81" i="1"/>
  <c r="DZ253" i="1"/>
  <c r="DZ259" i="1" s="1"/>
  <c r="DZ262" i="1" s="1"/>
  <c r="DZ278" i="1"/>
  <c r="CQ315" i="1"/>
  <c r="CQ322" i="1" s="1"/>
  <c r="CQ283" i="1"/>
  <c r="O285" i="1"/>
  <c r="O81" i="1"/>
  <c r="O326" i="1"/>
  <c r="O325" i="1" s="1"/>
  <c r="FN285" i="1"/>
  <c r="FN81" i="1"/>
  <c r="DH314" i="1"/>
  <c r="DH279" i="1"/>
  <c r="DH292" i="1" s="1"/>
  <c r="DH306" i="1" s="1"/>
  <c r="DH270" i="1"/>
  <c r="DH274" i="1" s="1"/>
  <c r="AZ285" i="1"/>
  <c r="AZ281" i="1"/>
  <c r="AZ81" i="1"/>
  <c r="DK285" i="1"/>
  <c r="DK81" i="1"/>
  <c r="EU281" i="1"/>
  <c r="EU285" i="1"/>
  <c r="EU81" i="1"/>
  <c r="BO314" i="1"/>
  <c r="BO279" i="1"/>
  <c r="BO292" i="1" s="1"/>
  <c r="BO306" i="1" s="1"/>
  <c r="BO264" i="1"/>
  <c r="BO270" i="1"/>
  <c r="BO274" i="1" s="1"/>
  <c r="FV314" i="1"/>
  <c r="FV279" i="1"/>
  <c r="FV292" i="1" s="1"/>
  <c r="FV306" i="1" s="1"/>
  <c r="FV270" i="1"/>
  <c r="FV274" i="1" s="1"/>
  <c r="FV264" i="1"/>
  <c r="EN314" i="1"/>
  <c r="EN279" i="1"/>
  <c r="EN292" i="1" s="1"/>
  <c r="EN306" i="1" s="1"/>
  <c r="EN270" i="1"/>
  <c r="EN274" i="1" s="1"/>
  <c r="CW314" i="1"/>
  <c r="CW279" i="1"/>
  <c r="CW292" i="1" s="1"/>
  <c r="CW306" i="1" s="1"/>
  <c r="CW264" i="1"/>
  <c r="CW270" i="1"/>
  <c r="CW274" i="1" s="1"/>
  <c r="J314" i="1"/>
  <c r="J279" i="1"/>
  <c r="J292" i="1" s="1"/>
  <c r="J306" i="1" s="1"/>
  <c r="J270" i="1"/>
  <c r="J274" i="1" s="1"/>
  <c r="J264" i="1"/>
  <c r="BL278" i="1"/>
  <c r="BL253" i="1"/>
  <c r="BL259" i="1" s="1"/>
  <c r="BL262" i="1" s="1"/>
  <c r="BU314" i="1"/>
  <c r="BU279" i="1"/>
  <c r="BU292" i="1" s="1"/>
  <c r="BU306" i="1" s="1"/>
  <c r="BU264" i="1"/>
  <c r="BU270" i="1"/>
  <c r="BU274" i="1" s="1"/>
  <c r="ER314" i="1"/>
  <c r="ER279" i="1"/>
  <c r="ER292" i="1" s="1"/>
  <c r="ER306" i="1" s="1"/>
  <c r="ER264" i="1"/>
  <c r="ER270" i="1"/>
  <c r="ER274" i="1" s="1"/>
  <c r="DN315" i="1"/>
  <c r="DN283" i="1"/>
  <c r="EY264" i="1"/>
  <c r="BX281" i="1"/>
  <c r="DI314" i="1"/>
  <c r="DI279" i="1"/>
  <c r="DI292" i="1" s="1"/>
  <c r="DI306" i="1" s="1"/>
  <c r="DI264" i="1"/>
  <c r="DI270" i="1"/>
  <c r="DI274" i="1" s="1"/>
  <c r="T314" i="1"/>
  <c r="T279" i="1"/>
  <c r="T292" i="1" s="1"/>
  <c r="T306" i="1" s="1"/>
  <c r="T270" i="1"/>
  <c r="T274" i="1" s="1"/>
  <c r="FN314" i="1"/>
  <c r="FN279" i="1"/>
  <c r="FN292" i="1" s="1"/>
  <c r="FN306" i="1" s="1"/>
  <c r="FN264" i="1"/>
  <c r="FN270" i="1"/>
  <c r="FN274" i="1" s="1"/>
  <c r="DH285" i="1"/>
  <c r="DH81" i="1"/>
  <c r="EV253" i="1"/>
  <c r="EV259" i="1" s="1"/>
  <c r="EV262" i="1" s="1"/>
  <c r="EV278" i="1"/>
  <c r="FS314" i="1"/>
  <c r="FS279" i="1"/>
  <c r="FS292" i="1" s="1"/>
  <c r="FS306" i="1" s="1"/>
  <c r="FS270" i="1"/>
  <c r="FS274" i="1" s="1"/>
  <c r="BC314" i="1"/>
  <c r="BC279" i="1"/>
  <c r="BC292" i="1" s="1"/>
  <c r="BC306" i="1" s="1"/>
  <c r="BC270" i="1"/>
  <c r="BC274" i="1" s="1"/>
  <c r="BC315" i="1" s="1"/>
  <c r="CM314" i="1"/>
  <c r="CM279" i="1"/>
  <c r="CM292" i="1" s="1"/>
  <c r="CM306" i="1" s="1"/>
  <c r="CM270" i="1"/>
  <c r="CM274" i="1" s="1"/>
  <c r="EF314" i="1"/>
  <c r="EF279" i="1"/>
  <c r="EF292" i="1" s="1"/>
  <c r="EF306" i="1" s="1"/>
  <c r="EF270" i="1"/>
  <c r="EF274" i="1" s="1"/>
  <c r="EF264" i="1"/>
  <c r="BO281" i="1"/>
  <c r="BO285" i="1"/>
  <c r="BO81" i="1"/>
  <c r="DT278" i="1"/>
  <c r="DT253" i="1"/>
  <c r="DT259" i="1" s="1"/>
  <c r="DT262" i="1" s="1"/>
  <c r="EN285" i="1"/>
  <c r="EN281" i="1"/>
  <c r="EN81" i="1"/>
  <c r="CW285" i="1"/>
  <c r="CW281" i="1"/>
  <c r="CW81" i="1"/>
  <c r="CW326" i="1"/>
  <c r="CW325" i="1" s="1"/>
  <c r="J281" i="1"/>
  <c r="J285" i="1"/>
  <c r="J81" i="1"/>
  <c r="R315" i="1"/>
  <c r="R322" i="1" s="1"/>
  <c r="R283" i="1"/>
  <c r="BU281" i="1"/>
  <c r="BU285" i="1"/>
  <c r="BU81" i="1"/>
  <c r="BU326" i="1"/>
  <c r="BU325" i="1" s="1"/>
  <c r="ER285" i="1"/>
  <c r="ER281" i="1"/>
  <c r="ER81" i="1"/>
  <c r="ER326" i="1"/>
  <c r="ER325" i="1" s="1"/>
  <c r="EY315" i="1"/>
  <c r="EY283" i="1"/>
  <c r="DI285" i="1"/>
  <c r="DI281" i="1"/>
  <c r="DI81" i="1"/>
  <c r="AD278" i="1"/>
  <c r="AD253" i="1"/>
  <c r="AD259" i="1" s="1"/>
  <c r="AD262" i="1" s="1"/>
  <c r="DR314" i="1"/>
  <c r="DR279" i="1"/>
  <c r="DR292" i="1" s="1"/>
  <c r="DR306" i="1" s="1"/>
  <c r="DR270" i="1"/>
  <c r="DR274" i="1" s="1"/>
  <c r="U314" i="1"/>
  <c r="U279" i="1"/>
  <c r="U292" i="1" s="1"/>
  <c r="U306" i="1" s="1"/>
  <c r="U270" i="1"/>
  <c r="U274" i="1" s="1"/>
  <c r="T281" i="1"/>
  <c r="T285" i="1"/>
  <c r="T81" i="1"/>
  <c r="T326" i="1"/>
  <c r="T325" i="1" s="1"/>
  <c r="CE278" i="1"/>
  <c r="CE253" i="1"/>
  <c r="CE259" i="1" s="1"/>
  <c r="CE262" i="1" s="1"/>
  <c r="AE278" i="1"/>
  <c r="AE253" i="1"/>
  <c r="AE259" i="1" s="1"/>
  <c r="AE262" i="1" s="1"/>
  <c r="FS285" i="1"/>
  <c r="FS81" i="1"/>
  <c r="FS326" i="1"/>
  <c r="FS325" i="1" s="1"/>
  <c r="DX314" i="1"/>
  <c r="DX279" i="1"/>
  <c r="DX292" i="1" s="1"/>
  <c r="DX306" i="1" s="1"/>
  <c r="DX270" i="1"/>
  <c r="DX274" i="1" s="1"/>
  <c r="BC281" i="1"/>
  <c r="BC285" i="1"/>
  <c r="BC81" i="1"/>
  <c r="Z278" i="1"/>
  <c r="Z253" i="1"/>
  <c r="Z259" i="1" s="1"/>
  <c r="Z262" i="1" s="1"/>
  <c r="CM285" i="1"/>
  <c r="CM81" i="1"/>
  <c r="EF285" i="1"/>
  <c r="EF81" i="1"/>
  <c r="DE314" i="1"/>
  <c r="DE279" i="1"/>
  <c r="DE292" i="1" s="1"/>
  <c r="DE306" i="1" s="1"/>
  <c r="DE270" i="1"/>
  <c r="DE274" i="1" s="1"/>
  <c r="AT253" i="1"/>
  <c r="AT259" i="1" s="1"/>
  <c r="AT262" i="1" s="1"/>
  <c r="AT278" i="1"/>
  <c r="W314" i="1"/>
  <c r="W279" i="1"/>
  <c r="W292" i="1" s="1"/>
  <c r="W306" i="1" s="1"/>
  <c r="W270" i="1"/>
  <c r="W274" i="1" s="1"/>
  <c r="W264" i="1"/>
  <c r="AX314" i="1"/>
  <c r="AX279" i="1"/>
  <c r="AX292" i="1" s="1"/>
  <c r="AX306" i="1" s="1"/>
  <c r="AX270" i="1"/>
  <c r="AX274" i="1" s="1"/>
  <c r="AX264" i="1"/>
  <c r="FU314" i="1"/>
  <c r="FU279" i="1"/>
  <c r="FU292" i="1" s="1"/>
  <c r="FU306" i="1" s="1"/>
  <c r="FU270" i="1"/>
  <c r="FU274" i="1" s="1"/>
  <c r="BE278" i="1"/>
  <c r="BE253" i="1"/>
  <c r="BE259" i="1" s="1"/>
  <c r="BE262" i="1" s="1"/>
  <c r="EI315" i="1"/>
  <c r="EI283" i="1"/>
  <c r="DO314" i="1"/>
  <c r="DO279" i="1"/>
  <c r="DO292" i="1" s="1"/>
  <c r="DO306" i="1" s="1"/>
  <c r="DO270" i="1"/>
  <c r="DO274" i="1" s="1"/>
  <c r="DO264" i="1"/>
  <c r="DN322" i="1"/>
  <c r="BA278" i="1"/>
  <c r="BA253" i="1"/>
  <c r="BA259" i="1" s="1"/>
  <c r="BA262" i="1" s="1"/>
  <c r="DR285" i="1"/>
  <c r="DR81" i="1"/>
  <c r="U281" i="1"/>
  <c r="U285" i="1"/>
  <c r="U81" i="1"/>
  <c r="U326" i="1"/>
  <c r="U325" i="1" s="1"/>
  <c r="AO315" i="1"/>
  <c r="AO283" i="1"/>
  <c r="EB278" i="1"/>
  <c r="EB253" i="1"/>
  <c r="EB259" i="1" s="1"/>
  <c r="EB262" i="1" s="1"/>
  <c r="EA278" i="1"/>
  <c r="EA253" i="1"/>
  <c r="EA259" i="1" s="1"/>
  <c r="EA262" i="1" s="1"/>
  <c r="FP314" i="1"/>
  <c r="FP279" i="1"/>
  <c r="FP292" i="1" s="1"/>
  <c r="FP306" i="1" s="1"/>
  <c r="FP270" i="1"/>
  <c r="FP274" i="1" s="1"/>
  <c r="FP264" i="1"/>
  <c r="DX285" i="1"/>
  <c r="DX281" i="1"/>
  <c r="DX81" i="1"/>
  <c r="DX326" i="1"/>
  <c r="DX325" i="1" s="1"/>
  <c r="BY315" i="1"/>
  <c r="BY283" i="1"/>
  <c r="FE278" i="1"/>
  <c r="FE253" i="1"/>
  <c r="FE259" i="1" s="1"/>
  <c r="FE262" i="1" s="1"/>
  <c r="FI314" i="1"/>
  <c r="FI279" i="1"/>
  <c r="FI292" i="1" s="1"/>
  <c r="FI306" i="1" s="1"/>
  <c r="FI270" i="1"/>
  <c r="FI274" i="1" s="1"/>
  <c r="FI264" i="1"/>
  <c r="BR278" i="1"/>
  <c r="BR253" i="1"/>
  <c r="BR259" i="1" s="1"/>
  <c r="BR262" i="1" s="1"/>
  <c r="DE285" i="1"/>
  <c r="DE81" i="1"/>
  <c r="DE326" i="1"/>
  <c r="DE325" i="1" s="1"/>
  <c r="BS314" i="1"/>
  <c r="BS279" i="1"/>
  <c r="BS292" i="1" s="1"/>
  <c r="BS306" i="1" s="1"/>
  <c r="BS270" i="1"/>
  <c r="BS274" i="1" s="1"/>
  <c r="BS264" i="1"/>
  <c r="W281" i="1"/>
  <c r="W285" i="1"/>
  <c r="W286" i="1"/>
  <c r="W81" i="1"/>
  <c r="W326" i="1"/>
  <c r="W325" i="1" s="1"/>
  <c r="AX281" i="1"/>
  <c r="AX285" i="1"/>
  <c r="AX81" i="1"/>
  <c r="AX326" i="1"/>
  <c r="AX325" i="1" s="1"/>
  <c r="FU285" i="1"/>
  <c r="FU81" i="1"/>
  <c r="FP269" i="1"/>
  <c r="FT262" i="1"/>
  <c r="CZ314" i="1"/>
  <c r="CZ279" i="1"/>
  <c r="CZ292" i="1" s="1"/>
  <c r="CZ306" i="1" s="1"/>
  <c r="CZ270" i="1"/>
  <c r="CZ274" i="1" s="1"/>
  <c r="D314" i="1"/>
  <c r="D279" i="1"/>
  <c r="D292" i="1" s="1"/>
  <c r="D306" i="1" s="1"/>
  <c r="D270" i="1"/>
  <c r="D274" i="1" s="1"/>
  <c r="EK278" i="1"/>
  <c r="EK253" i="1"/>
  <c r="EK259" i="1" s="1"/>
  <c r="EK262" i="1" s="1"/>
  <c r="EY322" i="1"/>
  <c r="EZ278" i="1"/>
  <c r="EZ253" i="1"/>
  <c r="EZ259" i="1" s="1"/>
  <c r="EZ262" i="1" s="1"/>
  <c r="DL314" i="1"/>
  <c r="DL279" i="1"/>
  <c r="DL292" i="1" s="1"/>
  <c r="DL306" i="1" s="1"/>
  <c r="DL264" i="1"/>
  <c r="DL270" i="1"/>
  <c r="DL274" i="1" s="1"/>
  <c r="AO264" i="1"/>
  <c r="AG278" i="1"/>
  <c r="AG253" i="1"/>
  <c r="AG259" i="1" s="1"/>
  <c r="AG262" i="1" s="1"/>
  <c r="F278" i="1"/>
  <c r="F253" i="1"/>
  <c r="F259" i="1" s="1"/>
  <c r="F262" i="1" s="1"/>
  <c r="FP285" i="1"/>
  <c r="FP281" i="1"/>
  <c r="FP81" i="1"/>
  <c r="N278" i="1"/>
  <c r="N253" i="1"/>
  <c r="N259" i="1" s="1"/>
  <c r="N262" i="1" s="1"/>
  <c r="BY264" i="1"/>
  <c r="CV314" i="1"/>
  <c r="CV279" i="1"/>
  <c r="CV292" i="1" s="1"/>
  <c r="CV306" i="1" s="1"/>
  <c r="CV270" i="1"/>
  <c r="CV274" i="1" s="1"/>
  <c r="I278" i="1"/>
  <c r="I253" i="1"/>
  <c r="I259" i="1" s="1"/>
  <c r="I262" i="1" s="1"/>
  <c r="FI285" i="1"/>
  <c r="FI81" i="1"/>
  <c r="BT314" i="1"/>
  <c r="BT279" i="1"/>
  <c r="BT292" i="1" s="1"/>
  <c r="BT306" i="1" s="1"/>
  <c r="BT264" i="1"/>
  <c r="BT270" i="1"/>
  <c r="BT274" i="1" s="1"/>
  <c r="DS285" i="1"/>
  <c r="DS81" i="1"/>
  <c r="BS285" i="1"/>
  <c r="BS81" i="1"/>
  <c r="EH285" i="1"/>
  <c r="EH81" i="1"/>
  <c r="EH326" i="1"/>
  <c r="EH325" i="1" s="1"/>
  <c r="CI314" i="1"/>
  <c r="CI279" i="1"/>
  <c r="CI292" i="1" s="1"/>
  <c r="CI306" i="1" s="1"/>
  <c r="CI264" i="1"/>
  <c r="CI270" i="1"/>
  <c r="CI274" i="1" s="1"/>
  <c r="C211" i="1"/>
  <c r="FZ127" i="1"/>
  <c r="GB127" i="1" s="1"/>
  <c r="CA314" i="1"/>
  <c r="CA279" i="1"/>
  <c r="CA292" i="1" s="1"/>
  <c r="CA306" i="1" s="1"/>
  <c r="CA264" i="1"/>
  <c r="CA270" i="1"/>
  <c r="CA274" i="1" s="1"/>
  <c r="CB278" i="1"/>
  <c r="CB253" i="1"/>
  <c r="CB259" i="1" s="1"/>
  <c r="CB262" i="1" s="1"/>
  <c r="DW278" i="1"/>
  <c r="DW253" i="1"/>
  <c r="DW259" i="1" s="1"/>
  <c r="DW262" i="1" s="1"/>
  <c r="CU314" i="1"/>
  <c r="CU279" i="1"/>
  <c r="CU292" i="1" s="1"/>
  <c r="CU306" i="1" s="1"/>
  <c r="CU264" i="1"/>
  <c r="CU270" i="1"/>
  <c r="CU274" i="1" s="1"/>
  <c r="DL285" i="1"/>
  <c r="DL281" i="1"/>
  <c r="DL81" i="1"/>
  <c r="DM314" i="1"/>
  <c r="DM279" i="1"/>
  <c r="DM292" i="1" s="1"/>
  <c r="DM306" i="1" s="1"/>
  <c r="DM270" i="1"/>
  <c r="DM274" i="1" s="1"/>
  <c r="AK278" i="1"/>
  <c r="AK253" i="1"/>
  <c r="AK259" i="1" s="1"/>
  <c r="AK262" i="1" s="1"/>
  <c r="CV285" i="1"/>
  <c r="CV281" i="1"/>
  <c r="CV81" i="1"/>
  <c r="CV326" i="1"/>
  <c r="CV325" i="1" s="1"/>
  <c r="FA278" i="1"/>
  <c r="FA253" i="1"/>
  <c r="FA259" i="1" s="1"/>
  <c r="FA262" i="1" s="1"/>
  <c r="BT285" i="1"/>
  <c r="BT281" i="1"/>
  <c r="BT81" i="1"/>
  <c r="BT326" i="1"/>
  <c r="BT325" i="1" s="1"/>
  <c r="AJ278" i="1"/>
  <c r="AJ253" i="1"/>
  <c r="AJ259" i="1" s="1"/>
  <c r="AJ262" i="1" s="1"/>
  <c r="BI314" i="1"/>
  <c r="BI279" i="1"/>
  <c r="BI292" i="1" s="1"/>
  <c r="BI306" i="1" s="1"/>
  <c r="BI270" i="1"/>
  <c r="BI274" i="1" s="1"/>
  <c r="BI264" i="1"/>
  <c r="DS314" i="1"/>
  <c r="DS279" i="1"/>
  <c r="DS292" i="1" s="1"/>
  <c r="DS306" i="1" s="1"/>
  <c r="DS270" i="1"/>
  <c r="DS274" i="1" s="1"/>
  <c r="DS264" i="1"/>
  <c r="BQ278" i="1"/>
  <c r="BQ253" i="1"/>
  <c r="BQ259" i="1" s="1"/>
  <c r="BQ262" i="1" s="1"/>
  <c r="L314" i="1"/>
  <c r="L279" i="1"/>
  <c r="L292" i="1" s="1"/>
  <c r="L306" i="1" s="1"/>
  <c r="L270" i="1"/>
  <c r="L274" i="1" s="1"/>
  <c r="EH314" i="1"/>
  <c r="EH279" i="1"/>
  <c r="EH292" i="1" s="1"/>
  <c r="EH306" i="1" s="1"/>
  <c r="EH270" i="1"/>
  <c r="EH274" i="1" s="1"/>
  <c r="EH264" i="1"/>
  <c r="CI285" i="1"/>
  <c r="CI281" i="1"/>
  <c r="CI81" i="1"/>
  <c r="DC314" i="1"/>
  <c r="DC279" i="1"/>
  <c r="DC292" i="1" s="1"/>
  <c r="DC306" i="1" s="1"/>
  <c r="DC270" i="1"/>
  <c r="DC274" i="1" s="1"/>
  <c r="BN285" i="1"/>
  <c r="BN81" i="1"/>
  <c r="EY281" i="1"/>
  <c r="CJ314" i="1"/>
  <c r="CJ279" i="1"/>
  <c r="CJ292" i="1" s="1"/>
  <c r="CJ306" i="1" s="1"/>
  <c r="CJ270" i="1"/>
  <c r="CJ274" i="1" s="1"/>
  <c r="AC278" i="1"/>
  <c r="AC253" i="1"/>
  <c r="AC259" i="1" s="1"/>
  <c r="AC262" i="1" s="1"/>
  <c r="CF278" i="1"/>
  <c r="CF253" i="1"/>
  <c r="CF259" i="1" s="1"/>
  <c r="CF262" i="1" s="1"/>
  <c r="FR238" i="1"/>
  <c r="FR242" i="1" s="1"/>
  <c r="FR247" i="1" s="1"/>
  <c r="FR248" i="1" s="1"/>
  <c r="CU285" i="1"/>
  <c r="CU281" i="1"/>
  <c r="CU81" i="1"/>
  <c r="CU326" i="1"/>
  <c r="CU325" i="1" s="1"/>
  <c r="BX264" i="1"/>
  <c r="DM285" i="1"/>
  <c r="DM81" i="1"/>
  <c r="DM326" i="1"/>
  <c r="DM325" i="1" s="1"/>
  <c r="AO322" i="1"/>
  <c r="M314" i="1"/>
  <c r="M279" i="1"/>
  <c r="M292" i="1" s="1"/>
  <c r="M306" i="1" s="1"/>
  <c r="M270" i="1"/>
  <c r="M274" i="1" s="1"/>
  <c r="BY322" i="1"/>
  <c r="BG314" i="1"/>
  <c r="BG279" i="1"/>
  <c r="BG292" i="1" s="1"/>
  <c r="BG306" i="1" s="1"/>
  <c r="BG270" i="1"/>
  <c r="BG274" i="1" s="1"/>
  <c r="BG264" i="1"/>
  <c r="CC278" i="1"/>
  <c r="CC253" i="1"/>
  <c r="CC259" i="1" s="1"/>
  <c r="CC262" i="1" s="1"/>
  <c r="BI285" i="1"/>
  <c r="BI81" i="1"/>
  <c r="BI326" i="1"/>
  <c r="BI325" i="1" s="1"/>
  <c r="L285" i="1"/>
  <c r="L81" i="1"/>
  <c r="Y314" i="1"/>
  <c r="Y279" i="1"/>
  <c r="Y292" i="1" s="1"/>
  <c r="Y306" i="1" s="1"/>
  <c r="Y264" i="1"/>
  <c r="Y270" i="1"/>
  <c r="Y274" i="1" s="1"/>
  <c r="EJ281" i="1"/>
  <c r="EJ285" i="1"/>
  <c r="EJ81" i="1"/>
  <c r="DF314" i="1"/>
  <c r="DF279" i="1"/>
  <c r="DF292" i="1" s="1"/>
  <c r="DF306" i="1" s="1"/>
  <c r="DF270" i="1"/>
  <c r="DF274" i="1" s="1"/>
  <c r="AF314" i="1"/>
  <c r="AF279" i="1"/>
  <c r="AF292" i="1" s="1"/>
  <c r="AF306" i="1" s="1"/>
  <c r="AF270" i="1"/>
  <c r="AF274" i="1" s="1"/>
  <c r="EW278" i="1"/>
  <c r="EW253" i="1"/>
  <c r="EW259" i="1" s="1"/>
  <c r="EW262" i="1" s="1"/>
  <c r="EX285" i="1"/>
  <c r="EX81" i="1"/>
  <c r="EX326" i="1"/>
  <c r="EX325" i="1" s="1"/>
  <c r="CJ285" i="1"/>
  <c r="CJ281" i="1"/>
  <c r="CJ81" i="1"/>
  <c r="CP253" i="1"/>
  <c r="CP259" i="1" s="1"/>
  <c r="CP262" i="1" s="1"/>
  <c r="CP278" i="1"/>
  <c r="CN253" i="1"/>
  <c r="CN259" i="1" s="1"/>
  <c r="CN262" i="1" s="1"/>
  <c r="CN278" i="1"/>
  <c r="BX315" i="1"/>
  <c r="BX322" i="1" s="1"/>
  <c r="BX283" i="1"/>
  <c r="C192" i="1"/>
  <c r="CT314" i="1"/>
  <c r="CT279" i="1"/>
  <c r="CT292" i="1" s="1"/>
  <c r="CT306" i="1" s="1"/>
  <c r="CT270" i="1"/>
  <c r="CT274" i="1" s="1"/>
  <c r="CZ285" i="1"/>
  <c r="CZ81" i="1"/>
  <c r="BK278" i="1"/>
  <c r="BK253" i="1"/>
  <c r="BK259" i="1" s="1"/>
  <c r="BK262" i="1" s="1"/>
  <c r="M281" i="1"/>
  <c r="M285" i="1"/>
  <c r="M81" i="1"/>
  <c r="FO253" i="1"/>
  <c r="FO259" i="1" s="1"/>
  <c r="FO262" i="1" s="1"/>
  <c r="FO278" i="1"/>
  <c r="E278" i="1"/>
  <c r="E253" i="1"/>
  <c r="E259" i="1" s="1"/>
  <c r="E262" i="1" s="1"/>
  <c r="DV278" i="1"/>
  <c r="DV253" i="1"/>
  <c r="DV259" i="1" s="1"/>
  <c r="DV262" i="1" s="1"/>
  <c r="EI264" i="1"/>
  <c r="DU278" i="1"/>
  <c r="DU253" i="1"/>
  <c r="DU259" i="1" s="1"/>
  <c r="DU262" i="1" s="1"/>
  <c r="BG285" i="1"/>
  <c r="BG81" i="1"/>
  <c r="AU278" i="1"/>
  <c r="AU253" i="1"/>
  <c r="AU259" i="1" s="1"/>
  <c r="AU262" i="1" s="1"/>
  <c r="BN314" i="1"/>
  <c r="BN264" i="1"/>
  <c r="BN279" i="1"/>
  <c r="BN292" i="1" s="1"/>
  <c r="BN306" i="1" s="1"/>
  <c r="BN270" i="1"/>
  <c r="BN274" i="1" s="1"/>
  <c r="Y281" i="1"/>
  <c r="Y285" i="1"/>
  <c r="Y81" i="1"/>
  <c r="EJ314" i="1"/>
  <c r="EJ279" i="1"/>
  <c r="EJ292" i="1" s="1"/>
  <c r="EJ306" i="1" s="1"/>
  <c r="EJ270" i="1"/>
  <c r="EJ274" i="1" s="1"/>
  <c r="DF285" i="1"/>
  <c r="DF81" i="1"/>
  <c r="AF281" i="1"/>
  <c r="AF285" i="1"/>
  <c r="AF81" i="1"/>
  <c r="AF326" i="1"/>
  <c r="AF325" i="1" s="1"/>
  <c r="I34" i="2" l="1"/>
  <c r="D209" i="2"/>
  <c r="C217" i="2"/>
  <c r="H38" i="2"/>
  <c r="FR278" i="1"/>
  <c r="FR253" i="1"/>
  <c r="FR259" i="1" s="1"/>
  <c r="FR262" i="1" s="1"/>
  <c r="CP285" i="1"/>
  <c r="CP81" i="1"/>
  <c r="CP326" i="1"/>
  <c r="CP325" i="1" s="1"/>
  <c r="FA314" i="1"/>
  <c r="FA279" i="1"/>
  <c r="FA292" i="1" s="1"/>
  <c r="FA306" i="1" s="1"/>
  <c r="FA270" i="1"/>
  <c r="FA274" i="1" s="1"/>
  <c r="FJ314" i="1"/>
  <c r="FJ279" i="1"/>
  <c r="FJ292" i="1" s="1"/>
  <c r="FJ306" i="1" s="1"/>
  <c r="FJ270" i="1"/>
  <c r="FJ274" i="1" s="1"/>
  <c r="DY315" i="1"/>
  <c r="DY283" i="1"/>
  <c r="CS314" i="1"/>
  <c r="CS279" i="1"/>
  <c r="CS292" i="1" s="1"/>
  <c r="CS306" i="1" s="1"/>
  <c r="CS264" i="1"/>
  <c r="CS270" i="1"/>
  <c r="CS274" i="1" s="1"/>
  <c r="CP314" i="1"/>
  <c r="CP279" i="1"/>
  <c r="CP292" i="1" s="1"/>
  <c r="CP306" i="1" s="1"/>
  <c r="CP270" i="1"/>
  <c r="CP274" i="1" s="1"/>
  <c r="BI315" i="1"/>
  <c r="BI283" i="1"/>
  <c r="FS264" i="1"/>
  <c r="CD322" i="1"/>
  <c r="AV285" i="1"/>
  <c r="AV81" i="1"/>
  <c r="AV326" i="1"/>
  <c r="AV325" i="1" s="1"/>
  <c r="DC264" i="1"/>
  <c r="DO315" i="1"/>
  <c r="DO283" i="1"/>
  <c r="FN322" i="1"/>
  <c r="DK315" i="1"/>
  <c r="DK322" i="1" s="1"/>
  <c r="DK283" i="1"/>
  <c r="FD285" i="1"/>
  <c r="FD81" i="1"/>
  <c r="FD326" i="1"/>
  <c r="FD325" i="1" s="1"/>
  <c r="AA285" i="1"/>
  <c r="AA81" i="1"/>
  <c r="AA326" i="1"/>
  <c r="AA325" i="1" s="1"/>
  <c r="EW285" i="1"/>
  <c r="EW81" i="1"/>
  <c r="EW326" i="1"/>
  <c r="EW325" i="1" s="1"/>
  <c r="M264" i="1"/>
  <c r="CJ264" i="1"/>
  <c r="L264" i="1"/>
  <c r="BI322" i="1"/>
  <c r="CA315" i="1"/>
  <c r="CA283" i="1"/>
  <c r="DS281" i="1"/>
  <c r="I285" i="1"/>
  <c r="I81" i="1"/>
  <c r="FE285" i="1"/>
  <c r="FE81" i="1"/>
  <c r="FE326" i="1"/>
  <c r="FE325" i="1" s="1"/>
  <c r="AX315" i="1"/>
  <c r="AX283" i="1"/>
  <c r="Z285" i="1"/>
  <c r="Z81" i="1"/>
  <c r="Z326" i="1"/>
  <c r="Z325" i="1" s="1"/>
  <c r="FS281" i="1"/>
  <c r="AD285" i="1"/>
  <c r="AD81" i="1"/>
  <c r="AD326" i="1"/>
  <c r="AD325" i="1" s="1"/>
  <c r="T264" i="1"/>
  <c r="ER315" i="1"/>
  <c r="ER322" i="1" s="1"/>
  <c r="ER283" i="1"/>
  <c r="DK281" i="1"/>
  <c r="S281" i="1"/>
  <c r="DK264" i="1"/>
  <c r="AI285" i="1"/>
  <c r="AI81" i="1"/>
  <c r="AI326" i="1"/>
  <c r="AI325" i="1" s="1"/>
  <c r="DY322" i="1"/>
  <c r="CK285" i="1"/>
  <c r="CK81" i="1"/>
  <c r="CK326" i="1"/>
  <c r="CK325" i="1" s="1"/>
  <c r="V314" i="1"/>
  <c r="V279" i="1"/>
  <c r="V292" i="1" s="1"/>
  <c r="V306" i="1" s="1"/>
  <c r="V270" i="1"/>
  <c r="V274" i="1" s="1"/>
  <c r="BV285" i="1"/>
  <c r="BV81" i="1"/>
  <c r="BV326" i="1"/>
  <c r="BV325" i="1" s="1"/>
  <c r="DC281" i="1"/>
  <c r="G285" i="1"/>
  <c r="G81" i="1"/>
  <c r="G326" i="1"/>
  <c r="G325" i="1" s="1"/>
  <c r="BD314" i="1"/>
  <c r="BD279" i="1"/>
  <c r="BD292" i="1" s="1"/>
  <c r="BD306" i="1" s="1"/>
  <c r="BD270" i="1"/>
  <c r="BD274" i="1" s="1"/>
  <c r="FL285" i="1"/>
  <c r="FL81" i="1"/>
  <c r="FL326" i="1"/>
  <c r="FL325" i="1" s="1"/>
  <c r="FX285" i="1"/>
  <c r="FX81" i="1"/>
  <c r="FX326" i="1"/>
  <c r="FX325" i="1" s="1"/>
  <c r="BF279" i="1"/>
  <c r="BF292" i="1" s="1"/>
  <c r="BF306" i="1" s="1"/>
  <c r="BF314" i="1"/>
  <c r="BF270" i="1"/>
  <c r="BF274" i="1" s="1"/>
  <c r="BF264" i="1"/>
  <c r="AA314" i="1"/>
  <c r="AA279" i="1"/>
  <c r="AA292" i="1" s="1"/>
  <c r="AA306" i="1" s="1"/>
  <c r="AA264" i="1"/>
  <c r="AA270" i="1"/>
  <c r="AA274" i="1" s="1"/>
  <c r="EL314" i="1"/>
  <c r="EL279" i="1"/>
  <c r="EL292" i="1" s="1"/>
  <c r="EL306" i="1" s="1"/>
  <c r="EL270" i="1"/>
  <c r="EL274" i="1" s="1"/>
  <c r="EL264" i="1"/>
  <c r="CD281" i="1"/>
  <c r="I314" i="1"/>
  <c r="I279" i="1"/>
  <c r="I292" i="1" s="1"/>
  <c r="I306" i="1" s="1"/>
  <c r="I270" i="1"/>
  <c r="I274" i="1" s="1"/>
  <c r="DU314" i="1"/>
  <c r="DU279" i="1"/>
  <c r="DU292" i="1" s="1"/>
  <c r="DU306" i="1" s="1"/>
  <c r="DU264" i="1"/>
  <c r="DU270" i="1"/>
  <c r="DU274" i="1" s="1"/>
  <c r="AF315" i="1"/>
  <c r="AF283" i="1"/>
  <c r="M315" i="1"/>
  <c r="M283" i="1"/>
  <c r="CJ315" i="1"/>
  <c r="CJ283" i="1"/>
  <c r="DC322" i="1"/>
  <c r="AJ314" i="1"/>
  <c r="AJ279" i="1"/>
  <c r="AJ292" i="1" s="1"/>
  <c r="AJ306" i="1" s="1"/>
  <c r="AJ270" i="1"/>
  <c r="AJ274" i="1" s="1"/>
  <c r="AJ264" i="1"/>
  <c r="EH281" i="1"/>
  <c r="CV315" i="1"/>
  <c r="CV283" i="1"/>
  <c r="F314" i="1"/>
  <c r="F279" i="1"/>
  <c r="F292" i="1" s="1"/>
  <c r="F306" i="1" s="1"/>
  <c r="F270" i="1"/>
  <c r="F274" i="1" s="1"/>
  <c r="EK314" i="1"/>
  <c r="EK279" i="1"/>
  <c r="EK292" i="1" s="1"/>
  <c r="EK306" i="1" s="1"/>
  <c r="EK270" i="1"/>
  <c r="EK274" i="1" s="1"/>
  <c r="DO322" i="1"/>
  <c r="CM315" i="1"/>
  <c r="CM283" i="1"/>
  <c r="EV281" i="1"/>
  <c r="EV285" i="1"/>
  <c r="EV81" i="1"/>
  <c r="EV326" i="1"/>
  <c r="EV325" i="1" s="1"/>
  <c r="T315" i="1"/>
  <c r="T283" i="1"/>
  <c r="BP314" i="1"/>
  <c r="BP279" i="1"/>
  <c r="BP292" i="1" s="1"/>
  <c r="BP306" i="1" s="1"/>
  <c r="BP270" i="1"/>
  <c r="BP274" i="1" s="1"/>
  <c r="AP315" i="1"/>
  <c r="AP322" i="1" s="1"/>
  <c r="AP283" i="1"/>
  <c r="CX315" i="1"/>
  <c r="CX283" i="1"/>
  <c r="V285" i="1"/>
  <c r="V81" i="1"/>
  <c r="V326" i="1"/>
  <c r="V325" i="1" s="1"/>
  <c r="BV314" i="1"/>
  <c r="BV279" i="1"/>
  <c r="BV292" i="1" s="1"/>
  <c r="BV306" i="1" s="1"/>
  <c r="BV264" i="1"/>
  <c r="BV270" i="1"/>
  <c r="BV274" i="1" s="1"/>
  <c r="FF314" i="1"/>
  <c r="FF279" i="1"/>
  <c r="FF292" i="1" s="1"/>
  <c r="FF306" i="1" s="1"/>
  <c r="FF264" i="1"/>
  <c r="FF270" i="1"/>
  <c r="FF274" i="1" s="1"/>
  <c r="BH314" i="1"/>
  <c r="BH279" i="1"/>
  <c r="BH292" i="1" s="1"/>
  <c r="BH306" i="1" s="1"/>
  <c r="BH270" i="1"/>
  <c r="BH274" i="1" s="1"/>
  <c r="EP314" i="1"/>
  <c r="EP279" i="1"/>
  <c r="EP292" i="1" s="1"/>
  <c r="EP306" i="1" s="1"/>
  <c r="EP270" i="1"/>
  <c r="EP274" i="1" s="1"/>
  <c r="CO314" i="1"/>
  <c r="CO279" i="1"/>
  <c r="CO292" i="1" s="1"/>
  <c r="CO306" i="1" s="1"/>
  <c r="CO270" i="1"/>
  <c r="CO274" i="1" s="1"/>
  <c r="FM314" i="1"/>
  <c r="FM279" i="1"/>
  <c r="FM292" i="1" s="1"/>
  <c r="FM306" i="1" s="1"/>
  <c r="FM270" i="1"/>
  <c r="FM274" i="1" s="1"/>
  <c r="FM264" i="1"/>
  <c r="AY314" i="1"/>
  <c r="AY279" i="1"/>
  <c r="AY292" i="1" s="1"/>
  <c r="AY306" i="1" s="1"/>
  <c r="AY270" i="1"/>
  <c r="AY274" i="1" s="1"/>
  <c r="DH315" i="1"/>
  <c r="DH322" i="1" s="1"/>
  <c r="DH283" i="1"/>
  <c r="AV314" i="1"/>
  <c r="AV279" i="1"/>
  <c r="AV292" i="1" s="1"/>
  <c r="AV306" i="1" s="1"/>
  <c r="AV270" i="1"/>
  <c r="AV274" i="1" s="1"/>
  <c r="FI322" i="1"/>
  <c r="EF315" i="1"/>
  <c r="EF322" i="1" s="1"/>
  <c r="EF283" i="1"/>
  <c r="FD314" i="1"/>
  <c r="FD279" i="1"/>
  <c r="FD292" i="1" s="1"/>
  <c r="FD306" i="1" s="1"/>
  <c r="FD264" i="1"/>
  <c r="FD270" i="1"/>
  <c r="FD274" i="1" s="1"/>
  <c r="CS285" i="1"/>
  <c r="CS81" i="1"/>
  <c r="CS326" i="1"/>
  <c r="CS325" i="1" s="1"/>
  <c r="EW314" i="1"/>
  <c r="EW279" i="1"/>
  <c r="EW292" i="1" s="1"/>
  <c r="EW306" i="1" s="1"/>
  <c r="EW270" i="1"/>
  <c r="EW274" i="1" s="1"/>
  <c r="FT314" i="1"/>
  <c r="FT279" i="1"/>
  <c r="FT270" i="1"/>
  <c r="FT274" i="1" s="1"/>
  <c r="CK314" i="1"/>
  <c r="CK279" i="1"/>
  <c r="CK292" i="1" s="1"/>
  <c r="CK306" i="1" s="1"/>
  <c r="CK270" i="1"/>
  <c r="CK274" i="1" s="1"/>
  <c r="DF281" i="1"/>
  <c r="BN315" i="1"/>
  <c r="BN283" i="1"/>
  <c r="DU285" i="1"/>
  <c r="DU81" i="1"/>
  <c r="DU326" i="1"/>
  <c r="DU325" i="1" s="1"/>
  <c r="C218" i="1"/>
  <c r="FZ192" i="1"/>
  <c r="AF264" i="1"/>
  <c r="Y315" i="1"/>
  <c r="Y283" i="1"/>
  <c r="AJ285" i="1"/>
  <c r="AJ281" i="1"/>
  <c r="AJ81" i="1"/>
  <c r="AJ326" i="1"/>
  <c r="AJ325" i="1" s="1"/>
  <c r="BT315" i="1"/>
  <c r="BT283" i="1"/>
  <c r="CV264" i="1"/>
  <c r="F285" i="1"/>
  <c r="F281" i="1"/>
  <c r="F81" i="1"/>
  <c r="F326" i="1"/>
  <c r="F325" i="1" s="1"/>
  <c r="EK281" i="1"/>
  <c r="EK285" i="1"/>
  <c r="EK81" i="1"/>
  <c r="EK326" i="1"/>
  <c r="EK325" i="1" s="1"/>
  <c r="FU281" i="1"/>
  <c r="DE281" i="1"/>
  <c r="EA314" i="1"/>
  <c r="EA279" i="1"/>
  <c r="EA292" i="1" s="1"/>
  <c r="EA306" i="1" s="1"/>
  <c r="EA270" i="1"/>
  <c r="EA274" i="1" s="1"/>
  <c r="EA264" i="1"/>
  <c r="AX322" i="1"/>
  <c r="EF281" i="1"/>
  <c r="DT314" i="1"/>
  <c r="DT279" i="1"/>
  <c r="DT292" i="1" s="1"/>
  <c r="DT306" i="1" s="1"/>
  <c r="DT270" i="1"/>
  <c r="DT274" i="1" s="1"/>
  <c r="CM264" i="1"/>
  <c r="EV314" i="1"/>
  <c r="EV279" i="1"/>
  <c r="EV292" i="1" s="1"/>
  <c r="EV306" i="1" s="1"/>
  <c r="EV270" i="1"/>
  <c r="EV274" i="1" s="1"/>
  <c r="CW315" i="1"/>
  <c r="CW322" i="1" s="1"/>
  <c r="CW283" i="1"/>
  <c r="BO315" i="1"/>
  <c r="BO322" i="1" s="1"/>
  <c r="BO283" i="1"/>
  <c r="DZ285" i="1"/>
  <c r="DZ81" i="1"/>
  <c r="DZ326" i="1"/>
  <c r="DZ325" i="1" s="1"/>
  <c r="FV281" i="1"/>
  <c r="BP285" i="1"/>
  <c r="BP81" i="1"/>
  <c r="BP326" i="1"/>
  <c r="BP325" i="1" s="1"/>
  <c r="AP264" i="1"/>
  <c r="CX264" i="1"/>
  <c r="D281" i="1"/>
  <c r="AN315" i="1"/>
  <c r="AN283" i="1"/>
  <c r="DD314" i="1"/>
  <c r="DD279" i="1"/>
  <c r="DD292" i="1" s="1"/>
  <c r="DD306" i="1" s="1"/>
  <c r="DD270" i="1"/>
  <c r="DD274" i="1" s="1"/>
  <c r="CT281" i="1"/>
  <c r="FF285" i="1"/>
  <c r="FF281" i="1"/>
  <c r="FF81" i="1"/>
  <c r="FF326" i="1"/>
  <c r="FF325" i="1" s="1"/>
  <c r="BH285" i="1"/>
  <c r="BH281" i="1"/>
  <c r="BH81" i="1"/>
  <c r="BH326" i="1"/>
  <c r="BH325" i="1" s="1"/>
  <c r="EP285" i="1"/>
  <c r="EP81" i="1"/>
  <c r="EP326" i="1"/>
  <c r="EP325" i="1" s="1"/>
  <c r="CO281" i="1"/>
  <c r="CO285" i="1"/>
  <c r="CO81" i="1"/>
  <c r="CO326" i="1"/>
  <c r="CO325" i="1" s="1"/>
  <c r="FM281" i="1"/>
  <c r="FM285" i="1"/>
  <c r="FM81" i="1"/>
  <c r="FM326" i="1"/>
  <c r="FM325" i="1" s="1"/>
  <c r="AY285" i="1"/>
  <c r="AY281" i="1"/>
  <c r="AY81" i="1"/>
  <c r="AY326" i="1"/>
  <c r="AY325" i="1" s="1"/>
  <c r="BL285" i="1"/>
  <c r="BL81" i="1"/>
  <c r="BL326" i="1"/>
  <c r="BL325" i="1" s="1"/>
  <c r="S315" i="1"/>
  <c r="S322" i="1" s="1"/>
  <c r="S283" i="1"/>
  <c r="BW285" i="1"/>
  <c r="BW81" i="1"/>
  <c r="BW326" i="1"/>
  <c r="BW325" i="1" s="1"/>
  <c r="DP314" i="1"/>
  <c r="DP279" i="1"/>
  <c r="DP292" i="1" s="1"/>
  <c r="DP306" i="1" s="1"/>
  <c r="DP270" i="1"/>
  <c r="DP274" i="1" s="1"/>
  <c r="CB314" i="1"/>
  <c r="CB279" i="1"/>
  <c r="CB292" i="1" s="1"/>
  <c r="CB306" i="1" s="1"/>
  <c r="CB270" i="1"/>
  <c r="CB274" i="1" s="1"/>
  <c r="DH264" i="1"/>
  <c r="FJ281" i="1"/>
  <c r="FJ285" i="1"/>
  <c r="FJ81" i="1"/>
  <c r="FJ326" i="1"/>
  <c r="FJ325" i="1" s="1"/>
  <c r="EX315" i="1"/>
  <c r="EX322" i="1" s="1"/>
  <c r="EX283" i="1"/>
  <c r="FB281" i="1"/>
  <c r="FB285" i="1"/>
  <c r="FB81" i="1"/>
  <c r="FB326" i="1"/>
  <c r="FB325" i="1" s="1"/>
  <c r="Z314" i="1"/>
  <c r="Z279" i="1"/>
  <c r="Z292" i="1" s="1"/>
  <c r="Z306" i="1" s="1"/>
  <c r="Z270" i="1"/>
  <c r="Z274" i="1" s="1"/>
  <c r="FV315" i="1"/>
  <c r="FV322" i="1" s="1"/>
  <c r="FV283" i="1"/>
  <c r="G314" i="1"/>
  <c r="G279" i="1"/>
  <c r="G292" i="1" s="1"/>
  <c r="G306" i="1" s="1"/>
  <c r="G264" i="1"/>
  <c r="G270" i="1"/>
  <c r="G274" i="1" s="1"/>
  <c r="BK314" i="1"/>
  <c r="BK279" i="1"/>
  <c r="BK292" i="1" s="1"/>
  <c r="BK306" i="1" s="1"/>
  <c r="BK270" i="1"/>
  <c r="BK274" i="1" s="1"/>
  <c r="BI281" i="1"/>
  <c r="M322" i="1"/>
  <c r="CJ322" i="1"/>
  <c r="BQ314" i="1"/>
  <c r="BQ279" i="1"/>
  <c r="BQ292" i="1" s="1"/>
  <c r="BQ306" i="1" s="1"/>
  <c r="BQ264" i="1"/>
  <c r="BQ270" i="1"/>
  <c r="BQ274" i="1" s="1"/>
  <c r="CA322" i="1"/>
  <c r="AG314" i="1"/>
  <c r="AG279" i="1"/>
  <c r="AG292" i="1" s="1"/>
  <c r="AG306" i="1" s="1"/>
  <c r="AG270" i="1"/>
  <c r="AG274" i="1" s="1"/>
  <c r="D315" i="1"/>
  <c r="D283" i="1"/>
  <c r="EA285" i="1"/>
  <c r="EA281" i="1"/>
  <c r="EA81" i="1"/>
  <c r="EA326" i="1"/>
  <c r="EA325" i="1" s="1"/>
  <c r="U315" i="1"/>
  <c r="U283" i="1"/>
  <c r="DT285" i="1"/>
  <c r="DT281" i="1"/>
  <c r="DT81" i="1"/>
  <c r="DT326" i="1"/>
  <c r="DT325" i="1" s="1"/>
  <c r="T322" i="1"/>
  <c r="FN281" i="1"/>
  <c r="DZ314" i="1"/>
  <c r="DZ279" i="1"/>
  <c r="DZ292" i="1" s="1"/>
  <c r="DZ306" i="1" s="1"/>
  <c r="DZ270" i="1"/>
  <c r="DZ274" i="1" s="1"/>
  <c r="DZ264" i="1"/>
  <c r="CH238" i="1"/>
  <c r="CH242" i="1" s="1"/>
  <c r="CH247" i="1" s="1"/>
  <c r="AZ315" i="1"/>
  <c r="AZ283" i="1"/>
  <c r="DA281" i="1"/>
  <c r="DD285" i="1"/>
  <c r="DD81" i="1"/>
  <c r="DD326" i="1"/>
  <c r="DD325" i="1" s="1"/>
  <c r="C212" i="1"/>
  <c r="FZ212" i="1" s="1"/>
  <c r="FZ161" i="1"/>
  <c r="AM314" i="1"/>
  <c r="AM279" i="1"/>
  <c r="AM292" i="1" s="1"/>
  <c r="AM306" i="1" s="1"/>
  <c r="AM270" i="1"/>
  <c r="AM274" i="1" s="1"/>
  <c r="AL314" i="1"/>
  <c r="AL279" i="1"/>
  <c r="AL292" i="1" s="1"/>
  <c r="AL306" i="1" s="1"/>
  <c r="AL270" i="1"/>
  <c r="AL274" i="1" s="1"/>
  <c r="H314" i="1"/>
  <c r="H279" i="1"/>
  <c r="H292" i="1" s="1"/>
  <c r="H306" i="1" s="1"/>
  <c r="H264" i="1"/>
  <c r="H270" i="1"/>
  <c r="H274" i="1" s="1"/>
  <c r="DQ314" i="1"/>
  <c r="DQ279" i="1"/>
  <c r="DQ292" i="1" s="1"/>
  <c r="DQ306" i="1" s="1"/>
  <c r="DQ270" i="1"/>
  <c r="DQ274" i="1" s="1"/>
  <c r="DQ264" i="1"/>
  <c r="BJ314" i="1"/>
  <c r="BJ279" i="1"/>
  <c r="BJ292" i="1" s="1"/>
  <c r="BJ306" i="1" s="1"/>
  <c r="BJ270" i="1"/>
  <c r="BJ274" i="1" s="1"/>
  <c r="FG314" i="1"/>
  <c r="FG279" i="1"/>
  <c r="FG292" i="1" s="1"/>
  <c r="FG306" i="1" s="1"/>
  <c r="FG264" i="1"/>
  <c r="FG270" i="1"/>
  <c r="FG274" i="1" s="1"/>
  <c r="L315" i="1"/>
  <c r="L322" i="1" s="1"/>
  <c r="L283" i="1"/>
  <c r="DV314" i="1"/>
  <c r="DV279" i="1"/>
  <c r="DV292" i="1" s="1"/>
  <c r="DV306" i="1" s="1"/>
  <c r="DV270" i="1"/>
  <c r="DV274" i="1" s="1"/>
  <c r="DV264" i="1"/>
  <c r="BK285" i="1"/>
  <c r="BK281" i="1"/>
  <c r="BK81" i="1"/>
  <c r="BK326" i="1"/>
  <c r="BK325" i="1" s="1"/>
  <c r="AF322" i="1"/>
  <c r="BQ285" i="1"/>
  <c r="BQ81" i="1"/>
  <c r="BQ326" i="1"/>
  <c r="BQ325" i="1" s="1"/>
  <c r="CU315" i="1"/>
  <c r="CU283" i="1"/>
  <c r="CV322" i="1"/>
  <c r="AG281" i="1"/>
  <c r="AG285" i="1"/>
  <c r="AG81" i="1"/>
  <c r="AG326" i="1"/>
  <c r="AG325" i="1" s="1"/>
  <c r="D264" i="1"/>
  <c r="EB314" i="1"/>
  <c r="EB279" i="1"/>
  <c r="EB292" i="1" s="1"/>
  <c r="EB306" i="1" s="1"/>
  <c r="EB270" i="1"/>
  <c r="EB274" i="1" s="1"/>
  <c r="DR281" i="1"/>
  <c r="W315" i="1"/>
  <c r="W283" i="1"/>
  <c r="AE314" i="1"/>
  <c r="AE279" i="1"/>
  <c r="AE292" i="1" s="1"/>
  <c r="AE306" i="1" s="1"/>
  <c r="AE264" i="1"/>
  <c r="AE270" i="1"/>
  <c r="AE274" i="1" s="1"/>
  <c r="U264" i="1"/>
  <c r="CM322" i="1"/>
  <c r="DH281" i="1"/>
  <c r="DI315" i="1"/>
  <c r="DI283" i="1"/>
  <c r="BU315" i="1"/>
  <c r="BU283" i="1"/>
  <c r="AZ264" i="1"/>
  <c r="CX322" i="1"/>
  <c r="AQ315" i="1"/>
  <c r="AQ322" i="1" s="1"/>
  <c r="AQ283" i="1"/>
  <c r="AM285" i="1"/>
  <c r="AM286" i="1"/>
  <c r="AM81" i="1"/>
  <c r="AM326" i="1"/>
  <c r="AM325" i="1" s="1"/>
  <c r="AL281" i="1"/>
  <c r="AL285" i="1"/>
  <c r="AL81" i="1"/>
  <c r="AL326" i="1"/>
  <c r="AL325" i="1" s="1"/>
  <c r="H281" i="1"/>
  <c r="H285" i="1"/>
  <c r="H81" i="1"/>
  <c r="H326" i="1"/>
  <c r="H325" i="1" s="1"/>
  <c r="DQ281" i="1"/>
  <c r="DQ285" i="1"/>
  <c r="DQ81" i="1"/>
  <c r="DQ326" i="1"/>
  <c r="DQ325" i="1" s="1"/>
  <c r="BJ281" i="1"/>
  <c r="BJ285" i="1"/>
  <c r="BJ81" i="1"/>
  <c r="BJ326" i="1"/>
  <c r="BJ325" i="1" s="1"/>
  <c r="FG285" i="1"/>
  <c r="FG281" i="1"/>
  <c r="FG81" i="1"/>
  <c r="FG326" i="1"/>
  <c r="FG325" i="1" s="1"/>
  <c r="CF285" i="1"/>
  <c r="CF81" i="1"/>
  <c r="CF326" i="1"/>
  <c r="CF325" i="1" s="1"/>
  <c r="FH314" i="1"/>
  <c r="FH279" i="1"/>
  <c r="FH292" i="1" s="1"/>
  <c r="FH306" i="1" s="1"/>
  <c r="FH270" i="1"/>
  <c r="FH274" i="1" s="1"/>
  <c r="FH285" i="1"/>
  <c r="FH81" i="1"/>
  <c r="FH326" i="1"/>
  <c r="FH325" i="1" s="1"/>
  <c r="AI314" i="1"/>
  <c r="AI279" i="1"/>
  <c r="AI292" i="1" s="1"/>
  <c r="AI306" i="1" s="1"/>
  <c r="AI270" i="1"/>
  <c r="AI274" i="1" s="1"/>
  <c r="AI264" i="1"/>
  <c r="BF281" i="1"/>
  <c r="BF285" i="1"/>
  <c r="BF81" i="1"/>
  <c r="BF326" i="1"/>
  <c r="BF325" i="1" s="1"/>
  <c r="EJ315" i="1"/>
  <c r="EJ283" i="1"/>
  <c r="BN322" i="1"/>
  <c r="DV285" i="1"/>
  <c r="DV81" i="1"/>
  <c r="DV326" i="1"/>
  <c r="DV325" i="1" s="1"/>
  <c r="DF315" i="1"/>
  <c r="DF283" i="1"/>
  <c r="Y322" i="1"/>
  <c r="CC314" i="1"/>
  <c r="CC279" i="1"/>
  <c r="CC292" i="1" s="1"/>
  <c r="CC306" i="1" s="1"/>
  <c r="CC270" i="1"/>
  <c r="CC274" i="1" s="1"/>
  <c r="AK314" i="1"/>
  <c r="AK279" i="1"/>
  <c r="AK292" i="1" s="1"/>
  <c r="AK306" i="1" s="1"/>
  <c r="AK270" i="1"/>
  <c r="AK274" i="1" s="1"/>
  <c r="AK264" i="1"/>
  <c r="C213" i="1"/>
  <c r="FZ211" i="1"/>
  <c r="BT322" i="1"/>
  <c r="BR314" i="1"/>
  <c r="BR279" i="1"/>
  <c r="BR292" i="1" s="1"/>
  <c r="BR306" i="1" s="1"/>
  <c r="BR270" i="1"/>
  <c r="BR274" i="1" s="1"/>
  <c r="EB285" i="1"/>
  <c r="EB81" i="1"/>
  <c r="BE314" i="1"/>
  <c r="BE279" i="1"/>
  <c r="BE292" i="1" s="1"/>
  <c r="BE306" i="1" s="1"/>
  <c r="BE270" i="1"/>
  <c r="BE274" i="1" s="1"/>
  <c r="BE264" i="1"/>
  <c r="AE281" i="1"/>
  <c r="AE285" i="1"/>
  <c r="AE81" i="1"/>
  <c r="AE326" i="1"/>
  <c r="AE325" i="1" s="1"/>
  <c r="X314" i="1"/>
  <c r="X279" i="1"/>
  <c r="X292" i="1" s="1"/>
  <c r="X306" i="1" s="1"/>
  <c r="X270" i="1"/>
  <c r="X274" i="1" s="1"/>
  <c r="X264" i="1"/>
  <c r="CG314" i="1"/>
  <c r="CG279" i="1"/>
  <c r="CG292" i="1" s="1"/>
  <c r="CG306" i="1" s="1"/>
  <c r="CG270" i="1"/>
  <c r="CG274" i="1" s="1"/>
  <c r="AR285" i="1"/>
  <c r="AR81" i="1"/>
  <c r="AR326" i="1"/>
  <c r="AR325" i="1" s="1"/>
  <c r="CA281" i="1"/>
  <c r="AN322" i="1"/>
  <c r="ED314" i="1"/>
  <c r="ED279" i="1"/>
  <c r="ED292" i="1" s="1"/>
  <c r="ED306" i="1" s="1"/>
  <c r="ED264" i="1"/>
  <c r="ED270" i="1"/>
  <c r="ED274" i="1" s="1"/>
  <c r="EC315" i="1"/>
  <c r="EC283" i="1"/>
  <c r="P314" i="1"/>
  <c r="P279" i="1"/>
  <c r="P292" i="1" s="1"/>
  <c r="P306" i="1" s="1"/>
  <c r="P264" i="1"/>
  <c r="P270" i="1"/>
  <c r="P274" i="1" s="1"/>
  <c r="FQ314" i="1"/>
  <c r="FQ279" i="1"/>
  <c r="FQ292" i="1" s="1"/>
  <c r="FQ306" i="1" s="1"/>
  <c r="FQ264" i="1"/>
  <c r="FQ270" i="1"/>
  <c r="FQ274" i="1" s="1"/>
  <c r="AS314" i="1"/>
  <c r="AS279" i="1"/>
  <c r="AS292" i="1" s="1"/>
  <c r="AS306" i="1" s="1"/>
  <c r="AS264" i="1"/>
  <c r="AS270" i="1"/>
  <c r="AS274" i="1" s="1"/>
  <c r="BM314" i="1"/>
  <c r="BM279" i="1"/>
  <c r="BM292" i="1" s="1"/>
  <c r="BM306" i="1" s="1"/>
  <c r="BM264" i="1"/>
  <c r="BM270" i="1"/>
  <c r="BM274" i="1" s="1"/>
  <c r="CR314" i="1"/>
  <c r="CR279" i="1"/>
  <c r="CR292" i="1" s="1"/>
  <c r="CR306" i="1" s="1"/>
  <c r="CR270" i="1"/>
  <c r="CR274" i="1" s="1"/>
  <c r="EO314" i="1"/>
  <c r="EO279" i="1"/>
  <c r="EO292" i="1" s="1"/>
  <c r="EO306" i="1" s="1"/>
  <c r="EO264" i="1"/>
  <c r="EO270" i="1"/>
  <c r="EO274" i="1" s="1"/>
  <c r="FO314" i="1"/>
  <c r="FO279" i="1"/>
  <c r="FO292" i="1" s="1"/>
  <c r="FO306" i="1" s="1"/>
  <c r="FO264" i="1"/>
  <c r="FO270" i="1"/>
  <c r="FO274" i="1" s="1"/>
  <c r="DW285" i="1"/>
  <c r="DW281" i="1"/>
  <c r="DW81" i="1"/>
  <c r="DW326" i="1"/>
  <c r="DW325" i="1" s="1"/>
  <c r="FS315" i="1"/>
  <c r="FS322" i="1" s="1"/>
  <c r="FS283" i="1"/>
  <c r="EE314" i="1"/>
  <c r="EE279" i="1"/>
  <c r="EE292" i="1" s="1"/>
  <c r="EE306" i="1" s="1"/>
  <c r="EE270" i="1"/>
  <c r="EE274" i="1" s="1"/>
  <c r="CT315" i="1"/>
  <c r="CT322" i="1" s="1"/>
  <c r="CT283" i="1"/>
  <c r="EZ314" i="1"/>
  <c r="EZ279" i="1"/>
  <c r="EZ292" i="1" s="1"/>
  <c r="EZ306" i="1" s="1"/>
  <c r="EZ264" i="1"/>
  <c r="EZ270" i="1"/>
  <c r="EZ274" i="1" s="1"/>
  <c r="BW314" i="1"/>
  <c r="BW279" i="1"/>
  <c r="BW292" i="1" s="1"/>
  <c r="BW306" i="1" s="1"/>
  <c r="BW270" i="1"/>
  <c r="BW274" i="1" s="1"/>
  <c r="FW285" i="1"/>
  <c r="FW81" i="1"/>
  <c r="FW326" i="1"/>
  <c r="FW325" i="1" s="1"/>
  <c r="FE314" i="1"/>
  <c r="FE279" i="1"/>
  <c r="FE292" i="1" s="1"/>
  <c r="FE306" i="1" s="1"/>
  <c r="FE270" i="1"/>
  <c r="FE274" i="1" s="1"/>
  <c r="FX314" i="1"/>
  <c r="FX279" i="1"/>
  <c r="FX292" i="1" s="1"/>
  <c r="FX306" i="1" s="1"/>
  <c r="FX270" i="1"/>
  <c r="FX274" i="1" s="1"/>
  <c r="EJ264" i="1"/>
  <c r="AU314" i="1"/>
  <c r="AU279" i="1"/>
  <c r="AU292" i="1" s="1"/>
  <c r="AU306" i="1" s="1"/>
  <c r="AU270" i="1"/>
  <c r="AU274" i="1" s="1"/>
  <c r="E314" i="1"/>
  <c r="E279" i="1"/>
  <c r="E292" i="1" s="1"/>
  <c r="E306" i="1" s="1"/>
  <c r="E270" i="1"/>
  <c r="E274" i="1" s="1"/>
  <c r="E264" i="1"/>
  <c r="CZ281" i="1"/>
  <c r="DF264" i="1"/>
  <c r="CC281" i="1"/>
  <c r="CC285" i="1"/>
  <c r="CC81" i="1"/>
  <c r="CC326" i="1"/>
  <c r="CC325" i="1" s="1"/>
  <c r="BN281" i="1"/>
  <c r="DS315" i="1"/>
  <c r="DS283" i="1"/>
  <c r="AK285" i="1"/>
  <c r="AK81" i="1"/>
  <c r="AK326" i="1"/>
  <c r="AK325" i="1" s="1"/>
  <c r="CI315" i="1"/>
  <c r="CI322" i="1" s="1"/>
  <c r="CI283" i="1"/>
  <c r="N314" i="1"/>
  <c r="N279" i="1"/>
  <c r="N292" i="1" s="1"/>
  <c r="N306" i="1" s="1"/>
  <c r="N270" i="1"/>
  <c r="N274" i="1" s="1"/>
  <c r="N315" i="1" s="1"/>
  <c r="DL315" i="1"/>
  <c r="DL322" i="1" s="1"/>
  <c r="DL283" i="1"/>
  <c r="D322" i="1"/>
  <c r="BR281" i="1"/>
  <c r="BR285" i="1"/>
  <c r="BR81" i="1"/>
  <c r="BR326" i="1"/>
  <c r="BR325" i="1" s="1"/>
  <c r="BE281" i="1"/>
  <c r="BE285" i="1"/>
  <c r="BE81" i="1"/>
  <c r="BE326" i="1"/>
  <c r="BE325" i="1" s="1"/>
  <c r="W322" i="1"/>
  <c r="DX315" i="1"/>
  <c r="DX322" i="1" s="1"/>
  <c r="DX283" i="1"/>
  <c r="CE314" i="1"/>
  <c r="CE279" i="1"/>
  <c r="CE292" i="1" s="1"/>
  <c r="CE306" i="1" s="1"/>
  <c r="CE270" i="1"/>
  <c r="CE274" i="1" s="1"/>
  <c r="CE264" i="1"/>
  <c r="U322" i="1"/>
  <c r="BC264" i="1"/>
  <c r="EN315" i="1"/>
  <c r="EN322" i="1" s="1"/>
  <c r="EN283" i="1"/>
  <c r="AZ322" i="1"/>
  <c r="AH315" i="1"/>
  <c r="AH283" i="1"/>
  <c r="BB315" i="1"/>
  <c r="BB283" i="1"/>
  <c r="X285" i="1"/>
  <c r="X281" i="1"/>
  <c r="X81" i="1"/>
  <c r="X326" i="1"/>
  <c r="X325" i="1" s="1"/>
  <c r="CG281" i="1"/>
  <c r="CG285" i="1"/>
  <c r="CG81" i="1"/>
  <c r="CG326" i="1"/>
  <c r="CG325" i="1" s="1"/>
  <c r="AR314" i="1"/>
  <c r="AR279" i="1"/>
  <c r="AR292" i="1" s="1"/>
  <c r="AR306" i="1" s="1"/>
  <c r="AR264" i="1"/>
  <c r="AR270" i="1"/>
  <c r="AR274" i="1" s="1"/>
  <c r="ET314" i="1"/>
  <c r="ET279" i="1"/>
  <c r="ET292" i="1" s="1"/>
  <c r="ET306" i="1" s="1"/>
  <c r="ET264" i="1"/>
  <c r="ET270" i="1"/>
  <c r="ET274" i="1" s="1"/>
  <c r="Q315" i="1"/>
  <c r="Q322" i="1" s="1"/>
  <c r="Q283" i="1"/>
  <c r="ED285" i="1"/>
  <c r="ED281" i="1"/>
  <c r="ED81" i="1"/>
  <c r="ED326" i="1"/>
  <c r="ED325" i="1" s="1"/>
  <c r="DJ315" i="1"/>
  <c r="DJ283" i="1"/>
  <c r="EC264" i="1"/>
  <c r="P285" i="1"/>
  <c r="P281" i="1"/>
  <c r="P81" i="1"/>
  <c r="P326" i="1"/>
  <c r="P325" i="1" s="1"/>
  <c r="FQ285" i="1"/>
  <c r="FQ81" i="1"/>
  <c r="FQ326" i="1"/>
  <c r="FQ325" i="1" s="1"/>
  <c r="AS281" i="1"/>
  <c r="AS285" i="1"/>
  <c r="AS81" i="1"/>
  <c r="AS326" i="1"/>
  <c r="AS325" i="1" s="1"/>
  <c r="BM285" i="1"/>
  <c r="BM281" i="1"/>
  <c r="BM81" i="1"/>
  <c r="BM326" i="1"/>
  <c r="BM325" i="1" s="1"/>
  <c r="CR285" i="1"/>
  <c r="CR81" i="1"/>
  <c r="CR326" i="1"/>
  <c r="CR325" i="1" s="1"/>
  <c r="EO281" i="1"/>
  <c r="EO285" i="1"/>
  <c r="EO81" i="1"/>
  <c r="EO326" i="1"/>
  <c r="EO325" i="1" s="1"/>
  <c r="FB314" i="1"/>
  <c r="FB279" i="1"/>
  <c r="FB292" i="1" s="1"/>
  <c r="FB306" i="1" s="1"/>
  <c r="FB270" i="1"/>
  <c r="FB274" i="1" s="1"/>
  <c r="FB264" i="1"/>
  <c r="DC315" i="1"/>
  <c r="DC283" i="1"/>
  <c r="FA285" i="1"/>
  <c r="FA81" i="1"/>
  <c r="FA326" i="1"/>
  <c r="FA325" i="1" s="1"/>
  <c r="O315" i="1"/>
  <c r="O322" i="1" s="1"/>
  <c r="O283" i="1"/>
  <c r="DY264" i="1"/>
  <c r="DP285" i="1"/>
  <c r="DP281" i="1"/>
  <c r="DP81" i="1"/>
  <c r="DP326" i="1"/>
  <c r="DP325" i="1" s="1"/>
  <c r="CB285" i="1"/>
  <c r="CB81" i="1"/>
  <c r="CB326" i="1"/>
  <c r="CB325" i="1" s="1"/>
  <c r="EZ285" i="1"/>
  <c r="EZ281" i="1"/>
  <c r="EZ81" i="1"/>
  <c r="EZ326" i="1"/>
  <c r="EZ325" i="1" s="1"/>
  <c r="AD314" i="1"/>
  <c r="AD279" i="1"/>
  <c r="AD292" i="1" s="1"/>
  <c r="AD306" i="1" s="1"/>
  <c r="AD270" i="1"/>
  <c r="AD274" i="1" s="1"/>
  <c r="O264" i="1"/>
  <c r="FL314" i="1"/>
  <c r="FL279" i="1"/>
  <c r="FL292" i="1" s="1"/>
  <c r="FL306" i="1" s="1"/>
  <c r="FL270" i="1"/>
  <c r="FL274" i="1" s="1"/>
  <c r="AU281" i="1"/>
  <c r="AU285" i="1"/>
  <c r="AU81" i="1"/>
  <c r="AU326" i="1"/>
  <c r="AU325" i="1" s="1"/>
  <c r="E285" i="1"/>
  <c r="E281" i="1"/>
  <c r="E81" i="1"/>
  <c r="CN285" i="1"/>
  <c r="CN281" i="1"/>
  <c r="CN81" i="1"/>
  <c r="CN326" i="1"/>
  <c r="CN325" i="1" s="1"/>
  <c r="L281" i="1"/>
  <c r="DM281" i="1"/>
  <c r="DM315" i="1"/>
  <c r="DM283" i="1"/>
  <c r="CU322" i="1"/>
  <c r="BS281" i="1"/>
  <c r="N281" i="1"/>
  <c r="N285" i="1"/>
  <c r="N81" i="1"/>
  <c r="N326" i="1"/>
  <c r="N325" i="1" s="1"/>
  <c r="CZ315" i="1"/>
  <c r="CZ283" i="1"/>
  <c r="BA314" i="1"/>
  <c r="BA279" i="1"/>
  <c r="BA292" i="1" s="1"/>
  <c r="BA306" i="1" s="1"/>
  <c r="BA270" i="1"/>
  <c r="BA274" i="1" s="1"/>
  <c r="FU315" i="1"/>
  <c r="FU322" i="1" s="1"/>
  <c r="FU283" i="1"/>
  <c r="AT285" i="1"/>
  <c r="AT81" i="1"/>
  <c r="AT326" i="1"/>
  <c r="AT325" i="1" s="1"/>
  <c r="DX264" i="1"/>
  <c r="CE281" i="1"/>
  <c r="CE285" i="1"/>
  <c r="CE81" i="1"/>
  <c r="CE326" i="1"/>
  <c r="CE325" i="1" s="1"/>
  <c r="DR315" i="1"/>
  <c r="DR322" i="1" s="1"/>
  <c r="DR283" i="1"/>
  <c r="DI322" i="1"/>
  <c r="BU322" i="1"/>
  <c r="EN264" i="1"/>
  <c r="CH248" i="1"/>
  <c r="BZ314" i="1"/>
  <c r="BZ279" i="1"/>
  <c r="BZ292" i="1" s="1"/>
  <c r="BZ306" i="1" s="1"/>
  <c r="BZ270" i="1"/>
  <c r="BZ274" i="1" s="1"/>
  <c r="DA315" i="1"/>
  <c r="DA322" i="1" s="1"/>
  <c r="DA283" i="1"/>
  <c r="FC314" i="1"/>
  <c r="FC279" i="1"/>
  <c r="FC292" i="1" s="1"/>
  <c r="FC306" i="1" s="1"/>
  <c r="FC270" i="1"/>
  <c r="FC274" i="1" s="1"/>
  <c r="CL285" i="1"/>
  <c r="CL281" i="1"/>
  <c r="CL81" i="1"/>
  <c r="CL326" i="1"/>
  <c r="CL325" i="1" s="1"/>
  <c r="ET285" i="1"/>
  <c r="ET281" i="1"/>
  <c r="ET81" i="1"/>
  <c r="ET326" i="1"/>
  <c r="ET325" i="1" s="1"/>
  <c r="EQ314" i="1"/>
  <c r="EQ279" i="1"/>
  <c r="EQ292" i="1" s="1"/>
  <c r="EQ306" i="1" s="1"/>
  <c r="EQ270" i="1"/>
  <c r="EQ274" i="1" s="1"/>
  <c r="EM314" i="1"/>
  <c r="EM279" i="1"/>
  <c r="EM292" i="1" s="1"/>
  <c r="EM306" i="1" s="1"/>
  <c r="EM270" i="1"/>
  <c r="EM274" i="1" s="1"/>
  <c r="AB314" i="1"/>
  <c r="AB279" i="1"/>
  <c r="AB292" i="1" s="1"/>
  <c r="AB306" i="1" s="1"/>
  <c r="AB264" i="1"/>
  <c r="AB270" i="1"/>
  <c r="AB274" i="1" s="1"/>
  <c r="K314" i="1"/>
  <c r="K279" i="1"/>
  <c r="K292" i="1" s="1"/>
  <c r="K306" i="1" s="1"/>
  <c r="K270" i="1"/>
  <c r="K274" i="1" s="1"/>
  <c r="CY314" i="1"/>
  <c r="CY279" i="1"/>
  <c r="CY292" i="1" s="1"/>
  <c r="CY306" i="1" s="1"/>
  <c r="CY270" i="1"/>
  <c r="CY274" i="1" s="1"/>
  <c r="EG285" i="1"/>
  <c r="EG81" i="1"/>
  <c r="EG326" i="1"/>
  <c r="EG325" i="1" s="1"/>
  <c r="DE315" i="1"/>
  <c r="DE322" i="1" s="1"/>
  <c r="DE283" i="1"/>
  <c r="FW314" i="1"/>
  <c r="FW279" i="1"/>
  <c r="FW292" i="1" s="1"/>
  <c r="FW306" i="1" s="1"/>
  <c r="FW270" i="1"/>
  <c r="FW274" i="1" s="1"/>
  <c r="AC314" i="1"/>
  <c r="AC279" i="1"/>
  <c r="AC292" i="1" s="1"/>
  <c r="AC306" i="1" s="1"/>
  <c r="AC270" i="1"/>
  <c r="AC274" i="1" s="1"/>
  <c r="DM322" i="1"/>
  <c r="CZ322" i="1"/>
  <c r="DE264" i="1"/>
  <c r="EU322" i="1"/>
  <c r="S264" i="1"/>
  <c r="EE281" i="1"/>
  <c r="EE285" i="1"/>
  <c r="EE81" i="1"/>
  <c r="EE326" i="1"/>
  <c r="EE325" i="1" s="1"/>
  <c r="BG281" i="1"/>
  <c r="CT264" i="1"/>
  <c r="AC285" i="1"/>
  <c r="AC281" i="1"/>
  <c r="AC81" i="1"/>
  <c r="AC326" i="1"/>
  <c r="AC325" i="1" s="1"/>
  <c r="FP315" i="1"/>
  <c r="FP322" i="1" s="1"/>
  <c r="FP283" i="1"/>
  <c r="J315" i="1"/>
  <c r="J322" i="1" s="1"/>
  <c r="J283" i="1"/>
  <c r="BD281" i="1"/>
  <c r="BD285" i="1"/>
  <c r="BD81" i="1"/>
  <c r="BD326" i="1"/>
  <c r="BD325" i="1" s="1"/>
  <c r="EJ322" i="1"/>
  <c r="FO281" i="1"/>
  <c r="FO285" i="1"/>
  <c r="FO81" i="1"/>
  <c r="FO326" i="1"/>
  <c r="FO325" i="1" s="1"/>
  <c r="CN314" i="1"/>
  <c r="CN279" i="1"/>
  <c r="CN292" i="1" s="1"/>
  <c r="CN306" i="1" s="1"/>
  <c r="CN264" i="1"/>
  <c r="CN270" i="1"/>
  <c r="CN274" i="1" s="1"/>
  <c r="EX281" i="1"/>
  <c r="DF322" i="1"/>
  <c r="BG315" i="1"/>
  <c r="BG322" i="1" s="1"/>
  <c r="BG283" i="1"/>
  <c r="CF314" i="1"/>
  <c r="CF279" i="1"/>
  <c r="CF292" i="1" s="1"/>
  <c r="CF306" i="1" s="1"/>
  <c r="CF264" i="1"/>
  <c r="CF270" i="1"/>
  <c r="CF274" i="1" s="1"/>
  <c r="EH315" i="1"/>
  <c r="EH322" i="1" s="1"/>
  <c r="EH283" i="1"/>
  <c r="DS322" i="1"/>
  <c r="DM264" i="1"/>
  <c r="DW314" i="1"/>
  <c r="DW279" i="1"/>
  <c r="DW292" i="1" s="1"/>
  <c r="DW306" i="1" s="1"/>
  <c r="DW264" i="1"/>
  <c r="DW270" i="1"/>
  <c r="DW274" i="1" s="1"/>
  <c r="FI281" i="1"/>
  <c r="CZ264" i="1"/>
  <c r="BS315" i="1"/>
  <c r="BS322" i="1" s="1"/>
  <c r="BS283" i="1"/>
  <c r="FI315" i="1"/>
  <c r="FI283" i="1"/>
  <c r="BA285" i="1"/>
  <c r="BA81" i="1"/>
  <c r="BA326" i="1"/>
  <c r="BA325" i="1" s="1"/>
  <c r="FU264" i="1"/>
  <c r="AT314" i="1"/>
  <c r="AT279" i="1"/>
  <c r="AT292" i="1" s="1"/>
  <c r="AT306" i="1" s="1"/>
  <c r="AT270" i="1"/>
  <c r="AT274" i="1" s="1"/>
  <c r="CM281" i="1"/>
  <c r="DR264" i="1"/>
  <c r="BC322" i="1"/>
  <c r="FN315" i="1"/>
  <c r="FN283" i="1"/>
  <c r="BL314" i="1"/>
  <c r="BL279" i="1"/>
  <c r="BL292" i="1" s="1"/>
  <c r="BL306" i="1" s="1"/>
  <c r="BL270" i="1"/>
  <c r="BL274" i="1" s="1"/>
  <c r="O281" i="1"/>
  <c r="EU315" i="1"/>
  <c r="EU283" i="1"/>
  <c r="BZ285" i="1"/>
  <c r="BZ81" i="1"/>
  <c r="BZ326" i="1"/>
  <c r="BZ325" i="1" s="1"/>
  <c r="AH322" i="1"/>
  <c r="DA264" i="1"/>
  <c r="BB322" i="1"/>
  <c r="FC281" i="1"/>
  <c r="FC285" i="1"/>
  <c r="FC81" i="1"/>
  <c r="FC326" i="1"/>
  <c r="FC325" i="1" s="1"/>
  <c r="CD315" i="1"/>
  <c r="CD283" i="1"/>
  <c r="CL314" i="1"/>
  <c r="CL279" i="1"/>
  <c r="CL292" i="1" s="1"/>
  <c r="CL306" i="1" s="1"/>
  <c r="CL270" i="1"/>
  <c r="CL274" i="1" s="1"/>
  <c r="DO281" i="1"/>
  <c r="EL281" i="1"/>
  <c r="EL285" i="1"/>
  <c r="EL81" i="1"/>
  <c r="EL326" i="1"/>
  <c r="EL325" i="1" s="1"/>
  <c r="DJ322" i="1"/>
  <c r="EC322" i="1"/>
  <c r="EQ281" i="1"/>
  <c r="EQ285" i="1"/>
  <c r="EQ81" i="1"/>
  <c r="EQ326" i="1"/>
  <c r="EQ325" i="1" s="1"/>
  <c r="EM281" i="1"/>
  <c r="EM285" i="1"/>
  <c r="EM81" i="1"/>
  <c r="EM326" i="1"/>
  <c r="EM325" i="1" s="1"/>
  <c r="AB285" i="1"/>
  <c r="AB281" i="1"/>
  <c r="AB81" i="1"/>
  <c r="AB326" i="1"/>
  <c r="AB325" i="1" s="1"/>
  <c r="K285" i="1"/>
  <c r="K81" i="1"/>
  <c r="K326" i="1"/>
  <c r="K325" i="1" s="1"/>
  <c r="CY285" i="1"/>
  <c r="CY281" i="1"/>
  <c r="CY81" i="1"/>
  <c r="CY326" i="1"/>
  <c r="CY325" i="1" s="1"/>
  <c r="EG314" i="1"/>
  <c r="EG279" i="1"/>
  <c r="EG292" i="1" s="1"/>
  <c r="EG306" i="1" s="1"/>
  <c r="EG270" i="1"/>
  <c r="EG274" i="1" s="1"/>
  <c r="C222" i="2" l="1"/>
  <c r="C218" i="2"/>
  <c r="I35" i="2"/>
  <c r="D212" i="2"/>
  <c r="V315" i="1"/>
  <c r="V283" i="1"/>
  <c r="EQ264" i="1"/>
  <c r="BP315" i="1"/>
  <c r="BP283" i="1"/>
  <c r="F315" i="1"/>
  <c r="F283" i="1"/>
  <c r="DU322" i="1"/>
  <c r="G281" i="1"/>
  <c r="BZ315" i="1"/>
  <c r="BZ322" i="1" s="1"/>
  <c r="BZ283" i="1"/>
  <c r="FH315" i="1"/>
  <c r="FH283" i="1"/>
  <c r="AI315" i="1"/>
  <c r="AI322" i="1" s="1"/>
  <c r="AI283" i="1"/>
  <c r="AM264" i="1"/>
  <c r="CB264" i="1"/>
  <c r="CC315" i="1"/>
  <c r="CC322" i="1" s="1"/>
  <c r="CC283" i="1"/>
  <c r="BQ322" i="1"/>
  <c r="AV264" i="1"/>
  <c r="I315" i="1"/>
  <c r="I283" i="1"/>
  <c r="AA281" i="1"/>
  <c r="CS322" i="1"/>
  <c r="FA322" i="1"/>
  <c r="BL315" i="1"/>
  <c r="BL322" i="1" s="1"/>
  <c r="BL283" i="1"/>
  <c r="CB315" i="1"/>
  <c r="CB283" i="1"/>
  <c r="AV315" i="1"/>
  <c r="AV283" i="1"/>
  <c r="CL322" i="1"/>
  <c r="DW315" i="1"/>
  <c r="DW283" i="1"/>
  <c r="CH278" i="1"/>
  <c r="CH253" i="1"/>
  <c r="CH259" i="1" s="1"/>
  <c r="CH262" i="1" s="1"/>
  <c r="N264" i="1"/>
  <c r="E315" i="1"/>
  <c r="E283" i="1"/>
  <c r="BW264" i="1"/>
  <c r="FO315" i="1"/>
  <c r="FO283" i="1"/>
  <c r="BM315" i="1"/>
  <c r="BM283" i="1"/>
  <c r="P315" i="1"/>
  <c r="P283" i="1"/>
  <c r="X315" i="1"/>
  <c r="X322" i="1" s="1"/>
  <c r="X283" i="1"/>
  <c r="BR264" i="1"/>
  <c r="CC264" i="1"/>
  <c r="FH322" i="1"/>
  <c r="CB322" i="1"/>
  <c r="EV315" i="1"/>
  <c r="EV283" i="1"/>
  <c r="DU281" i="1"/>
  <c r="FT315" i="1"/>
  <c r="FT322" i="1" s="1"/>
  <c r="FT283" i="1"/>
  <c r="FM315" i="1"/>
  <c r="FM283" i="1"/>
  <c r="BH264" i="1"/>
  <c r="BP264" i="1"/>
  <c r="I264" i="1"/>
  <c r="FL281" i="1"/>
  <c r="V322" i="1"/>
  <c r="Z281" i="1"/>
  <c r="EQ315" i="1"/>
  <c r="EQ322" i="1" s="1"/>
  <c r="EQ283" i="1"/>
  <c r="CR315" i="1"/>
  <c r="CR322" i="1" s="1"/>
  <c r="CR283" i="1"/>
  <c r="EG281" i="1"/>
  <c r="AB315" i="1"/>
  <c r="AB283" i="1"/>
  <c r="CR281" i="1"/>
  <c r="FE315" i="1"/>
  <c r="FE283" i="1"/>
  <c r="FG315" i="1"/>
  <c r="FG283" i="1"/>
  <c r="H315" i="1"/>
  <c r="H283" i="1"/>
  <c r="DP315" i="1"/>
  <c r="DP283" i="1"/>
  <c r="EV264" i="1"/>
  <c r="EA315" i="1"/>
  <c r="EA283" i="1"/>
  <c r="FT264" i="1"/>
  <c r="CS281" i="1"/>
  <c r="AV322" i="1"/>
  <c r="BP322" i="1"/>
  <c r="F322" i="1"/>
  <c r="BF315" i="1"/>
  <c r="BF283" i="1"/>
  <c r="AI281" i="1"/>
  <c r="BA315" i="1"/>
  <c r="BA322" i="1" s="1"/>
  <c r="BA283" i="1"/>
  <c r="EE315" i="1"/>
  <c r="EE322" i="1" s="1"/>
  <c r="EE283" i="1"/>
  <c r="EE264" i="1"/>
  <c r="EG264" i="1"/>
  <c r="BZ281" i="1"/>
  <c r="BA281" i="1"/>
  <c r="FW315" i="1"/>
  <c r="FW322" i="1" s="1"/>
  <c r="FW283" i="1"/>
  <c r="FC315" i="1"/>
  <c r="FC283" i="1"/>
  <c r="AD315" i="1"/>
  <c r="AD283" i="1"/>
  <c r="FB315" i="1"/>
  <c r="FB283" i="1"/>
  <c r="CE315" i="1"/>
  <c r="CE322" i="1" s="1"/>
  <c r="CE283" i="1"/>
  <c r="N322" i="1"/>
  <c r="E322" i="1"/>
  <c r="FE264" i="1"/>
  <c r="BE315" i="1"/>
  <c r="BE283" i="1"/>
  <c r="Z315" i="1"/>
  <c r="Z283" i="1"/>
  <c r="DP264" i="1"/>
  <c r="FT292" i="1"/>
  <c r="FT306" i="1" s="1"/>
  <c r="FT281" i="1"/>
  <c r="FD315" i="1"/>
  <c r="FD283" i="1"/>
  <c r="FM322" i="1"/>
  <c r="V281" i="1"/>
  <c r="I322" i="1"/>
  <c r="BF322" i="1"/>
  <c r="FJ315" i="1"/>
  <c r="FJ322" i="1" s="1"/>
  <c r="FJ283" i="1"/>
  <c r="CL264" i="1"/>
  <c r="V264" i="1"/>
  <c r="EG315" i="1"/>
  <c r="EG283" i="1"/>
  <c r="DW322" i="1"/>
  <c r="FW264" i="1"/>
  <c r="FC264" i="1"/>
  <c r="AD264" i="1"/>
  <c r="CB281" i="1"/>
  <c r="AU264" i="1"/>
  <c r="FO322" i="1"/>
  <c r="BM322" i="1"/>
  <c r="P322" i="1"/>
  <c r="FH281" i="1"/>
  <c r="CF281" i="1"/>
  <c r="AM281" i="1"/>
  <c r="EB315" i="1"/>
  <c r="EB322" i="1" s="1"/>
  <c r="EB283" i="1"/>
  <c r="AG315" i="1"/>
  <c r="AG283" i="1"/>
  <c r="Z264" i="1"/>
  <c r="BL281" i="1"/>
  <c r="EV322" i="1"/>
  <c r="EA322" i="1"/>
  <c r="CO315" i="1"/>
  <c r="CO322" i="1" s="1"/>
  <c r="CO283" i="1"/>
  <c r="FF315" i="1"/>
  <c r="FF283" i="1"/>
  <c r="I281" i="1"/>
  <c r="FJ264" i="1"/>
  <c r="BH315" i="1"/>
  <c r="BH322" i="1" s="1"/>
  <c r="BH283" i="1"/>
  <c r="K281" i="1"/>
  <c r="CN315" i="1"/>
  <c r="CN283" i="1"/>
  <c r="AB322" i="1"/>
  <c r="FB322" i="1"/>
  <c r="ET315" i="1"/>
  <c r="ET283" i="1"/>
  <c r="AU315" i="1"/>
  <c r="AU283" i="1"/>
  <c r="FE322" i="1"/>
  <c r="EZ315" i="1"/>
  <c r="EZ322" i="1" s="1"/>
  <c r="EZ283" i="1"/>
  <c r="EO315" i="1"/>
  <c r="EO322" i="1" s="1"/>
  <c r="EO283" i="1"/>
  <c r="AS315" i="1"/>
  <c r="AS283" i="1"/>
  <c r="AR281" i="1"/>
  <c r="BE322" i="1"/>
  <c r="EB264" i="1"/>
  <c r="FG322" i="1"/>
  <c r="H322" i="1"/>
  <c r="DZ315" i="1"/>
  <c r="DZ322" i="1" s="1"/>
  <c r="DZ283" i="1"/>
  <c r="AG264" i="1"/>
  <c r="BK264" i="1"/>
  <c r="DP322" i="1"/>
  <c r="EW315" i="1"/>
  <c r="EW283" i="1"/>
  <c r="CO264" i="1"/>
  <c r="BD315" i="1"/>
  <c r="BD283" i="1"/>
  <c r="AD281" i="1"/>
  <c r="CP264" i="1"/>
  <c r="CP281" i="1"/>
  <c r="DD315" i="1"/>
  <c r="DD322" i="1" s="1"/>
  <c r="DD283" i="1"/>
  <c r="DQ315" i="1"/>
  <c r="DQ322" i="1" s="1"/>
  <c r="DQ283" i="1"/>
  <c r="EG322" i="1"/>
  <c r="CY315" i="1"/>
  <c r="CY283" i="1"/>
  <c r="EM315" i="1"/>
  <c r="EM322" i="1" s="1"/>
  <c r="EM283" i="1"/>
  <c r="FC322" i="1"/>
  <c r="AT281" i="1"/>
  <c r="AD322" i="1"/>
  <c r="BJ315" i="1"/>
  <c r="BJ283" i="1"/>
  <c r="AL315" i="1"/>
  <c r="AL322" i="1" s="1"/>
  <c r="AL283" i="1"/>
  <c r="BK315" i="1"/>
  <c r="BK283" i="1"/>
  <c r="Z322" i="1"/>
  <c r="EP281" i="1"/>
  <c r="DZ281" i="1"/>
  <c r="DT264" i="1"/>
  <c r="EW264" i="1"/>
  <c r="FD322" i="1"/>
  <c r="EL315" i="1"/>
  <c r="EL322" i="1" s="1"/>
  <c r="EL283" i="1"/>
  <c r="BD264" i="1"/>
  <c r="CK281" i="1"/>
  <c r="EW281" i="1"/>
  <c r="FD281" i="1"/>
  <c r="CP315" i="1"/>
  <c r="CP283" i="1"/>
  <c r="CL315" i="1"/>
  <c r="CL283" i="1"/>
  <c r="FL315" i="1"/>
  <c r="FL322" i="1" s="1"/>
  <c r="FL283" i="1"/>
  <c r="AM315" i="1"/>
  <c r="AM322" i="1" s="1"/>
  <c r="AM283" i="1"/>
  <c r="FA315" i="1"/>
  <c r="FA283" i="1"/>
  <c r="BL264" i="1"/>
  <c r="K264" i="1"/>
  <c r="FH264" i="1"/>
  <c r="DV322" i="1"/>
  <c r="AC264" i="1"/>
  <c r="BR315" i="1"/>
  <c r="BR322" i="1" s="1"/>
  <c r="BR283" i="1"/>
  <c r="CY264" i="1"/>
  <c r="EM264" i="1"/>
  <c r="AU322" i="1"/>
  <c r="ED315" i="1"/>
  <c r="ED283" i="1"/>
  <c r="CG264" i="1"/>
  <c r="EB281" i="1"/>
  <c r="C216" i="1"/>
  <c r="C221" i="1" s="1"/>
  <c r="C226" i="1" s="1"/>
  <c r="FZ213" i="1"/>
  <c r="GB213" i="1" s="1"/>
  <c r="C326" i="1"/>
  <c r="BJ264" i="1"/>
  <c r="AL264" i="1"/>
  <c r="DD281" i="1"/>
  <c r="AG322" i="1"/>
  <c r="DT315" i="1"/>
  <c r="DT283" i="1"/>
  <c r="FF322" i="1"/>
  <c r="EK315" i="1"/>
  <c r="EK322" i="1" s="1"/>
  <c r="EK283" i="1"/>
  <c r="BV281" i="1"/>
  <c r="AV281" i="1"/>
  <c r="AC315" i="1"/>
  <c r="AC322" i="1" s="1"/>
  <c r="AC283" i="1"/>
  <c r="BA264" i="1"/>
  <c r="FX322" i="1"/>
  <c r="F264" i="1"/>
  <c r="AT264" i="1"/>
  <c r="CN322" i="1"/>
  <c r="FQ281" i="1"/>
  <c r="ET322" i="1"/>
  <c r="AS322" i="1"/>
  <c r="CG315" i="1"/>
  <c r="CG322" i="1" s="1"/>
  <c r="CG283" i="1"/>
  <c r="BK322" i="1"/>
  <c r="BW281" i="1"/>
  <c r="CK315" i="1"/>
  <c r="CK283" i="1"/>
  <c r="EW322" i="1"/>
  <c r="AY315" i="1"/>
  <c r="AY322" i="1" s="1"/>
  <c r="AY283" i="1"/>
  <c r="EP315" i="1"/>
  <c r="EP322" i="1" s="1"/>
  <c r="EP283" i="1"/>
  <c r="BV315" i="1"/>
  <c r="BV322" i="1" s="1"/>
  <c r="BV283" i="1"/>
  <c r="EK264" i="1"/>
  <c r="AJ315" i="1"/>
  <c r="AJ322" i="1" s="1"/>
  <c r="AJ283" i="1"/>
  <c r="DU315" i="1"/>
  <c r="DU283" i="1"/>
  <c r="FX281" i="1"/>
  <c r="BD322" i="1"/>
  <c r="CP322" i="1"/>
  <c r="FR314" i="1"/>
  <c r="FR279" i="1"/>
  <c r="FR292" i="1" s="1"/>
  <c r="FR306" i="1" s="1"/>
  <c r="FR270" i="1"/>
  <c r="FR274" i="1" s="1"/>
  <c r="K315" i="1"/>
  <c r="K322" i="1" s="1"/>
  <c r="K283" i="1"/>
  <c r="FX315" i="1"/>
  <c r="FX283" i="1"/>
  <c r="ED322" i="1"/>
  <c r="AK322" i="1"/>
  <c r="CK322" i="1"/>
  <c r="BW315" i="1"/>
  <c r="BW322" i="1" s="1"/>
  <c r="BW283" i="1"/>
  <c r="AT315" i="1"/>
  <c r="AT322" i="1" s="1"/>
  <c r="AT283" i="1"/>
  <c r="CF315" i="1"/>
  <c r="CF322" i="1" s="1"/>
  <c r="CF283" i="1"/>
  <c r="CY322" i="1"/>
  <c r="BZ264" i="1"/>
  <c r="FL264" i="1"/>
  <c r="FA281" i="1"/>
  <c r="AR315" i="1"/>
  <c r="AR322" i="1" s="1"/>
  <c r="AR283" i="1"/>
  <c r="AK281" i="1"/>
  <c r="FX264" i="1"/>
  <c r="FW281" i="1"/>
  <c r="CR264" i="1"/>
  <c r="FQ315" i="1"/>
  <c r="FQ322" i="1" s="1"/>
  <c r="FQ283" i="1"/>
  <c r="AK315" i="1"/>
  <c r="AK283" i="1"/>
  <c r="DV281" i="1"/>
  <c r="AE315" i="1"/>
  <c r="AE322" i="1" s="1"/>
  <c r="AE283" i="1"/>
  <c r="BQ281" i="1"/>
  <c r="DV315" i="1"/>
  <c r="DV283" i="1"/>
  <c r="BJ322" i="1"/>
  <c r="BQ315" i="1"/>
  <c r="BQ283" i="1"/>
  <c r="G315" i="1"/>
  <c r="G322" i="1" s="1"/>
  <c r="G283" i="1"/>
  <c r="DD264" i="1"/>
  <c r="BP281" i="1"/>
  <c r="DT322" i="1"/>
  <c r="CK264" i="1"/>
  <c r="AY264" i="1"/>
  <c r="EP264" i="1"/>
  <c r="AA315" i="1"/>
  <c r="AA322" i="1" s="1"/>
  <c r="AA283" i="1"/>
  <c r="FE281" i="1"/>
  <c r="CS315" i="1"/>
  <c r="CS283" i="1"/>
  <c r="FA264" i="1"/>
  <c r="FR285" i="1"/>
  <c r="FR281" i="1"/>
  <c r="FR81" i="1"/>
  <c r="FR326" i="1"/>
  <c r="FR325" i="1" s="1"/>
  <c r="D217" i="2" l="1"/>
  <c r="I38" i="2"/>
  <c r="H41" i="2"/>
  <c r="C242" i="2"/>
  <c r="C224" i="2"/>
  <c r="C233" i="2"/>
  <c r="C232" i="2"/>
  <c r="C230" i="2"/>
  <c r="C325" i="1"/>
  <c r="CH314" i="1"/>
  <c r="CH279" i="1"/>
  <c r="CH292" i="1" s="1"/>
  <c r="CH306" i="1" s="1"/>
  <c r="CH270" i="1"/>
  <c r="CH274" i="1" s="1"/>
  <c r="C246" i="1"/>
  <c r="C228" i="1"/>
  <c r="FZ226" i="1"/>
  <c r="FZ228" i="1" s="1"/>
  <c r="C237" i="1"/>
  <c r="C236" i="1"/>
  <c r="C234" i="1"/>
  <c r="CH281" i="1"/>
  <c r="CH285" i="1"/>
  <c r="CH81" i="1"/>
  <c r="CH326" i="1"/>
  <c r="CH325" i="1" s="1"/>
  <c r="C222" i="1"/>
  <c r="FR315" i="1"/>
  <c r="FR322" i="1" s="1"/>
  <c r="FR283" i="1"/>
  <c r="FR264" i="1"/>
  <c r="D222" i="2" l="1"/>
  <c r="D218" i="2"/>
  <c r="C234" i="2"/>
  <c r="C238" i="2" s="1"/>
  <c r="C243" i="2" s="1"/>
  <c r="H42" i="2" s="1"/>
  <c r="C244" i="2"/>
  <c r="CH315" i="1"/>
  <c r="CH283" i="1"/>
  <c r="CH264" i="1"/>
  <c r="FZ246" i="1"/>
  <c r="C238" i="1"/>
  <c r="C242" i="1" s="1"/>
  <c r="FZ326" i="1"/>
  <c r="GA325" i="1" s="1"/>
  <c r="GA326" i="1" s="1"/>
  <c r="CH322" i="1"/>
  <c r="C249" i="2" l="1"/>
  <c r="C255" i="2" s="1"/>
  <c r="C258" i="2" s="1"/>
  <c r="C274" i="2"/>
  <c r="I41" i="2"/>
  <c r="D242" i="2"/>
  <c r="D224" i="2"/>
  <c r="D233" i="2"/>
  <c r="D232" i="2"/>
  <c r="D230" i="2"/>
  <c r="C38" i="1"/>
  <c r="FZ242" i="1"/>
  <c r="C247" i="1"/>
  <c r="H46" i="2" l="1"/>
  <c r="C266" i="2"/>
  <c r="C270" i="2" s="1"/>
  <c r="C279" i="2" s="1"/>
  <c r="H50" i="2" s="1"/>
  <c r="C275" i="2"/>
  <c r="C260" i="2"/>
  <c r="C281" i="2"/>
  <c r="H51" i="2" s="1"/>
  <c r="H43" i="2"/>
  <c r="D234" i="2"/>
  <c r="D238" i="2" s="1"/>
  <c r="D243" i="2" s="1"/>
  <c r="I42" i="2" s="1"/>
  <c r="FZ247" i="1"/>
  <c r="C248" i="1"/>
  <c r="H47" i="2" l="1"/>
  <c r="C288" i="2"/>
  <c r="C302" i="2" s="1"/>
  <c r="H62" i="2" s="1"/>
  <c r="D244" i="2"/>
  <c r="C277" i="2"/>
  <c r="C278" i="1"/>
  <c r="FZ248" i="1"/>
  <c r="GB248" i="1" s="1"/>
  <c r="C253" i="1"/>
  <c r="C284" i="2" l="1"/>
  <c r="H49" i="2"/>
  <c r="D249" i="2"/>
  <c r="D255" i="2" s="1"/>
  <c r="D258" i="2" s="1"/>
  <c r="D274" i="2"/>
  <c r="C259" i="1"/>
  <c r="C262" i="1" s="1"/>
  <c r="FZ253" i="1"/>
  <c r="C285" i="1"/>
  <c r="FZ278" i="1"/>
  <c r="C81" i="1"/>
  <c r="FZ81" i="1" s="1"/>
  <c r="D277" i="2" l="1"/>
  <c r="D281" i="2"/>
  <c r="I51" i="2" s="1"/>
  <c r="I43" i="2"/>
  <c r="I46" i="2"/>
  <c r="D275" i="2"/>
  <c r="D260" i="2"/>
  <c r="D266" i="2"/>
  <c r="D270" i="2" s="1"/>
  <c r="D279" i="2" s="1"/>
  <c r="I50" i="2" s="1"/>
  <c r="H53" i="2"/>
  <c r="C287" i="2"/>
  <c r="C291" i="2"/>
  <c r="C306" i="2" s="1"/>
  <c r="H54" i="2" s="1"/>
  <c r="FZ285" i="1"/>
  <c r="GB278" i="1"/>
  <c r="GD278" i="1"/>
  <c r="GE279" i="1" s="1"/>
  <c r="C314" i="1"/>
  <c r="FZ262" i="1"/>
  <c r="C279" i="1"/>
  <c r="C270" i="1"/>
  <c r="C296" i="2" l="1"/>
  <c r="C293" i="2"/>
  <c r="H56" i="2" s="1"/>
  <c r="H55" i="2"/>
  <c r="C290" i="2"/>
  <c r="D284" i="2"/>
  <c r="I49" i="2"/>
  <c r="D288" i="2"/>
  <c r="D302" i="2" s="1"/>
  <c r="I62" i="2" s="1"/>
  <c r="I47" i="2"/>
  <c r="C274" i="1"/>
  <c r="FZ270" i="1"/>
  <c r="C264" i="1"/>
  <c r="FZ264" i="1" s="1"/>
  <c r="C292" i="1"/>
  <c r="FZ279" i="1"/>
  <c r="GB279" i="1" s="1"/>
  <c r="C281" i="1"/>
  <c r="FQ300" i="1"/>
  <c r="C300" i="1"/>
  <c r="AU300" i="1"/>
  <c r="FB300" i="1"/>
  <c r="BR300" i="1"/>
  <c r="BB300" i="1"/>
  <c r="CT300" i="1"/>
  <c r="AJ300" i="1"/>
  <c r="V300" i="1"/>
  <c r="CW300" i="1"/>
  <c r="Q300" i="1"/>
  <c r="K300" i="1"/>
  <c r="DT300" i="1"/>
  <c r="DD300" i="1"/>
  <c r="FN300" i="1"/>
  <c r="DE300" i="1"/>
  <c r="DV300" i="1"/>
  <c r="BV300" i="1"/>
  <c r="DZ300" i="1"/>
  <c r="EL300" i="1"/>
  <c r="N300" i="1"/>
  <c r="CA300" i="1"/>
  <c r="EN300" i="1"/>
  <c r="AT300" i="1"/>
  <c r="AD300" i="1"/>
  <c r="BC300" i="1"/>
  <c r="DS300" i="1"/>
  <c r="BK300" i="1"/>
  <c r="DG300" i="1"/>
  <c r="CN300" i="1"/>
  <c r="EA300" i="1"/>
  <c r="BD300" i="1"/>
  <c r="CY300" i="1"/>
  <c r="EP300" i="1"/>
  <c r="CV300" i="1"/>
  <c r="AS300" i="1"/>
  <c r="BG300" i="1"/>
  <c r="DW300" i="1"/>
  <c r="Y300" i="1"/>
  <c r="CI300" i="1"/>
  <c r="U300" i="1"/>
  <c r="EM300" i="1"/>
  <c r="BF300" i="1"/>
  <c r="EX300" i="1"/>
  <c r="H300" i="1"/>
  <c r="CJ300" i="1"/>
  <c r="FT300" i="1"/>
  <c r="M300" i="1"/>
  <c r="DO300" i="1"/>
  <c r="EY300" i="1"/>
  <c r="AA300" i="1"/>
  <c r="EO300" i="1"/>
  <c r="AH300" i="1"/>
  <c r="S300" i="1"/>
  <c r="AE300" i="1"/>
  <c r="EU300" i="1"/>
  <c r="AL300" i="1"/>
  <c r="DU300" i="1"/>
  <c r="FF300" i="1"/>
  <c r="EH300" i="1"/>
  <c r="CE300" i="1"/>
  <c r="AC300" i="1"/>
  <c r="X300" i="1"/>
  <c r="EB300" i="1"/>
  <c r="CS300" i="1"/>
  <c r="FG300" i="1"/>
  <c r="FK300" i="1"/>
  <c r="CR300" i="1"/>
  <c r="AZ300" i="1"/>
  <c r="AB300" i="1"/>
  <c r="EQ300" i="1"/>
  <c r="FW300" i="1"/>
  <c r="FH300" i="1"/>
  <c r="FI300" i="1"/>
  <c r="J300" i="1"/>
  <c r="CB300" i="1"/>
  <c r="DR300" i="1"/>
  <c r="BP300" i="1"/>
  <c r="AO300" i="1"/>
  <c r="EC300" i="1"/>
  <c r="ER300" i="1"/>
  <c r="EG300" i="1"/>
  <c r="EJ300" i="1"/>
  <c r="BQ300" i="1"/>
  <c r="BL300" i="1"/>
  <c r="FO300" i="1"/>
  <c r="CL300" i="1"/>
  <c r="AX300" i="1"/>
  <c r="I300" i="1"/>
  <c r="R300" i="1"/>
  <c r="G300" i="1"/>
  <c r="AG300" i="1"/>
  <c r="DB300" i="1"/>
  <c r="CX300" i="1"/>
  <c r="BN300" i="1"/>
  <c r="AI300" i="1"/>
  <c r="T300" i="1"/>
  <c r="DI300" i="1"/>
  <c r="AP300" i="1"/>
  <c r="FU300" i="1"/>
  <c r="EF300" i="1"/>
  <c r="BO300" i="1"/>
  <c r="CF300" i="1"/>
  <c r="ED300" i="1"/>
  <c r="CU300" i="1"/>
  <c r="BT300" i="1"/>
  <c r="FC300" i="1"/>
  <c r="DA300" i="1"/>
  <c r="FM300" i="1"/>
  <c r="EW300" i="1"/>
  <c r="CZ300" i="1"/>
  <c r="FA300" i="1"/>
  <c r="AQ300" i="1"/>
  <c r="P300" i="1"/>
  <c r="AV300" i="1"/>
  <c r="CD300" i="1"/>
  <c r="BX300" i="1"/>
  <c r="AF300" i="1"/>
  <c r="ET300" i="1"/>
  <c r="D300" i="1"/>
  <c r="CG300" i="1"/>
  <c r="DJ300" i="1"/>
  <c r="FL300" i="1"/>
  <c r="W300" i="1"/>
  <c r="EI300" i="1"/>
  <c r="CK300" i="1"/>
  <c r="AW300" i="1"/>
  <c r="DX300" i="1"/>
  <c r="FR300" i="1"/>
  <c r="BS300" i="1"/>
  <c r="DF300" i="1"/>
  <c r="CM300" i="1"/>
  <c r="CO300" i="1"/>
  <c r="FP300" i="1"/>
  <c r="ES300" i="1"/>
  <c r="DM300" i="1"/>
  <c r="EE300" i="1"/>
  <c r="F300" i="1"/>
  <c r="AY300" i="1"/>
  <c r="CQ300" i="1"/>
  <c r="DH300" i="1"/>
  <c r="FE300" i="1"/>
  <c r="DL300" i="1"/>
  <c r="EV300" i="1"/>
  <c r="BI300" i="1"/>
  <c r="CP300" i="1"/>
  <c r="FJ300" i="1"/>
  <c r="DK300" i="1"/>
  <c r="BY300" i="1"/>
  <c r="BE300" i="1"/>
  <c r="BU300" i="1"/>
  <c r="FS300" i="1"/>
  <c r="BZ300" i="1"/>
  <c r="AR300" i="1"/>
  <c r="AN300" i="1"/>
  <c r="CH300" i="1"/>
  <c r="DN300" i="1"/>
  <c r="Z300" i="1"/>
  <c r="BA300" i="1"/>
  <c r="DY300" i="1"/>
  <c r="CC300" i="1"/>
  <c r="AM300" i="1"/>
  <c r="DP300" i="1"/>
  <c r="DC300" i="1"/>
  <c r="BW300" i="1"/>
  <c r="EZ300" i="1"/>
  <c r="BM300" i="1"/>
  <c r="FD300" i="1"/>
  <c r="E300" i="1"/>
  <c r="L300" i="1"/>
  <c r="DQ300" i="1"/>
  <c r="BJ300" i="1"/>
  <c r="BH300" i="1"/>
  <c r="FV300" i="1"/>
  <c r="FX300" i="1"/>
  <c r="AK300" i="1"/>
  <c r="EK300" i="1"/>
  <c r="O300" i="1"/>
  <c r="AW295" i="1"/>
  <c r="AW310" i="1" s="1"/>
  <c r="ES295" i="1"/>
  <c r="ES310" i="1" s="1"/>
  <c r="EY295" i="1"/>
  <c r="EY310" i="1" s="1"/>
  <c r="BX295" i="1"/>
  <c r="BX310" i="1" s="1"/>
  <c r="AW288" i="1"/>
  <c r="AW291" i="1" s="1"/>
  <c r="CW295" i="1"/>
  <c r="CW310" i="1" s="1"/>
  <c r="CQ288" i="1"/>
  <c r="CQ291" i="1" s="1"/>
  <c r="DG288" i="1"/>
  <c r="DG291" i="1" s="1"/>
  <c r="AX295" i="1"/>
  <c r="AX310" i="1" s="1"/>
  <c r="DS295" i="1"/>
  <c r="DS310" i="1" s="1"/>
  <c r="CA295" i="1"/>
  <c r="CA310" i="1" s="1"/>
  <c r="ES288" i="1"/>
  <c r="ES291" i="1" s="1"/>
  <c r="DA295" i="1"/>
  <c r="DA310" i="1" s="1"/>
  <c r="FV295" i="1"/>
  <c r="FV310" i="1" s="1"/>
  <c r="DI295" i="1"/>
  <c r="DI310" i="1" s="1"/>
  <c r="FP295" i="1"/>
  <c r="FP310" i="1" s="1"/>
  <c r="FK288" i="1"/>
  <c r="FK291" i="1" s="1"/>
  <c r="BI295" i="1"/>
  <c r="BI310" i="1" s="1"/>
  <c r="DE295" i="1"/>
  <c r="DE310" i="1" s="1"/>
  <c r="DY295" i="1"/>
  <c r="DY310" i="1" s="1"/>
  <c r="O295" i="1"/>
  <c r="O310" i="1" s="1"/>
  <c r="EX295" i="1"/>
  <c r="EX310" i="1" s="1"/>
  <c r="M295" i="1"/>
  <c r="M310" i="1" s="1"/>
  <c r="DB288" i="1"/>
  <c r="DB291" i="1" s="1"/>
  <c r="DC295" i="1"/>
  <c r="DC310" i="1" s="1"/>
  <c r="DJ295" i="1"/>
  <c r="DJ310" i="1" s="1"/>
  <c r="EN295" i="1"/>
  <c r="EN310" i="1" s="1"/>
  <c r="AP295" i="1"/>
  <c r="AP310" i="1" s="1"/>
  <c r="EI288" i="1"/>
  <c r="EI291" i="1" s="1"/>
  <c r="ER295" i="1"/>
  <c r="ER310" i="1" s="1"/>
  <c r="BY288" i="1"/>
  <c r="BY291" i="1" s="1"/>
  <c r="Y288" i="1"/>
  <c r="Y291" i="1" s="1"/>
  <c r="DL288" i="1"/>
  <c r="DL291" i="1" s="1"/>
  <c r="AN288" i="1"/>
  <c r="AN291" i="1" s="1"/>
  <c r="CC295" i="1"/>
  <c r="CC310" i="1" s="1"/>
  <c r="EY288" i="1"/>
  <c r="EY291" i="1" s="1"/>
  <c r="DP295" i="1"/>
  <c r="DP310" i="1" s="1"/>
  <c r="BO288" i="1"/>
  <c r="BO291" i="1" s="1"/>
  <c r="FP288" i="1"/>
  <c r="FP291" i="1" s="1"/>
  <c r="AX288" i="1"/>
  <c r="AX291" i="1" s="1"/>
  <c r="CJ288" i="1"/>
  <c r="CJ291" i="1" s="1"/>
  <c r="CK295" i="1"/>
  <c r="CK310" i="1" s="1"/>
  <c r="AQ288" i="1"/>
  <c r="AQ291" i="1" s="1"/>
  <c r="FJ295" i="1"/>
  <c r="FJ310" i="1" s="1"/>
  <c r="EU288" i="1"/>
  <c r="EU291" i="1" s="1"/>
  <c r="BU288" i="1"/>
  <c r="BU291" i="1" s="1"/>
  <c r="FQ295" i="1"/>
  <c r="FQ310" i="1" s="1"/>
  <c r="AF288" i="1"/>
  <c r="AF291" i="1" s="1"/>
  <c r="M288" i="1"/>
  <c r="M291" i="1" s="1"/>
  <c r="BC288" i="1"/>
  <c r="BC291" i="1" s="1"/>
  <c r="CW288" i="1"/>
  <c r="CW291" i="1" s="1"/>
  <c r="AH288" i="1"/>
  <c r="AH291" i="1" s="1"/>
  <c r="AO288" i="1"/>
  <c r="AO291" i="1" s="1"/>
  <c r="EN288" i="1"/>
  <c r="EN291" i="1" s="1"/>
  <c r="CE295" i="1"/>
  <c r="CE310" i="1" s="1"/>
  <c r="CV288" i="1"/>
  <c r="CV291" i="1" s="1"/>
  <c r="F295" i="1"/>
  <c r="F310" i="1" s="1"/>
  <c r="FM295" i="1"/>
  <c r="FM310" i="1" s="1"/>
  <c r="CF295" i="1"/>
  <c r="CF310" i="1" s="1"/>
  <c r="R288" i="1"/>
  <c r="R291" i="1" s="1"/>
  <c r="I295" i="1"/>
  <c r="I310" i="1" s="1"/>
  <c r="V295" i="1"/>
  <c r="V310" i="1" s="1"/>
  <c r="CU288" i="1"/>
  <c r="CU291" i="1" s="1"/>
  <c r="BK295" i="1"/>
  <c r="BK310" i="1" s="1"/>
  <c r="EJ288" i="1"/>
  <c r="EJ291" i="1" s="1"/>
  <c r="AI295" i="1"/>
  <c r="AI310" i="1" s="1"/>
  <c r="J288" i="1"/>
  <c r="J291" i="1" s="1"/>
  <c r="BJ295" i="1"/>
  <c r="BJ310" i="1" s="1"/>
  <c r="W288" i="1"/>
  <c r="W291" i="1" s="1"/>
  <c r="AZ288" i="1"/>
  <c r="AZ291" i="1" s="1"/>
  <c r="ER288" i="1"/>
  <c r="ER291" i="1" s="1"/>
  <c r="DJ288" i="1"/>
  <c r="DJ291" i="1" s="1"/>
  <c r="DY288" i="1"/>
  <c r="DY291" i="1" s="1"/>
  <c r="Q288" i="1"/>
  <c r="Q291" i="1" s="1"/>
  <c r="CY295" i="1"/>
  <c r="CY310" i="1" s="1"/>
  <c r="AA295" i="1"/>
  <c r="AA310" i="1" s="1"/>
  <c r="G295" i="1"/>
  <c r="G310" i="1" s="1"/>
  <c r="BB288" i="1"/>
  <c r="BB291" i="1" s="1"/>
  <c r="EC288" i="1"/>
  <c r="EC291" i="1" s="1"/>
  <c r="ED295" i="1"/>
  <c r="ED310" i="1" s="1"/>
  <c r="DN288" i="1"/>
  <c r="DN291" i="1" s="1"/>
  <c r="CL295" i="1"/>
  <c r="CL310" i="1" s="1"/>
  <c r="BX288" i="1"/>
  <c r="BX291" i="1" s="1"/>
  <c r="DX288" i="1"/>
  <c r="DX291" i="1" s="1"/>
  <c r="AY295" i="1"/>
  <c r="AY310" i="1" s="1"/>
  <c r="CI288" i="1"/>
  <c r="CI291" i="1" s="1"/>
  <c r="EA295" i="1"/>
  <c r="EA310" i="1" s="1"/>
  <c r="T288" i="1"/>
  <c r="T291" i="1" s="1"/>
  <c r="AP288" i="1"/>
  <c r="AP291" i="1" s="1"/>
  <c r="BT288" i="1"/>
  <c r="BT291" i="1" s="1"/>
  <c r="DI288" i="1"/>
  <c r="DI291" i="1" s="1"/>
  <c r="FE295" i="1"/>
  <c r="FE310" i="1" s="1"/>
  <c r="U288" i="1"/>
  <c r="U291" i="1" s="1"/>
  <c r="CX288" i="1"/>
  <c r="CX291" i="1" s="1"/>
  <c r="BQ295" i="1"/>
  <c r="BQ310" i="1" s="1"/>
  <c r="FA295" i="1"/>
  <c r="FA310" i="1" s="1"/>
  <c r="DM288" i="1"/>
  <c r="DM291" i="1" s="1"/>
  <c r="F288" i="1"/>
  <c r="F291" i="1" s="1"/>
  <c r="BK288" i="1"/>
  <c r="BK291" i="1" s="1"/>
  <c r="FM288" i="1"/>
  <c r="FM291" i="1" s="1"/>
  <c r="CC288" i="1"/>
  <c r="CC291" i="1" s="1"/>
  <c r="BD288" i="1"/>
  <c r="BD291" i="1" s="1"/>
  <c r="BH288" i="1"/>
  <c r="BH291" i="1" s="1"/>
  <c r="AU288" i="1"/>
  <c r="AU291" i="1" s="1"/>
  <c r="CO288" i="1"/>
  <c r="CO291" i="1" s="1"/>
  <c r="CE288" i="1"/>
  <c r="CE291" i="1" s="1"/>
  <c r="FG288" i="1"/>
  <c r="FG291" i="1" s="1"/>
  <c r="DE288" i="1"/>
  <c r="DE291" i="1" s="1"/>
  <c r="FI288" i="1"/>
  <c r="FI291" i="1" s="1"/>
  <c r="EQ288" i="1"/>
  <c r="EQ291" i="1" s="1"/>
  <c r="N288" i="1"/>
  <c r="N291" i="1" s="1"/>
  <c r="DK288" i="1"/>
  <c r="DK291" i="1" s="1"/>
  <c r="ET288" i="1"/>
  <c r="ET291" i="1" s="1"/>
  <c r="S288" i="1"/>
  <c r="S291" i="1" s="1"/>
  <c r="DW288" i="1"/>
  <c r="DW291" i="1" s="1"/>
  <c r="E288" i="1"/>
  <c r="E291" i="1" s="1"/>
  <c r="P288" i="1"/>
  <c r="P291" i="1" s="1"/>
  <c r="L288" i="1"/>
  <c r="L291" i="1" s="1"/>
  <c r="AS288" i="1"/>
  <c r="AS291" i="1" s="1"/>
  <c r="CD288" i="1"/>
  <c r="CD291" i="1" s="1"/>
  <c r="CN288" i="1"/>
  <c r="CN291" i="1" s="1"/>
  <c r="DS288" i="1"/>
  <c r="DS291" i="1" s="1"/>
  <c r="AY288" i="1"/>
  <c r="AY291" i="1" s="1"/>
  <c r="BS288" i="1"/>
  <c r="BS291" i="1" s="1"/>
  <c r="BM288" i="1"/>
  <c r="BM291" i="1" s="1"/>
  <c r="CT288" i="1"/>
  <c r="CT291" i="1" s="1"/>
  <c r="CY288" i="1"/>
  <c r="CY291" i="1" s="1"/>
  <c r="FS288" i="1"/>
  <c r="FS291" i="1" s="1"/>
  <c r="FN288" i="1"/>
  <c r="FN291" i="1" s="1"/>
  <c r="AJ288" i="1"/>
  <c r="AJ291" i="1" s="1"/>
  <c r="EE288" i="1"/>
  <c r="EE291" i="1" s="1"/>
  <c r="ED288" i="1"/>
  <c r="ED291" i="1" s="1"/>
  <c r="BI288" i="1"/>
  <c r="BI291" i="1" s="1"/>
  <c r="CG288" i="1"/>
  <c r="CG291" i="1" s="1"/>
  <c r="CL288" i="1"/>
  <c r="CL291" i="1" s="1"/>
  <c r="FJ288" i="1"/>
  <c r="FJ291" i="1" s="1"/>
  <c r="AB288" i="1"/>
  <c r="AB291" i="1" s="1"/>
  <c r="EZ288" i="1"/>
  <c r="EZ291" i="1" s="1"/>
  <c r="EO288" i="1"/>
  <c r="EO291" i="1" s="1"/>
  <c r="DT288" i="1"/>
  <c r="DT291" i="1" s="1"/>
  <c r="EK288" i="1"/>
  <c r="EK291" i="1" s="1"/>
  <c r="BR288" i="1"/>
  <c r="BR291" i="1" s="1"/>
  <c r="DO288" i="1"/>
  <c r="DO291" i="1" s="1"/>
  <c r="DP288" i="1"/>
  <c r="DP291" i="1" s="1"/>
  <c r="D288" i="1"/>
  <c r="D291" i="1" s="1"/>
  <c r="EA288" i="1"/>
  <c r="EA291" i="1" s="1"/>
  <c r="EH288" i="1"/>
  <c r="EH291" i="1" s="1"/>
  <c r="EL288" i="1"/>
  <c r="EL291" i="1" s="1"/>
  <c r="BJ288" i="1"/>
  <c r="BJ291" i="1" s="1"/>
  <c r="DF288" i="1"/>
  <c r="DF291" i="1" s="1"/>
  <c r="O288" i="1"/>
  <c r="O291" i="1" s="1"/>
  <c r="BE288" i="1"/>
  <c r="BE291" i="1" s="1"/>
  <c r="DQ288" i="1"/>
  <c r="DQ291" i="1" s="1"/>
  <c r="DC288" i="1"/>
  <c r="DC291" i="1" s="1"/>
  <c r="FB288" i="1"/>
  <c r="FB291" i="1" s="1"/>
  <c r="EV288" i="1"/>
  <c r="EV291" i="1" s="1"/>
  <c r="FV288" i="1"/>
  <c r="FV291" i="1" s="1"/>
  <c r="CA288" i="1"/>
  <c r="CA291" i="1" s="1"/>
  <c r="EM288" i="1"/>
  <c r="EM291" i="1" s="1"/>
  <c r="FF288" i="1"/>
  <c r="FF291" i="1" s="1"/>
  <c r="H288" i="1"/>
  <c r="H291" i="1" s="1"/>
  <c r="BG288" i="1"/>
  <c r="BG291" i="1" s="1"/>
  <c r="FO288" i="1"/>
  <c r="FO291" i="1" s="1"/>
  <c r="AL288" i="1"/>
  <c r="AL291" i="1" s="1"/>
  <c r="DR288" i="1"/>
  <c r="DR291" i="1" s="1"/>
  <c r="DH288" i="1"/>
  <c r="DH291" i="1" s="1"/>
  <c r="FU288" i="1"/>
  <c r="FU291" i="1" s="1"/>
  <c r="CZ288" i="1"/>
  <c r="CZ291" i="1" s="1"/>
  <c r="FC288" i="1"/>
  <c r="FC291" i="1" s="1"/>
  <c r="AC288" i="1"/>
  <c r="AC291" i="1" s="1"/>
  <c r="BN288" i="1"/>
  <c r="BN291" i="1" s="1"/>
  <c r="EF288" i="1"/>
  <c r="EF291" i="1" s="1"/>
  <c r="EX288" i="1"/>
  <c r="EX291" i="1" s="1"/>
  <c r="AE288" i="1"/>
  <c r="AE291" i="1" s="1"/>
  <c r="CM288" i="1"/>
  <c r="CM291" i="1" s="1"/>
  <c r="AG288" i="1"/>
  <c r="AG291" i="1" s="1"/>
  <c r="DA288" i="1"/>
  <c r="DA291" i="1" s="1"/>
  <c r="X288" i="1"/>
  <c r="X291" i="1" s="1"/>
  <c r="BF288" i="1"/>
  <c r="BF291" i="1" s="1"/>
  <c r="BQ288" i="1"/>
  <c r="BQ291" i="1" s="1"/>
  <c r="V288" i="1"/>
  <c r="V291" i="1" s="1"/>
  <c r="EB288" i="1"/>
  <c r="EB291" i="1" s="1"/>
  <c r="CR288" i="1"/>
  <c r="CR291" i="1" s="1"/>
  <c r="BL288" i="1"/>
  <c r="BL291" i="1" s="1"/>
  <c r="EG288" i="1"/>
  <c r="EG291" i="1" s="1"/>
  <c r="Z288" i="1"/>
  <c r="Z291" i="1" s="1"/>
  <c r="DZ288" i="1"/>
  <c r="DZ291" i="1" s="1"/>
  <c r="AM288" i="1"/>
  <c r="AM291" i="1" s="1"/>
  <c r="CB288" i="1"/>
  <c r="CB291" i="1" s="1"/>
  <c r="AD288" i="1"/>
  <c r="AD291" i="1" s="1"/>
  <c r="FL288" i="1"/>
  <c r="FL291" i="1" s="1"/>
  <c r="AR288" i="1"/>
  <c r="AR291" i="1" s="1"/>
  <c r="AI288" i="1"/>
  <c r="AI291" i="1" s="1"/>
  <c r="K288" i="1"/>
  <c r="K291" i="1" s="1"/>
  <c r="FD288" i="1"/>
  <c r="FD291" i="1" s="1"/>
  <c r="FT288" i="1"/>
  <c r="FT291" i="1" s="1"/>
  <c r="AV288" i="1"/>
  <c r="AV291" i="1" s="1"/>
  <c r="FQ288" i="1"/>
  <c r="FQ291" i="1" s="1"/>
  <c r="AT288" i="1"/>
  <c r="AT291" i="1" s="1"/>
  <c r="CF288" i="1"/>
  <c r="CF291" i="1" s="1"/>
  <c r="EP288" i="1"/>
  <c r="EP291" i="1" s="1"/>
  <c r="G288" i="1"/>
  <c r="G291" i="1" s="1"/>
  <c r="DD288" i="1"/>
  <c r="DD291" i="1" s="1"/>
  <c r="FW288" i="1"/>
  <c r="FW291" i="1" s="1"/>
  <c r="I288" i="1"/>
  <c r="I291" i="1" s="1"/>
  <c r="BZ288" i="1"/>
  <c r="BZ291" i="1" s="1"/>
  <c r="BP288" i="1"/>
  <c r="BP291" i="1" s="1"/>
  <c r="CS288" i="1"/>
  <c r="CS291" i="1" s="1"/>
  <c r="BA288" i="1"/>
  <c r="BA291" i="1" s="1"/>
  <c r="CP288" i="1"/>
  <c r="CP291" i="1" s="1"/>
  <c r="DV288" i="1"/>
  <c r="DV291" i="1" s="1"/>
  <c r="AA288" i="1"/>
  <c r="AA291" i="1" s="1"/>
  <c r="FX288" i="1"/>
  <c r="FX291" i="1" s="1"/>
  <c r="FE288" i="1"/>
  <c r="FE291" i="1" s="1"/>
  <c r="DU288" i="1"/>
  <c r="DU291" i="1" s="1"/>
  <c r="BW288" i="1"/>
  <c r="BW291" i="1" s="1"/>
  <c r="FH288" i="1"/>
  <c r="FH291" i="1" s="1"/>
  <c r="FR288" i="1"/>
  <c r="FR291" i="1" s="1"/>
  <c r="AK288" i="1"/>
  <c r="AK291" i="1" s="1"/>
  <c r="EW288" i="1"/>
  <c r="EW291" i="1" s="1"/>
  <c r="CK288" i="1"/>
  <c r="CK291" i="1" s="1"/>
  <c r="BV288" i="1"/>
  <c r="BV291" i="1" s="1"/>
  <c r="FA288" i="1"/>
  <c r="FA291" i="1" s="1"/>
  <c r="CH288" i="1"/>
  <c r="CH291" i="1" s="1"/>
  <c r="GB326" i="1"/>
  <c r="H58" i="2" l="1"/>
  <c r="C299" i="2"/>
  <c r="C304" i="2" s="1"/>
  <c r="H64" i="2" s="1"/>
  <c r="I53" i="2"/>
  <c r="D291" i="2"/>
  <c r="D306" i="2" s="1"/>
  <c r="I54" i="2" s="1"/>
  <c r="D287" i="2"/>
  <c r="DO294" i="1"/>
  <c r="T297" i="1"/>
  <c r="T294" i="1"/>
  <c r="T299" i="1"/>
  <c r="T303" i="1" s="1"/>
  <c r="T305" i="1" s="1"/>
  <c r="DL294" i="1"/>
  <c r="DL297" i="1"/>
  <c r="T295" i="1"/>
  <c r="T310" i="1" s="1"/>
  <c r="CH294" i="1"/>
  <c r="AA297" i="1"/>
  <c r="AA299" i="1"/>
  <c r="AA303" i="1" s="1"/>
  <c r="AA305" i="1" s="1"/>
  <c r="AA294" i="1"/>
  <c r="CF299" i="1"/>
  <c r="CF303" i="1" s="1"/>
  <c r="CF305" i="1" s="1"/>
  <c r="CF294" i="1"/>
  <c r="CF308" i="1" s="1"/>
  <c r="CF297" i="1"/>
  <c r="CB294" i="1"/>
  <c r="DA299" i="1"/>
  <c r="DA303" i="1" s="1"/>
  <c r="DA305" i="1" s="1"/>
  <c r="DA297" i="1"/>
  <c r="DA294" i="1"/>
  <c r="DH297" i="1"/>
  <c r="DH294" i="1"/>
  <c r="DC297" i="1"/>
  <c r="DC294" i="1"/>
  <c r="DC299" i="1"/>
  <c r="DC303" i="1" s="1"/>
  <c r="DC305" i="1" s="1"/>
  <c r="BR294" i="1"/>
  <c r="AJ297" i="1"/>
  <c r="AJ294" i="1"/>
  <c r="L294" i="1"/>
  <c r="CE297" i="1"/>
  <c r="CE294" i="1"/>
  <c r="CE299" i="1"/>
  <c r="CE303" i="1" s="1"/>
  <c r="CE305" i="1" s="1"/>
  <c r="AK295" i="1"/>
  <c r="AK310" i="1" s="1"/>
  <c r="AE295" i="1"/>
  <c r="AE310" i="1" s="1"/>
  <c r="BX294" i="1"/>
  <c r="BX308" i="1" s="1"/>
  <c r="BX297" i="1"/>
  <c r="BX299" i="1"/>
  <c r="BX303" i="1" s="1"/>
  <c r="BX305" i="1" s="1"/>
  <c r="Z295" i="1"/>
  <c r="Z310" i="1" s="1"/>
  <c r="W294" i="1"/>
  <c r="CU294" i="1"/>
  <c r="BL295" i="1"/>
  <c r="BL310" i="1" s="1"/>
  <c r="AT295" i="1"/>
  <c r="AT310" i="1" s="1"/>
  <c r="AV295" i="1"/>
  <c r="AV310" i="1" s="1"/>
  <c r="DZ295" i="1"/>
  <c r="DZ310" i="1" s="1"/>
  <c r="DQ295" i="1"/>
  <c r="DQ310" i="1" s="1"/>
  <c r="Y294" i="1"/>
  <c r="FI295" i="1"/>
  <c r="FI310" i="1" s="1"/>
  <c r="CU295" i="1"/>
  <c r="CU310" i="1" s="1"/>
  <c r="BB295" i="1"/>
  <c r="BB310" i="1" s="1"/>
  <c r="EC295" i="1"/>
  <c r="EC310" i="1" s="1"/>
  <c r="BO295" i="1"/>
  <c r="BO310" i="1" s="1"/>
  <c r="BY295" i="1"/>
  <c r="BY310" i="1" s="1"/>
  <c r="EP294" i="1"/>
  <c r="EE294" i="1"/>
  <c r="AO294" i="1"/>
  <c r="AG294" i="1"/>
  <c r="BE294" i="1"/>
  <c r="BE299" i="1"/>
  <c r="BE303" i="1" s="1"/>
  <c r="BE305" i="1" s="1"/>
  <c r="E294" i="1"/>
  <c r="CW294" i="1"/>
  <c r="CW299" i="1"/>
  <c r="CW303" i="1" s="1"/>
  <c r="CW305" i="1" s="1"/>
  <c r="CW297" i="1"/>
  <c r="AQ295" i="1"/>
  <c r="AQ310" i="1" s="1"/>
  <c r="AH295" i="1"/>
  <c r="AH310" i="1" s="1"/>
  <c r="CK299" i="1"/>
  <c r="CK303" i="1" s="1"/>
  <c r="CK294" i="1"/>
  <c r="CK308" i="1" s="1"/>
  <c r="CK305" i="1"/>
  <c r="CK297" i="1"/>
  <c r="BA294" i="1"/>
  <c r="AV299" i="1"/>
  <c r="AV303" i="1" s="1"/>
  <c r="AV305" i="1" s="1"/>
  <c r="AV297" i="1"/>
  <c r="AV294" i="1"/>
  <c r="Z305" i="1"/>
  <c r="Z294" i="1"/>
  <c r="Z308" i="1" s="1"/>
  <c r="Z297" i="1"/>
  <c r="Z299" i="1"/>
  <c r="Z303" i="1" s="1"/>
  <c r="AE294" i="1"/>
  <c r="FO294" i="1"/>
  <c r="O299" i="1"/>
  <c r="O303" i="1" s="1"/>
  <c r="O305" i="1" s="1"/>
  <c r="O297" i="1"/>
  <c r="O294" i="1"/>
  <c r="EO294" i="1"/>
  <c r="CY299" i="1"/>
  <c r="CY303" i="1" s="1"/>
  <c r="CY305" i="1" s="1"/>
  <c r="CY297" i="1"/>
  <c r="CY294" i="1"/>
  <c r="DW299" i="1"/>
  <c r="DW303" i="1" s="1"/>
  <c r="DW305" i="1" s="1"/>
  <c r="DW297" i="1"/>
  <c r="DW294" i="1"/>
  <c r="BH294" i="1"/>
  <c r="U294" i="1"/>
  <c r="CI297" i="1"/>
  <c r="CI299" i="1"/>
  <c r="CI303" i="1" s="1"/>
  <c r="CI305" i="1" s="1"/>
  <c r="CI294" i="1"/>
  <c r="DN294" i="1"/>
  <c r="Q294" i="1"/>
  <c r="Q299" i="1"/>
  <c r="Q303" i="1" s="1"/>
  <c r="Q305" i="1" s="1"/>
  <c r="DU295" i="1"/>
  <c r="DU310" i="1" s="1"/>
  <c r="K295" i="1"/>
  <c r="K310" i="1" s="1"/>
  <c r="CV294" i="1"/>
  <c r="FH295" i="1"/>
  <c r="FH310" i="1" s="1"/>
  <c r="DW295" i="1"/>
  <c r="DW310" i="1" s="1"/>
  <c r="AD295" i="1"/>
  <c r="AD310" i="1" s="1"/>
  <c r="FC295" i="1"/>
  <c r="FC310" i="1" s="1"/>
  <c r="BG295" i="1"/>
  <c r="BG310" i="1" s="1"/>
  <c r="CZ295" i="1"/>
  <c r="CZ310" i="1" s="1"/>
  <c r="DF295" i="1"/>
  <c r="DF310" i="1" s="1"/>
  <c r="D295" i="1"/>
  <c r="D310" i="1" s="1"/>
  <c r="BN295" i="1"/>
  <c r="BN310" i="1" s="1"/>
  <c r="Q295" i="1"/>
  <c r="Q310" i="1" s="1"/>
  <c r="DX294" i="1"/>
  <c r="CO294" i="1"/>
  <c r="EW297" i="1"/>
  <c r="EW299" i="1"/>
  <c r="EW303" i="1" s="1"/>
  <c r="EW305" i="1" s="1"/>
  <c r="EW294" i="1"/>
  <c r="FT294" i="1"/>
  <c r="EG294" i="1"/>
  <c r="BG294" i="1"/>
  <c r="BG297" i="1"/>
  <c r="DF294" i="1"/>
  <c r="EZ294" i="1"/>
  <c r="CT297" i="1"/>
  <c r="CT294" i="1"/>
  <c r="S294" i="1"/>
  <c r="BD294" i="1"/>
  <c r="AL295" i="1"/>
  <c r="AL310" i="1" s="1"/>
  <c r="J299" i="1"/>
  <c r="J303" i="1" s="1"/>
  <c r="J305" i="1" s="1"/>
  <c r="J294" i="1"/>
  <c r="EM295" i="1"/>
  <c r="EM310" i="1" s="1"/>
  <c r="CP295" i="1"/>
  <c r="CP310" i="1" s="1"/>
  <c r="H295" i="1"/>
  <c r="H310" i="1" s="1"/>
  <c r="DV295" i="1"/>
  <c r="DV310" i="1" s="1"/>
  <c r="CJ294" i="1"/>
  <c r="BD295" i="1"/>
  <c r="BD310" i="1" s="1"/>
  <c r="U295" i="1"/>
  <c r="U310" i="1" s="1"/>
  <c r="DB294" i="1"/>
  <c r="DL295" i="1"/>
  <c r="DL310" i="1" s="1"/>
  <c r="FK297" i="1"/>
  <c r="FK305" i="1"/>
  <c r="FK294" i="1"/>
  <c r="FK308" i="1" s="1"/>
  <c r="FK299" i="1"/>
  <c r="FK303" i="1" s="1"/>
  <c r="L295" i="1"/>
  <c r="L310" i="1" s="1"/>
  <c r="DG294" i="1"/>
  <c r="FK295" i="1"/>
  <c r="FK310" i="1" s="1"/>
  <c r="DB295" i="1"/>
  <c r="DB310" i="1" s="1"/>
  <c r="FU294" i="1"/>
  <c r="AM297" i="1"/>
  <c r="AM294" i="1"/>
  <c r="FG295" i="1"/>
  <c r="FG310" i="1" s="1"/>
  <c r="AH294" i="1"/>
  <c r="AH299" i="1"/>
  <c r="AH303" i="1" s="1"/>
  <c r="AH305" i="1" s="1"/>
  <c r="AH297" i="1"/>
  <c r="AQ299" i="1"/>
  <c r="AQ303" i="1" s="1"/>
  <c r="AQ297" i="1"/>
  <c r="AQ305" i="1"/>
  <c r="AQ294" i="1"/>
  <c r="AQ308" i="1" s="1"/>
  <c r="FN295" i="1"/>
  <c r="FN310" i="1" s="1"/>
  <c r="AL299" i="1"/>
  <c r="AL303" i="1" s="1"/>
  <c r="AL305" i="1"/>
  <c r="AL294" i="1"/>
  <c r="CX294" i="1"/>
  <c r="CS294" i="1"/>
  <c r="EX305" i="1"/>
  <c r="EX294" i="1"/>
  <c r="EX308" i="1" s="1"/>
  <c r="EX299" i="1"/>
  <c r="EX303" i="1" s="1"/>
  <c r="EX297" i="1"/>
  <c r="AK299" i="1"/>
  <c r="AK303" i="1" s="1"/>
  <c r="AK305" i="1" s="1"/>
  <c r="AK297" i="1"/>
  <c r="AK294" i="1"/>
  <c r="AK308" i="1" s="1"/>
  <c r="BP299" i="1"/>
  <c r="BP303" i="1" s="1"/>
  <c r="BP305" i="1" s="1"/>
  <c r="BP294" i="1"/>
  <c r="BP297" i="1"/>
  <c r="FD299" i="1"/>
  <c r="FD303" i="1" s="1"/>
  <c r="FD305" i="1"/>
  <c r="FD294" i="1"/>
  <c r="BL299" i="1"/>
  <c r="BL303" i="1" s="1"/>
  <c r="BL305" i="1" s="1"/>
  <c r="BL294" i="1"/>
  <c r="BL297" i="1"/>
  <c r="EF299" i="1"/>
  <c r="EF303" i="1" s="1"/>
  <c r="EF305" i="1" s="1"/>
  <c r="EF294" i="1"/>
  <c r="H299" i="1"/>
  <c r="H303" i="1" s="1"/>
  <c r="H305" i="1" s="1"/>
  <c r="H294" i="1"/>
  <c r="BJ294" i="1"/>
  <c r="BJ299" i="1"/>
  <c r="BJ303" i="1" s="1"/>
  <c r="BJ305" i="1" s="1"/>
  <c r="BJ297" i="1"/>
  <c r="AB294" i="1"/>
  <c r="BM294" i="1"/>
  <c r="ET294" i="1"/>
  <c r="CC297" i="1"/>
  <c r="CC299" i="1"/>
  <c r="CC303" i="1" s="1"/>
  <c r="CC305" i="1" s="1"/>
  <c r="CC294" i="1"/>
  <c r="CC308" i="1" s="1"/>
  <c r="BH295" i="1"/>
  <c r="BH310" i="1" s="1"/>
  <c r="CO295" i="1"/>
  <c r="CO310" i="1" s="1"/>
  <c r="BE295" i="1"/>
  <c r="BE310" i="1" s="1"/>
  <c r="EE295" i="1"/>
  <c r="EE310" i="1" s="1"/>
  <c r="FL295" i="1"/>
  <c r="FL310" i="1" s="1"/>
  <c r="BZ295" i="1"/>
  <c r="BZ310" i="1" s="1"/>
  <c r="BP295" i="1"/>
  <c r="BP310" i="1" s="1"/>
  <c r="AM295" i="1"/>
  <c r="AM310" i="1" s="1"/>
  <c r="EL295" i="1"/>
  <c r="EL310" i="1" s="1"/>
  <c r="AX305" i="1"/>
  <c r="AX299" i="1"/>
  <c r="AX303" i="1" s="1"/>
  <c r="AX294" i="1"/>
  <c r="AX308" i="1" s="1"/>
  <c r="AX297" i="1"/>
  <c r="CN295" i="1"/>
  <c r="CN310" i="1" s="1"/>
  <c r="EI294" i="1"/>
  <c r="EU295" i="1"/>
  <c r="EU310" i="1" s="1"/>
  <c r="EH295" i="1"/>
  <c r="EH310" i="1" s="1"/>
  <c r="CT295" i="1"/>
  <c r="CT310" i="1" s="1"/>
  <c r="DM295" i="1"/>
  <c r="DM310" i="1" s="1"/>
  <c r="BU295" i="1"/>
  <c r="BU310" i="1" s="1"/>
  <c r="EI295" i="1"/>
  <c r="EI310" i="1" s="1"/>
  <c r="DG295" i="1"/>
  <c r="DG310" i="1" s="1"/>
  <c r="C288" i="1"/>
  <c r="FZ281" i="1"/>
  <c r="GB281" i="1" s="1"/>
  <c r="X294" i="1"/>
  <c r="DR294" i="1"/>
  <c r="CP294" i="1"/>
  <c r="CP299" i="1"/>
  <c r="CP303" i="1" s="1"/>
  <c r="CP305" i="1" s="1"/>
  <c r="CP297" i="1"/>
  <c r="FR294" i="1"/>
  <c r="K294" i="1"/>
  <c r="CR299" i="1"/>
  <c r="CR303" i="1" s="1"/>
  <c r="CR305" i="1" s="1"/>
  <c r="CR297" i="1"/>
  <c r="CR294" i="1"/>
  <c r="BS294" i="1"/>
  <c r="DK294" i="1"/>
  <c r="FM297" i="1"/>
  <c r="FM294" i="1"/>
  <c r="FM308" i="1" s="1"/>
  <c r="FM299" i="1"/>
  <c r="FM303" i="1" s="1"/>
  <c r="FM305" i="1" s="1"/>
  <c r="DI294" i="1"/>
  <c r="DI299" i="1"/>
  <c r="DI303" i="1" s="1"/>
  <c r="DI305" i="1" s="1"/>
  <c r="DI297" i="1"/>
  <c r="CS295" i="1"/>
  <c r="CS310" i="1" s="1"/>
  <c r="AG295" i="1"/>
  <c r="AG310" i="1" s="1"/>
  <c r="P295" i="1"/>
  <c r="P310" i="1" s="1"/>
  <c r="BA295" i="1"/>
  <c r="BA310" i="1" s="1"/>
  <c r="BC297" i="1"/>
  <c r="BC294" i="1"/>
  <c r="EU297" i="1"/>
  <c r="EU294" i="1"/>
  <c r="EB295" i="1"/>
  <c r="EB310" i="1" s="1"/>
  <c r="AF295" i="1"/>
  <c r="AF310" i="1" s="1"/>
  <c r="CQ294" i="1"/>
  <c r="CQ299" i="1"/>
  <c r="CQ303" i="1" s="1"/>
  <c r="CQ305" i="1" s="1"/>
  <c r="AW305" i="1"/>
  <c r="AW297" i="1"/>
  <c r="AW294" i="1"/>
  <c r="AW299" i="1"/>
  <c r="AW303" i="1" s="1"/>
  <c r="AZ294" i="1"/>
  <c r="FA305" i="1"/>
  <c r="FA299" i="1"/>
  <c r="FA303" i="1" s="1"/>
  <c r="FA294" i="1"/>
  <c r="FA297" i="1"/>
  <c r="EK294" i="1"/>
  <c r="DZ294" i="1"/>
  <c r="DZ299" i="1"/>
  <c r="DZ303" i="1" s="1"/>
  <c r="DZ305" i="1" s="1"/>
  <c r="DZ297" i="1"/>
  <c r="BU299" i="1"/>
  <c r="BU303" i="1" s="1"/>
  <c r="BU305" i="1" s="1"/>
  <c r="BU297" i="1"/>
  <c r="BU294" i="1"/>
  <c r="BU308" i="1" s="1"/>
  <c r="EY297" i="1"/>
  <c r="EY294" i="1"/>
  <c r="EY308" i="1" s="1"/>
  <c r="EY299" i="1"/>
  <c r="EY303" i="1" s="1"/>
  <c r="EY305" i="1"/>
  <c r="FJ294" i="1"/>
  <c r="FJ299" i="1"/>
  <c r="FJ303" i="1" s="1"/>
  <c r="FJ305" i="1" s="1"/>
  <c r="FJ297" i="1"/>
  <c r="FH299" i="1"/>
  <c r="FH303" i="1" s="1"/>
  <c r="FH305" i="1" s="1"/>
  <c r="FH297" i="1"/>
  <c r="FH294" i="1"/>
  <c r="FH308" i="1" s="1"/>
  <c r="I305" i="1"/>
  <c r="I297" i="1"/>
  <c r="I299" i="1"/>
  <c r="I303" i="1" s="1"/>
  <c r="I294" i="1"/>
  <c r="I308" i="1" s="1"/>
  <c r="AI294" i="1"/>
  <c r="AI297" i="1"/>
  <c r="AI299" i="1"/>
  <c r="AI303" i="1" s="1"/>
  <c r="AI305" i="1" s="1"/>
  <c r="EB299" i="1"/>
  <c r="EB303" i="1" s="1"/>
  <c r="EB305" i="1" s="1"/>
  <c r="EB297" i="1"/>
  <c r="EB294" i="1"/>
  <c r="EB308" i="1" s="1"/>
  <c r="AC294" i="1"/>
  <c r="EM297" i="1"/>
  <c r="EM294" i="1"/>
  <c r="EM299" i="1"/>
  <c r="EM303" i="1" s="1"/>
  <c r="EM305" i="1" s="1"/>
  <c r="EH299" i="1"/>
  <c r="EH303" i="1" s="1"/>
  <c r="EH305" i="1" s="1"/>
  <c r="EH297" i="1"/>
  <c r="EH294" i="1"/>
  <c r="EH308" i="1" s="1"/>
  <c r="CL305" i="1"/>
  <c r="CL299" i="1"/>
  <c r="CL303" i="1" s="1"/>
  <c r="CL294" i="1"/>
  <c r="CL297" i="1"/>
  <c r="AY297" i="1"/>
  <c r="AY294" i="1"/>
  <c r="AY299" i="1"/>
  <c r="AY303" i="1" s="1"/>
  <c r="AY305" i="1" s="1"/>
  <c r="N299" i="1"/>
  <c r="N303" i="1" s="1"/>
  <c r="N305" i="1" s="1"/>
  <c r="N294" i="1"/>
  <c r="N308" i="1" s="1"/>
  <c r="BK305" i="1"/>
  <c r="BK299" i="1"/>
  <c r="BK303" i="1" s="1"/>
  <c r="BK297" i="1"/>
  <c r="BK294" i="1"/>
  <c r="EQ295" i="1"/>
  <c r="EQ310" i="1" s="1"/>
  <c r="EV295" i="1"/>
  <c r="EV310" i="1" s="1"/>
  <c r="EC297" i="1"/>
  <c r="EC299" i="1"/>
  <c r="EC303" i="1" s="1"/>
  <c r="EC305" i="1" s="1"/>
  <c r="EC294" i="1"/>
  <c r="EC308" i="1" s="1"/>
  <c r="DY297" i="1"/>
  <c r="DY299" i="1"/>
  <c r="DY303" i="1" s="1"/>
  <c r="DY305" i="1" s="1"/>
  <c r="DY294" i="1"/>
  <c r="EJ294" i="1"/>
  <c r="N295" i="1"/>
  <c r="N310" i="1" s="1"/>
  <c r="EZ295" i="1"/>
  <c r="EZ310" i="1" s="1"/>
  <c r="FF295" i="1"/>
  <c r="FF310" i="1" s="1"/>
  <c r="ET295" i="1"/>
  <c r="ET310" i="1" s="1"/>
  <c r="FB295" i="1"/>
  <c r="FB310" i="1" s="1"/>
  <c r="BF295" i="1"/>
  <c r="BF310" i="1" s="1"/>
  <c r="CD295" i="1"/>
  <c r="CD310" i="1" s="1"/>
  <c r="CV295" i="1"/>
  <c r="CV310" i="1" s="1"/>
  <c r="EF295" i="1"/>
  <c r="EF310" i="1" s="1"/>
  <c r="CI295" i="1"/>
  <c r="CI310" i="1" s="1"/>
  <c r="ES294" i="1"/>
  <c r="ES297" i="1"/>
  <c r="ES299" i="1"/>
  <c r="ES303" i="1" s="1"/>
  <c r="ES305" i="1" s="1"/>
  <c r="DO295" i="1"/>
  <c r="DO310" i="1" s="1"/>
  <c r="CQ295" i="1"/>
  <c r="CQ310" i="1" s="1"/>
  <c r="C306" i="1"/>
  <c r="FZ306" i="1" s="1"/>
  <c r="FZ292" i="1"/>
  <c r="GB292" i="1" s="1"/>
  <c r="FX294" i="1"/>
  <c r="AS294" i="1"/>
  <c r="AF299" i="1"/>
  <c r="AF303" i="1" s="1"/>
  <c r="AF305" i="1" s="1"/>
  <c r="AF297" i="1"/>
  <c r="AF294" i="1"/>
  <c r="AF308" i="1" s="1"/>
  <c r="DV305" i="1"/>
  <c r="DV299" i="1"/>
  <c r="DV303" i="1" s="1"/>
  <c r="DV294" i="1"/>
  <c r="DV297" i="1"/>
  <c r="FN297" i="1"/>
  <c r="FN294" i="1"/>
  <c r="FN299" i="1"/>
  <c r="FN303" i="1" s="1"/>
  <c r="FN305" i="1" s="1"/>
  <c r="BY294" i="1"/>
  <c r="BY297" i="1"/>
  <c r="BY299" i="1"/>
  <c r="BY303" i="1" s="1"/>
  <c r="BY305" i="1" s="1"/>
  <c r="BV299" i="1"/>
  <c r="BV303" i="1" s="1"/>
  <c r="BV305" i="1" s="1"/>
  <c r="BV294" i="1"/>
  <c r="DT294" i="1"/>
  <c r="AU294" i="1"/>
  <c r="AU297" i="1"/>
  <c r="AU299" i="1"/>
  <c r="AU303" i="1" s="1"/>
  <c r="AU305" i="1" s="1"/>
  <c r="EP295" i="1"/>
  <c r="EP310" i="1" s="1"/>
  <c r="CM295" i="1"/>
  <c r="CM310" i="1" s="1"/>
  <c r="FF294" i="1"/>
  <c r="BW294" i="1"/>
  <c r="BW299" i="1"/>
  <c r="BW303" i="1" s="1"/>
  <c r="BW305" i="1" s="1"/>
  <c r="FW294" i="1"/>
  <c r="AR294" i="1"/>
  <c r="V294" i="1"/>
  <c r="V297" i="1"/>
  <c r="V299" i="1"/>
  <c r="V303" i="1" s="1"/>
  <c r="V305" i="1" s="1"/>
  <c r="FR295" i="1"/>
  <c r="FR310" i="1" s="1"/>
  <c r="CA299" i="1"/>
  <c r="CA303" i="1" s="1"/>
  <c r="CA305" i="1" s="1"/>
  <c r="CA297" i="1"/>
  <c r="CA294" i="1"/>
  <c r="EA297" i="1"/>
  <c r="EA294" i="1"/>
  <c r="EA299" i="1"/>
  <c r="EA303" i="1" s="1"/>
  <c r="EA305" i="1" s="1"/>
  <c r="CG294" i="1"/>
  <c r="DS299" i="1"/>
  <c r="DS303" i="1" s="1"/>
  <c r="DS305" i="1" s="1"/>
  <c r="DS297" i="1"/>
  <c r="DS294" i="1"/>
  <c r="EQ294" i="1"/>
  <c r="EQ299" i="1"/>
  <c r="EQ303" i="1" s="1"/>
  <c r="EQ305" i="1" s="1"/>
  <c r="F305" i="1"/>
  <c r="F299" i="1"/>
  <c r="F303" i="1" s="1"/>
  <c r="F294" i="1"/>
  <c r="F308" i="1" s="1"/>
  <c r="F297" i="1"/>
  <c r="BT294" i="1"/>
  <c r="DD295" i="1"/>
  <c r="DD310" i="1" s="1"/>
  <c r="DT295" i="1"/>
  <c r="DT310" i="1" s="1"/>
  <c r="DJ299" i="1"/>
  <c r="DJ303" i="1" s="1"/>
  <c r="DJ305" i="1" s="1"/>
  <c r="DJ294" i="1"/>
  <c r="DJ308" i="1" s="1"/>
  <c r="DJ297" i="1"/>
  <c r="EG295" i="1"/>
  <c r="EG310" i="1" s="1"/>
  <c r="CB295" i="1"/>
  <c r="CB310" i="1" s="1"/>
  <c r="X295" i="1"/>
  <c r="X310" i="1" s="1"/>
  <c r="M305" i="1"/>
  <c r="M299" i="1"/>
  <c r="M303" i="1" s="1"/>
  <c r="M297" i="1"/>
  <c r="M294" i="1"/>
  <c r="AU295" i="1"/>
  <c r="AU310" i="1" s="1"/>
  <c r="EK295" i="1"/>
  <c r="EK310" i="1" s="1"/>
  <c r="BW295" i="1"/>
  <c r="BW310" i="1" s="1"/>
  <c r="Y295" i="1"/>
  <c r="Y310" i="1" s="1"/>
  <c r="J295" i="1"/>
  <c r="J310" i="1" s="1"/>
  <c r="FS295" i="1"/>
  <c r="FS310" i="1" s="1"/>
  <c r="FU295" i="1"/>
  <c r="FU310" i="1" s="1"/>
  <c r="W295" i="1"/>
  <c r="W310" i="1" s="1"/>
  <c r="BT295" i="1"/>
  <c r="BT310" i="1" s="1"/>
  <c r="AO295" i="1"/>
  <c r="AO310" i="1" s="1"/>
  <c r="FB297" i="1"/>
  <c r="FB294" i="1"/>
  <c r="AT305" i="1"/>
  <c r="AT294" i="1"/>
  <c r="AT308" i="1" s="1"/>
  <c r="AT299" i="1"/>
  <c r="AT303" i="1" s="1"/>
  <c r="AT297" i="1"/>
  <c r="P297" i="1"/>
  <c r="P299" i="1"/>
  <c r="P303" i="1" s="1"/>
  <c r="P305" i="1" s="1"/>
  <c r="P294" i="1"/>
  <c r="CM294" i="1"/>
  <c r="EL294" i="1"/>
  <c r="EL297" i="1"/>
  <c r="EL299" i="1"/>
  <c r="EL303" i="1" s="1"/>
  <c r="EL305" i="1" s="1"/>
  <c r="DU299" i="1"/>
  <c r="DU303" i="1" s="1"/>
  <c r="DU297" i="1"/>
  <c r="DU294" i="1"/>
  <c r="DU308" i="1" s="1"/>
  <c r="DU305" i="1"/>
  <c r="DD299" i="1"/>
  <c r="DD303" i="1" s="1"/>
  <c r="DD305" i="1" s="1"/>
  <c r="DD297" i="1"/>
  <c r="DD294" i="1"/>
  <c r="DD308" i="1" s="1"/>
  <c r="FL299" i="1"/>
  <c r="FL303" i="1" s="1"/>
  <c r="FL305" i="1" s="1"/>
  <c r="FL297" i="1"/>
  <c r="FL294" i="1"/>
  <c r="FL308" i="1" s="1"/>
  <c r="BQ299" i="1"/>
  <c r="BQ303" i="1" s="1"/>
  <c r="BQ305" i="1" s="1"/>
  <c r="BQ297" i="1"/>
  <c r="BQ294" i="1"/>
  <c r="FC297" i="1"/>
  <c r="FC299" i="1"/>
  <c r="FC303" i="1" s="1"/>
  <c r="FC305" i="1" s="1"/>
  <c r="FC294" i="1"/>
  <c r="FV305" i="1"/>
  <c r="FV294" i="1"/>
  <c r="FV308" i="1" s="1"/>
  <c r="FV299" i="1"/>
  <c r="FV303" i="1" s="1"/>
  <c r="FV297" i="1"/>
  <c r="D294" i="1"/>
  <c r="D299" i="1"/>
  <c r="D303" i="1" s="1"/>
  <c r="D305" i="1" s="1"/>
  <c r="BI297" i="1"/>
  <c r="BI294" i="1"/>
  <c r="BI308" i="1" s="1"/>
  <c r="BI299" i="1"/>
  <c r="BI303" i="1" s="1"/>
  <c r="BI305" i="1" s="1"/>
  <c r="CN294" i="1"/>
  <c r="FI297" i="1"/>
  <c r="FI294" i="1"/>
  <c r="FI308" i="1" s="1"/>
  <c r="FI299" i="1"/>
  <c r="FI303" i="1" s="1"/>
  <c r="FI305" i="1" s="1"/>
  <c r="DM299" i="1"/>
  <c r="DM303" i="1" s="1"/>
  <c r="DM305" i="1" s="1"/>
  <c r="DM297" i="1"/>
  <c r="DM294" i="1"/>
  <c r="DM308" i="1" s="1"/>
  <c r="FO295" i="1"/>
  <c r="FO310" i="1" s="1"/>
  <c r="FX295" i="1"/>
  <c r="FX310" i="1" s="1"/>
  <c r="BB294" i="1"/>
  <c r="CG295" i="1"/>
  <c r="CG310" i="1" s="1"/>
  <c r="CR295" i="1"/>
  <c r="CR310" i="1" s="1"/>
  <c r="R294" i="1"/>
  <c r="AC295" i="1"/>
  <c r="AC310" i="1" s="1"/>
  <c r="EW295" i="1"/>
  <c r="EW310" i="1" s="1"/>
  <c r="EO295" i="1"/>
  <c r="EO310" i="1" s="1"/>
  <c r="FP305" i="1"/>
  <c r="FP299" i="1"/>
  <c r="FP303" i="1" s="1"/>
  <c r="FP297" i="1"/>
  <c r="FP294" i="1"/>
  <c r="FP308" i="1" s="1"/>
  <c r="BV295" i="1"/>
  <c r="BV310" i="1" s="1"/>
  <c r="CJ295" i="1"/>
  <c r="CJ310" i="1" s="1"/>
  <c r="S295" i="1"/>
  <c r="S310" i="1" s="1"/>
  <c r="DK295" i="1"/>
  <c r="DK310" i="1" s="1"/>
  <c r="DR295" i="1"/>
  <c r="DR310" i="1" s="1"/>
  <c r="DH295" i="1"/>
  <c r="DH310" i="1" s="1"/>
  <c r="BS295" i="1"/>
  <c r="BS310" i="1" s="1"/>
  <c r="R295" i="1"/>
  <c r="R310" i="1" s="1"/>
  <c r="AD294" i="1"/>
  <c r="AD297" i="1"/>
  <c r="AD299" i="1"/>
  <c r="AD303" i="1" s="1"/>
  <c r="AD305" i="1" s="1"/>
  <c r="FG305" i="1"/>
  <c r="FG299" i="1"/>
  <c r="FG303" i="1" s="1"/>
  <c r="FG297" i="1"/>
  <c r="FG294" i="1"/>
  <c r="FG308" i="1" s="1"/>
  <c r="BO299" i="1"/>
  <c r="BO303" i="1" s="1"/>
  <c r="BO305" i="1" s="1"/>
  <c r="BO297" i="1"/>
  <c r="BO294" i="1"/>
  <c r="DQ305" i="1"/>
  <c r="DQ299" i="1"/>
  <c r="DQ303" i="1" s="1"/>
  <c r="DQ297" i="1"/>
  <c r="DQ294" i="1"/>
  <c r="DQ308" i="1" s="1"/>
  <c r="AZ295" i="1"/>
  <c r="AZ310" i="1" s="1"/>
  <c r="FQ299" i="1"/>
  <c r="FQ303" i="1" s="1"/>
  <c r="FQ305" i="1" s="1"/>
  <c r="FQ294" i="1"/>
  <c r="FQ308" i="1" s="1"/>
  <c r="FQ297" i="1"/>
  <c r="FS299" i="1"/>
  <c r="FS303" i="1" s="1"/>
  <c r="FS305" i="1" s="1"/>
  <c r="FS294" i="1"/>
  <c r="FS308" i="1" s="1"/>
  <c r="E295" i="1"/>
  <c r="E310" i="1" s="1"/>
  <c r="BZ299" i="1"/>
  <c r="BZ303" i="1" s="1"/>
  <c r="BZ305" i="1" s="1"/>
  <c r="BZ294" i="1"/>
  <c r="BZ297" i="1"/>
  <c r="BN294" i="1"/>
  <c r="FE299" i="1"/>
  <c r="FE303" i="1" s="1"/>
  <c r="FE305" i="1" s="1"/>
  <c r="FE297" i="1"/>
  <c r="FE294" i="1"/>
  <c r="G297" i="1"/>
  <c r="G294" i="1"/>
  <c r="G308" i="1" s="1"/>
  <c r="G305" i="1"/>
  <c r="G299" i="1"/>
  <c r="G303" i="1" s="1"/>
  <c r="CH295" i="1"/>
  <c r="CH310" i="1" s="1"/>
  <c r="BF294" i="1"/>
  <c r="CZ299" i="1"/>
  <c r="CZ303" i="1" s="1"/>
  <c r="CZ305" i="1" s="1"/>
  <c r="CZ294" i="1"/>
  <c r="CZ297" i="1"/>
  <c r="EV305" i="1"/>
  <c r="EV299" i="1"/>
  <c r="EV303" i="1" s="1"/>
  <c r="EV294" i="1"/>
  <c r="EV297" i="1"/>
  <c r="DP305" i="1"/>
  <c r="DP299" i="1"/>
  <c r="DP303" i="1" s="1"/>
  <c r="DP297" i="1"/>
  <c r="DP294" i="1"/>
  <c r="DP308" i="1" s="1"/>
  <c r="ED294" i="1"/>
  <c r="ED297" i="1"/>
  <c r="ED299" i="1"/>
  <c r="ED303" i="1" s="1"/>
  <c r="ED305" i="1" s="1"/>
  <c r="CD294" i="1"/>
  <c r="DE299" i="1"/>
  <c r="DE303" i="1" s="1"/>
  <c r="DE297" i="1"/>
  <c r="DE305" i="1"/>
  <c r="DE294" i="1"/>
  <c r="DE308" i="1" s="1"/>
  <c r="AB295" i="1"/>
  <c r="AB310" i="1" s="1"/>
  <c r="AP299" i="1"/>
  <c r="AP303" i="1" s="1"/>
  <c r="AP305" i="1" s="1"/>
  <c r="AP294" i="1"/>
  <c r="AP308" i="1" s="1"/>
  <c r="AP297" i="1"/>
  <c r="FW295" i="1"/>
  <c r="FW310" i="1" s="1"/>
  <c r="AJ295" i="1"/>
  <c r="AJ310" i="1" s="1"/>
  <c r="ER297" i="1"/>
  <c r="ER294" i="1"/>
  <c r="ER299" i="1"/>
  <c r="ER303" i="1" s="1"/>
  <c r="ER305" i="1" s="1"/>
  <c r="AS295" i="1"/>
  <c r="AS310" i="1" s="1"/>
  <c r="AR295" i="1"/>
  <c r="AR310" i="1" s="1"/>
  <c r="EN305" i="1"/>
  <c r="EN299" i="1"/>
  <c r="EN303" i="1" s="1"/>
  <c r="EN297" i="1"/>
  <c r="EN294" i="1"/>
  <c r="EN308" i="1" s="1"/>
  <c r="FD295" i="1"/>
  <c r="FD310" i="1" s="1"/>
  <c r="BR295" i="1"/>
  <c r="BR310" i="1" s="1"/>
  <c r="BM295" i="1"/>
  <c r="BM310" i="1" s="1"/>
  <c r="AN294" i="1"/>
  <c r="EJ295" i="1"/>
  <c r="EJ310" i="1" s="1"/>
  <c r="AN295" i="1"/>
  <c r="AN310" i="1" s="1"/>
  <c r="FT295" i="1"/>
  <c r="FT310" i="1" s="1"/>
  <c r="BC295" i="1"/>
  <c r="BC310" i="1" s="1"/>
  <c r="CX295" i="1"/>
  <c r="CX310" i="1" s="1"/>
  <c r="DX295" i="1"/>
  <c r="DX310" i="1" s="1"/>
  <c r="DN295" i="1"/>
  <c r="DN310" i="1" s="1"/>
  <c r="C315" i="1"/>
  <c r="C322" i="1" s="1"/>
  <c r="C283" i="1"/>
  <c r="FZ283" i="1" s="1"/>
  <c r="FZ274" i="1"/>
  <c r="D296" i="2" l="1"/>
  <c r="D293" i="2"/>
  <c r="I56" i="2" s="1"/>
  <c r="I55" i="2"/>
  <c r="D290" i="2"/>
  <c r="H60" i="2"/>
  <c r="C301" i="2"/>
  <c r="H61" i="2" s="1"/>
  <c r="DL308" i="1"/>
  <c r="CZ308" i="1"/>
  <c r="AD308" i="1"/>
  <c r="BB308" i="1"/>
  <c r="FW297" i="1"/>
  <c r="N297" i="1"/>
  <c r="FA308" i="1"/>
  <c r="CQ308" i="1"/>
  <c r="CP308" i="1"/>
  <c r="EF297" i="1"/>
  <c r="CS297" i="1"/>
  <c r="AM299" i="1"/>
  <c r="AM303" i="1" s="1"/>
  <c r="AM305" i="1" s="1"/>
  <c r="CJ297" i="1"/>
  <c r="BE308" i="1"/>
  <c r="EE299" i="1"/>
  <c r="EE303" i="1" s="1"/>
  <c r="EE305" i="1" s="1"/>
  <c r="CU297" i="1"/>
  <c r="AJ299" i="1"/>
  <c r="AJ303" i="1" s="1"/>
  <c r="AJ305" i="1" s="1"/>
  <c r="DL299" i="1"/>
  <c r="DL303" i="1" s="1"/>
  <c r="DL305" i="1" s="1"/>
  <c r="FE308" i="1"/>
  <c r="BB299" i="1"/>
  <c r="BB303" i="1" s="1"/>
  <c r="BB305" i="1" s="1"/>
  <c r="CG299" i="1"/>
  <c r="CG303" i="1" s="1"/>
  <c r="CG305" i="1" s="1"/>
  <c r="AU308" i="1"/>
  <c r="BY308" i="1"/>
  <c r="DK297" i="1"/>
  <c r="K297" i="1"/>
  <c r="AB297" i="1"/>
  <c r="EF308" i="1"/>
  <c r="BP308" i="1"/>
  <c r="EZ297" i="1"/>
  <c r="EG299" i="1"/>
  <c r="EG303" i="1" s="1"/>
  <c r="EG305" i="1" s="1"/>
  <c r="CO308" i="1"/>
  <c r="Q297" i="1"/>
  <c r="CY308" i="1"/>
  <c r="AV308" i="1"/>
  <c r="EE297" i="1"/>
  <c r="Y297" i="1"/>
  <c r="BR297" i="1"/>
  <c r="DA308" i="1"/>
  <c r="AA308" i="1"/>
  <c r="BT299" i="1"/>
  <c r="BT303" i="1" s="1"/>
  <c r="BT305" i="1" s="1"/>
  <c r="CT308" i="1"/>
  <c r="CU299" i="1"/>
  <c r="CU303" i="1" s="1"/>
  <c r="CU305" i="1" s="1"/>
  <c r="ED308" i="1"/>
  <c r="FS297" i="1"/>
  <c r="BO308" i="1"/>
  <c r="CN297" i="1"/>
  <c r="CG297" i="1"/>
  <c r="BW297" i="1"/>
  <c r="CQ297" i="1"/>
  <c r="AB299" i="1"/>
  <c r="AB303" i="1" s="1"/>
  <c r="AB305" i="1" s="1"/>
  <c r="CS299" i="1"/>
  <c r="CS303" i="1" s="1"/>
  <c r="CS305" i="1" s="1"/>
  <c r="FU308" i="1"/>
  <c r="BD297" i="1"/>
  <c r="EG308" i="1"/>
  <c r="CO299" i="1"/>
  <c r="CO303" i="1" s="1"/>
  <c r="CO305" i="1" s="1"/>
  <c r="FO297" i="1"/>
  <c r="BE297" i="1"/>
  <c r="W297" i="1"/>
  <c r="BR299" i="1"/>
  <c r="BR303" i="1" s="1"/>
  <c r="BR305" i="1" s="1"/>
  <c r="BC299" i="1"/>
  <c r="BC303" i="1" s="1"/>
  <c r="BC305" i="1" s="1"/>
  <c r="CN299" i="1"/>
  <c r="CN303" i="1" s="1"/>
  <c r="CN305" i="1" s="1"/>
  <c r="EL308" i="1"/>
  <c r="V308" i="1"/>
  <c r="AS308" i="1"/>
  <c r="DK299" i="1"/>
  <c r="DK303" i="1" s="1"/>
  <c r="DK305" i="1" s="1"/>
  <c r="K299" i="1"/>
  <c r="K303" i="1" s="1"/>
  <c r="K305" i="1" s="1"/>
  <c r="DR297" i="1"/>
  <c r="FU299" i="1"/>
  <c r="FU303" i="1" s="1"/>
  <c r="FU305" i="1" s="1"/>
  <c r="CJ299" i="1"/>
  <c r="CJ303" i="1" s="1"/>
  <c r="CJ305" i="1" s="1"/>
  <c r="BD299" i="1"/>
  <c r="BD303" i="1" s="1"/>
  <c r="BD305" i="1" s="1"/>
  <c r="EZ299" i="1"/>
  <c r="EZ303" i="1" s="1"/>
  <c r="EZ305" i="1" s="1"/>
  <c r="EG297" i="1"/>
  <c r="CO297" i="1"/>
  <c r="Q308" i="1"/>
  <c r="U297" i="1"/>
  <c r="FO299" i="1"/>
  <c r="FO303" i="1" s="1"/>
  <c r="FO305" i="1" s="1"/>
  <c r="AG308" i="1"/>
  <c r="EP299" i="1"/>
  <c r="EP303" i="1" s="1"/>
  <c r="EP305" i="1" s="1"/>
  <c r="Y299" i="1"/>
  <c r="Y303" i="1" s="1"/>
  <c r="Y305" i="1" s="1"/>
  <c r="W299" i="1"/>
  <c r="W303" i="1" s="1"/>
  <c r="W305" i="1" s="1"/>
  <c r="CE308" i="1"/>
  <c r="T308" i="1"/>
  <c r="D308" i="1"/>
  <c r="AN299" i="1"/>
  <c r="AN303" i="1" s="1"/>
  <c r="AN305" i="1" s="1"/>
  <c r="BF299" i="1"/>
  <c r="BF303" i="1" s="1"/>
  <c r="BF305" i="1" s="1"/>
  <c r="BN297" i="1"/>
  <c r="BW308" i="1"/>
  <c r="FN308" i="1"/>
  <c r="AS299" i="1"/>
  <c r="AS303" i="1" s="1"/>
  <c r="AS305" i="1" s="1"/>
  <c r="EM308" i="1"/>
  <c r="AZ297" i="1"/>
  <c r="DR299" i="1"/>
  <c r="DR303" i="1" s="1"/>
  <c r="DR305" i="1" s="1"/>
  <c r="ET308" i="1"/>
  <c r="CX297" i="1"/>
  <c r="FU297" i="1"/>
  <c r="U299" i="1"/>
  <c r="U303" i="1" s="1"/>
  <c r="U305" i="1" s="1"/>
  <c r="AG299" i="1"/>
  <c r="AG303" i="1" s="1"/>
  <c r="AG305" i="1" s="1"/>
  <c r="W308" i="1"/>
  <c r="AN308" i="1"/>
  <c r="ER308" i="1"/>
  <c r="BF297" i="1"/>
  <c r="R297" i="1"/>
  <c r="FC308" i="1"/>
  <c r="CM297" i="1"/>
  <c r="EA308" i="1"/>
  <c r="AR299" i="1"/>
  <c r="AR303" i="1" s="1"/>
  <c r="AR305" i="1" s="1"/>
  <c r="FF297" i="1"/>
  <c r="DT297" i="1"/>
  <c r="ES308" i="1"/>
  <c r="EJ308" i="1"/>
  <c r="AY308" i="1"/>
  <c r="AI308" i="1"/>
  <c r="AZ299" i="1"/>
  <c r="AZ303" i="1" s="1"/>
  <c r="AZ305" i="1" s="1"/>
  <c r="EU308" i="1"/>
  <c r="BS299" i="1"/>
  <c r="BS303" i="1" s="1"/>
  <c r="BS305" i="1" s="1"/>
  <c r="ET297" i="1"/>
  <c r="BL308" i="1"/>
  <c r="CX308" i="1"/>
  <c r="DF297" i="1"/>
  <c r="DX297" i="1"/>
  <c r="DN297" i="1"/>
  <c r="BH308" i="1"/>
  <c r="AE308" i="1"/>
  <c r="BA297" i="1"/>
  <c r="CW308" i="1"/>
  <c r="AG297" i="1"/>
  <c r="CH308" i="1"/>
  <c r="AM308" i="1"/>
  <c r="R299" i="1"/>
  <c r="R303" i="1" s="1"/>
  <c r="R305" i="1" s="1"/>
  <c r="CM308" i="1"/>
  <c r="EQ308" i="1"/>
  <c r="DT299" i="1"/>
  <c r="DT303" i="1" s="1"/>
  <c r="DT305" i="1" s="1"/>
  <c r="AS297" i="1"/>
  <c r="EJ297" i="1"/>
  <c r="FJ308" i="1"/>
  <c r="DZ308" i="1"/>
  <c r="FR297" i="1"/>
  <c r="X297" i="1"/>
  <c r="EI297" i="1"/>
  <c r="ET299" i="1"/>
  <c r="ET303" i="1" s="1"/>
  <c r="ET305" i="1" s="1"/>
  <c r="BJ308" i="1"/>
  <c r="CX299" i="1"/>
  <c r="CX303" i="1" s="1"/>
  <c r="CX305" i="1" s="1"/>
  <c r="DB299" i="1"/>
  <c r="DB303" i="1" s="1"/>
  <c r="DB305" i="1" s="1"/>
  <c r="DF299" i="1"/>
  <c r="DF303" i="1" s="1"/>
  <c r="DF305" i="1" s="1"/>
  <c r="FT297" i="1"/>
  <c r="DN299" i="1"/>
  <c r="DN303" i="1" s="1"/>
  <c r="DN305" i="1" s="1"/>
  <c r="BH297" i="1"/>
  <c r="EP297" i="1"/>
  <c r="L297" i="1"/>
  <c r="DC308" i="1"/>
  <c r="CB297" i="1"/>
  <c r="FZ288" i="1"/>
  <c r="C291" i="1"/>
  <c r="C295" i="1"/>
  <c r="AN297" i="1"/>
  <c r="CD299" i="1"/>
  <c r="CD303" i="1" s="1"/>
  <c r="CD305" i="1" s="1"/>
  <c r="BN299" i="1"/>
  <c r="BN303" i="1" s="1"/>
  <c r="BN305" i="1" s="1"/>
  <c r="CM299" i="1"/>
  <c r="CM303" i="1" s="1"/>
  <c r="CM305" i="1" s="1"/>
  <c r="M308" i="1"/>
  <c r="EQ297" i="1"/>
  <c r="AR297" i="1"/>
  <c r="FF299" i="1"/>
  <c r="FF303" i="1" s="1"/>
  <c r="FF305" i="1" s="1"/>
  <c r="BV297" i="1"/>
  <c r="EJ299" i="1"/>
  <c r="EJ303" i="1" s="1"/>
  <c r="EJ305" i="1" s="1"/>
  <c r="BK308" i="1"/>
  <c r="AC297" i="1"/>
  <c r="EK308" i="1"/>
  <c r="EU299" i="1"/>
  <c r="EU303" i="1" s="1"/>
  <c r="EU305" i="1" s="1"/>
  <c r="DI308" i="1"/>
  <c r="BS297" i="1"/>
  <c r="FR299" i="1"/>
  <c r="FR303" i="1" s="1"/>
  <c r="FR305" i="1" s="1"/>
  <c r="EI308" i="1"/>
  <c r="AH308" i="1"/>
  <c r="DB297" i="1"/>
  <c r="S297" i="1"/>
  <c r="DF308" i="1"/>
  <c r="FT299" i="1"/>
  <c r="FT303" i="1" s="1"/>
  <c r="FT305" i="1" s="1"/>
  <c r="DX299" i="1"/>
  <c r="DX303" i="1" s="1"/>
  <c r="DX305" i="1" s="1"/>
  <c r="CV297" i="1"/>
  <c r="BH299" i="1"/>
  <c r="BH303" i="1" s="1"/>
  <c r="BH305" i="1" s="1"/>
  <c r="EO297" i="1"/>
  <c r="AE299" i="1"/>
  <c r="AE303" i="1" s="1"/>
  <c r="AE305" i="1" s="1"/>
  <c r="E297" i="1"/>
  <c r="AO297" i="1"/>
  <c r="CB299" i="1"/>
  <c r="CB303" i="1" s="1"/>
  <c r="CB305" i="1" s="1"/>
  <c r="CH299" i="1"/>
  <c r="CH303" i="1" s="1"/>
  <c r="CH305" i="1" s="1"/>
  <c r="DO299" i="1"/>
  <c r="DO303" i="1" s="1"/>
  <c r="DO305" i="1" s="1"/>
  <c r="CU308" i="1"/>
  <c r="BB297" i="1"/>
  <c r="DG297" i="1"/>
  <c r="CD297" i="1"/>
  <c r="EV308" i="1"/>
  <c r="FB299" i="1"/>
  <c r="FB303" i="1" s="1"/>
  <c r="FB305" i="1" s="1"/>
  <c r="BT308" i="1"/>
  <c r="DS308" i="1"/>
  <c r="CA308" i="1"/>
  <c r="AR308" i="1"/>
  <c r="DV308" i="1"/>
  <c r="FX297" i="1"/>
  <c r="CL308" i="1"/>
  <c r="AC299" i="1"/>
  <c r="AC303" i="1" s="1"/>
  <c r="AC305" i="1" s="1"/>
  <c r="EK297" i="1"/>
  <c r="AW308" i="1"/>
  <c r="X299" i="1"/>
  <c r="X303" i="1" s="1"/>
  <c r="X305" i="1" s="1"/>
  <c r="EI299" i="1"/>
  <c r="EI303" i="1" s="1"/>
  <c r="EI305" i="1" s="1"/>
  <c r="BM297" i="1"/>
  <c r="H297" i="1"/>
  <c r="FD297" i="1"/>
  <c r="AL308" i="1"/>
  <c r="DG299" i="1"/>
  <c r="DG303" i="1" s="1"/>
  <c r="DG305" i="1" s="1"/>
  <c r="DB308" i="1"/>
  <c r="J297" i="1"/>
  <c r="S299" i="1"/>
  <c r="S303" i="1" s="1"/>
  <c r="S305" i="1" s="1"/>
  <c r="EO299" i="1"/>
  <c r="EO303" i="1" s="1"/>
  <c r="EO305" i="1" s="1"/>
  <c r="AE297" i="1"/>
  <c r="BA299" i="1"/>
  <c r="BA303" i="1" s="1"/>
  <c r="BA305" i="1" s="1"/>
  <c r="E308" i="1"/>
  <c r="AO299" i="1"/>
  <c r="AO303" i="1" s="1"/>
  <c r="AO305" i="1" s="1"/>
  <c r="L299" i="1"/>
  <c r="L303" i="1" s="1"/>
  <c r="L305" i="1" s="1"/>
  <c r="CH297" i="1"/>
  <c r="DO308" i="1"/>
  <c r="CD308" i="1"/>
  <c r="BZ308" i="1"/>
  <c r="D297" i="1"/>
  <c r="BQ308" i="1"/>
  <c r="P308" i="1"/>
  <c r="BT297" i="1"/>
  <c r="FW299" i="1"/>
  <c r="FW303" i="1" s="1"/>
  <c r="FW305" i="1" s="1"/>
  <c r="BV308" i="1"/>
  <c r="FX299" i="1"/>
  <c r="FX303" i="1" s="1"/>
  <c r="FX305" i="1" s="1"/>
  <c r="DY308" i="1"/>
  <c r="EK299" i="1"/>
  <c r="EK303" i="1" s="1"/>
  <c r="EK305" i="1" s="1"/>
  <c r="BC308" i="1"/>
  <c r="CR308" i="1"/>
  <c r="BM299" i="1"/>
  <c r="BM303" i="1" s="1"/>
  <c r="BM305" i="1" s="1"/>
  <c r="H308" i="1"/>
  <c r="FD308" i="1"/>
  <c r="AL297" i="1"/>
  <c r="DG308" i="1"/>
  <c r="J308" i="1"/>
  <c r="CT299" i="1"/>
  <c r="CT303" i="1" s="1"/>
  <c r="CT305" i="1" s="1"/>
  <c r="BG299" i="1"/>
  <c r="BG303" i="1" s="1"/>
  <c r="BG305" i="1" s="1"/>
  <c r="EW308" i="1"/>
  <c r="CV299" i="1"/>
  <c r="CV303" i="1" s="1"/>
  <c r="CV305" i="1" s="1"/>
  <c r="CI308" i="1"/>
  <c r="DW308" i="1"/>
  <c r="O308" i="1"/>
  <c r="E299" i="1"/>
  <c r="E303" i="1" s="1"/>
  <c r="E305" i="1" s="1"/>
  <c r="AJ308" i="1"/>
  <c r="DH299" i="1"/>
  <c r="DH303" i="1" s="1"/>
  <c r="DH305" i="1" s="1"/>
  <c r="DO297" i="1"/>
  <c r="D304" i="2" l="1"/>
  <c r="I64" i="2" s="1"/>
  <c r="I58" i="2"/>
  <c r="D299" i="2"/>
  <c r="CB308" i="1"/>
  <c r="S308" i="1"/>
  <c r="CS308" i="1"/>
  <c r="FW308" i="1"/>
  <c r="DX308" i="1"/>
  <c r="L308" i="1"/>
  <c r="AZ308" i="1"/>
  <c r="BS308" i="1"/>
  <c r="C310" i="1"/>
  <c r="FZ310" i="1" s="1"/>
  <c r="FZ295" i="1"/>
  <c r="EP308" i="1"/>
  <c r="FO308" i="1"/>
  <c r="AC308" i="1"/>
  <c r="FX308" i="1"/>
  <c r="C294" i="1"/>
  <c r="FZ291" i="1"/>
  <c r="C299" i="1"/>
  <c r="C303" i="1" s="1"/>
  <c r="FY303" i="1" s="1"/>
  <c r="C297" i="1"/>
  <c r="DT308" i="1"/>
  <c r="EZ308" i="1"/>
  <c r="DR308" i="1"/>
  <c r="X308" i="1"/>
  <c r="U308" i="1"/>
  <c r="CG308" i="1"/>
  <c r="FF308" i="1"/>
  <c r="FR308" i="1"/>
  <c r="FB308" i="1"/>
  <c r="BM308" i="1"/>
  <c r="BG308" i="1"/>
  <c r="BR308" i="1"/>
  <c r="AO308" i="1"/>
  <c r="BA308" i="1"/>
  <c r="BF308" i="1"/>
  <c r="BN308" i="1"/>
  <c r="DK308" i="1"/>
  <c r="BD308" i="1"/>
  <c r="CN308" i="1"/>
  <c r="EE308" i="1"/>
  <c r="K308" i="1"/>
  <c r="CV308" i="1"/>
  <c r="DN308" i="1"/>
  <c r="R308" i="1"/>
  <c r="EO308" i="1"/>
  <c r="FT308" i="1"/>
  <c r="Y308" i="1"/>
  <c r="CJ308" i="1"/>
  <c r="AB308" i="1"/>
  <c r="DH308" i="1"/>
  <c r="I60" i="2" l="1"/>
  <c r="D301" i="2"/>
  <c r="I61" i="2" s="1"/>
  <c r="GB291" i="1"/>
  <c r="FZ297" i="1"/>
  <c r="FY308" i="1"/>
  <c r="FY305" i="1"/>
  <c r="C305" i="1"/>
  <c r="FZ305" i="1" s="1"/>
  <c r="C308" i="1"/>
  <c r="FZ308" i="1" s="1"/>
  <c r="GA308" i="1" s="1"/>
  <c r="FZ294" i="1"/>
  <c r="GB2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40" authorId="0" shapeId="0" xr:uid="{AB590804-274C-40CB-B27D-5899A97377B8}">
      <text>
        <r>
          <rPr>
            <b/>
            <sz val="9"/>
            <color indexed="81"/>
            <rFont val="Tahoma"/>
            <family val="2"/>
          </rPr>
          <t xml:space="preserve">Enter calculated number from cell C38.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36" authorId="0" shapeId="0" xr:uid="{A914F3F8-FD54-47A0-8FCA-1BC5C96AF3E8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</commentList>
</comments>
</file>

<file path=xl/sharedStrings.xml><?xml version="1.0" encoding="utf-8"?>
<sst xmlns="http://schemas.openxmlformats.org/spreadsheetml/2006/main" count="1668" uniqueCount="988">
  <si>
    <t>Inflation</t>
  </si>
  <si>
    <t>STATE</t>
  </si>
  <si>
    <t xml:space="preserve"> </t>
  </si>
  <si>
    <t>Prior Yr Base</t>
  </si>
  <si>
    <t>Prior Yr Online</t>
  </si>
  <si>
    <t>Current Minimum</t>
  </si>
  <si>
    <t>Current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</si>
  <si>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</si>
  <si>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</si>
  <si>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</si>
  <si>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</si>
  <si>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</si>
  <si>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</si>
  <si>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</si>
  <si>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</si>
  <si>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</si>
  <si>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</si>
  <si>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</si>
  <si>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</si>
  <si>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</si>
  <si>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</si>
  <si>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</si>
  <si>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</si>
  <si>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</si>
  <si>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</si>
  <si>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</si>
  <si>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</si>
  <si>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</si>
  <si>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</si>
  <si>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</si>
  <si>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</si>
  <si>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</si>
  <si>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</si>
  <si>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</si>
  <si>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</si>
  <si>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</si>
  <si>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</si>
  <si>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</si>
  <si>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</si>
  <si>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</si>
  <si>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</si>
  <si>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</si>
  <si>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</si>
  <si>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</si>
  <si>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</si>
  <si>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</si>
  <si>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</si>
  <si>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</si>
  <si>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</si>
  <si>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</si>
  <si>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</si>
  <si>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</si>
  <si>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</si>
  <si>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</si>
  <si>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</si>
  <si>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</si>
  <si>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</si>
  <si>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</si>
  <si>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</si>
  <si>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</si>
  <si>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</si>
  <si>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</si>
  <si>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</si>
  <si>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</si>
  <si>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</si>
  <si>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</si>
  <si>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</si>
  <si>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</si>
  <si>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</si>
  <si>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</si>
  <si>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</si>
  <si>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</si>
  <si>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</si>
  <si>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</si>
  <si>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</si>
  <si>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</si>
  <si>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</si>
  <si>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</si>
  <si>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</si>
  <si>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</si>
  <si>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</si>
  <si>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</si>
  <si>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</si>
  <si>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</si>
  <si>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</si>
  <si>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</si>
  <si>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</si>
  <si>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</si>
  <si>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</si>
  <si>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</si>
  <si>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</si>
  <si>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</si>
  <si>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</si>
  <si>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</si>
  <si>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</si>
  <si>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</si>
  <si>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</si>
  <si>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</si>
  <si>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</si>
  <si>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</si>
  <si>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</si>
  <si>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</si>
  <si>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</si>
  <si>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</si>
  <si>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</si>
  <si>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</si>
  <si>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</si>
  <si>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</si>
  <si>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</si>
  <si>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</si>
  <si>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</si>
  <si>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</si>
  <si>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</si>
  <si>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</si>
  <si>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</si>
  <si>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</si>
  <si>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</si>
  <si>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</si>
  <si>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</si>
  <si>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</si>
  <si>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</si>
  <si>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</si>
  <si>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</si>
  <si>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</si>
  <si>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</si>
  <si>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</si>
  <si>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</si>
  <si>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</si>
  <si>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</si>
  <si>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</si>
  <si>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</si>
  <si>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</si>
  <si>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</si>
  <si>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</si>
  <si>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</si>
  <si>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</si>
  <si>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</si>
  <si>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</si>
  <si>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</si>
  <si>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</si>
  <si>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</si>
  <si>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</si>
  <si>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</si>
  <si>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</si>
  <si>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</si>
  <si>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</si>
  <si>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</si>
  <si>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</si>
  <si>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</si>
  <si>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</si>
  <si>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</si>
  <si>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</si>
  <si>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</si>
  <si>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</si>
  <si>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</si>
  <si>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</si>
  <si>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</si>
  <si>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</si>
  <si>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</si>
  <si>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</si>
  <si>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</si>
  <si>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</si>
  <si>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</si>
  <si>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</si>
  <si>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</si>
  <si>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</si>
  <si>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</si>
  <si>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</si>
  <si>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</si>
  <si>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</si>
  <si>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</si>
  <si>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</si>
  <si>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</si>
  <si>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</si>
  <si>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</si>
  <si>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</si>
  <si>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</si>
  <si>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</si>
  <si>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</si>
  <si>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</si>
  <si>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</si>
  <si>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</si>
  <si>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</si>
  <si>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</si>
  <si>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</si>
  <si>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</si>
  <si>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</si>
  <si>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</si>
  <si>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</si>
  <si>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</si>
  <si>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</si>
  <si>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</si>
  <si>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</si>
  <si>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</si>
  <si>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</si>
  <si>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</si>
  <si>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</si>
  <si>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</si>
  <si>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</si>
  <si>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</si>
  <si>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</si>
  <si>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</si>
  <si>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</si>
  <si>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</si>
  <si>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</si>
  <si>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</si>
  <si>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</si>
  <si>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</si>
  <si>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</si>
  <si>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</si>
  <si>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</si>
  <si>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</si>
  <si>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</si>
  <si>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</si>
  <si>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</si>
  <si>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</si>
  <si>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</si>
  <si>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</si>
  <si>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</si>
  <si>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</si>
  <si>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</si>
  <si>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</si>
  <si>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</si>
  <si>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</si>
  <si>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</si>
  <si>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</si>
  <si>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</si>
  <si>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</si>
  <si>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</si>
  <si>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</si>
  <si>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</si>
  <si>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</si>
  <si>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</si>
  <si>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</si>
  <si>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</si>
  <si>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</si>
  <si>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</si>
  <si>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</si>
  <si>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</si>
  <si>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</si>
  <si>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</si>
  <si>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</si>
  <si>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</si>
  <si>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</si>
  <si>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</si>
  <si>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</si>
  <si>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</si>
  <si>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</si>
  <si>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</si>
  <si>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</si>
  <si>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</si>
  <si>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</si>
  <si>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</si>
  <si>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</si>
  <si>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</si>
  <si>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</si>
  <si>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</si>
  <si>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</si>
  <si>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</si>
  <si>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</si>
  <si>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</si>
  <si>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</si>
  <si>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</si>
  <si>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</si>
  <si>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</si>
  <si>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</si>
  <si>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</si>
  <si>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</si>
  <si>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</si>
  <si>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</si>
  <si>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</si>
  <si>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</si>
  <si>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</si>
  <si>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</si>
  <si>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</si>
  <si>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</si>
  <si>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</si>
  <si>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</si>
  <si>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</si>
  <si>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</si>
  <si>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</si>
  <si>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</si>
  <si>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</si>
  <si>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</si>
  <si>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</si>
  <si>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</si>
  <si>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</si>
  <si>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</si>
  <si>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</si>
  <si>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</si>
  <si>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</si>
  <si>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</si>
  <si>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</si>
  <si>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</si>
  <si>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</si>
  <si>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</si>
  <si>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</si>
  <si>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</si>
  <si>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</si>
  <si>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</si>
  <si>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</si>
  <si>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</si>
  <si>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</si>
  <si>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</si>
  <si>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</si>
  <si>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</si>
  <si>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</si>
  <si>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</si>
  <si>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</si>
  <si>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</si>
  <si>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</si>
  <si>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</si>
  <si>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</si>
  <si>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</si>
  <si>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</si>
  <si>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</si>
  <si>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</si>
  <si>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</si>
  <si>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</si>
  <si>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</si>
  <si>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</si>
  <si>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</si>
  <si>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</si>
  <si>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</si>
  <si>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</si>
  <si>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</si>
  <si>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</si>
  <si>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</si>
  <si>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</si>
  <si>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</si>
  <si>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</si>
  <si>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</si>
  <si>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</si>
  <si>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</si>
  <si>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</si>
  <si>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</si>
  <si>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</si>
  <si>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</si>
  <si>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</si>
  <si>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</si>
  <si>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</si>
  <si>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</si>
  <si>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</si>
  <si>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</si>
  <si>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</si>
  <si>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</si>
  <si>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</si>
  <si>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</si>
  <si>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</si>
  <si>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</si>
  <si>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</si>
  <si>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</si>
  <si>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</si>
  <si>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</si>
  <si>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</si>
  <si>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</si>
  <si>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</si>
  <si>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</si>
  <si>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</si>
  <si>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</si>
  <si>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</si>
  <si>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</si>
  <si>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</si>
  <si>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</si>
  <si>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</si>
  <si>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</si>
  <si>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</si>
  <si>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</si>
  <si>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</si>
  <si>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</si>
  <si>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</si>
  <si>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</si>
  <si>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</si>
  <si>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</si>
  <si>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</si>
  <si>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</si>
  <si>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</si>
  <si>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</si>
  <si>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</si>
  <si>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</si>
  <si>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</si>
  <si>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</si>
  <si>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</si>
  <si>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</si>
  <si>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</si>
  <si>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</si>
  <si>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</si>
  <si>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</si>
  <si>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</si>
  <si>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</si>
  <si>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</si>
  <si>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</si>
  <si>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</si>
  <si>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</si>
  <si>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</si>
  <si>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</si>
  <si>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</si>
  <si>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</si>
  <si>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</si>
  <si>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</si>
  <si>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</si>
  <si>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</si>
  <si>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</si>
  <si>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</si>
  <si>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</si>
  <si>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</si>
  <si>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</si>
  <si>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</si>
  <si>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</si>
  <si>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</si>
  <si>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</si>
  <si>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</si>
  <si>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</si>
  <si>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</si>
  <si>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</si>
  <si>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</si>
  <si>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</si>
  <si>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</si>
  <si>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</si>
  <si>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</si>
  <si>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</si>
  <si>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</si>
  <si>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</si>
  <si>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</si>
  <si>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</si>
  <si>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</si>
  <si>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</si>
  <si>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</si>
  <si>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</si>
  <si>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FY23 Grades 1-12 FTE</t>
  </si>
  <si>
    <t>V1.1</t>
  </si>
  <si>
    <t>FY23 Kindergarten FTE</t>
  </si>
  <si>
    <t>V1.2</t>
  </si>
  <si>
    <t>FY23 Half-day Kindergarten FTE</t>
  </si>
  <si>
    <t>V2</t>
  </si>
  <si>
    <t>FY23 Special Education Preschool FTE</t>
  </si>
  <si>
    <t>V3</t>
  </si>
  <si>
    <t>FY23 October FTE Count (sum of line V1, V1.1 and line V2)</t>
  </si>
  <si>
    <t>V4</t>
  </si>
  <si>
    <t xml:space="preserve">FY23 Multi District On-line Pupil Count </t>
  </si>
  <si>
    <t>V4.1</t>
  </si>
  <si>
    <t>FY23 Extended High School Pupil Count (ASCENT, TREP and P-Tech)</t>
  </si>
  <si>
    <t>V4.2</t>
  </si>
  <si>
    <t>FY23 Additional TREP Allocated Slots (not included in V4.1)</t>
  </si>
  <si>
    <t>V5</t>
  </si>
  <si>
    <t>FY23 October FTE Count (minus on-line V4 and Extended HS V4.1 pupil counts)</t>
  </si>
  <si>
    <t>V6</t>
  </si>
  <si>
    <t>FY23 Free and Reduced Lunch (grades 1 - 8) Count</t>
  </si>
  <si>
    <t>V7</t>
  </si>
  <si>
    <t>FY23 Free and Reduced Lunch (grades K - 12) Count</t>
  </si>
  <si>
    <t>V8</t>
  </si>
  <si>
    <t xml:space="preserve">FY23 Percent At-risk  - State Average </t>
  </si>
  <si>
    <t>V9</t>
  </si>
  <si>
    <t>FY23 October Membership (grades 1 - 8)</t>
  </si>
  <si>
    <t>V10</t>
  </si>
  <si>
    <t xml:space="preserve">FY23 October Membership (grades K-12) </t>
  </si>
  <si>
    <t>V11</t>
  </si>
  <si>
    <t xml:space="preserve">FY23 Charter School FTE Count </t>
  </si>
  <si>
    <t>V12</t>
  </si>
  <si>
    <t>FY22 Funded Pupil Count</t>
  </si>
  <si>
    <t>V13</t>
  </si>
  <si>
    <t>FY22 October FTE Count (minus CPP, OODS, Online)</t>
  </si>
  <si>
    <t>V14</t>
  </si>
  <si>
    <t>FY21 October FTE Count (minus CPP, OODS, Online)</t>
  </si>
  <si>
    <t>V15</t>
  </si>
  <si>
    <t>FY20 October FTE Count (minus CPP, OODS, Online)</t>
  </si>
  <si>
    <t>V15.1</t>
  </si>
  <si>
    <t>FY19 October FTE Count (minus CPP, OODS, Online)</t>
  </si>
  <si>
    <t>V16.1</t>
  </si>
  <si>
    <t xml:space="preserve">FY23 Single District On-line Pupil Count </t>
  </si>
  <si>
    <t>V17</t>
  </si>
  <si>
    <t>FY23 Colorado Preschool Program Count FTE</t>
  </si>
  <si>
    <t>V18</t>
  </si>
  <si>
    <t>FY23 ELL Count per SB21-268</t>
  </si>
  <si>
    <t>V19</t>
  </si>
  <si>
    <t>FY23 Charter School Institute Grades K - 12 FTE</t>
  </si>
  <si>
    <t>V19.1</t>
  </si>
  <si>
    <t>FY23 Charter School Institute Kindergarten FTE</t>
  </si>
  <si>
    <t>V19.2</t>
  </si>
  <si>
    <t>FY23 Charter School Institute Half-day Kindergarten FTE</t>
  </si>
  <si>
    <t>V20</t>
  </si>
  <si>
    <t>FY23 Charter School Institute On-line Student FTE</t>
  </si>
  <si>
    <t>V20.5</t>
  </si>
  <si>
    <t>FY23 Charter School Institute CPP</t>
  </si>
  <si>
    <t>V20.6</t>
  </si>
  <si>
    <t>FY23 Charter School Institute Extended High School</t>
  </si>
  <si>
    <t>FUNDING ELEMENTS</t>
  </si>
  <si>
    <t>V21</t>
  </si>
  <si>
    <t xml:space="preserve">FY23 Base Funding </t>
  </si>
  <si>
    <t>V22</t>
  </si>
  <si>
    <t>FY23 Minimum Funding</t>
  </si>
  <si>
    <t>V22.5</t>
  </si>
  <si>
    <t>FY23 On-Line Funding</t>
  </si>
  <si>
    <t>V23</t>
  </si>
  <si>
    <t>FY23 Cost of Living Factor</t>
  </si>
  <si>
    <t>V24</t>
  </si>
  <si>
    <t>FY23 At-risk 'Base' Factor</t>
  </si>
  <si>
    <t>V26</t>
  </si>
  <si>
    <t>FY23 Minimum State Aid</t>
  </si>
  <si>
    <t>TAXES</t>
  </si>
  <si>
    <t>V30</t>
  </si>
  <si>
    <t xml:space="preserve">FY23 Specific Ownership Tax </t>
  </si>
  <si>
    <t>V31</t>
  </si>
  <si>
    <t xml:space="preserve">FY23 Assessed Valuation </t>
  </si>
  <si>
    <t>V32</t>
  </si>
  <si>
    <t>FY22 Mill Levy (FINAL)</t>
  </si>
  <si>
    <t>V33</t>
  </si>
  <si>
    <t>FY22 General Fund Property Tax (incl. Categorical Buyout)</t>
  </si>
  <si>
    <t>PRIOR YEAR FUNDING</t>
  </si>
  <si>
    <t>V40</t>
  </si>
  <si>
    <t>FY22 Total Program</t>
  </si>
  <si>
    <t>V41</t>
  </si>
  <si>
    <t>FY22 Total Program Per-Pupil Funding</t>
  </si>
  <si>
    <t>CATEGORICAL FUNDING</t>
  </si>
  <si>
    <t>V50</t>
  </si>
  <si>
    <t>Transportation payments paid in FY23</t>
  </si>
  <si>
    <t>V51</t>
  </si>
  <si>
    <t>Vocational Education payments paid in FY23</t>
  </si>
  <si>
    <t>V52</t>
  </si>
  <si>
    <t>English Language Proficiency Act payments paid in FY23</t>
  </si>
  <si>
    <t>V53</t>
  </si>
  <si>
    <t>Special Education - Children with Disabilities payments paid in FY23</t>
  </si>
  <si>
    <t>V54</t>
  </si>
  <si>
    <t>Special Education - Gifted/Talented payments paid in FY23</t>
  </si>
  <si>
    <t>V55</t>
  </si>
  <si>
    <t>Small Attendance Center payments paid in FY23</t>
  </si>
  <si>
    <t>V56</t>
  </si>
  <si>
    <t>Total Categorical Funding (sum of lines V50, V51, V52, V53,  V54 and V55)</t>
  </si>
  <si>
    <t>OTHER</t>
  </si>
  <si>
    <t>V60</t>
  </si>
  <si>
    <t>CY21 Inflation</t>
  </si>
  <si>
    <t>V62</t>
  </si>
  <si>
    <t xml:space="preserve">FY23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</si>
  <si>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</si>
  <si>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</si>
  <si>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</si>
  <si>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</si>
  <si>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</si>
  <si>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FY23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</si>
  <si>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</si>
  <si>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</si>
  <si>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</si>
  <si>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</si>
  <si>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</si>
  <si>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</si>
  <si>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</si>
  <si>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</si>
  <si>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</si>
  <si>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</si>
  <si>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</si>
  <si>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</si>
  <si>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</si>
  <si>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FY23 October FTE Count (minus on-line)- enter line V5</t>
  </si>
  <si>
    <t>FC2</t>
  </si>
  <si>
    <t>FY22 October FTE Count - enter line V13</t>
  </si>
  <si>
    <t>FC3</t>
  </si>
  <si>
    <t>FY21 October FTE Count - enter line V14</t>
  </si>
  <si>
    <t>FC4</t>
  </si>
  <si>
    <t>FY20 October FTE Count - enter line V15</t>
  </si>
  <si>
    <t>FC4.1</t>
  </si>
  <si>
    <t>FY19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</si>
  <si>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</si>
  <si>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</si>
  <si>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</si>
  <si>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</si>
  <si>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</si>
  <si>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FY23 Full Day Kindergarten Factor</t>
  </si>
  <si>
    <t>FC6</t>
  </si>
  <si>
    <t>FY23 CPP Pupil Count - enter line V17</t>
  </si>
  <si>
    <t>FC6.1</t>
  </si>
  <si>
    <t>FY23 Charter Institute CPP Pupil Count - enter line V20.1</t>
  </si>
  <si>
    <t>FC6.5</t>
  </si>
  <si>
    <t>FY23 CHARTER INSTITUTE PUPIL COUNT - enter line V19</t>
  </si>
  <si>
    <t>FY6.6</t>
  </si>
  <si>
    <t xml:space="preserve">FY23 Charter Institute Full Day Kindergarten Factor </t>
  </si>
  <si>
    <t>FC7</t>
  </si>
  <si>
    <t>FY23 FUNDED PUPIL COUNT - enter line FC5, plus FC5.1, plus line FC6, plus FC6.5, plus FC6.6</t>
  </si>
  <si>
    <t>FC7.5</t>
  </si>
  <si>
    <t>FY23 Total Extended High School Pupil Count - enter line V4.1</t>
  </si>
  <si>
    <t>FC7.6</t>
  </si>
  <si>
    <t>FY23 CHARTER INSTITUTE Extended High School Pupil Count - enter line V20.6</t>
  </si>
  <si>
    <t>FC8</t>
  </si>
  <si>
    <t xml:space="preserve">FY23 On-line Multi-District Pupil Count - enter line V4 </t>
  </si>
  <si>
    <t>FC8.5</t>
  </si>
  <si>
    <t>FY23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</si>
  <si>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</si>
  <si>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</si>
  <si>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</si>
  <si>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</si>
  <si>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</si>
  <si>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</si>
  <si>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</si>
  <si>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</si>
  <si>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</si>
  <si>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</si>
  <si>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</si>
  <si>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</si>
  <si>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</si>
  <si>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</si>
  <si>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</si>
  <si>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</si>
  <si>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</si>
  <si>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</si>
  <si>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</si>
  <si>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</si>
  <si>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</si>
  <si>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</si>
  <si>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</si>
  <si>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</si>
  <si>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</si>
  <si>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</si>
  <si>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</si>
  <si>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</si>
  <si>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</si>
  <si>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</si>
  <si>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</si>
  <si>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</si>
  <si>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</si>
  <si>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</si>
  <si>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</si>
  <si>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</si>
  <si>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 plus 4.2</t>
  </si>
  <si>
    <t>PP9</t>
  </si>
  <si>
    <t>FORMULA FUNDING WITHOUT AT-RISK - enter</t>
  </si>
  <si>
    <t xml:space="preserve">line PP7 times line PP8 </t>
  </si>
  <si>
    <t>AT RISK PUPILS</t>
  </si>
  <si>
    <t>AR1</t>
  </si>
  <si>
    <t>Free and Reduced Lunch (grades 1-8) Count  - enter line V6</t>
  </si>
  <si>
    <t>AR2</t>
  </si>
  <si>
    <t xml:space="preserve">October Membership (grades 1-8) - enter line V9 </t>
  </si>
  <si>
    <t>AR3</t>
  </si>
  <si>
    <t>Percent 1-8 free and reduced lunch count - line AR1 divided by line AR2</t>
  </si>
  <si>
    <t>AR4</t>
  </si>
  <si>
    <t>Projected K-12 free and reduced lunch count using 1-8 percent -</t>
  </si>
  <si>
    <t>AR5</t>
  </si>
  <si>
    <t>Free and Reduced Lunch (grades K-12) Count - enter line V7</t>
  </si>
  <si>
    <t>AR6</t>
  </si>
  <si>
    <t>FY23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</si>
  <si>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</si>
  <si>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</si>
  <si>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</si>
  <si>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</si>
  <si>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</si>
  <si>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</si>
  <si>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</si>
  <si>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</si>
  <si>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</si>
  <si>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</si>
  <si>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</si>
  <si>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</si>
  <si>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</si>
  <si>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</si>
  <si>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</si>
  <si>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</si>
  <si>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</si>
  <si>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</si>
  <si>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</si>
  <si>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</si>
  <si>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</si>
  <si>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</si>
  <si>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</si>
  <si>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</si>
  <si>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</si>
  <si>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</si>
  <si>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</si>
  <si>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</si>
  <si>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</si>
  <si>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</si>
  <si>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</si>
  <si>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</si>
  <si>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</si>
  <si>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</si>
  <si>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</si>
  <si>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</si>
  <si>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</si>
  <si>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</si>
  <si>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</si>
  <si>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ELL FACTOR</t>
  </si>
  <si>
    <t>EL1</t>
  </si>
  <si>
    <t>FY23 ELL Count - enter line V18</t>
  </si>
  <si>
    <t>EL2</t>
  </si>
  <si>
    <t>FY23 Base Minimum Funding - enter line V22</t>
  </si>
  <si>
    <t>EL3</t>
  </si>
  <si>
    <t>FY23 Per Pupil Funding without At-risk (line PP7) times 8%</t>
  </si>
  <si>
    <t>EL4</t>
  </si>
  <si>
    <t>TOTAL ELL FORMULA FUNDING (enter line OL2 times line OL3)</t>
  </si>
  <si>
    <t>ON-LINE &amp; Extended High School FORMULA FUNDING</t>
  </si>
  <si>
    <t>OL1</t>
  </si>
  <si>
    <t>FY23 On-Line Count - enter line V4 plus line V20</t>
  </si>
  <si>
    <t>OL2</t>
  </si>
  <si>
    <t>OL3</t>
  </si>
  <si>
    <t>TOTAL ON-LINE FORMULA FUNDING (enter line OL2 times line OL3)</t>
  </si>
  <si>
    <t>OL4</t>
  </si>
  <si>
    <t>FY23 Extended High School Count - enter line V4.1 plus V20.6</t>
  </si>
  <si>
    <t>OL5</t>
  </si>
  <si>
    <t>TOTAL Extended High School FORMULA FUNDING (enter line OL4 times line OL2)</t>
  </si>
  <si>
    <t>OL6</t>
  </si>
  <si>
    <t>TOTAL ON-LINE &amp; Extended High School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</si>
  <si>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</si>
  <si>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</si>
  <si>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</si>
  <si>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</si>
  <si>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</si>
  <si>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</si>
  <si>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</si>
  <si>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</si>
  <si>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</si>
  <si>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</si>
  <si>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</si>
  <si>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</si>
  <si>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</si>
  <si>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</si>
  <si>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</si>
  <si>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</si>
  <si>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</si>
  <si>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</si>
  <si>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</si>
  <si>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</si>
  <si>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</si>
  <si>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</si>
  <si>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</si>
  <si>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</si>
  <si>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FY22 Total Program  -   enter line V40</t>
  </si>
  <si>
    <t>TB2</t>
  </si>
  <si>
    <t>CY21 Inflation  -   enter line V60</t>
  </si>
  <si>
    <t>TB3</t>
  </si>
  <si>
    <t>FY23 Enrollment Growth - enter</t>
  </si>
  <si>
    <t>(line FC9 minus line V12) divided by line V12</t>
  </si>
  <si>
    <t>TB4</t>
  </si>
  <si>
    <t>FY23 TABOR FORMULA FUNDING</t>
  </si>
  <si>
    <t xml:space="preserve">enter line TB1 times (1 plus line TB2 plus line TB3) </t>
  </si>
  <si>
    <t>MINIMUM FORMULA FUNDING</t>
  </si>
  <si>
    <t>MF1</t>
  </si>
  <si>
    <t>FY23 'Base' Minimum Funding - enter line V22</t>
  </si>
  <si>
    <t>MF2</t>
  </si>
  <si>
    <t>Total Funded Pupil Count (minus on-line) - enter line FC7</t>
  </si>
  <si>
    <t>MF3</t>
  </si>
  <si>
    <t>FY23 On-line Funding - enter line V22.5</t>
  </si>
  <si>
    <t>MF4</t>
  </si>
  <si>
    <t>Total On-Line  and Extended High School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</si>
  <si>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</si>
  <si>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</si>
  <si>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</si>
  <si>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</si>
  <si>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</si>
  <si>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</si>
  <si>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</si>
  <si>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</si>
  <si>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</si>
  <si>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</si>
  <si>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ELL Formula Funding - enter line EL4</t>
  </si>
  <si>
    <t>TF5</t>
  </si>
  <si>
    <t>On-Line Formula Funding - enter line OL3</t>
  </si>
  <si>
    <t>TF6</t>
  </si>
  <si>
    <t>Total Formula Funding (including on-line funding) - enter line TF3 plus line TF4</t>
  </si>
  <si>
    <t>TF7</t>
  </si>
  <si>
    <t>Minimum Formula Funding   -  enter line MF3</t>
  </si>
  <si>
    <t>TF8</t>
  </si>
  <si>
    <t>Formula Funding using 459 Size Factor</t>
  </si>
  <si>
    <t>If line SM8 greater than zero, enter line SM8</t>
  </si>
  <si>
    <t>else enter 999,999,999.00</t>
  </si>
  <si>
    <t>TF9</t>
  </si>
  <si>
    <t>Subtotal Formula Funding</t>
  </si>
  <si>
    <t>Enter the lesser of line TF7 or (greater of lines TF5 or TF6)</t>
  </si>
  <si>
    <t>TF10</t>
  </si>
  <si>
    <t>Maximum Total Formula Funding</t>
  </si>
  <si>
    <t>Enter 1.25 times line FC9 times line V41</t>
  </si>
  <si>
    <t>TF11</t>
  </si>
  <si>
    <t>TABOR Formula Funding        -  enter line TB4</t>
  </si>
  <si>
    <t>TF12</t>
  </si>
  <si>
    <t xml:space="preserve">enter the lesser of lines TF8, TF9 or TF10 </t>
  </si>
  <si>
    <t>TF13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</si>
  <si>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</si>
  <si>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</si>
  <si>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</si>
  <si>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</si>
  <si>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</si>
  <si>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</si>
  <si>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</si>
  <si>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</si>
  <si>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</si>
  <si>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</si>
  <si>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</si>
  <si>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</si>
  <si>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</si>
  <si>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</si>
  <si>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</si>
  <si>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</si>
  <si>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</si>
  <si>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</si>
  <si>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</si>
  <si>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</si>
  <si>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</si>
  <si>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</si>
  <si>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</si>
  <si>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</si>
  <si>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</si>
  <si>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</si>
  <si>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</si>
  <si>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</si>
  <si>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</si>
  <si>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</si>
  <si>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 plus tax credit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</si>
  <si>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</si>
  <si>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</si>
  <si>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</si>
  <si>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</si>
  <si>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</si>
  <si>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</si>
  <si>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</si>
  <si>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</si>
  <si>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</si>
  <si>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</si>
  <si>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</si>
  <si>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</si>
  <si>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</si>
  <si>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</si>
  <si>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</si>
  <si>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</si>
  <si>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</si>
  <si>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ML7</t>
  </si>
  <si>
    <t>Total Program Reserve Mills Calculated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</si>
  <si>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</si>
  <si>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</si>
  <si>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</si>
  <si>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</si>
  <si>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</si>
  <si>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</si>
  <si>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</si>
  <si>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</si>
  <si>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</si>
  <si>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</si>
  <si>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</si>
  <si>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</si>
  <si>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</si>
  <si>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</si>
  <si>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</si>
  <si>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</si>
  <si>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</si>
  <si>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</si>
  <si>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</si>
  <si>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</si>
  <si>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</si>
  <si>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</si>
  <si>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</si>
  <si>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</si>
  <si>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</si>
  <si>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</si>
  <si>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</si>
  <si>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</si>
  <si>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</si>
  <si>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</si>
  <si>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</si>
  <si>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</si>
  <si>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</si>
  <si>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</si>
  <si>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</si>
  <si>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</si>
  <si>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</si>
  <si>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</si>
  <si>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</si>
  <si>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</si>
  <si>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</si>
  <si>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</si>
  <si>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</si>
  <si>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Tied Out 6/12/2023</t>
  </si>
  <si>
    <t>GT7.6</t>
  </si>
  <si>
    <t>PER PUPIL FUNDING AFTER BUDGET STABILIZATION FACTOR</t>
  </si>
  <si>
    <t>With Categorical Buyout</t>
  </si>
  <si>
    <t>GT8</t>
  </si>
  <si>
    <t>Adjusted district In-school per pupil funding</t>
  </si>
  <si>
    <t>GT9</t>
  </si>
  <si>
    <t>District On-line per pupil funding</t>
  </si>
  <si>
    <t>TOTAL PROGRAM FUNDING CHARTER INSTITUTE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</si>
  <si>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</si>
  <si>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</si>
  <si>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</si>
  <si>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</si>
  <si>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</si>
  <si>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</si>
  <si>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</si>
  <si>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</si>
  <si>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</si>
  <si>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</si>
  <si>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</si>
  <si>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</si>
  <si>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</si>
  <si>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</si>
  <si>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</si>
  <si>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</si>
  <si>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</si>
  <si>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</si>
  <si>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</si>
  <si>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</si>
  <si>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</si>
  <si>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</si>
  <si>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</si>
  <si>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</si>
  <si>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</si>
  <si>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</si>
  <si>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</si>
  <si>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</si>
  <si>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Per Pupil Calculation</t>
  </si>
  <si>
    <t>FD1</t>
  </si>
  <si>
    <t>Floor District Calculation</t>
  </si>
  <si>
    <t>Current CDE</t>
  </si>
  <si>
    <t>Revised</t>
  </si>
  <si>
    <t xml:space="preserve">                                       PUBLIC SCHOOL FINANCE ACT OF 1994</t>
  </si>
  <si>
    <t>DISTRICT: WOODLAND PARK RE-2</t>
  </si>
  <si>
    <t>Projection</t>
  </si>
  <si>
    <t xml:space="preserve">                                                    BUDGET YEAR 2022-23</t>
  </si>
  <si>
    <t xml:space="preserve">                                                    FUNDING PROJECTION</t>
  </si>
  <si>
    <t>*</t>
  </si>
  <si>
    <t>Revised District</t>
  </si>
  <si>
    <t>Funding Summary</t>
  </si>
  <si>
    <t xml:space="preserve">FY23 October FTE Count </t>
  </si>
  <si>
    <t xml:space="preserve">FY22 October FTE Count </t>
  </si>
  <si>
    <t>FY21 October FTE Count</t>
  </si>
  <si>
    <t xml:space="preserve">FY20 October FTE Count </t>
  </si>
  <si>
    <t>FY19 October FTE Count</t>
  </si>
  <si>
    <t>AVERAGED FUNDED PUPIL COUNT</t>
  </si>
  <si>
    <t xml:space="preserve">FY23 CPP Pupil Count </t>
  </si>
  <si>
    <t>FY23 CHARTER INSTITUTE PUPIL COUNT</t>
  </si>
  <si>
    <t>FY23 FUNDED PUPIL COUNT</t>
  </si>
  <si>
    <t>FC7.1</t>
  </si>
  <si>
    <t>ASCENT Pupil Count</t>
  </si>
  <si>
    <t>FY23 CHARTER INSTITUTE ONLINE PUPIL COUNT</t>
  </si>
  <si>
    <t xml:space="preserve">FY23 On-line Pupil Count - enter line V4 </t>
  </si>
  <si>
    <t xml:space="preserve">TOTAL FUNDED PUPIL COUNT </t>
  </si>
  <si>
    <t>DISTRICT FUNDED PUPIL COUNT</t>
  </si>
  <si>
    <t xml:space="preserve">INSTITUTE FUNDED PUPIL COUNT </t>
  </si>
  <si>
    <t>AR4.</t>
  </si>
  <si>
    <t>Projected K-12 Free Lunch Count using 1-8 percent</t>
  </si>
  <si>
    <t>AR5.</t>
  </si>
  <si>
    <t>Free Lunch (grades K - 12) Count</t>
  </si>
  <si>
    <t>AR6.</t>
  </si>
  <si>
    <t>TOTAL AT-RISK PUPILS</t>
  </si>
  <si>
    <t>FY23 ELL Count</t>
  </si>
  <si>
    <t>FY23 Base Minimum Funding</t>
  </si>
  <si>
    <t>FY23 Per Pupil Funding without At-risk times 8%</t>
  </si>
  <si>
    <t>FY23 Charter School Institute ASCENT</t>
  </si>
  <si>
    <t>TF1.</t>
  </si>
  <si>
    <t>Formula Funding without At-risk</t>
  </si>
  <si>
    <t>TF2.</t>
  </si>
  <si>
    <t>Formula At-risk Funding</t>
  </si>
  <si>
    <t>TF3.</t>
  </si>
  <si>
    <t>TF4.</t>
  </si>
  <si>
    <t>Formula ELL Funding</t>
  </si>
  <si>
    <t>TF5.</t>
  </si>
  <si>
    <t>On-Line Formula Funding</t>
  </si>
  <si>
    <t>TF6.</t>
  </si>
  <si>
    <t>Total Formula Funding (including on-line funding)</t>
  </si>
  <si>
    <t>TF7.</t>
  </si>
  <si>
    <t>Minimum Formula Funding</t>
  </si>
  <si>
    <t>TF11.</t>
  </si>
  <si>
    <t>TABOR Formula Funding</t>
  </si>
  <si>
    <t>TF12.</t>
  </si>
  <si>
    <t>TP2.</t>
  </si>
  <si>
    <t>Total Funding Beyond TABOR Formula</t>
  </si>
  <si>
    <t>GT1.</t>
  </si>
  <si>
    <t>V31.</t>
  </si>
  <si>
    <t>FY23 Assessed Valuation</t>
  </si>
  <si>
    <t>ML6.</t>
  </si>
  <si>
    <t>Equalized Mill Levy (FINAL)</t>
  </si>
  <si>
    <t>GT2.</t>
  </si>
  <si>
    <t>PROPERTY TAX REVENUES</t>
  </si>
  <si>
    <t>GT3.</t>
  </si>
  <si>
    <t>SPECIFIC OWNERSHIP TAX</t>
  </si>
  <si>
    <t>GT4.</t>
  </si>
  <si>
    <t>GT5.</t>
  </si>
  <si>
    <t>GT6.</t>
  </si>
  <si>
    <t>GT7.</t>
  </si>
  <si>
    <t>REQUIRED CATEGORICAL BUYOUT FOR TOTAL PROGRAM</t>
  </si>
  <si>
    <t>REVISED TOTAL PROGRAM FUNDING</t>
  </si>
  <si>
    <t>REVISED TOTAL PROGRAM PER PUPIL FUNDING</t>
  </si>
  <si>
    <t>Charter Institute School Total Program Funding</t>
  </si>
  <si>
    <t xml:space="preserve">DISTRICT'S ADJUSTED TOTAL PROGRAM FUNDING </t>
  </si>
  <si>
    <t xml:space="preserve">PROPERTY TAX REVENUES </t>
  </si>
  <si>
    <t xml:space="preserve">SPECIFIC OWNERSHIP TAX </t>
  </si>
  <si>
    <t>FY23 Total Extended High School Pupil Count - enter line V4.1 plus V4.2</t>
  </si>
  <si>
    <t>FY23 CHARTER INSTITUTE ASCENT Pupil Count - enter line V20.6</t>
  </si>
  <si>
    <t>Funded Pupil Count - enter line FC7</t>
  </si>
  <si>
    <t>ON-LINE &amp; ASCENT FORMULA FUNDING</t>
  </si>
  <si>
    <t>FY23 ASCENT Count - enter line V4.1 plus V20.6</t>
  </si>
  <si>
    <t>TOTAL ASCENT FORMULA FUNDING (enter line OL4 times line OL2)</t>
  </si>
  <si>
    <t>TOTAL ON-LINE &amp; ASCENT FORMULA FUNDING (enter line OL3 plus OL5)</t>
  </si>
  <si>
    <t>Total On-Line  and Ascent Pupil Count - enter sum (line FC8 &amp; FC8.5)</t>
  </si>
  <si>
    <t>RQUIRED CATEGORICAL BUYOUT FROM TOTAL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</si>
</sst>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(* #,##0.00_);_(* \(#,##0.00\);_(* &quot;-&quot;??_);_(@_)"/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#,##0.000_);\(#,##0.000\)"/>
    <numFmt numFmtId="174" formatCode="_(* #,##0_);_(* \(#,##0\);_(* &quot;-&quot;??_);_(@_)"/>
    <numFmt numFmtId="175" formatCode="#,##0.00000000"/>
    <numFmt numFmtId="176" formatCode="#,##0.0000000_);[Red]\(#,##0.0000000\)"/>
    <numFmt numFmtId="177" formatCode="#,##0.00000_);[Red]\(#,##0.00000\)"/>
    <numFmt numFmtId="178" formatCode="#,##0.0000"/>
    <numFmt numFmtId="179" formatCode="0.000_);[Red]\-0.000_)"/>
    <numFmt numFmtId="180" formatCode="#,##0.000_);[Red]\(#,##0.000\)"/>
    <numFmt numFmtId="181" formatCode="0.0000_);[Red]\-0.0000_)"/>
    <numFmt numFmtId="182" formatCode="0.00_)"/>
    <numFmt numFmtId="183" formatCode="#,##0.00000_);\(#,##0.00000\)"/>
    <numFmt numFmtId="184" formatCode="0.0000_)"/>
    <numFmt numFmtId="185" formatCode="#,##0.00000000_);[Red]\(#,##0.00000000\)"/>
    <numFmt numFmtId="186" formatCode="#,##0.000000_);\(#,##0.000000\)"/>
    <numFmt numFmtId="187" formatCode="0.000000_)"/>
    <numFmt numFmtId="188" formatCode="0_)"/>
    <numFmt numFmtId="189" formatCode="#,##0.0000000000_);[Red]\(#,##0.0000000000\)"/>
    <numFmt numFmtId="190" formatCode="0.0000%"/>
    <numFmt numFmtId="191" formatCode="0.000%"/>
    <numFmt numFmtId="192" formatCode="0.00_);[Red]\-0.00_)"/>
  </numFmts>
  <fonts count="10" x14ac:knownFonts="1">
    <font>
      <sz val="12"/>
      <name val="Arial"/>
    </font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66FF99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8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4" fillId="0" borderId="0" applyFont="0" applyFill="0" applyBorder="0" applyAlignment="0" applyProtection="0"/>
    <xf numFmtId="40" fontId="3" fillId="0" borderId="0"/>
    <xf numFmtId="40" fontId="3" fillId="0" borderId="0"/>
  </cellStyleXfs>
  <cellXfs count="144">
    <xf numFmtId="40" fontId="0" fillId="0" borderId="0" xfId="0"/>
    <xf numFmtId="40" fontId="2" fillId="0" borderId="0" xfId="0" applyFont="1"/>
    <xf numFmtId="164" fontId="3" fillId="2" borderId="0" xfId="3" applyNumberFormat="1" applyFill="1"/>
    <xf numFmtId="40" fontId="4" fillId="3" borderId="0" xfId="3" applyFont="1" applyFill="1" applyAlignment="1">
      <alignment horizontal="left"/>
    </xf>
    <xf numFmtId="40" fontId="4" fillId="3" borderId="0" xfId="3" applyFont="1" applyFill="1" applyAlignment="1">
      <alignment horizontal="center"/>
    </xf>
    <xf numFmtId="40" fontId="3" fillId="0" borderId="1" xfId="3" applyBorder="1" applyAlignment="1">
      <alignment horizontal="center"/>
    </xf>
    <xf numFmtId="40" fontId="3" fillId="0" borderId="0" xfId="3" applyAlignment="1">
      <alignment horizontal="center"/>
    </xf>
    <xf numFmtId="40" fontId="3" fillId="0" borderId="0" xfId="3"/>
    <xf numFmtId="40" fontId="3" fillId="0" borderId="0" xfId="0" applyFont="1"/>
    <xf numFmtId="40" fontId="3" fillId="2" borderId="0" xfId="3" applyFill="1"/>
    <xf numFmtId="40" fontId="3" fillId="0" borderId="2" xfId="3" applyBorder="1" applyAlignment="1">
      <alignment horizontal="center"/>
    </xf>
    <xf numFmtId="165" fontId="3" fillId="0" borderId="0" xfId="3" applyNumberFormat="1"/>
    <xf numFmtId="40" fontId="0" fillId="0" borderId="0" xfId="0" applyAlignment="1">
      <alignment wrapText="1"/>
    </xf>
    <xf numFmtId="40" fontId="3" fillId="0" borderId="0" xfId="3" applyAlignment="1">
      <alignment horizontal="center" wrapText="1"/>
    </xf>
    <xf numFmtId="40" fontId="3" fillId="0" borderId="0" xfId="3" quotePrefix="1" applyAlignment="1">
      <alignment horizontal="center" wrapText="1"/>
    </xf>
    <xf numFmtId="40" fontId="3" fillId="0" borderId="0" xfId="3" applyAlignment="1">
      <alignment wrapText="1"/>
    </xf>
    <xf numFmtId="166" fontId="3" fillId="0" borderId="0" xfId="0" applyNumberFormat="1" applyFont="1" applyAlignment="1">
      <alignment wrapText="1"/>
    </xf>
    <xf numFmtId="167" fontId="3" fillId="0" borderId="0" xfId="3" applyNumberFormat="1" applyAlignment="1">
      <alignment horizontal="right"/>
    </xf>
    <xf numFmtId="166" fontId="3" fillId="0" borderId="0" xfId="3" applyNumberFormat="1"/>
    <xf numFmtId="167" fontId="3" fillId="2" borderId="0" xfId="3" applyNumberFormat="1" applyFill="1"/>
    <xf numFmtId="167" fontId="3" fillId="0" borderId="0" xfId="3" applyNumberFormat="1"/>
    <xf numFmtId="166" fontId="3" fillId="0" borderId="0" xfId="3" applyNumberFormat="1" applyAlignment="1">
      <alignment horizontal="center"/>
    </xf>
    <xf numFmtId="168" fontId="3" fillId="2" borderId="0" xfId="3" applyNumberFormat="1" applyFill="1"/>
    <xf numFmtId="168" fontId="3" fillId="0" borderId="0" xfId="3" applyNumberFormat="1"/>
    <xf numFmtId="166" fontId="0" fillId="0" borderId="0" xfId="0" applyNumberFormat="1"/>
    <xf numFmtId="169" fontId="3" fillId="2" borderId="0" xfId="3" applyNumberFormat="1" applyFill="1"/>
    <xf numFmtId="169" fontId="3" fillId="0" borderId="0" xfId="3" applyNumberFormat="1"/>
    <xf numFmtId="166" fontId="3" fillId="4" borderId="0" xfId="3" applyNumberFormat="1" applyFill="1"/>
    <xf numFmtId="170" fontId="0" fillId="0" borderId="0" xfId="0" applyNumberFormat="1"/>
    <xf numFmtId="37" fontId="3" fillId="0" borderId="0" xfId="3" applyNumberFormat="1"/>
    <xf numFmtId="166" fontId="0" fillId="0" borderId="0" xfId="0" applyNumberFormat="1" applyAlignment="1">
      <alignment horizontal="right"/>
    </xf>
    <xf numFmtId="170" fontId="3" fillId="5" borderId="0" xfId="3" applyNumberFormat="1" applyFill="1"/>
    <xf numFmtId="170" fontId="3" fillId="0" borderId="0" xfId="3" applyNumberFormat="1"/>
    <xf numFmtId="166" fontId="3" fillId="0" borderId="0" xfId="3" applyNumberFormat="1" applyAlignment="1">
      <alignment horizontal="right"/>
    </xf>
    <xf numFmtId="171" fontId="3" fillId="0" borderId="0" xfId="3" applyNumberFormat="1"/>
    <xf numFmtId="166" fontId="3" fillId="2" borderId="0" xfId="3" applyNumberFormat="1" applyFill="1"/>
    <xf numFmtId="0" fontId="3" fillId="0" borderId="0" xfId="3" applyNumberFormat="1"/>
    <xf numFmtId="168" fontId="3" fillId="2" borderId="0" xfId="4" applyNumberFormat="1" applyFill="1"/>
    <xf numFmtId="168" fontId="3" fillId="0" borderId="0" xfId="4" applyNumberFormat="1"/>
    <xf numFmtId="171" fontId="0" fillId="0" borderId="0" xfId="0" applyNumberFormat="1"/>
    <xf numFmtId="166" fontId="3" fillId="2" borderId="0" xfId="4" applyNumberFormat="1" applyFill="1"/>
    <xf numFmtId="166" fontId="3" fillId="0" borderId="0" xfId="4" applyNumberFormat="1"/>
    <xf numFmtId="172" fontId="3" fillId="0" borderId="0" xfId="3" applyNumberFormat="1"/>
    <xf numFmtId="40" fontId="5" fillId="0" borderId="0" xfId="3" applyFont="1"/>
    <xf numFmtId="40" fontId="3" fillId="5" borderId="0" xfId="3" applyFill="1"/>
    <xf numFmtId="164" fontId="3" fillId="0" borderId="0" xfId="3" applyNumberFormat="1"/>
    <xf numFmtId="173" fontId="3" fillId="0" borderId="0" xfId="5" applyNumberFormat="1" applyFont="1" applyBorder="1"/>
    <xf numFmtId="173" fontId="3" fillId="0" borderId="0" xfId="3" applyNumberFormat="1"/>
    <xf numFmtId="3" fontId="3" fillId="0" borderId="0" xfId="0" applyNumberFormat="1" applyFont="1"/>
    <xf numFmtId="4" fontId="3" fillId="0" borderId="0" xfId="3" applyNumberFormat="1"/>
    <xf numFmtId="3" fontId="3" fillId="0" borderId="0" xfId="3" applyNumberFormat="1"/>
    <xf numFmtId="37" fontId="0" fillId="0" borderId="0" xfId="0" applyNumberFormat="1"/>
    <xf numFmtId="3" fontId="0" fillId="0" borderId="0" xfId="0" applyNumberFormat="1"/>
    <xf numFmtId="3" fontId="3" fillId="0" borderId="0" xfId="3" applyNumberFormat="1" applyAlignment="1">
      <alignment horizontal="center"/>
    </xf>
    <xf numFmtId="174" fontId="3" fillId="2" borderId="0" xfId="3" applyNumberFormat="1" applyFill="1"/>
    <xf numFmtId="174" fontId="3" fillId="0" borderId="0" xfId="3" applyNumberFormat="1"/>
    <xf numFmtId="174" fontId="3" fillId="0" borderId="0" xfId="4" applyNumberFormat="1"/>
    <xf numFmtId="174" fontId="3" fillId="2" borderId="0" xfId="4" applyNumberFormat="1" applyFill="1"/>
    <xf numFmtId="172" fontId="3" fillId="2" borderId="0" xfId="3" applyNumberFormat="1" applyFill="1"/>
    <xf numFmtId="175" fontId="3" fillId="0" borderId="0" xfId="3" applyNumberFormat="1"/>
    <xf numFmtId="40" fontId="3" fillId="6" borderId="0" xfId="3" applyFill="1" applyAlignment="1">
      <alignment horizontal="center"/>
    </xf>
    <xf numFmtId="176" fontId="3" fillId="0" borderId="0" xfId="3" applyNumberFormat="1"/>
    <xf numFmtId="39" fontId="3" fillId="0" borderId="0" xfId="0" applyNumberFormat="1" applyFont="1"/>
    <xf numFmtId="40" fontId="3" fillId="6" borderId="0" xfId="3" applyFill="1"/>
    <xf numFmtId="39" fontId="3" fillId="0" borderId="0" xfId="3" applyNumberFormat="1"/>
    <xf numFmtId="40" fontId="3" fillId="0" borderId="0" xfId="3" applyAlignment="1">
      <alignment horizontal="right"/>
    </xf>
    <xf numFmtId="165" fontId="3" fillId="0" borderId="0" xfId="3" applyNumberFormat="1" applyAlignment="1">
      <alignment horizontal="right"/>
    </xf>
    <xf numFmtId="40" fontId="6" fillId="0" borderId="0" xfId="0" applyFont="1"/>
    <xf numFmtId="40" fontId="6" fillId="0" borderId="0" xfId="3" applyFont="1"/>
    <xf numFmtId="43" fontId="3" fillId="0" borderId="0" xfId="1" applyFont="1" applyAlignment="1">
      <alignment horizontal="center"/>
    </xf>
    <xf numFmtId="43" fontId="3" fillId="0" borderId="0" xfId="1" applyFont="1" applyAlignment="1">
      <alignment horizontal="center" wrapText="1"/>
    </xf>
    <xf numFmtId="43" fontId="0" fillId="0" borderId="0" xfId="1" applyFont="1"/>
    <xf numFmtId="43" fontId="0" fillId="7" borderId="0" xfId="1" applyFont="1" applyFill="1"/>
    <xf numFmtId="40" fontId="3" fillId="8" borderId="0" xfId="3" applyFill="1" applyAlignment="1">
      <alignment horizontal="center"/>
    </xf>
    <xf numFmtId="40" fontId="3" fillId="8" borderId="0" xfId="3" applyFill="1"/>
    <xf numFmtId="40" fontId="0" fillId="8" borderId="0" xfId="0" applyFill="1"/>
    <xf numFmtId="4" fontId="0" fillId="8" borderId="0" xfId="0" applyNumberFormat="1" applyFill="1"/>
    <xf numFmtId="177" fontId="3" fillId="9" borderId="0" xfId="3" applyNumberFormat="1" applyFill="1"/>
    <xf numFmtId="168" fontId="3" fillId="4" borderId="0" xfId="3" applyNumberFormat="1" applyFill="1"/>
    <xf numFmtId="177" fontId="0" fillId="0" borderId="0" xfId="0" applyNumberFormat="1"/>
    <xf numFmtId="167" fontId="3" fillId="10" borderId="0" xfId="3" applyNumberFormat="1" applyFill="1"/>
    <xf numFmtId="167" fontId="3" fillId="4" borderId="0" xfId="3" applyNumberFormat="1" applyFill="1"/>
    <xf numFmtId="177" fontId="3" fillId="0" borderId="0" xfId="3" applyNumberFormat="1"/>
    <xf numFmtId="177" fontId="5" fillId="0" borderId="0" xfId="3" applyNumberFormat="1" applyFont="1"/>
    <xf numFmtId="170" fontId="3" fillId="0" borderId="0" xfId="3" applyNumberFormat="1" applyAlignment="1">
      <alignment horizontal="right"/>
    </xf>
    <xf numFmtId="178" fontId="3" fillId="0" borderId="0" xfId="3" applyNumberFormat="1"/>
    <xf numFmtId="179" fontId="3" fillId="0" borderId="0" xfId="3" applyNumberFormat="1"/>
    <xf numFmtId="180" fontId="3" fillId="0" borderId="0" xfId="3" applyNumberFormat="1"/>
    <xf numFmtId="181" fontId="3" fillId="0" borderId="0" xfId="3" applyNumberFormat="1"/>
    <xf numFmtId="40" fontId="3" fillId="4" borderId="0" xfId="3" applyFill="1"/>
    <xf numFmtId="182" fontId="3" fillId="0" borderId="0" xfId="3" applyNumberFormat="1"/>
    <xf numFmtId="183" fontId="3" fillId="0" borderId="0" xfId="3" applyNumberFormat="1"/>
    <xf numFmtId="173" fontId="0" fillId="0" borderId="0" xfId="0" applyNumberFormat="1"/>
    <xf numFmtId="173" fontId="3" fillId="0" borderId="0" xfId="3" applyNumberFormat="1" applyAlignment="1">
      <alignment horizontal="center"/>
    </xf>
    <xf numFmtId="184" fontId="3" fillId="0" borderId="0" xfId="3" applyNumberFormat="1"/>
    <xf numFmtId="172" fontId="0" fillId="0" borderId="0" xfId="0" applyNumberFormat="1"/>
    <xf numFmtId="185" fontId="3" fillId="0" borderId="0" xfId="3" applyNumberFormat="1"/>
    <xf numFmtId="186" fontId="3" fillId="0" borderId="0" xfId="3" applyNumberFormat="1"/>
    <xf numFmtId="40" fontId="3" fillId="11" borderId="0" xfId="3" applyFill="1" applyAlignment="1">
      <alignment horizontal="center"/>
    </xf>
    <xf numFmtId="40" fontId="3" fillId="11" borderId="0" xfId="3" applyFill="1"/>
    <xf numFmtId="40" fontId="5" fillId="0" borderId="0" xfId="3" applyFont="1" applyAlignment="1">
      <alignment wrapText="1"/>
    </xf>
    <xf numFmtId="37" fontId="4" fillId="0" borderId="0" xfId="3" applyNumberFormat="1" applyFont="1"/>
    <xf numFmtId="187" fontId="3" fillId="0" borderId="0" xfId="3" applyNumberFormat="1"/>
    <xf numFmtId="188" fontId="3" fillId="0" borderId="0" xfId="3" applyNumberFormat="1"/>
    <xf numFmtId="40" fontId="3" fillId="0" borderId="0" xfId="4"/>
    <xf numFmtId="40" fontId="3" fillId="12" borderId="0" xfId="3" applyFill="1"/>
    <xf numFmtId="40" fontId="3" fillId="13" borderId="0" xfId="3" applyFill="1"/>
    <xf numFmtId="189" fontId="3" fillId="0" borderId="0" xfId="3" applyNumberFormat="1"/>
    <xf numFmtId="190" fontId="3" fillId="0" borderId="0" xfId="2" applyNumberFormat="1"/>
    <xf numFmtId="191" fontId="3" fillId="0" borderId="0" xfId="2" applyNumberFormat="1"/>
    <xf numFmtId="40" fontId="3" fillId="0" borderId="0" xfId="3" quotePrefix="1"/>
    <xf numFmtId="38" fontId="3" fillId="0" borderId="0" xfId="3" applyNumberFormat="1"/>
    <xf numFmtId="40" fontId="3" fillId="10" borderId="0" xfId="3" applyFill="1" applyAlignment="1">
      <alignment horizontal="center"/>
    </xf>
    <xf numFmtId="40" fontId="3" fillId="10" borderId="0" xfId="4" quotePrefix="1" applyFill="1" applyAlignment="1">
      <alignment horizontal="center"/>
    </xf>
    <xf numFmtId="9" fontId="3" fillId="0" borderId="0" xfId="2" applyFont="1" applyProtection="1"/>
    <xf numFmtId="192" fontId="3" fillId="0" borderId="0" xfId="3" applyNumberFormat="1"/>
    <xf numFmtId="179" fontId="0" fillId="0" borderId="0" xfId="0" applyNumberFormat="1"/>
    <xf numFmtId="40" fontId="0" fillId="10" borderId="0" xfId="0" applyFill="1"/>
    <xf numFmtId="40" fontId="8" fillId="0" borderId="0" xfId="3" applyFont="1"/>
    <xf numFmtId="40" fontId="9" fillId="0" borderId="0" xfId="3" applyFont="1"/>
    <xf numFmtId="40" fontId="4" fillId="0" borderId="0" xfId="3" applyFont="1"/>
    <xf numFmtId="40" fontId="3" fillId="0" borderId="3" xfId="3" applyBorder="1" applyAlignment="1">
      <alignment horizontal="right"/>
    </xf>
    <xf numFmtId="40" fontId="3" fillId="14" borderId="0" xfId="3" applyFill="1" applyAlignment="1">
      <alignment horizontal="center"/>
    </xf>
    <xf numFmtId="40" fontId="4" fillId="0" borderId="0" xfId="3" applyFont="1" applyAlignment="1">
      <alignment horizontal="right"/>
    </xf>
    <xf numFmtId="40" fontId="4" fillId="0" borderId="3" xfId="3" applyFont="1" applyBorder="1" applyAlignment="1">
      <alignment horizontal="right"/>
    </xf>
    <xf numFmtId="40" fontId="4" fillId="0" borderId="0" xfId="3" applyFont="1" applyAlignment="1">
      <alignment horizontal="left"/>
    </xf>
    <xf numFmtId="166" fontId="4" fillId="0" borderId="0" xfId="3" applyNumberFormat="1" applyFont="1"/>
    <xf numFmtId="166" fontId="4" fillId="0" borderId="4" xfId="3" applyNumberFormat="1" applyFont="1" applyBorder="1"/>
    <xf numFmtId="167" fontId="9" fillId="0" borderId="0" xfId="3" applyNumberFormat="1" applyFont="1"/>
    <xf numFmtId="39" fontId="4" fillId="0" borderId="0" xfId="3" applyNumberFormat="1" applyFont="1"/>
    <xf numFmtId="167" fontId="4" fillId="0" borderId="0" xfId="3" applyNumberFormat="1" applyFont="1"/>
    <xf numFmtId="40" fontId="4" fillId="0" borderId="5" xfId="3" applyFont="1" applyBorder="1"/>
    <xf numFmtId="40" fontId="9" fillId="0" borderId="5" xfId="3" applyFont="1" applyBorder="1"/>
    <xf numFmtId="167" fontId="9" fillId="0" borderId="3" xfId="3" applyNumberFormat="1" applyFont="1" applyBorder="1"/>
    <xf numFmtId="167" fontId="4" fillId="0" borderId="3" xfId="3" applyNumberFormat="1" applyFont="1" applyBorder="1"/>
    <xf numFmtId="4" fontId="4" fillId="0" borderId="0" xfId="3" applyNumberFormat="1" applyFont="1"/>
    <xf numFmtId="187" fontId="4" fillId="0" borderId="0" xfId="3" applyNumberFormat="1" applyFont="1"/>
    <xf numFmtId="173" fontId="4" fillId="0" borderId="0" xfId="3" applyNumberFormat="1" applyFont="1"/>
    <xf numFmtId="3" fontId="3" fillId="15" borderId="0" xfId="3" applyNumberFormat="1" applyFill="1"/>
    <xf numFmtId="40" fontId="9" fillId="0" borderId="3" xfId="3" applyFont="1" applyBorder="1"/>
    <xf numFmtId="40" fontId="4" fillId="0" borderId="0" xfId="6" applyFont="1" applyAlignment="1">
      <alignment horizontal="left"/>
    </xf>
    <xf numFmtId="40" fontId="4" fillId="0" borderId="0" xfId="6" applyFont="1"/>
    <xf numFmtId="40" fontId="4" fillId="0" borderId="0" xfId="7" applyFont="1"/>
    <xf numFmtId="49" fontId="4" fillId="0" borderId="0" xfId="7" quotePrefix="1" applyNumberFormat="1" applyFont="1"/>
  </cellXfs>
  <cellStyles count="8">
    <cellStyle name="Comma" xfId="1" builtinId="3"/>
    <cellStyle name="Comma0" xfId="5" xr:uid="{C375B544-0573-4C9E-9536-4B177064D85E}"/>
    <cellStyle name="Normal" xfId="0" builtinId="0"/>
    <cellStyle name="Normal 5" xfId="3" xr:uid="{A9ADAECE-DDE2-465B-A2F5-1A9084FFEC76}"/>
    <cellStyle name="Normal 5 2" xfId="4" xr:uid="{3390D9E8-41B6-41FF-BC30-EDE71EF54054}"/>
    <cellStyle name="Normal 5 2 2" xfId="6" xr:uid="{43A245E8-7D2D-4A53-B070-EBF07950A0F7}"/>
    <cellStyle name="Normal 5 3" xfId="7" xr:uid="{CFA64201-38A3-4268-A730-A0A8C40B0F9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FARUNS\FY23%20Projections\January%20True-Up%20Data\FY2022-23%20District%20Funding%20Calculation%20Worksheet%20-%20January%2020230111%20Working.xlsx" TargetMode="External"/><Relationship Id="rId1" Type="http://schemas.openxmlformats.org/officeDocument/2006/relationships/externalLinkPath" Target="/PSFARUNS/FY23%20Projections/January%20True-Up%20Data/FY2022-23%20District%20Funding%20Calculation%20Worksheet%20-%20January%2020230111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B22-1390 Jan2023"/>
      <sheetName val="HB22-1390 Jan2023 (2)"/>
      <sheetName val="Sheet1"/>
      <sheetName val="HB22-1390 Dec2022"/>
      <sheetName val="district disk"/>
    </sheetNames>
    <sheetDataSet>
      <sheetData sheetId="0">
        <row r="279">
          <cell r="GE279">
            <v>-3.6819544628571142E-2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7B89-CE08-4CD4-9E3D-A942B2427D4F}">
  <sheetPr transitionEntry="1">
    <tabColor theme="9" tint="0.59999389629810485"/>
    <pageSetUpPr fitToPage="1"/>
  </sheetPr>
  <dimension ref="A1:IV430"/>
  <sheetViews>
    <sheetView tabSelected="1" zoomScaleNormal="100" workbookViewId="0">
      <pane xSplit="2" ySplit="7" topLeftCell="C8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8" sqref="C8"/>
    </sheetView>
  </sheetViews>
  <sheetFormatPr defaultColWidth="19.88671875" defaultRowHeight="15" x14ac:dyDescent="0.2"/>
  <cols>
    <col min="1" max="1" width="14.109375" customWidth="1"/>
    <col min="2" max="2" width="68.109375" customWidth="1"/>
    <col min="3" max="3" width="17" customWidth="1"/>
    <col min="182" max="186" width="21.88671875" customWidth="1"/>
    <col min="187" max="188" width="22.109375" customWidth="1"/>
    <col min="257" max="257" width="9.109375" bestFit="1" customWidth="1"/>
    <col min="258" max="258" width="67" customWidth="1"/>
    <col min="259" max="259" width="17" customWidth="1"/>
    <col min="438" max="442" width="21.88671875" customWidth="1"/>
    <col min="443" max="444" width="22.109375" customWidth="1"/>
    <col min="513" max="513" width="9.109375" bestFit="1" customWidth="1"/>
    <col min="514" max="514" width="67" customWidth="1"/>
    <col min="515" max="515" width="17" customWidth="1"/>
    <col min="694" max="698" width="21.88671875" customWidth="1"/>
    <col min="699" max="700" width="22.109375" customWidth="1"/>
    <col min="769" max="769" width="9.109375" bestFit="1" customWidth="1"/>
    <col min="770" max="770" width="67" customWidth="1"/>
    <col min="771" max="771" width="17" customWidth="1"/>
    <col min="950" max="954" width="21.88671875" customWidth="1"/>
    <col min="955" max="956" width="22.109375" customWidth="1"/>
    <col min="1025" max="1025" width="9.109375" bestFit="1" customWidth="1"/>
    <col min="1026" max="1026" width="67" customWidth="1"/>
    <col min="1027" max="1027" width="17" customWidth="1"/>
    <col min="1206" max="1210" width="21.88671875" customWidth="1"/>
    <col min="1211" max="1212" width="22.109375" customWidth="1"/>
    <col min="1281" max="1281" width="9.109375" bestFit="1" customWidth="1"/>
    <col min="1282" max="1282" width="67" customWidth="1"/>
    <col min="1283" max="1283" width="17" customWidth="1"/>
    <col min="1462" max="1466" width="21.88671875" customWidth="1"/>
    <col min="1467" max="1468" width="22.109375" customWidth="1"/>
    <col min="1537" max="1537" width="9.109375" bestFit="1" customWidth="1"/>
    <col min="1538" max="1538" width="67" customWidth="1"/>
    <col min="1539" max="1539" width="17" customWidth="1"/>
    <col min="1718" max="1722" width="21.88671875" customWidth="1"/>
    <col min="1723" max="1724" width="22.109375" customWidth="1"/>
    <col min="1793" max="1793" width="9.109375" bestFit="1" customWidth="1"/>
    <col min="1794" max="1794" width="67" customWidth="1"/>
    <col min="1795" max="1795" width="17" customWidth="1"/>
    <col min="1974" max="1978" width="21.88671875" customWidth="1"/>
    <col min="1979" max="1980" width="22.109375" customWidth="1"/>
    <col min="2049" max="2049" width="9.109375" bestFit="1" customWidth="1"/>
    <col min="2050" max="2050" width="67" customWidth="1"/>
    <col min="2051" max="2051" width="17" customWidth="1"/>
    <col min="2230" max="2234" width="21.88671875" customWidth="1"/>
    <col min="2235" max="2236" width="22.109375" customWidth="1"/>
    <col min="2305" max="2305" width="9.109375" bestFit="1" customWidth="1"/>
    <col min="2306" max="2306" width="67" customWidth="1"/>
    <col min="2307" max="2307" width="17" customWidth="1"/>
    <col min="2486" max="2490" width="21.88671875" customWidth="1"/>
    <col min="2491" max="2492" width="22.109375" customWidth="1"/>
    <col min="2561" max="2561" width="9.109375" bestFit="1" customWidth="1"/>
    <col min="2562" max="2562" width="67" customWidth="1"/>
    <col min="2563" max="2563" width="17" customWidth="1"/>
    <col min="2742" max="2746" width="21.88671875" customWidth="1"/>
    <col min="2747" max="2748" width="22.109375" customWidth="1"/>
    <col min="2817" max="2817" width="9.109375" bestFit="1" customWidth="1"/>
    <col min="2818" max="2818" width="67" customWidth="1"/>
    <col min="2819" max="2819" width="17" customWidth="1"/>
    <col min="2998" max="3002" width="21.88671875" customWidth="1"/>
    <col min="3003" max="3004" width="22.109375" customWidth="1"/>
    <col min="3073" max="3073" width="9.109375" bestFit="1" customWidth="1"/>
    <col min="3074" max="3074" width="67" customWidth="1"/>
    <col min="3075" max="3075" width="17" customWidth="1"/>
    <col min="3254" max="3258" width="21.88671875" customWidth="1"/>
    <col min="3259" max="3260" width="22.109375" customWidth="1"/>
    <col min="3329" max="3329" width="9.109375" bestFit="1" customWidth="1"/>
    <col min="3330" max="3330" width="67" customWidth="1"/>
    <col min="3331" max="3331" width="17" customWidth="1"/>
    <col min="3510" max="3514" width="21.88671875" customWidth="1"/>
    <col min="3515" max="3516" width="22.109375" customWidth="1"/>
    <col min="3585" max="3585" width="9.109375" bestFit="1" customWidth="1"/>
    <col min="3586" max="3586" width="67" customWidth="1"/>
    <col min="3587" max="3587" width="17" customWidth="1"/>
    <col min="3766" max="3770" width="21.88671875" customWidth="1"/>
    <col min="3771" max="3772" width="22.109375" customWidth="1"/>
    <col min="3841" max="3841" width="9.109375" bestFit="1" customWidth="1"/>
    <col min="3842" max="3842" width="67" customWidth="1"/>
    <col min="3843" max="3843" width="17" customWidth="1"/>
    <col min="4022" max="4026" width="21.88671875" customWidth="1"/>
    <col min="4027" max="4028" width="22.109375" customWidth="1"/>
    <col min="4097" max="4097" width="9.109375" bestFit="1" customWidth="1"/>
    <col min="4098" max="4098" width="67" customWidth="1"/>
    <col min="4099" max="4099" width="17" customWidth="1"/>
    <col min="4278" max="4282" width="21.88671875" customWidth="1"/>
    <col min="4283" max="4284" width="22.109375" customWidth="1"/>
    <col min="4353" max="4353" width="9.109375" bestFit="1" customWidth="1"/>
    <col min="4354" max="4354" width="67" customWidth="1"/>
    <col min="4355" max="4355" width="17" customWidth="1"/>
    <col min="4534" max="4538" width="21.88671875" customWidth="1"/>
    <col min="4539" max="4540" width="22.109375" customWidth="1"/>
    <col min="4609" max="4609" width="9.109375" bestFit="1" customWidth="1"/>
    <col min="4610" max="4610" width="67" customWidth="1"/>
    <col min="4611" max="4611" width="17" customWidth="1"/>
    <col min="4790" max="4794" width="21.88671875" customWidth="1"/>
    <col min="4795" max="4796" width="22.109375" customWidth="1"/>
    <col min="4865" max="4865" width="9.109375" bestFit="1" customWidth="1"/>
    <col min="4866" max="4866" width="67" customWidth="1"/>
    <col min="4867" max="4867" width="17" customWidth="1"/>
    <col min="5046" max="5050" width="21.88671875" customWidth="1"/>
    <col min="5051" max="5052" width="22.109375" customWidth="1"/>
    <col min="5121" max="5121" width="9.109375" bestFit="1" customWidth="1"/>
    <col min="5122" max="5122" width="67" customWidth="1"/>
    <col min="5123" max="5123" width="17" customWidth="1"/>
    <col min="5302" max="5306" width="21.88671875" customWidth="1"/>
    <col min="5307" max="5308" width="22.109375" customWidth="1"/>
    <col min="5377" max="5377" width="9.109375" bestFit="1" customWidth="1"/>
    <col min="5378" max="5378" width="67" customWidth="1"/>
    <col min="5379" max="5379" width="17" customWidth="1"/>
    <col min="5558" max="5562" width="21.88671875" customWidth="1"/>
    <col min="5563" max="5564" width="22.109375" customWidth="1"/>
    <col min="5633" max="5633" width="9.109375" bestFit="1" customWidth="1"/>
    <col min="5634" max="5634" width="67" customWidth="1"/>
    <col min="5635" max="5635" width="17" customWidth="1"/>
    <col min="5814" max="5818" width="21.88671875" customWidth="1"/>
    <col min="5819" max="5820" width="22.109375" customWidth="1"/>
    <col min="5889" max="5889" width="9.109375" bestFit="1" customWidth="1"/>
    <col min="5890" max="5890" width="67" customWidth="1"/>
    <col min="5891" max="5891" width="17" customWidth="1"/>
    <col min="6070" max="6074" width="21.88671875" customWidth="1"/>
    <col min="6075" max="6076" width="22.109375" customWidth="1"/>
    <col min="6145" max="6145" width="9.109375" bestFit="1" customWidth="1"/>
    <col min="6146" max="6146" width="67" customWidth="1"/>
    <col min="6147" max="6147" width="17" customWidth="1"/>
    <col min="6326" max="6330" width="21.88671875" customWidth="1"/>
    <col min="6331" max="6332" width="22.109375" customWidth="1"/>
    <col min="6401" max="6401" width="9.109375" bestFit="1" customWidth="1"/>
    <col min="6402" max="6402" width="67" customWidth="1"/>
    <col min="6403" max="6403" width="17" customWidth="1"/>
    <col min="6582" max="6586" width="21.88671875" customWidth="1"/>
    <col min="6587" max="6588" width="22.109375" customWidth="1"/>
    <col min="6657" max="6657" width="9.109375" bestFit="1" customWidth="1"/>
    <col min="6658" max="6658" width="67" customWidth="1"/>
    <col min="6659" max="6659" width="17" customWidth="1"/>
    <col min="6838" max="6842" width="21.88671875" customWidth="1"/>
    <col min="6843" max="6844" width="22.109375" customWidth="1"/>
    <col min="6913" max="6913" width="9.109375" bestFit="1" customWidth="1"/>
    <col min="6914" max="6914" width="67" customWidth="1"/>
    <col min="6915" max="6915" width="17" customWidth="1"/>
    <col min="7094" max="7098" width="21.88671875" customWidth="1"/>
    <col min="7099" max="7100" width="22.109375" customWidth="1"/>
    <col min="7169" max="7169" width="9.109375" bestFit="1" customWidth="1"/>
    <col min="7170" max="7170" width="67" customWidth="1"/>
    <col min="7171" max="7171" width="17" customWidth="1"/>
    <col min="7350" max="7354" width="21.88671875" customWidth="1"/>
    <col min="7355" max="7356" width="22.109375" customWidth="1"/>
    <col min="7425" max="7425" width="9.109375" bestFit="1" customWidth="1"/>
    <col min="7426" max="7426" width="67" customWidth="1"/>
    <col min="7427" max="7427" width="17" customWidth="1"/>
    <col min="7606" max="7610" width="21.88671875" customWidth="1"/>
    <col min="7611" max="7612" width="22.109375" customWidth="1"/>
    <col min="7681" max="7681" width="9.109375" bestFit="1" customWidth="1"/>
    <col min="7682" max="7682" width="67" customWidth="1"/>
    <col min="7683" max="7683" width="17" customWidth="1"/>
    <col min="7862" max="7866" width="21.88671875" customWidth="1"/>
    <col min="7867" max="7868" width="22.109375" customWidth="1"/>
    <col min="7937" max="7937" width="9.109375" bestFit="1" customWidth="1"/>
    <col min="7938" max="7938" width="67" customWidth="1"/>
    <col min="7939" max="7939" width="17" customWidth="1"/>
    <col min="8118" max="8122" width="21.88671875" customWidth="1"/>
    <col min="8123" max="8124" width="22.109375" customWidth="1"/>
    <col min="8193" max="8193" width="9.109375" bestFit="1" customWidth="1"/>
    <col min="8194" max="8194" width="67" customWidth="1"/>
    <col min="8195" max="8195" width="17" customWidth="1"/>
    <col min="8374" max="8378" width="21.88671875" customWidth="1"/>
    <col min="8379" max="8380" width="22.109375" customWidth="1"/>
    <col min="8449" max="8449" width="9.109375" bestFit="1" customWidth="1"/>
    <col min="8450" max="8450" width="67" customWidth="1"/>
    <col min="8451" max="8451" width="17" customWidth="1"/>
    <col min="8630" max="8634" width="21.88671875" customWidth="1"/>
    <col min="8635" max="8636" width="22.109375" customWidth="1"/>
    <col min="8705" max="8705" width="9.109375" bestFit="1" customWidth="1"/>
    <col min="8706" max="8706" width="67" customWidth="1"/>
    <col min="8707" max="8707" width="17" customWidth="1"/>
    <col min="8886" max="8890" width="21.88671875" customWidth="1"/>
    <col min="8891" max="8892" width="22.109375" customWidth="1"/>
    <col min="8961" max="8961" width="9.109375" bestFit="1" customWidth="1"/>
    <col min="8962" max="8962" width="67" customWidth="1"/>
    <col min="8963" max="8963" width="17" customWidth="1"/>
    <col min="9142" max="9146" width="21.88671875" customWidth="1"/>
    <col min="9147" max="9148" width="22.109375" customWidth="1"/>
    <col min="9217" max="9217" width="9.109375" bestFit="1" customWidth="1"/>
    <col min="9218" max="9218" width="67" customWidth="1"/>
    <col min="9219" max="9219" width="17" customWidth="1"/>
    <col min="9398" max="9402" width="21.88671875" customWidth="1"/>
    <col min="9403" max="9404" width="22.109375" customWidth="1"/>
    <col min="9473" max="9473" width="9.109375" bestFit="1" customWidth="1"/>
    <col min="9474" max="9474" width="67" customWidth="1"/>
    <col min="9475" max="9475" width="17" customWidth="1"/>
    <col min="9654" max="9658" width="21.88671875" customWidth="1"/>
    <col min="9659" max="9660" width="22.109375" customWidth="1"/>
    <col min="9729" max="9729" width="9.109375" bestFit="1" customWidth="1"/>
    <col min="9730" max="9730" width="67" customWidth="1"/>
    <col min="9731" max="9731" width="17" customWidth="1"/>
    <col min="9910" max="9914" width="21.88671875" customWidth="1"/>
    <col min="9915" max="9916" width="22.109375" customWidth="1"/>
    <col min="9985" max="9985" width="9.109375" bestFit="1" customWidth="1"/>
    <col min="9986" max="9986" width="67" customWidth="1"/>
    <col min="9987" max="9987" width="17" customWidth="1"/>
    <col min="10166" max="10170" width="21.88671875" customWidth="1"/>
    <col min="10171" max="10172" width="22.109375" customWidth="1"/>
    <col min="10241" max="10241" width="9.109375" bestFit="1" customWidth="1"/>
    <col min="10242" max="10242" width="67" customWidth="1"/>
    <col min="10243" max="10243" width="17" customWidth="1"/>
    <col min="10422" max="10426" width="21.88671875" customWidth="1"/>
    <col min="10427" max="10428" width="22.109375" customWidth="1"/>
    <col min="10497" max="10497" width="9.109375" bestFit="1" customWidth="1"/>
    <col min="10498" max="10498" width="67" customWidth="1"/>
    <col min="10499" max="10499" width="17" customWidth="1"/>
    <col min="10678" max="10682" width="21.88671875" customWidth="1"/>
    <col min="10683" max="10684" width="22.109375" customWidth="1"/>
    <col min="10753" max="10753" width="9.109375" bestFit="1" customWidth="1"/>
    <col min="10754" max="10754" width="67" customWidth="1"/>
    <col min="10755" max="10755" width="17" customWidth="1"/>
    <col min="10934" max="10938" width="21.88671875" customWidth="1"/>
    <col min="10939" max="10940" width="22.109375" customWidth="1"/>
    <col min="11009" max="11009" width="9.109375" bestFit="1" customWidth="1"/>
    <col min="11010" max="11010" width="67" customWidth="1"/>
    <col min="11011" max="11011" width="17" customWidth="1"/>
    <col min="11190" max="11194" width="21.88671875" customWidth="1"/>
    <col min="11195" max="11196" width="22.109375" customWidth="1"/>
    <col min="11265" max="11265" width="9.109375" bestFit="1" customWidth="1"/>
    <col min="11266" max="11266" width="67" customWidth="1"/>
    <col min="11267" max="11267" width="17" customWidth="1"/>
    <col min="11446" max="11450" width="21.88671875" customWidth="1"/>
    <col min="11451" max="11452" width="22.109375" customWidth="1"/>
    <col min="11521" max="11521" width="9.109375" bestFit="1" customWidth="1"/>
    <col min="11522" max="11522" width="67" customWidth="1"/>
    <col min="11523" max="11523" width="17" customWidth="1"/>
    <col min="11702" max="11706" width="21.88671875" customWidth="1"/>
    <col min="11707" max="11708" width="22.109375" customWidth="1"/>
    <col min="11777" max="11777" width="9.109375" bestFit="1" customWidth="1"/>
    <col min="11778" max="11778" width="67" customWidth="1"/>
    <col min="11779" max="11779" width="17" customWidth="1"/>
    <col min="11958" max="11962" width="21.88671875" customWidth="1"/>
    <col min="11963" max="11964" width="22.109375" customWidth="1"/>
    <col min="12033" max="12033" width="9.109375" bestFit="1" customWidth="1"/>
    <col min="12034" max="12034" width="67" customWidth="1"/>
    <col min="12035" max="12035" width="17" customWidth="1"/>
    <col min="12214" max="12218" width="21.88671875" customWidth="1"/>
    <col min="12219" max="12220" width="22.109375" customWidth="1"/>
    <col min="12289" max="12289" width="9.109375" bestFit="1" customWidth="1"/>
    <col min="12290" max="12290" width="67" customWidth="1"/>
    <col min="12291" max="12291" width="17" customWidth="1"/>
    <col min="12470" max="12474" width="21.88671875" customWidth="1"/>
    <col min="12475" max="12476" width="22.109375" customWidth="1"/>
    <col min="12545" max="12545" width="9.109375" bestFit="1" customWidth="1"/>
    <col min="12546" max="12546" width="67" customWidth="1"/>
    <col min="12547" max="12547" width="17" customWidth="1"/>
    <col min="12726" max="12730" width="21.88671875" customWidth="1"/>
    <col min="12731" max="12732" width="22.109375" customWidth="1"/>
    <col min="12801" max="12801" width="9.109375" bestFit="1" customWidth="1"/>
    <col min="12802" max="12802" width="67" customWidth="1"/>
    <col min="12803" max="12803" width="17" customWidth="1"/>
    <col min="12982" max="12986" width="21.88671875" customWidth="1"/>
    <col min="12987" max="12988" width="22.109375" customWidth="1"/>
    <col min="13057" max="13057" width="9.109375" bestFit="1" customWidth="1"/>
    <col min="13058" max="13058" width="67" customWidth="1"/>
    <col min="13059" max="13059" width="17" customWidth="1"/>
    <col min="13238" max="13242" width="21.88671875" customWidth="1"/>
    <col min="13243" max="13244" width="22.109375" customWidth="1"/>
    <col min="13313" max="13313" width="9.109375" bestFit="1" customWidth="1"/>
    <col min="13314" max="13314" width="67" customWidth="1"/>
    <col min="13315" max="13315" width="17" customWidth="1"/>
    <col min="13494" max="13498" width="21.88671875" customWidth="1"/>
    <col min="13499" max="13500" width="22.109375" customWidth="1"/>
    <col min="13569" max="13569" width="9.109375" bestFit="1" customWidth="1"/>
    <col min="13570" max="13570" width="67" customWidth="1"/>
    <col min="13571" max="13571" width="17" customWidth="1"/>
    <col min="13750" max="13754" width="21.88671875" customWidth="1"/>
    <col min="13755" max="13756" width="22.109375" customWidth="1"/>
    <col min="13825" max="13825" width="9.109375" bestFit="1" customWidth="1"/>
    <col min="13826" max="13826" width="67" customWidth="1"/>
    <col min="13827" max="13827" width="17" customWidth="1"/>
    <col min="14006" max="14010" width="21.88671875" customWidth="1"/>
    <col min="14011" max="14012" width="22.109375" customWidth="1"/>
    <col min="14081" max="14081" width="9.109375" bestFit="1" customWidth="1"/>
    <col min="14082" max="14082" width="67" customWidth="1"/>
    <col min="14083" max="14083" width="17" customWidth="1"/>
    <col min="14262" max="14266" width="21.88671875" customWidth="1"/>
    <col min="14267" max="14268" width="22.109375" customWidth="1"/>
    <col min="14337" max="14337" width="9.109375" bestFit="1" customWidth="1"/>
    <col min="14338" max="14338" width="67" customWidth="1"/>
    <col min="14339" max="14339" width="17" customWidth="1"/>
    <col min="14518" max="14522" width="21.88671875" customWidth="1"/>
    <col min="14523" max="14524" width="22.109375" customWidth="1"/>
    <col min="14593" max="14593" width="9.109375" bestFit="1" customWidth="1"/>
    <col min="14594" max="14594" width="67" customWidth="1"/>
    <col min="14595" max="14595" width="17" customWidth="1"/>
    <col min="14774" max="14778" width="21.88671875" customWidth="1"/>
    <col min="14779" max="14780" width="22.109375" customWidth="1"/>
    <col min="14849" max="14849" width="9.109375" bestFit="1" customWidth="1"/>
    <col min="14850" max="14850" width="67" customWidth="1"/>
    <col min="14851" max="14851" width="17" customWidth="1"/>
    <col min="15030" max="15034" width="21.88671875" customWidth="1"/>
    <col min="15035" max="15036" width="22.109375" customWidth="1"/>
    <col min="15105" max="15105" width="9.109375" bestFit="1" customWidth="1"/>
    <col min="15106" max="15106" width="67" customWidth="1"/>
    <col min="15107" max="15107" width="17" customWidth="1"/>
    <col min="15286" max="15290" width="21.88671875" customWidth="1"/>
    <col min="15291" max="15292" width="22.109375" customWidth="1"/>
    <col min="15361" max="15361" width="9.109375" bestFit="1" customWidth="1"/>
    <col min="15362" max="15362" width="67" customWidth="1"/>
    <col min="15363" max="15363" width="17" customWidth="1"/>
    <col min="15542" max="15546" width="21.88671875" customWidth="1"/>
    <col min="15547" max="15548" width="22.109375" customWidth="1"/>
    <col min="15617" max="15617" width="9.109375" bestFit="1" customWidth="1"/>
    <col min="15618" max="15618" width="67" customWidth="1"/>
    <col min="15619" max="15619" width="17" customWidth="1"/>
    <col min="15798" max="15802" width="21.88671875" customWidth="1"/>
    <col min="15803" max="15804" width="22.109375" customWidth="1"/>
    <col min="15873" max="15873" width="9.109375" bestFit="1" customWidth="1"/>
    <col min="15874" max="15874" width="67" customWidth="1"/>
    <col min="15875" max="15875" width="17" customWidth="1"/>
    <col min="16054" max="16058" width="21.88671875" customWidth="1"/>
    <col min="16059" max="16060" width="22.109375" customWidth="1"/>
    <col min="16129" max="16129" width="9.109375" bestFit="1" customWidth="1"/>
    <col min="16130" max="16130" width="67" customWidth="1"/>
    <col min="16131" max="16131" width="17" customWidth="1"/>
    <col min="16310" max="16314" width="21.88671875" customWidth="1"/>
    <col min="16315" max="16316" width="22.109375" customWidth="1"/>
  </cols>
  <sheetData>
    <row r="1" spans="1:256" ht="15.75" x14ac:dyDescent="0.25">
      <c r="A1" s="1" t="s">
        <v>0</v>
      </c>
      <c r="B1" s="2">
        <v>3.5000000000000003E-2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E1" s="7"/>
      <c r="GF1" s="7"/>
      <c r="GG1" s="7" t="s">
        <v>2</v>
      </c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5.75" x14ac:dyDescent="0.25">
      <c r="A2" s="1" t="s">
        <v>3</v>
      </c>
      <c r="B2" s="9">
        <v>7225.28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7"/>
      <c r="GF2" s="7"/>
      <c r="GG2" s="7"/>
      <c r="GH2" s="7"/>
      <c r="GI2" s="7"/>
      <c r="GJ2" s="7"/>
      <c r="GK2" s="7"/>
      <c r="GL2" s="7"/>
      <c r="GM2" s="7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5.75" x14ac:dyDescent="0.25">
      <c r="A3" s="1" t="s">
        <v>4</v>
      </c>
      <c r="B3" s="9">
        <v>8712</v>
      </c>
      <c r="C3" s="3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5.75" x14ac:dyDescent="0.25">
      <c r="A4" s="1" t="s">
        <v>5</v>
      </c>
      <c r="B4" s="7">
        <f>ROUND(B2*(1+B1),2)</f>
        <v>7478.16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5.75" x14ac:dyDescent="0.25">
      <c r="A5" s="1" t="s">
        <v>6</v>
      </c>
      <c r="B5" s="7">
        <f>ROUND(B3*(1+B1),0)</f>
        <v>9017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x14ac:dyDescent="0.2">
      <c r="A6" s="11"/>
      <c r="B6" s="7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12" customFormat="1" ht="45" x14ac:dyDescent="0.2"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6" t="s">
        <v>221</v>
      </c>
      <c r="CS7" s="13" t="s">
        <v>342</v>
      </c>
      <c r="CT7" s="13" t="s">
        <v>343</v>
      </c>
      <c r="CU7" s="13" t="s">
        <v>344</v>
      </c>
      <c r="CV7" s="13" t="s">
        <v>345</v>
      </c>
      <c r="CW7" s="13" t="s">
        <v>346</v>
      </c>
      <c r="CX7" s="13" t="s">
        <v>347</v>
      </c>
      <c r="CY7" s="13" t="s">
        <v>348</v>
      </c>
      <c r="CZ7" s="13" t="s">
        <v>349</v>
      </c>
      <c r="DA7" s="13" t="s">
        <v>350</v>
      </c>
      <c r="DB7" s="13" t="s">
        <v>351</v>
      </c>
      <c r="DC7" s="13" t="s">
        <v>352</v>
      </c>
      <c r="DD7" s="13" t="s">
        <v>353</v>
      </c>
      <c r="DE7" s="13" t="s">
        <v>354</v>
      </c>
      <c r="DF7" s="13" t="s">
        <v>355</v>
      </c>
      <c r="DG7" s="13" t="s">
        <v>356</v>
      </c>
      <c r="DH7" s="13" t="s">
        <v>357</v>
      </c>
      <c r="DI7" s="13" t="s">
        <v>358</v>
      </c>
      <c r="DJ7" s="13" t="s">
        <v>359</v>
      </c>
      <c r="DK7" s="13" t="s">
        <v>360</v>
      </c>
      <c r="DL7" s="13" t="s">
        <v>361</v>
      </c>
      <c r="DM7" s="13" t="s">
        <v>362</v>
      </c>
      <c r="DN7" s="13" t="s">
        <v>363</v>
      </c>
      <c r="DO7" s="13" t="s">
        <v>364</v>
      </c>
      <c r="DP7" s="13" t="s">
        <v>365</v>
      </c>
      <c r="DQ7" s="13" t="s">
        <v>366</v>
      </c>
      <c r="DR7" s="13" t="s">
        <v>367</v>
      </c>
      <c r="DS7" s="13" t="s">
        <v>368</v>
      </c>
      <c r="DT7" s="13" t="s">
        <v>369</v>
      </c>
      <c r="DU7" s="13" t="s">
        <v>370</v>
      </c>
      <c r="DV7" s="13" t="s">
        <v>371</v>
      </c>
      <c r="DW7" s="13" t="s">
        <v>372</v>
      </c>
      <c r="DX7" s="13" t="s">
        <v>373</v>
      </c>
      <c r="DY7" s="13" t="s">
        <v>374</v>
      </c>
      <c r="DZ7" s="13" t="s">
        <v>375</v>
      </c>
      <c r="EA7" s="13" t="s">
        <v>376</v>
      </c>
      <c r="EB7" s="13" t="s">
        <v>377</v>
      </c>
      <c r="EC7" s="13" t="s">
        <v>378</v>
      </c>
      <c r="ED7" s="13" t="s">
        <v>379</v>
      </c>
      <c r="EE7" s="13" t="s">
        <v>380</v>
      </c>
      <c r="EF7" s="13" t="s">
        <v>381</v>
      </c>
      <c r="EG7" s="13" t="s">
        <v>382</v>
      </c>
      <c r="EH7" s="13" t="s">
        <v>383</v>
      </c>
      <c r="EI7" s="13" t="s">
        <v>384</v>
      </c>
      <c r="EJ7" s="13" t="s">
        <v>385</v>
      </c>
      <c r="EK7" s="13" t="s">
        <v>386</v>
      </c>
      <c r="EL7" s="13" t="s">
        <v>387</v>
      </c>
      <c r="EM7" s="13" t="s">
        <v>388</v>
      </c>
      <c r="EN7" s="13" t="s">
        <v>389</v>
      </c>
      <c r="EO7" s="13" t="s">
        <v>390</v>
      </c>
      <c r="EP7" s="13" t="s">
        <v>391</v>
      </c>
      <c r="EQ7" s="13" t="s">
        <v>392</v>
      </c>
      <c r="ER7" s="13" t="s">
        <v>393</v>
      </c>
      <c r="ES7" s="13" t="s">
        <v>394</v>
      </c>
      <c r="ET7" s="13" t="s">
        <v>395</v>
      </c>
      <c r="EU7" s="13" t="s">
        <v>396</v>
      </c>
      <c r="EV7" s="13" t="s">
        <v>397</v>
      </c>
      <c r="EW7" s="13" t="s">
        <v>398</v>
      </c>
      <c r="EX7" s="13" t="s">
        <v>399</v>
      </c>
      <c r="EY7" s="13" t="s">
        <v>400</v>
      </c>
      <c r="EZ7" s="13" t="s">
        <v>401</v>
      </c>
      <c r="FA7" s="13" t="s">
        <v>402</v>
      </c>
      <c r="FB7" s="13" t="s">
        <v>403</v>
      </c>
      <c r="FC7" s="13" t="s">
        <v>404</v>
      </c>
      <c r="FD7" s="13" t="s">
        <v>405</v>
      </c>
      <c r="FE7" s="13" t="s">
        <v>406</v>
      </c>
      <c r="FF7" s="13" t="s">
        <v>407</v>
      </c>
      <c r="FG7" s="13" t="s">
        <v>408</v>
      </c>
      <c r="FH7" s="13" t="s">
        <v>409</v>
      </c>
      <c r="FI7" s="13" t="s">
        <v>410</v>
      </c>
      <c r="FJ7" s="13" t="s">
        <v>411</v>
      </c>
      <c r="FK7" s="13" t="s">
        <v>412</v>
      </c>
      <c r="FL7" s="13" t="s">
        <v>413</v>
      </c>
      <c r="FM7" s="13" t="s">
        <v>414</v>
      </c>
      <c r="FN7" s="13" t="s">
        <v>415</v>
      </c>
      <c r="FO7" s="13" t="s">
        <v>416</v>
      </c>
      <c r="FP7" s="13" t="s">
        <v>417</v>
      </c>
      <c r="FQ7" s="13" t="s">
        <v>418</v>
      </c>
      <c r="FR7" s="13" t="s">
        <v>419</v>
      </c>
      <c r="FS7" s="13" t="s">
        <v>420</v>
      </c>
      <c r="FT7" s="13" t="s">
        <v>421</v>
      </c>
      <c r="FU7" s="13" t="s">
        <v>422</v>
      </c>
      <c r="FV7" s="13" t="s">
        <v>423</v>
      </c>
      <c r="FW7" s="13" t="s">
        <v>424</v>
      </c>
      <c r="FX7" s="13" t="s">
        <v>425</v>
      </c>
      <c r="FY7" s="13" t="s">
        <v>426</v>
      </c>
      <c r="FZ7" s="13" t="s">
        <v>427</v>
      </c>
      <c r="GA7" s="13"/>
      <c r="GB7" s="13"/>
      <c r="GC7" s="13"/>
      <c r="GD7" s="13"/>
      <c r="GE7" s="15"/>
      <c r="GF7" s="15"/>
      <c r="GG7" s="15"/>
      <c r="GH7" s="15"/>
      <c r="GI7" s="15"/>
      <c r="GJ7" s="15"/>
      <c r="GK7" s="15"/>
      <c r="GL7" s="15"/>
      <c r="GM7" s="15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x14ac:dyDescent="0.2">
      <c r="A8" s="6" t="s">
        <v>428</v>
      </c>
      <c r="B8" s="7" t="s">
        <v>429</v>
      </c>
      <c r="C8" s="17">
        <v>6039</v>
      </c>
      <c r="D8" s="17">
        <v>31950</v>
      </c>
      <c r="E8" s="17">
        <v>4881.5</v>
      </c>
      <c r="F8" s="17">
        <v>20284.5</v>
      </c>
      <c r="G8" s="17">
        <v>1142</v>
      </c>
      <c r="H8" s="17">
        <v>1044</v>
      </c>
      <c r="I8" s="17">
        <v>6858</v>
      </c>
      <c r="J8" s="17">
        <v>1970</v>
      </c>
      <c r="K8" s="17">
        <v>231.5</v>
      </c>
      <c r="L8" s="17">
        <v>2010</v>
      </c>
      <c r="M8" s="17">
        <v>935.5</v>
      </c>
      <c r="N8" s="17">
        <v>47272.5</v>
      </c>
      <c r="O8" s="17">
        <v>12145.5</v>
      </c>
      <c r="P8" s="17">
        <v>278</v>
      </c>
      <c r="Q8" s="17">
        <v>33686.5</v>
      </c>
      <c r="R8" s="17">
        <v>5203</v>
      </c>
      <c r="S8" s="17">
        <v>1528.5</v>
      </c>
      <c r="T8" s="17">
        <v>150</v>
      </c>
      <c r="U8" s="17">
        <v>41</v>
      </c>
      <c r="V8" s="17">
        <v>247</v>
      </c>
      <c r="W8" s="17">
        <v>121.5</v>
      </c>
      <c r="X8" s="17">
        <v>26</v>
      </c>
      <c r="Y8" s="17">
        <v>752</v>
      </c>
      <c r="Z8" s="17">
        <v>204</v>
      </c>
      <c r="AA8" s="17">
        <v>28663.5</v>
      </c>
      <c r="AB8" s="17">
        <v>25572</v>
      </c>
      <c r="AC8" s="17">
        <v>876</v>
      </c>
      <c r="AD8" s="17">
        <v>1158.5</v>
      </c>
      <c r="AE8" s="17">
        <v>88</v>
      </c>
      <c r="AF8" s="17">
        <v>159</v>
      </c>
      <c r="AG8" s="17">
        <v>555.5</v>
      </c>
      <c r="AH8" s="17">
        <v>932</v>
      </c>
      <c r="AI8" s="17">
        <v>332</v>
      </c>
      <c r="AJ8" s="17">
        <v>140</v>
      </c>
      <c r="AK8" s="17">
        <v>154</v>
      </c>
      <c r="AL8" s="17">
        <v>237.5</v>
      </c>
      <c r="AM8" s="17">
        <v>353.5</v>
      </c>
      <c r="AN8" s="17">
        <v>294</v>
      </c>
      <c r="AO8" s="17">
        <v>4027.5</v>
      </c>
      <c r="AP8" s="17">
        <v>76601</v>
      </c>
      <c r="AQ8" s="17">
        <v>231</v>
      </c>
      <c r="AR8" s="17">
        <v>56864</v>
      </c>
      <c r="AS8" s="17">
        <v>5877.5</v>
      </c>
      <c r="AT8" s="17">
        <v>2108</v>
      </c>
      <c r="AU8" s="17">
        <v>250</v>
      </c>
      <c r="AV8" s="17">
        <v>308</v>
      </c>
      <c r="AW8" s="17">
        <v>232</v>
      </c>
      <c r="AX8" s="17">
        <v>61.5</v>
      </c>
      <c r="AY8" s="17">
        <v>378</v>
      </c>
      <c r="AZ8" s="17">
        <v>11374.5</v>
      </c>
      <c r="BA8" s="17">
        <v>8435</v>
      </c>
      <c r="BB8" s="17">
        <v>7046</v>
      </c>
      <c r="BC8" s="17">
        <v>19694</v>
      </c>
      <c r="BD8" s="17">
        <v>3394</v>
      </c>
      <c r="BE8" s="17">
        <v>1206</v>
      </c>
      <c r="BF8" s="17">
        <v>23947</v>
      </c>
      <c r="BG8" s="17">
        <v>815.5</v>
      </c>
      <c r="BH8" s="17">
        <v>539</v>
      </c>
      <c r="BI8" s="17">
        <v>247</v>
      </c>
      <c r="BJ8" s="17">
        <v>5953.5</v>
      </c>
      <c r="BK8" s="17">
        <v>27162.5</v>
      </c>
      <c r="BL8" s="17">
        <v>74</v>
      </c>
      <c r="BM8" s="17">
        <v>286.5</v>
      </c>
      <c r="BN8" s="17">
        <v>2971.5</v>
      </c>
      <c r="BO8" s="17">
        <v>1203</v>
      </c>
      <c r="BP8" s="17">
        <v>163</v>
      </c>
      <c r="BQ8" s="17">
        <v>5273</v>
      </c>
      <c r="BR8" s="17">
        <v>4156.5</v>
      </c>
      <c r="BS8" s="17">
        <v>1019</v>
      </c>
      <c r="BT8" s="17">
        <v>353</v>
      </c>
      <c r="BU8" s="17">
        <v>349</v>
      </c>
      <c r="BV8" s="17">
        <v>1150</v>
      </c>
      <c r="BW8" s="17">
        <v>1854.5</v>
      </c>
      <c r="BX8" s="17">
        <v>65</v>
      </c>
      <c r="BY8" s="17">
        <v>420</v>
      </c>
      <c r="BZ8" s="17">
        <v>201</v>
      </c>
      <c r="CA8" s="17">
        <v>151.5</v>
      </c>
      <c r="CB8" s="17">
        <v>68366</v>
      </c>
      <c r="CC8" s="17">
        <v>168</v>
      </c>
      <c r="CD8" s="17">
        <v>192</v>
      </c>
      <c r="CE8" s="17">
        <v>139</v>
      </c>
      <c r="CF8" s="17">
        <v>111</v>
      </c>
      <c r="CG8" s="17">
        <v>184.5</v>
      </c>
      <c r="CH8" s="17">
        <v>97</v>
      </c>
      <c r="CI8" s="17">
        <v>654</v>
      </c>
      <c r="CJ8" s="17">
        <v>842</v>
      </c>
      <c r="CK8" s="17">
        <v>4983.5</v>
      </c>
      <c r="CL8" s="17">
        <v>1195</v>
      </c>
      <c r="CM8" s="17">
        <v>668.5</v>
      </c>
      <c r="CN8" s="17">
        <v>27029.5</v>
      </c>
      <c r="CO8" s="17">
        <v>13505.5</v>
      </c>
      <c r="CP8" s="17">
        <v>902.5</v>
      </c>
      <c r="CQ8" s="17">
        <v>727</v>
      </c>
      <c r="CR8" s="17">
        <v>214.5</v>
      </c>
      <c r="CS8" s="17">
        <v>285</v>
      </c>
      <c r="CT8" s="17">
        <v>93</v>
      </c>
      <c r="CU8" s="17">
        <v>422</v>
      </c>
      <c r="CV8" s="17">
        <v>27.5</v>
      </c>
      <c r="CW8" s="17">
        <v>177</v>
      </c>
      <c r="CX8" s="17">
        <v>427</v>
      </c>
      <c r="CY8" s="17">
        <v>32</v>
      </c>
      <c r="CZ8" s="17">
        <v>1681.5</v>
      </c>
      <c r="DA8" s="17">
        <v>187</v>
      </c>
      <c r="DB8" s="17">
        <v>293</v>
      </c>
      <c r="DC8" s="17">
        <v>143</v>
      </c>
      <c r="DD8" s="17">
        <v>139</v>
      </c>
      <c r="DE8" s="17">
        <v>271</v>
      </c>
      <c r="DF8" s="17">
        <v>18520</v>
      </c>
      <c r="DG8" s="17">
        <v>78</v>
      </c>
      <c r="DH8" s="17">
        <v>1791.5</v>
      </c>
      <c r="DI8" s="17">
        <v>2228.5</v>
      </c>
      <c r="DJ8" s="17">
        <v>594.5</v>
      </c>
      <c r="DK8" s="17">
        <v>438</v>
      </c>
      <c r="DL8" s="17">
        <v>5280.5</v>
      </c>
      <c r="DM8" s="17">
        <v>213.5</v>
      </c>
      <c r="DN8" s="17">
        <v>1178.5</v>
      </c>
      <c r="DO8" s="17">
        <v>2957</v>
      </c>
      <c r="DP8" s="17">
        <v>193</v>
      </c>
      <c r="DQ8" s="17">
        <v>740.5</v>
      </c>
      <c r="DR8" s="17">
        <v>1258</v>
      </c>
      <c r="DS8" s="17">
        <v>577</v>
      </c>
      <c r="DT8" s="17">
        <v>156.5</v>
      </c>
      <c r="DU8" s="17">
        <v>314</v>
      </c>
      <c r="DV8" s="17">
        <v>197.5</v>
      </c>
      <c r="DW8" s="17">
        <v>291</v>
      </c>
      <c r="DX8" s="17">
        <v>147.5</v>
      </c>
      <c r="DY8" s="17">
        <v>290</v>
      </c>
      <c r="DZ8" s="17">
        <v>673</v>
      </c>
      <c r="EA8" s="17">
        <v>487.5</v>
      </c>
      <c r="EB8" s="17">
        <v>508.5</v>
      </c>
      <c r="EC8" s="17">
        <v>287</v>
      </c>
      <c r="ED8" s="17">
        <v>1437</v>
      </c>
      <c r="EE8" s="17">
        <v>182</v>
      </c>
      <c r="EF8" s="17">
        <v>1304</v>
      </c>
      <c r="EG8" s="17">
        <v>230</v>
      </c>
      <c r="EH8" s="17">
        <v>233</v>
      </c>
      <c r="EI8" s="17">
        <v>13235.5</v>
      </c>
      <c r="EJ8" s="17">
        <v>9531</v>
      </c>
      <c r="EK8" s="17">
        <v>629.5</v>
      </c>
      <c r="EL8" s="17">
        <v>432</v>
      </c>
      <c r="EM8" s="17">
        <v>366</v>
      </c>
      <c r="EN8" s="17">
        <v>915</v>
      </c>
      <c r="EO8" s="17">
        <v>290</v>
      </c>
      <c r="EP8" s="17">
        <v>385.5</v>
      </c>
      <c r="EQ8" s="17">
        <v>2420</v>
      </c>
      <c r="ER8" s="17">
        <v>286</v>
      </c>
      <c r="ES8" s="17">
        <v>154.5</v>
      </c>
      <c r="ET8" s="17">
        <v>150</v>
      </c>
      <c r="EU8" s="17">
        <v>523</v>
      </c>
      <c r="EV8" s="17">
        <v>77</v>
      </c>
      <c r="EW8" s="17">
        <v>816</v>
      </c>
      <c r="EX8" s="17">
        <v>157</v>
      </c>
      <c r="EY8" s="17">
        <v>556</v>
      </c>
      <c r="EZ8" s="17">
        <v>105</v>
      </c>
      <c r="FA8" s="17">
        <v>3236.5</v>
      </c>
      <c r="FB8" s="17">
        <v>268.5</v>
      </c>
      <c r="FC8" s="17">
        <v>1815.5</v>
      </c>
      <c r="FD8" s="17">
        <v>377</v>
      </c>
      <c r="FE8" s="17">
        <v>73</v>
      </c>
      <c r="FF8" s="17">
        <v>177</v>
      </c>
      <c r="FG8" s="17">
        <v>120</v>
      </c>
      <c r="FH8" s="17">
        <v>67</v>
      </c>
      <c r="FI8" s="17">
        <v>1623.5</v>
      </c>
      <c r="FJ8" s="17">
        <v>1838.5</v>
      </c>
      <c r="FK8" s="17">
        <v>2394</v>
      </c>
      <c r="FL8" s="17">
        <v>7403</v>
      </c>
      <c r="FM8" s="17">
        <v>3438</v>
      </c>
      <c r="FN8" s="17">
        <v>20114.5</v>
      </c>
      <c r="FO8" s="17">
        <v>1009</v>
      </c>
      <c r="FP8" s="17">
        <v>2167</v>
      </c>
      <c r="FQ8" s="17">
        <v>926.5</v>
      </c>
      <c r="FR8" s="17">
        <v>157</v>
      </c>
      <c r="FS8" s="17">
        <v>168</v>
      </c>
      <c r="FT8" s="17">
        <v>51</v>
      </c>
      <c r="FU8" s="17">
        <v>747</v>
      </c>
      <c r="FV8" s="17">
        <v>629</v>
      </c>
      <c r="FW8" s="17">
        <v>150</v>
      </c>
      <c r="FX8" s="17">
        <v>52</v>
      </c>
      <c r="FY8" s="18"/>
      <c r="FZ8" s="18">
        <f>SUM(C8:FY8)</f>
        <v>761936</v>
      </c>
      <c r="GA8" s="18"/>
      <c r="GB8" s="18"/>
      <c r="GC8" s="6"/>
      <c r="GD8" s="18"/>
      <c r="GE8" s="18"/>
      <c r="GF8" s="18"/>
      <c r="GG8" s="7"/>
      <c r="GH8" s="7"/>
      <c r="GI8" s="7"/>
      <c r="GJ8" s="7"/>
      <c r="GK8" s="7"/>
      <c r="GL8" s="7"/>
      <c r="GM8" s="7"/>
    </row>
    <row r="9" spans="1:256" x14ac:dyDescent="0.2">
      <c r="A9" s="6" t="s">
        <v>430</v>
      </c>
      <c r="B9" s="7" t="s">
        <v>431</v>
      </c>
      <c r="C9" s="19">
        <v>483</v>
      </c>
      <c r="D9" s="20">
        <v>2284.5</v>
      </c>
      <c r="E9" s="20">
        <v>356</v>
      </c>
      <c r="F9" s="20">
        <v>1533</v>
      </c>
      <c r="G9" s="20">
        <v>87</v>
      </c>
      <c r="H9" s="20">
        <v>77</v>
      </c>
      <c r="I9" s="20">
        <v>521</v>
      </c>
      <c r="J9" s="20">
        <v>135</v>
      </c>
      <c r="K9" s="20">
        <v>17</v>
      </c>
      <c r="L9" s="20">
        <v>171</v>
      </c>
      <c r="M9" s="20">
        <v>58</v>
      </c>
      <c r="N9" s="20">
        <v>3274.5</v>
      </c>
      <c r="O9" s="20">
        <v>868</v>
      </c>
      <c r="P9" s="20">
        <v>25</v>
      </c>
      <c r="Q9" s="20">
        <v>2834</v>
      </c>
      <c r="R9" s="20">
        <v>132.5</v>
      </c>
      <c r="S9" s="20">
        <v>112.5</v>
      </c>
      <c r="T9" s="20">
        <v>14</v>
      </c>
      <c r="U9" s="20">
        <v>7</v>
      </c>
      <c r="V9" s="20">
        <v>13</v>
      </c>
      <c r="W9" s="20">
        <v>8.5</v>
      </c>
      <c r="X9" s="20">
        <v>4</v>
      </c>
      <c r="Y9" s="20">
        <v>31</v>
      </c>
      <c r="Z9" s="20">
        <v>28</v>
      </c>
      <c r="AA9" s="20">
        <v>2160</v>
      </c>
      <c r="AB9" s="20">
        <v>1657.5</v>
      </c>
      <c r="AC9" s="20">
        <v>68</v>
      </c>
      <c r="AD9" s="20">
        <v>93</v>
      </c>
      <c r="AE9" s="20">
        <v>4</v>
      </c>
      <c r="AF9" s="20">
        <v>13</v>
      </c>
      <c r="AG9" s="20">
        <v>53</v>
      </c>
      <c r="AH9" s="20">
        <v>56</v>
      </c>
      <c r="AI9" s="20">
        <v>30</v>
      </c>
      <c r="AJ9" s="20">
        <v>12</v>
      </c>
      <c r="AK9" s="20">
        <v>12</v>
      </c>
      <c r="AL9" s="20">
        <v>22</v>
      </c>
      <c r="AM9" s="20">
        <v>24.5</v>
      </c>
      <c r="AN9" s="20">
        <v>24</v>
      </c>
      <c r="AO9" s="20">
        <v>304</v>
      </c>
      <c r="AP9" s="20">
        <v>6232</v>
      </c>
      <c r="AQ9" s="20">
        <v>14</v>
      </c>
      <c r="AR9" s="20">
        <v>4059</v>
      </c>
      <c r="AS9" s="20">
        <v>413.5</v>
      </c>
      <c r="AT9" s="20">
        <v>176.5</v>
      </c>
      <c r="AU9" s="20">
        <v>23</v>
      </c>
      <c r="AV9" s="20">
        <v>20</v>
      </c>
      <c r="AW9" s="20">
        <v>14</v>
      </c>
      <c r="AX9" s="20">
        <v>8</v>
      </c>
      <c r="AY9" s="20">
        <v>30</v>
      </c>
      <c r="AZ9" s="20">
        <v>1035</v>
      </c>
      <c r="BA9" s="20">
        <v>737</v>
      </c>
      <c r="BB9" s="20">
        <v>613</v>
      </c>
      <c r="BC9" s="20">
        <v>1759.5</v>
      </c>
      <c r="BD9" s="20">
        <v>209</v>
      </c>
      <c r="BE9" s="20">
        <v>80</v>
      </c>
      <c r="BF9" s="20">
        <v>1569</v>
      </c>
      <c r="BG9" s="20">
        <v>76</v>
      </c>
      <c r="BH9" s="20">
        <v>47</v>
      </c>
      <c r="BI9" s="20">
        <v>22</v>
      </c>
      <c r="BJ9" s="20">
        <v>338</v>
      </c>
      <c r="BK9" s="20">
        <v>1648.5</v>
      </c>
      <c r="BL9" s="20">
        <v>5</v>
      </c>
      <c r="BM9" s="20">
        <v>20</v>
      </c>
      <c r="BN9" s="20">
        <v>249</v>
      </c>
      <c r="BO9" s="20">
        <v>87.5</v>
      </c>
      <c r="BP9" s="20">
        <v>11</v>
      </c>
      <c r="BQ9" s="20">
        <v>368</v>
      </c>
      <c r="BR9" s="20">
        <v>343</v>
      </c>
      <c r="BS9" s="20">
        <v>100</v>
      </c>
      <c r="BT9" s="20">
        <v>24</v>
      </c>
      <c r="BU9" s="20">
        <v>43</v>
      </c>
      <c r="BV9" s="20">
        <v>78</v>
      </c>
      <c r="BW9" s="20">
        <v>128</v>
      </c>
      <c r="BX9" s="20">
        <v>7</v>
      </c>
      <c r="BY9" s="20">
        <v>28.5</v>
      </c>
      <c r="BZ9" s="20">
        <v>14</v>
      </c>
      <c r="CA9" s="20">
        <v>16</v>
      </c>
      <c r="CB9" s="20">
        <v>5181</v>
      </c>
      <c r="CC9" s="20">
        <v>16</v>
      </c>
      <c r="CD9" s="20">
        <v>30.5</v>
      </c>
      <c r="CE9" s="20">
        <v>15</v>
      </c>
      <c r="CF9" s="20">
        <v>7</v>
      </c>
      <c r="CG9" s="20">
        <v>16</v>
      </c>
      <c r="CH9" s="20">
        <v>4</v>
      </c>
      <c r="CI9" s="20">
        <v>56</v>
      </c>
      <c r="CJ9" s="20">
        <v>50</v>
      </c>
      <c r="CK9" s="20">
        <v>344</v>
      </c>
      <c r="CL9" s="20">
        <v>84</v>
      </c>
      <c r="CM9" s="20">
        <v>52.5</v>
      </c>
      <c r="CN9" s="20">
        <v>1913</v>
      </c>
      <c r="CO9" s="20">
        <v>1033</v>
      </c>
      <c r="CP9" s="20">
        <v>81.5</v>
      </c>
      <c r="CQ9" s="20">
        <v>69</v>
      </c>
      <c r="CR9" s="20">
        <v>20</v>
      </c>
      <c r="CS9" s="20">
        <v>22</v>
      </c>
      <c r="CT9" s="20">
        <v>14</v>
      </c>
      <c r="CU9" s="20">
        <v>20</v>
      </c>
      <c r="CV9" s="20">
        <v>2</v>
      </c>
      <c r="CW9" s="20">
        <v>18</v>
      </c>
      <c r="CX9" s="20">
        <v>34</v>
      </c>
      <c r="CY9" s="20">
        <v>5</v>
      </c>
      <c r="CZ9" s="20">
        <v>154</v>
      </c>
      <c r="DA9" s="20">
        <v>14</v>
      </c>
      <c r="DB9" s="20">
        <v>21</v>
      </c>
      <c r="DC9" s="20">
        <v>17</v>
      </c>
      <c r="DD9" s="20">
        <v>16</v>
      </c>
      <c r="DE9" s="20">
        <v>19</v>
      </c>
      <c r="DF9" s="20">
        <v>1337.5</v>
      </c>
      <c r="DG9" s="20">
        <v>7</v>
      </c>
      <c r="DH9" s="20">
        <v>133.5</v>
      </c>
      <c r="DI9" s="20">
        <v>130</v>
      </c>
      <c r="DJ9" s="20">
        <v>33</v>
      </c>
      <c r="DK9" s="20">
        <v>29</v>
      </c>
      <c r="DL9" s="20">
        <v>410</v>
      </c>
      <c r="DM9" s="20">
        <v>22</v>
      </c>
      <c r="DN9" s="20">
        <v>105</v>
      </c>
      <c r="DO9" s="20">
        <v>222</v>
      </c>
      <c r="DP9" s="20">
        <v>12</v>
      </c>
      <c r="DQ9" s="20">
        <v>49</v>
      </c>
      <c r="DR9" s="20">
        <v>90</v>
      </c>
      <c r="DS9" s="20">
        <v>51</v>
      </c>
      <c r="DT9" s="20">
        <v>6</v>
      </c>
      <c r="DU9" s="20">
        <v>32</v>
      </c>
      <c r="DV9" s="20">
        <v>20</v>
      </c>
      <c r="DW9" s="20">
        <v>23</v>
      </c>
      <c r="DX9" s="20">
        <v>12</v>
      </c>
      <c r="DY9" s="20">
        <v>18.5</v>
      </c>
      <c r="DZ9" s="20">
        <v>52</v>
      </c>
      <c r="EA9" s="20">
        <v>43.5</v>
      </c>
      <c r="EB9" s="20">
        <v>42</v>
      </c>
      <c r="EC9" s="20">
        <v>16</v>
      </c>
      <c r="ED9" s="20">
        <v>109</v>
      </c>
      <c r="EE9" s="20">
        <v>16</v>
      </c>
      <c r="EF9" s="20">
        <v>92</v>
      </c>
      <c r="EG9" s="20">
        <v>21</v>
      </c>
      <c r="EH9" s="20">
        <v>15</v>
      </c>
      <c r="EI9" s="20">
        <v>1082</v>
      </c>
      <c r="EJ9" s="20">
        <v>680.5</v>
      </c>
      <c r="EK9" s="20">
        <v>41</v>
      </c>
      <c r="EL9" s="20">
        <v>24</v>
      </c>
      <c r="EM9" s="20">
        <v>23</v>
      </c>
      <c r="EN9" s="20">
        <v>60</v>
      </c>
      <c r="EO9" s="20">
        <v>31</v>
      </c>
      <c r="EP9" s="20">
        <v>38</v>
      </c>
      <c r="EQ9" s="20">
        <v>167</v>
      </c>
      <c r="ER9" s="20">
        <v>30</v>
      </c>
      <c r="ES9" s="20">
        <v>14</v>
      </c>
      <c r="ET9" s="20">
        <v>16</v>
      </c>
      <c r="EU9" s="20">
        <v>48</v>
      </c>
      <c r="EV9" s="20">
        <v>3</v>
      </c>
      <c r="EW9" s="20">
        <v>52</v>
      </c>
      <c r="EX9" s="20">
        <v>7</v>
      </c>
      <c r="EY9" s="20">
        <v>15</v>
      </c>
      <c r="EZ9" s="20">
        <v>8</v>
      </c>
      <c r="FA9" s="20">
        <v>236</v>
      </c>
      <c r="FB9" s="20">
        <v>17</v>
      </c>
      <c r="FC9" s="20">
        <v>121.5</v>
      </c>
      <c r="FD9" s="20">
        <v>34</v>
      </c>
      <c r="FE9" s="20">
        <v>9</v>
      </c>
      <c r="FF9" s="20">
        <v>10</v>
      </c>
      <c r="FG9" s="20">
        <v>4</v>
      </c>
      <c r="FH9" s="20">
        <v>5</v>
      </c>
      <c r="FI9" s="20">
        <v>122</v>
      </c>
      <c r="FJ9" s="20">
        <v>149</v>
      </c>
      <c r="FK9" s="20">
        <v>205</v>
      </c>
      <c r="FL9" s="20">
        <v>536</v>
      </c>
      <c r="FM9" s="20">
        <v>275</v>
      </c>
      <c r="FN9" s="20">
        <v>1707.5</v>
      </c>
      <c r="FO9" s="20">
        <v>87</v>
      </c>
      <c r="FP9" s="20">
        <v>164</v>
      </c>
      <c r="FQ9" s="20">
        <v>64</v>
      </c>
      <c r="FR9" s="20">
        <v>10</v>
      </c>
      <c r="FS9" s="20">
        <v>10</v>
      </c>
      <c r="FT9" s="20">
        <v>7</v>
      </c>
      <c r="FU9" s="20">
        <v>75</v>
      </c>
      <c r="FV9" s="20">
        <v>50</v>
      </c>
      <c r="FW9" s="20">
        <v>5</v>
      </c>
      <c r="FX9" s="20">
        <v>5</v>
      </c>
      <c r="FY9" s="18"/>
      <c r="FZ9" s="18">
        <f t="shared" ref="FZ9:FZ18" si="0">SUM(C9:FX9)</f>
        <v>56978.5</v>
      </c>
      <c r="GA9" s="18"/>
      <c r="GB9" s="18"/>
      <c r="GC9" s="6"/>
      <c r="GD9" s="18"/>
      <c r="GE9" s="18"/>
      <c r="GF9" s="18"/>
      <c r="GG9" s="7"/>
      <c r="GH9" s="7"/>
      <c r="GI9" s="7"/>
      <c r="GJ9" s="7"/>
      <c r="GK9" s="7"/>
      <c r="GL9" s="7"/>
      <c r="GM9" s="7"/>
    </row>
    <row r="10" spans="1:256" x14ac:dyDescent="0.2">
      <c r="A10" s="6" t="s">
        <v>432</v>
      </c>
      <c r="B10" s="7" t="s">
        <v>433</v>
      </c>
      <c r="C10" s="19">
        <v>0</v>
      </c>
      <c r="D10" s="20">
        <v>1.5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20.5</v>
      </c>
      <c r="O10" s="20">
        <v>0</v>
      </c>
      <c r="P10" s="20">
        <v>0</v>
      </c>
      <c r="Q10" s="20">
        <v>41</v>
      </c>
      <c r="R10" s="20">
        <v>0</v>
      </c>
      <c r="S10" s="20">
        <v>1.5</v>
      </c>
      <c r="T10" s="20">
        <v>0</v>
      </c>
      <c r="U10" s="20">
        <v>0</v>
      </c>
      <c r="V10" s="20">
        <v>0</v>
      </c>
      <c r="W10" s="20">
        <v>5.5</v>
      </c>
      <c r="X10" s="20">
        <v>0</v>
      </c>
      <c r="Y10" s="20">
        <v>0</v>
      </c>
      <c r="Z10" s="20">
        <v>0</v>
      </c>
      <c r="AA10" s="20">
        <v>20</v>
      </c>
      <c r="AB10" s="20">
        <v>0.5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0.5</v>
      </c>
      <c r="AN10" s="20">
        <v>0</v>
      </c>
      <c r="AO10" s="20">
        <v>3</v>
      </c>
      <c r="AP10" s="20">
        <v>0</v>
      </c>
      <c r="AQ10" s="20">
        <v>0</v>
      </c>
      <c r="AR10" s="20">
        <v>79</v>
      </c>
      <c r="AS10" s="20">
        <v>0.5</v>
      </c>
      <c r="AT10" s="20">
        <v>4.5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16</v>
      </c>
      <c r="BA10" s="20">
        <v>0</v>
      </c>
      <c r="BB10" s="20">
        <v>0</v>
      </c>
      <c r="BC10" s="20">
        <v>6.5</v>
      </c>
      <c r="BD10" s="20">
        <v>1</v>
      </c>
      <c r="BE10" s="20">
        <v>0</v>
      </c>
      <c r="BF10" s="20">
        <v>193</v>
      </c>
      <c r="BG10" s="20">
        <v>0</v>
      </c>
      <c r="BH10" s="20">
        <v>0</v>
      </c>
      <c r="BI10" s="20">
        <v>0</v>
      </c>
      <c r="BJ10" s="20">
        <v>17</v>
      </c>
      <c r="BK10" s="20">
        <v>88</v>
      </c>
      <c r="BL10" s="20">
        <v>0</v>
      </c>
      <c r="BM10" s="20">
        <v>0</v>
      </c>
      <c r="BN10" s="20">
        <v>1</v>
      </c>
      <c r="BO10" s="20">
        <v>1.5</v>
      </c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0.5</v>
      </c>
      <c r="BZ10" s="20">
        <v>0</v>
      </c>
      <c r="CA10" s="20">
        <v>0</v>
      </c>
      <c r="CB10" s="20">
        <v>96</v>
      </c>
      <c r="CC10" s="20">
        <v>0</v>
      </c>
      <c r="CD10" s="20">
        <v>28.5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8</v>
      </c>
      <c r="CL10" s="20">
        <v>0</v>
      </c>
      <c r="CM10" s="20">
        <v>6.5</v>
      </c>
      <c r="CN10" s="20">
        <v>59</v>
      </c>
      <c r="CO10" s="20">
        <v>28</v>
      </c>
      <c r="CP10" s="20">
        <v>0.5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16.5</v>
      </c>
      <c r="DG10" s="20">
        <v>0</v>
      </c>
      <c r="DH10" s="20">
        <v>4.5</v>
      </c>
      <c r="DI10" s="20">
        <v>2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0.5</v>
      </c>
      <c r="DZ10" s="20">
        <v>0</v>
      </c>
      <c r="EA10" s="20">
        <v>0.5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5.5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3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2.5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20">
        <v>0</v>
      </c>
      <c r="FK10" s="20">
        <v>0</v>
      </c>
      <c r="FL10" s="20">
        <v>37</v>
      </c>
      <c r="FM10" s="20">
        <v>0</v>
      </c>
      <c r="FN10" s="20">
        <v>7.5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18"/>
      <c r="FZ10" s="18">
        <f t="shared" si="0"/>
        <v>809.5</v>
      </c>
      <c r="GA10" s="18"/>
      <c r="GB10" s="18"/>
      <c r="GC10" s="6"/>
      <c r="GD10" s="18"/>
      <c r="GE10" s="18"/>
      <c r="GF10" s="18"/>
      <c r="GG10" s="7"/>
      <c r="GH10" s="7"/>
      <c r="GI10" s="7"/>
      <c r="GJ10" s="7"/>
      <c r="GK10" s="7"/>
      <c r="GL10" s="7"/>
      <c r="GM10" s="7"/>
    </row>
    <row r="11" spans="1:256" x14ac:dyDescent="0.2">
      <c r="A11" s="21" t="s">
        <v>434</v>
      </c>
      <c r="B11" s="18" t="s">
        <v>435</v>
      </c>
      <c r="C11" s="22">
        <v>45</v>
      </c>
      <c r="D11" s="23">
        <v>164</v>
      </c>
      <c r="E11" s="23">
        <v>36.5</v>
      </c>
      <c r="F11" s="23">
        <v>125</v>
      </c>
      <c r="G11" s="23">
        <v>5</v>
      </c>
      <c r="H11" s="23">
        <v>11</v>
      </c>
      <c r="I11" s="23">
        <v>50.5</v>
      </c>
      <c r="J11" s="23">
        <v>6.5</v>
      </c>
      <c r="K11" s="23">
        <v>0.5</v>
      </c>
      <c r="L11" s="23">
        <v>19</v>
      </c>
      <c r="M11" s="23">
        <v>5</v>
      </c>
      <c r="N11" s="23">
        <v>254</v>
      </c>
      <c r="O11" s="23">
        <v>70</v>
      </c>
      <c r="P11" s="23">
        <v>0.5</v>
      </c>
      <c r="Q11" s="23">
        <v>193.5</v>
      </c>
      <c r="R11" s="23">
        <v>4</v>
      </c>
      <c r="S11" s="23">
        <v>5</v>
      </c>
      <c r="T11" s="23">
        <v>2.5</v>
      </c>
      <c r="U11" s="23">
        <v>0.5</v>
      </c>
      <c r="V11" s="23">
        <v>5.5</v>
      </c>
      <c r="W11" s="23">
        <v>0.5</v>
      </c>
      <c r="X11" s="23">
        <v>0</v>
      </c>
      <c r="Y11" s="23">
        <v>2</v>
      </c>
      <c r="Z11" s="23">
        <v>3.5</v>
      </c>
      <c r="AA11" s="23">
        <v>194.5</v>
      </c>
      <c r="AB11" s="23">
        <v>137.5</v>
      </c>
      <c r="AC11" s="23">
        <v>7</v>
      </c>
      <c r="AD11" s="23">
        <v>8</v>
      </c>
      <c r="AE11" s="23">
        <v>0</v>
      </c>
      <c r="AF11" s="23">
        <v>0</v>
      </c>
      <c r="AG11" s="23">
        <v>0.5</v>
      </c>
      <c r="AH11" s="23">
        <v>3.5</v>
      </c>
      <c r="AI11" s="23">
        <v>3.5</v>
      </c>
      <c r="AJ11" s="23">
        <v>1</v>
      </c>
      <c r="AK11" s="23">
        <v>0.5</v>
      </c>
      <c r="AL11" s="23">
        <v>0</v>
      </c>
      <c r="AM11" s="23">
        <v>2</v>
      </c>
      <c r="AN11" s="23">
        <v>0.5</v>
      </c>
      <c r="AO11" s="23">
        <v>14</v>
      </c>
      <c r="AP11" s="23">
        <v>348</v>
      </c>
      <c r="AQ11" s="23">
        <v>1</v>
      </c>
      <c r="AR11" s="23">
        <v>312.5</v>
      </c>
      <c r="AS11" s="23">
        <v>56.5</v>
      </c>
      <c r="AT11" s="23">
        <v>11</v>
      </c>
      <c r="AU11" s="23">
        <v>2</v>
      </c>
      <c r="AV11" s="23">
        <v>1.5</v>
      </c>
      <c r="AW11" s="23">
        <v>2.5</v>
      </c>
      <c r="AX11" s="23">
        <v>0</v>
      </c>
      <c r="AY11" s="23">
        <v>1.5</v>
      </c>
      <c r="AZ11" s="23">
        <v>12</v>
      </c>
      <c r="BA11" s="23">
        <v>54</v>
      </c>
      <c r="BB11" s="23">
        <v>71</v>
      </c>
      <c r="BC11" s="23">
        <v>116</v>
      </c>
      <c r="BD11" s="23">
        <v>19.5</v>
      </c>
      <c r="BE11" s="23">
        <v>0</v>
      </c>
      <c r="BF11" s="23">
        <v>66.5</v>
      </c>
      <c r="BG11" s="23">
        <v>2.5</v>
      </c>
      <c r="BH11" s="23">
        <v>0.5</v>
      </c>
      <c r="BI11" s="23">
        <v>1</v>
      </c>
      <c r="BJ11" s="23">
        <v>13.5</v>
      </c>
      <c r="BK11" s="23">
        <v>80.5</v>
      </c>
      <c r="BL11" s="23">
        <v>0</v>
      </c>
      <c r="BM11" s="23">
        <v>0.5</v>
      </c>
      <c r="BN11" s="23">
        <v>30</v>
      </c>
      <c r="BO11" s="23">
        <v>13</v>
      </c>
      <c r="BP11" s="23">
        <v>1</v>
      </c>
      <c r="BQ11" s="23">
        <v>20.5</v>
      </c>
      <c r="BR11" s="23">
        <v>25.5</v>
      </c>
      <c r="BS11" s="23">
        <v>4.5</v>
      </c>
      <c r="BT11" s="23">
        <v>2.5</v>
      </c>
      <c r="BU11" s="23">
        <v>3.5</v>
      </c>
      <c r="BV11" s="23">
        <v>4</v>
      </c>
      <c r="BW11" s="23">
        <v>7.5</v>
      </c>
      <c r="BX11" s="23">
        <v>0.5</v>
      </c>
      <c r="BY11" s="23">
        <v>2.5</v>
      </c>
      <c r="BZ11" s="23">
        <v>2</v>
      </c>
      <c r="CA11" s="23">
        <v>0</v>
      </c>
      <c r="CB11" s="23">
        <v>301</v>
      </c>
      <c r="CC11" s="23">
        <v>2</v>
      </c>
      <c r="CD11" s="23">
        <v>0.5</v>
      </c>
      <c r="CE11" s="23">
        <v>2.5</v>
      </c>
      <c r="CF11" s="23">
        <v>1</v>
      </c>
      <c r="CG11" s="23">
        <v>2</v>
      </c>
      <c r="CH11" s="23">
        <v>0.5</v>
      </c>
      <c r="CI11" s="23">
        <v>5.5</v>
      </c>
      <c r="CJ11" s="23">
        <v>8</v>
      </c>
      <c r="CK11" s="23">
        <v>27.5</v>
      </c>
      <c r="CL11" s="23">
        <v>3</v>
      </c>
      <c r="CM11" s="23">
        <v>4</v>
      </c>
      <c r="CN11" s="23">
        <v>93</v>
      </c>
      <c r="CO11" s="23">
        <v>102</v>
      </c>
      <c r="CP11" s="23">
        <v>4</v>
      </c>
      <c r="CQ11" s="23">
        <v>9</v>
      </c>
      <c r="CR11" s="23">
        <v>3.5</v>
      </c>
      <c r="CS11" s="23">
        <v>1</v>
      </c>
      <c r="CT11" s="23">
        <v>0.5</v>
      </c>
      <c r="CU11" s="23">
        <v>0</v>
      </c>
      <c r="CV11" s="23">
        <v>0</v>
      </c>
      <c r="CW11" s="23">
        <v>0.5</v>
      </c>
      <c r="CX11" s="23">
        <v>6.5</v>
      </c>
      <c r="CY11" s="23">
        <v>0</v>
      </c>
      <c r="CZ11" s="23">
        <v>9.5</v>
      </c>
      <c r="DA11" s="23">
        <v>2.5</v>
      </c>
      <c r="DB11" s="23">
        <v>2</v>
      </c>
      <c r="DC11" s="23">
        <v>2</v>
      </c>
      <c r="DD11" s="23">
        <v>2</v>
      </c>
      <c r="DE11" s="23">
        <v>1.5</v>
      </c>
      <c r="DF11" s="23">
        <v>132</v>
      </c>
      <c r="DG11" s="23">
        <v>0</v>
      </c>
      <c r="DH11" s="23">
        <v>20</v>
      </c>
      <c r="DI11" s="23">
        <v>7</v>
      </c>
      <c r="DJ11" s="23">
        <v>4</v>
      </c>
      <c r="DK11" s="23">
        <v>1</v>
      </c>
      <c r="DL11" s="23">
        <v>35.5</v>
      </c>
      <c r="DM11" s="23">
        <v>0.5</v>
      </c>
      <c r="DN11" s="23">
        <v>13</v>
      </c>
      <c r="DO11" s="23">
        <v>24</v>
      </c>
      <c r="DP11" s="23">
        <v>3.5</v>
      </c>
      <c r="DQ11" s="23">
        <v>8.5</v>
      </c>
      <c r="DR11" s="23">
        <v>8.5</v>
      </c>
      <c r="DS11" s="23">
        <v>4</v>
      </c>
      <c r="DT11" s="23">
        <v>0.5</v>
      </c>
      <c r="DU11" s="23">
        <v>0.5</v>
      </c>
      <c r="DV11" s="23">
        <v>0.5</v>
      </c>
      <c r="DW11" s="23">
        <v>0</v>
      </c>
      <c r="DX11" s="23">
        <v>1</v>
      </c>
      <c r="DY11" s="23">
        <v>1</v>
      </c>
      <c r="DZ11" s="23">
        <v>4.5</v>
      </c>
      <c r="EA11" s="23">
        <v>2.5</v>
      </c>
      <c r="EB11" s="23">
        <v>6</v>
      </c>
      <c r="EC11" s="23">
        <v>3.5</v>
      </c>
      <c r="ED11" s="23">
        <v>6.5</v>
      </c>
      <c r="EE11" s="23">
        <v>0</v>
      </c>
      <c r="EF11" s="23">
        <v>21</v>
      </c>
      <c r="EG11" s="23">
        <v>1.5</v>
      </c>
      <c r="EH11" s="23">
        <v>0.5</v>
      </c>
      <c r="EI11" s="23">
        <v>26</v>
      </c>
      <c r="EJ11" s="23">
        <v>37</v>
      </c>
      <c r="EK11" s="23">
        <v>3</v>
      </c>
      <c r="EL11" s="23">
        <v>1.5</v>
      </c>
      <c r="EM11" s="23">
        <v>2.5</v>
      </c>
      <c r="EN11" s="23">
        <v>5.5</v>
      </c>
      <c r="EO11" s="23">
        <v>1</v>
      </c>
      <c r="EP11" s="23">
        <v>1</v>
      </c>
      <c r="EQ11" s="23">
        <v>5.5</v>
      </c>
      <c r="ER11" s="23">
        <v>1.5</v>
      </c>
      <c r="ES11" s="23">
        <v>0</v>
      </c>
      <c r="ET11" s="23">
        <v>0</v>
      </c>
      <c r="EU11" s="23">
        <v>10</v>
      </c>
      <c r="EV11" s="23">
        <v>0</v>
      </c>
      <c r="EW11" s="23">
        <v>3</v>
      </c>
      <c r="EX11" s="23">
        <v>1.5</v>
      </c>
      <c r="EY11" s="23">
        <v>4</v>
      </c>
      <c r="EZ11" s="23">
        <v>1</v>
      </c>
      <c r="FA11" s="23">
        <v>20.5</v>
      </c>
      <c r="FB11" s="23">
        <v>1</v>
      </c>
      <c r="FC11" s="23">
        <v>8</v>
      </c>
      <c r="FD11" s="23">
        <v>4</v>
      </c>
      <c r="FE11" s="23">
        <v>0</v>
      </c>
      <c r="FF11" s="23">
        <v>1</v>
      </c>
      <c r="FG11" s="23">
        <v>0</v>
      </c>
      <c r="FH11" s="23">
        <v>0</v>
      </c>
      <c r="FI11" s="23">
        <v>7.5</v>
      </c>
      <c r="FJ11" s="23">
        <v>11</v>
      </c>
      <c r="FK11" s="23">
        <v>13.5</v>
      </c>
      <c r="FL11" s="23">
        <v>56.5</v>
      </c>
      <c r="FM11" s="23">
        <v>18.5</v>
      </c>
      <c r="FN11" s="23">
        <v>98</v>
      </c>
      <c r="FO11" s="23">
        <v>8</v>
      </c>
      <c r="FP11" s="23">
        <v>11</v>
      </c>
      <c r="FQ11" s="23">
        <v>4</v>
      </c>
      <c r="FR11" s="23">
        <v>2.5</v>
      </c>
      <c r="FS11" s="23">
        <v>1</v>
      </c>
      <c r="FT11" s="23">
        <v>0</v>
      </c>
      <c r="FU11" s="23">
        <v>10.5</v>
      </c>
      <c r="FV11" s="23">
        <v>10</v>
      </c>
      <c r="FW11" s="23">
        <v>1</v>
      </c>
      <c r="FX11" s="23">
        <v>0.5</v>
      </c>
      <c r="FY11" s="20"/>
      <c r="FZ11" s="18">
        <f t="shared" si="0"/>
        <v>3973</v>
      </c>
      <c r="GA11" s="18"/>
      <c r="GB11" s="18"/>
      <c r="GC11" s="18"/>
      <c r="GD11" s="18"/>
      <c r="GE11" s="18"/>
      <c r="GF11" s="18"/>
      <c r="GG11" s="7"/>
      <c r="GH11" s="18"/>
      <c r="GI11" s="18"/>
      <c r="GJ11" s="18"/>
      <c r="GK11" s="18"/>
      <c r="GL11" s="18"/>
      <c r="GM11" s="18"/>
    </row>
    <row r="12" spans="1:256" x14ac:dyDescent="0.2">
      <c r="A12" s="6" t="s">
        <v>436</v>
      </c>
      <c r="B12" s="7" t="s">
        <v>437</v>
      </c>
      <c r="C12" s="23">
        <f t="shared" ref="C12:BN12" si="1">C8+C9+C11</f>
        <v>6567</v>
      </c>
      <c r="D12" s="23">
        <f t="shared" si="1"/>
        <v>34398.5</v>
      </c>
      <c r="E12" s="23">
        <f t="shared" si="1"/>
        <v>5274</v>
      </c>
      <c r="F12" s="23">
        <f t="shared" si="1"/>
        <v>21942.5</v>
      </c>
      <c r="G12" s="23">
        <f t="shared" si="1"/>
        <v>1234</v>
      </c>
      <c r="H12" s="23">
        <f t="shared" si="1"/>
        <v>1132</v>
      </c>
      <c r="I12" s="23">
        <f t="shared" si="1"/>
        <v>7429.5</v>
      </c>
      <c r="J12" s="23">
        <f t="shared" si="1"/>
        <v>2111.5</v>
      </c>
      <c r="K12" s="23">
        <f t="shared" si="1"/>
        <v>249</v>
      </c>
      <c r="L12" s="23">
        <f t="shared" si="1"/>
        <v>2200</v>
      </c>
      <c r="M12" s="23">
        <f t="shared" si="1"/>
        <v>998.5</v>
      </c>
      <c r="N12" s="23">
        <f t="shared" si="1"/>
        <v>50801</v>
      </c>
      <c r="O12" s="23">
        <f t="shared" si="1"/>
        <v>13083.5</v>
      </c>
      <c r="P12" s="23">
        <f t="shared" si="1"/>
        <v>303.5</v>
      </c>
      <c r="Q12" s="23">
        <f t="shared" si="1"/>
        <v>36714</v>
      </c>
      <c r="R12" s="23">
        <f t="shared" si="1"/>
        <v>5339.5</v>
      </c>
      <c r="S12" s="23">
        <f t="shared" si="1"/>
        <v>1646</v>
      </c>
      <c r="T12" s="23">
        <f t="shared" si="1"/>
        <v>166.5</v>
      </c>
      <c r="U12" s="23">
        <f t="shared" si="1"/>
        <v>48.5</v>
      </c>
      <c r="V12" s="23">
        <f t="shared" si="1"/>
        <v>265.5</v>
      </c>
      <c r="W12" s="23">
        <f t="shared" si="1"/>
        <v>130.5</v>
      </c>
      <c r="X12" s="23">
        <f t="shared" si="1"/>
        <v>30</v>
      </c>
      <c r="Y12" s="23">
        <f t="shared" si="1"/>
        <v>785</v>
      </c>
      <c r="Z12" s="23">
        <f t="shared" si="1"/>
        <v>235.5</v>
      </c>
      <c r="AA12" s="23">
        <f t="shared" si="1"/>
        <v>31018</v>
      </c>
      <c r="AB12" s="23">
        <f t="shared" si="1"/>
        <v>27367</v>
      </c>
      <c r="AC12" s="23">
        <f t="shared" si="1"/>
        <v>951</v>
      </c>
      <c r="AD12" s="23">
        <f t="shared" si="1"/>
        <v>1259.5</v>
      </c>
      <c r="AE12" s="23">
        <f t="shared" si="1"/>
        <v>92</v>
      </c>
      <c r="AF12" s="23">
        <f t="shared" si="1"/>
        <v>172</v>
      </c>
      <c r="AG12" s="23">
        <f t="shared" si="1"/>
        <v>609</v>
      </c>
      <c r="AH12" s="23">
        <f t="shared" si="1"/>
        <v>991.5</v>
      </c>
      <c r="AI12" s="23">
        <f t="shared" si="1"/>
        <v>365.5</v>
      </c>
      <c r="AJ12" s="23">
        <f t="shared" si="1"/>
        <v>153</v>
      </c>
      <c r="AK12" s="23">
        <f t="shared" si="1"/>
        <v>166.5</v>
      </c>
      <c r="AL12" s="23">
        <f t="shared" si="1"/>
        <v>259.5</v>
      </c>
      <c r="AM12" s="23">
        <f t="shared" si="1"/>
        <v>380</v>
      </c>
      <c r="AN12" s="23">
        <f t="shared" si="1"/>
        <v>318.5</v>
      </c>
      <c r="AO12" s="23">
        <f t="shared" si="1"/>
        <v>4345.5</v>
      </c>
      <c r="AP12" s="23">
        <f t="shared" si="1"/>
        <v>83181</v>
      </c>
      <c r="AQ12" s="23">
        <f t="shared" si="1"/>
        <v>246</v>
      </c>
      <c r="AR12" s="23">
        <f t="shared" si="1"/>
        <v>61235.5</v>
      </c>
      <c r="AS12" s="23">
        <f t="shared" si="1"/>
        <v>6347.5</v>
      </c>
      <c r="AT12" s="23">
        <f t="shared" si="1"/>
        <v>2295.5</v>
      </c>
      <c r="AU12" s="23">
        <f t="shared" si="1"/>
        <v>275</v>
      </c>
      <c r="AV12" s="23">
        <f t="shared" si="1"/>
        <v>329.5</v>
      </c>
      <c r="AW12" s="23">
        <f t="shared" si="1"/>
        <v>248.5</v>
      </c>
      <c r="AX12" s="23">
        <f t="shared" si="1"/>
        <v>69.5</v>
      </c>
      <c r="AY12" s="23">
        <f t="shared" si="1"/>
        <v>409.5</v>
      </c>
      <c r="AZ12" s="23">
        <f t="shared" si="1"/>
        <v>12421.5</v>
      </c>
      <c r="BA12" s="23">
        <f t="shared" si="1"/>
        <v>9226</v>
      </c>
      <c r="BB12" s="23">
        <f t="shared" si="1"/>
        <v>7730</v>
      </c>
      <c r="BC12" s="23">
        <f t="shared" si="1"/>
        <v>21569.5</v>
      </c>
      <c r="BD12" s="23">
        <f t="shared" si="1"/>
        <v>3622.5</v>
      </c>
      <c r="BE12" s="23">
        <f t="shared" si="1"/>
        <v>1286</v>
      </c>
      <c r="BF12" s="23">
        <f t="shared" si="1"/>
        <v>25582.5</v>
      </c>
      <c r="BG12" s="23">
        <f t="shared" si="1"/>
        <v>894</v>
      </c>
      <c r="BH12" s="23">
        <f t="shared" si="1"/>
        <v>586.5</v>
      </c>
      <c r="BI12" s="23">
        <f t="shared" si="1"/>
        <v>270</v>
      </c>
      <c r="BJ12" s="23">
        <f t="shared" si="1"/>
        <v>6305</v>
      </c>
      <c r="BK12" s="23">
        <f t="shared" si="1"/>
        <v>28891.5</v>
      </c>
      <c r="BL12" s="23">
        <f t="shared" si="1"/>
        <v>79</v>
      </c>
      <c r="BM12" s="23">
        <f t="shared" si="1"/>
        <v>307</v>
      </c>
      <c r="BN12" s="23">
        <f t="shared" si="1"/>
        <v>3250.5</v>
      </c>
      <c r="BO12" s="23">
        <f t="shared" ref="BO12:DZ12" si="2">BO8+BO9+BO11</f>
        <v>1303.5</v>
      </c>
      <c r="BP12" s="23">
        <f t="shared" si="2"/>
        <v>175</v>
      </c>
      <c r="BQ12" s="23">
        <f t="shared" si="2"/>
        <v>5661.5</v>
      </c>
      <c r="BR12" s="23">
        <f t="shared" si="2"/>
        <v>4525</v>
      </c>
      <c r="BS12" s="23">
        <f t="shared" si="2"/>
        <v>1123.5</v>
      </c>
      <c r="BT12" s="23">
        <f t="shared" si="2"/>
        <v>379.5</v>
      </c>
      <c r="BU12" s="23">
        <f t="shared" si="2"/>
        <v>395.5</v>
      </c>
      <c r="BV12" s="23">
        <f t="shared" si="2"/>
        <v>1232</v>
      </c>
      <c r="BW12" s="23">
        <f t="shared" si="2"/>
        <v>1990</v>
      </c>
      <c r="BX12" s="23">
        <f t="shared" si="2"/>
        <v>72.5</v>
      </c>
      <c r="BY12" s="23">
        <f t="shared" si="2"/>
        <v>451</v>
      </c>
      <c r="BZ12" s="23">
        <f t="shared" si="2"/>
        <v>217</v>
      </c>
      <c r="CA12" s="23">
        <f t="shared" si="2"/>
        <v>167.5</v>
      </c>
      <c r="CB12" s="23">
        <f t="shared" si="2"/>
        <v>73848</v>
      </c>
      <c r="CC12" s="23">
        <f t="shared" si="2"/>
        <v>186</v>
      </c>
      <c r="CD12" s="23">
        <f t="shared" si="2"/>
        <v>223</v>
      </c>
      <c r="CE12" s="23">
        <f t="shared" si="2"/>
        <v>156.5</v>
      </c>
      <c r="CF12" s="23">
        <f t="shared" si="2"/>
        <v>119</v>
      </c>
      <c r="CG12" s="23">
        <f t="shared" si="2"/>
        <v>202.5</v>
      </c>
      <c r="CH12" s="23">
        <f t="shared" si="2"/>
        <v>101.5</v>
      </c>
      <c r="CI12" s="23">
        <f t="shared" si="2"/>
        <v>715.5</v>
      </c>
      <c r="CJ12" s="23">
        <f t="shared" si="2"/>
        <v>900</v>
      </c>
      <c r="CK12" s="23">
        <f t="shared" si="2"/>
        <v>5355</v>
      </c>
      <c r="CL12" s="23">
        <f t="shared" si="2"/>
        <v>1282</v>
      </c>
      <c r="CM12" s="23">
        <f t="shared" si="2"/>
        <v>725</v>
      </c>
      <c r="CN12" s="23">
        <f t="shared" si="2"/>
        <v>29035.5</v>
      </c>
      <c r="CO12" s="23">
        <f t="shared" si="2"/>
        <v>14640.5</v>
      </c>
      <c r="CP12" s="23">
        <f t="shared" si="2"/>
        <v>988</v>
      </c>
      <c r="CQ12" s="23">
        <f t="shared" si="2"/>
        <v>805</v>
      </c>
      <c r="CR12" s="23">
        <f t="shared" si="2"/>
        <v>238</v>
      </c>
      <c r="CS12" s="23">
        <f t="shared" si="2"/>
        <v>308</v>
      </c>
      <c r="CT12" s="23">
        <f t="shared" si="2"/>
        <v>107.5</v>
      </c>
      <c r="CU12" s="23">
        <f t="shared" si="2"/>
        <v>442</v>
      </c>
      <c r="CV12" s="23">
        <f t="shared" si="2"/>
        <v>29.5</v>
      </c>
      <c r="CW12" s="23">
        <f t="shared" si="2"/>
        <v>195.5</v>
      </c>
      <c r="CX12" s="23">
        <f t="shared" si="2"/>
        <v>467.5</v>
      </c>
      <c r="CY12" s="23">
        <f t="shared" si="2"/>
        <v>37</v>
      </c>
      <c r="CZ12" s="23">
        <f t="shared" si="2"/>
        <v>1845</v>
      </c>
      <c r="DA12" s="23">
        <f t="shared" si="2"/>
        <v>203.5</v>
      </c>
      <c r="DB12" s="23">
        <f t="shared" si="2"/>
        <v>316</v>
      </c>
      <c r="DC12" s="23">
        <f t="shared" si="2"/>
        <v>162</v>
      </c>
      <c r="DD12" s="23">
        <f t="shared" si="2"/>
        <v>157</v>
      </c>
      <c r="DE12" s="23">
        <f t="shared" si="2"/>
        <v>291.5</v>
      </c>
      <c r="DF12" s="23">
        <f t="shared" si="2"/>
        <v>19989.5</v>
      </c>
      <c r="DG12" s="23">
        <f t="shared" si="2"/>
        <v>85</v>
      </c>
      <c r="DH12" s="23">
        <f t="shared" si="2"/>
        <v>1945</v>
      </c>
      <c r="DI12" s="23">
        <f t="shared" si="2"/>
        <v>2365.5</v>
      </c>
      <c r="DJ12" s="23">
        <f t="shared" si="2"/>
        <v>631.5</v>
      </c>
      <c r="DK12" s="23">
        <f t="shared" si="2"/>
        <v>468</v>
      </c>
      <c r="DL12" s="23">
        <f t="shared" si="2"/>
        <v>5726</v>
      </c>
      <c r="DM12" s="23">
        <f t="shared" si="2"/>
        <v>236</v>
      </c>
      <c r="DN12" s="23">
        <f t="shared" si="2"/>
        <v>1296.5</v>
      </c>
      <c r="DO12" s="23">
        <f t="shared" si="2"/>
        <v>3203</v>
      </c>
      <c r="DP12" s="23">
        <f t="shared" si="2"/>
        <v>208.5</v>
      </c>
      <c r="DQ12" s="23">
        <f t="shared" si="2"/>
        <v>798</v>
      </c>
      <c r="DR12" s="23">
        <f t="shared" si="2"/>
        <v>1356.5</v>
      </c>
      <c r="DS12" s="23">
        <f t="shared" si="2"/>
        <v>632</v>
      </c>
      <c r="DT12" s="23">
        <f t="shared" si="2"/>
        <v>163</v>
      </c>
      <c r="DU12" s="23">
        <f t="shared" si="2"/>
        <v>346.5</v>
      </c>
      <c r="DV12" s="23">
        <f t="shared" si="2"/>
        <v>218</v>
      </c>
      <c r="DW12" s="23">
        <f t="shared" si="2"/>
        <v>314</v>
      </c>
      <c r="DX12" s="23">
        <f t="shared" si="2"/>
        <v>160.5</v>
      </c>
      <c r="DY12" s="23">
        <f t="shared" si="2"/>
        <v>309.5</v>
      </c>
      <c r="DZ12" s="23">
        <f t="shared" si="2"/>
        <v>729.5</v>
      </c>
      <c r="EA12" s="23">
        <f t="shared" ref="EA12:FX12" si="3">EA8+EA9+EA11</f>
        <v>533.5</v>
      </c>
      <c r="EB12" s="23">
        <f t="shared" si="3"/>
        <v>556.5</v>
      </c>
      <c r="EC12" s="23">
        <f t="shared" si="3"/>
        <v>306.5</v>
      </c>
      <c r="ED12" s="23">
        <f t="shared" si="3"/>
        <v>1552.5</v>
      </c>
      <c r="EE12" s="23">
        <f t="shared" si="3"/>
        <v>198</v>
      </c>
      <c r="EF12" s="23">
        <f t="shared" si="3"/>
        <v>1417</v>
      </c>
      <c r="EG12" s="23">
        <f t="shared" si="3"/>
        <v>252.5</v>
      </c>
      <c r="EH12" s="23">
        <f t="shared" si="3"/>
        <v>248.5</v>
      </c>
      <c r="EI12" s="23">
        <f t="shared" si="3"/>
        <v>14343.5</v>
      </c>
      <c r="EJ12" s="23">
        <f t="shared" si="3"/>
        <v>10248.5</v>
      </c>
      <c r="EK12" s="23">
        <f t="shared" si="3"/>
        <v>673.5</v>
      </c>
      <c r="EL12" s="23">
        <f t="shared" si="3"/>
        <v>457.5</v>
      </c>
      <c r="EM12" s="23">
        <f t="shared" si="3"/>
        <v>391.5</v>
      </c>
      <c r="EN12" s="23">
        <f t="shared" si="3"/>
        <v>980.5</v>
      </c>
      <c r="EO12" s="23">
        <f t="shared" si="3"/>
        <v>322</v>
      </c>
      <c r="EP12" s="23">
        <f t="shared" si="3"/>
        <v>424.5</v>
      </c>
      <c r="EQ12" s="23">
        <f t="shared" si="3"/>
        <v>2592.5</v>
      </c>
      <c r="ER12" s="23">
        <f t="shared" si="3"/>
        <v>317.5</v>
      </c>
      <c r="ES12" s="23">
        <f t="shared" si="3"/>
        <v>168.5</v>
      </c>
      <c r="ET12" s="23">
        <f t="shared" si="3"/>
        <v>166</v>
      </c>
      <c r="EU12" s="23">
        <f t="shared" si="3"/>
        <v>581</v>
      </c>
      <c r="EV12" s="23">
        <f t="shared" si="3"/>
        <v>80</v>
      </c>
      <c r="EW12" s="23">
        <f t="shared" si="3"/>
        <v>871</v>
      </c>
      <c r="EX12" s="23">
        <f t="shared" si="3"/>
        <v>165.5</v>
      </c>
      <c r="EY12" s="23">
        <f t="shared" si="3"/>
        <v>575</v>
      </c>
      <c r="EZ12" s="23">
        <f t="shared" si="3"/>
        <v>114</v>
      </c>
      <c r="FA12" s="23">
        <f t="shared" si="3"/>
        <v>3493</v>
      </c>
      <c r="FB12" s="23">
        <f t="shared" si="3"/>
        <v>286.5</v>
      </c>
      <c r="FC12" s="23">
        <f t="shared" si="3"/>
        <v>1945</v>
      </c>
      <c r="FD12" s="23">
        <f t="shared" si="3"/>
        <v>415</v>
      </c>
      <c r="FE12" s="23">
        <f t="shared" si="3"/>
        <v>82</v>
      </c>
      <c r="FF12" s="23">
        <f t="shared" si="3"/>
        <v>188</v>
      </c>
      <c r="FG12" s="23">
        <f t="shared" si="3"/>
        <v>124</v>
      </c>
      <c r="FH12" s="23">
        <f t="shared" si="3"/>
        <v>72</v>
      </c>
      <c r="FI12" s="23">
        <f t="shared" si="3"/>
        <v>1753</v>
      </c>
      <c r="FJ12" s="23">
        <f t="shared" si="3"/>
        <v>1998.5</v>
      </c>
      <c r="FK12" s="23">
        <f t="shared" si="3"/>
        <v>2612.5</v>
      </c>
      <c r="FL12" s="23">
        <f t="shared" si="3"/>
        <v>7995.5</v>
      </c>
      <c r="FM12" s="23">
        <f t="shared" si="3"/>
        <v>3731.5</v>
      </c>
      <c r="FN12" s="23">
        <f t="shared" si="3"/>
        <v>21920</v>
      </c>
      <c r="FO12" s="23">
        <f t="shared" si="3"/>
        <v>1104</v>
      </c>
      <c r="FP12" s="23">
        <f t="shared" si="3"/>
        <v>2342</v>
      </c>
      <c r="FQ12" s="23">
        <f t="shared" si="3"/>
        <v>994.5</v>
      </c>
      <c r="FR12" s="23">
        <f t="shared" si="3"/>
        <v>169.5</v>
      </c>
      <c r="FS12" s="23">
        <f t="shared" si="3"/>
        <v>179</v>
      </c>
      <c r="FT12" s="23">
        <f t="shared" si="3"/>
        <v>58</v>
      </c>
      <c r="FU12" s="23">
        <f t="shared" si="3"/>
        <v>832.5</v>
      </c>
      <c r="FV12" s="23">
        <f t="shared" si="3"/>
        <v>689</v>
      </c>
      <c r="FW12" s="23">
        <f t="shared" si="3"/>
        <v>156</v>
      </c>
      <c r="FX12" s="23">
        <f t="shared" si="3"/>
        <v>57.5</v>
      </c>
      <c r="FY12" s="18"/>
      <c r="FZ12" s="18">
        <f t="shared" si="0"/>
        <v>822887.5</v>
      </c>
      <c r="GA12" s="18"/>
      <c r="GB12" s="18"/>
      <c r="GC12" s="18"/>
      <c r="GD12" s="18"/>
      <c r="GE12" s="18"/>
      <c r="GF12" s="18"/>
      <c r="GG12" s="7"/>
      <c r="GH12" s="7"/>
      <c r="GI12" s="7"/>
      <c r="GJ12" s="7"/>
      <c r="GK12" s="7"/>
      <c r="GL12" s="7"/>
      <c r="GM12" s="7"/>
    </row>
    <row r="13" spans="1:256" x14ac:dyDescent="0.2">
      <c r="A13" s="6" t="s">
        <v>438</v>
      </c>
      <c r="B13" s="7" t="s">
        <v>439</v>
      </c>
      <c r="C13" s="22">
        <v>194</v>
      </c>
      <c r="D13" s="23">
        <v>0</v>
      </c>
      <c r="E13" s="23">
        <v>0</v>
      </c>
      <c r="F13" s="23">
        <v>1723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4862</v>
      </c>
      <c r="S13" s="23">
        <v>2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329</v>
      </c>
      <c r="Z13" s="23">
        <v>0</v>
      </c>
      <c r="AA13" s="23">
        <v>0</v>
      </c>
      <c r="AB13" s="23">
        <v>192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104.5</v>
      </c>
      <c r="AP13" s="23">
        <v>772</v>
      </c>
      <c r="AQ13" s="23">
        <v>0</v>
      </c>
      <c r="AR13" s="23">
        <v>1749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123</v>
      </c>
      <c r="BA13" s="23">
        <v>0</v>
      </c>
      <c r="BB13" s="23">
        <v>0</v>
      </c>
      <c r="BC13" s="23">
        <v>557.5</v>
      </c>
      <c r="BD13" s="23">
        <v>0</v>
      </c>
      <c r="BE13" s="23">
        <v>0</v>
      </c>
      <c r="BF13" s="23">
        <v>1074</v>
      </c>
      <c r="BG13" s="23">
        <v>0</v>
      </c>
      <c r="BH13" s="23">
        <v>18</v>
      </c>
      <c r="BI13" s="23">
        <v>0</v>
      </c>
      <c r="BJ13" s="23">
        <v>0</v>
      </c>
      <c r="BK13" s="23">
        <v>9986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884.5</v>
      </c>
      <c r="CC13" s="23">
        <v>0</v>
      </c>
      <c r="CD13" s="23">
        <v>0</v>
      </c>
      <c r="CE13" s="23">
        <v>0</v>
      </c>
      <c r="CF13" s="23">
        <v>0</v>
      </c>
      <c r="CG13" s="23">
        <v>0</v>
      </c>
      <c r="CH13" s="23">
        <v>0</v>
      </c>
      <c r="CI13" s="23">
        <v>0</v>
      </c>
      <c r="CJ13" s="23">
        <v>0</v>
      </c>
      <c r="CK13" s="23">
        <v>960</v>
      </c>
      <c r="CL13" s="23">
        <v>10</v>
      </c>
      <c r="CM13" s="23">
        <v>27</v>
      </c>
      <c r="CN13" s="23">
        <v>298.5</v>
      </c>
      <c r="CO13" s="23">
        <v>0</v>
      </c>
      <c r="CP13" s="23">
        <v>0</v>
      </c>
      <c r="CQ13" s="23">
        <v>0</v>
      </c>
      <c r="CR13" s="23">
        <v>0</v>
      </c>
      <c r="CS13" s="23">
        <v>0</v>
      </c>
      <c r="CT13" s="23">
        <v>0</v>
      </c>
      <c r="CU13" s="23">
        <v>371</v>
      </c>
      <c r="CV13" s="23">
        <v>0</v>
      </c>
      <c r="CW13" s="23">
        <v>0</v>
      </c>
      <c r="CX13" s="23">
        <v>0</v>
      </c>
      <c r="CY13" s="23">
        <v>0</v>
      </c>
      <c r="CZ13" s="23">
        <v>0</v>
      </c>
      <c r="DA13" s="23">
        <v>0</v>
      </c>
      <c r="DB13" s="23">
        <v>0</v>
      </c>
      <c r="DC13" s="23">
        <v>0</v>
      </c>
      <c r="DD13" s="23">
        <v>0</v>
      </c>
      <c r="DE13" s="23">
        <v>0</v>
      </c>
      <c r="DF13" s="23">
        <v>0</v>
      </c>
      <c r="DG13" s="23">
        <v>0</v>
      </c>
      <c r="DH13" s="23">
        <v>0</v>
      </c>
      <c r="DI13" s="23">
        <v>3</v>
      </c>
      <c r="DJ13" s="23">
        <v>0</v>
      </c>
      <c r="DK13" s="23">
        <v>0</v>
      </c>
      <c r="DL13" s="23">
        <v>0</v>
      </c>
      <c r="DM13" s="23">
        <v>0</v>
      </c>
      <c r="DN13" s="23">
        <v>0</v>
      </c>
      <c r="DO13" s="23">
        <v>0</v>
      </c>
      <c r="DP13" s="23">
        <v>0</v>
      </c>
      <c r="DQ13" s="23">
        <v>0</v>
      </c>
      <c r="DR13" s="23">
        <v>0</v>
      </c>
      <c r="DS13" s="23">
        <v>0</v>
      </c>
      <c r="DT13" s="23">
        <v>0</v>
      </c>
      <c r="DU13" s="23">
        <v>0</v>
      </c>
      <c r="DV13" s="23">
        <v>0</v>
      </c>
      <c r="DW13" s="23">
        <v>0</v>
      </c>
      <c r="DX13" s="23">
        <v>0</v>
      </c>
      <c r="DY13" s="23">
        <v>0</v>
      </c>
      <c r="DZ13" s="23">
        <v>0</v>
      </c>
      <c r="EA13" s="23">
        <v>0</v>
      </c>
      <c r="EB13" s="23">
        <v>0</v>
      </c>
      <c r="EC13" s="23">
        <v>0</v>
      </c>
      <c r="ED13" s="23">
        <v>0</v>
      </c>
      <c r="EE13" s="23">
        <v>0</v>
      </c>
      <c r="EF13" s="23">
        <v>0</v>
      </c>
      <c r="EG13" s="23">
        <v>0</v>
      </c>
      <c r="EH13" s="23">
        <v>0</v>
      </c>
      <c r="EI13" s="23">
        <v>0</v>
      </c>
      <c r="EJ13" s="23">
        <v>163</v>
      </c>
      <c r="EK13" s="23">
        <v>0</v>
      </c>
      <c r="EL13" s="23">
        <v>0</v>
      </c>
      <c r="EM13" s="23">
        <v>0</v>
      </c>
      <c r="EN13" s="23">
        <v>84</v>
      </c>
      <c r="EO13" s="23">
        <v>0</v>
      </c>
      <c r="EP13" s="23">
        <v>0</v>
      </c>
      <c r="EQ13" s="23">
        <v>0</v>
      </c>
      <c r="ER13" s="23">
        <v>0</v>
      </c>
      <c r="ES13" s="23">
        <v>0</v>
      </c>
      <c r="ET13" s="23">
        <v>0</v>
      </c>
      <c r="EU13" s="23">
        <v>0</v>
      </c>
      <c r="EV13" s="23">
        <v>0</v>
      </c>
      <c r="EW13" s="23">
        <v>0</v>
      </c>
      <c r="EX13" s="23">
        <v>0</v>
      </c>
      <c r="EY13" s="23">
        <v>366.5</v>
      </c>
      <c r="EZ13" s="23">
        <v>0</v>
      </c>
      <c r="FA13" s="23">
        <v>0</v>
      </c>
      <c r="FB13" s="23">
        <v>0</v>
      </c>
      <c r="FC13" s="23">
        <v>0</v>
      </c>
      <c r="FD13" s="23">
        <v>0</v>
      </c>
      <c r="FE13" s="23">
        <v>0</v>
      </c>
      <c r="FF13" s="23">
        <v>0</v>
      </c>
      <c r="FG13" s="23">
        <v>0</v>
      </c>
      <c r="FH13" s="23">
        <v>0</v>
      </c>
      <c r="FI13" s="23">
        <v>0</v>
      </c>
      <c r="FJ13" s="23">
        <v>0</v>
      </c>
      <c r="FK13" s="23">
        <v>0</v>
      </c>
      <c r="FL13" s="23">
        <v>0</v>
      </c>
      <c r="FM13" s="23">
        <v>0</v>
      </c>
      <c r="FN13" s="23">
        <v>339.5</v>
      </c>
      <c r="FO13" s="23">
        <v>0</v>
      </c>
      <c r="FP13" s="23">
        <v>0</v>
      </c>
      <c r="FQ13" s="23">
        <v>0</v>
      </c>
      <c r="FR13" s="23">
        <v>0</v>
      </c>
      <c r="FS13" s="23">
        <v>0</v>
      </c>
      <c r="FT13" s="23">
        <v>0</v>
      </c>
      <c r="FU13" s="23">
        <v>0</v>
      </c>
      <c r="FV13" s="23">
        <v>0</v>
      </c>
      <c r="FW13" s="23">
        <v>0</v>
      </c>
      <c r="FX13" s="23">
        <v>0</v>
      </c>
      <c r="FY13" s="20"/>
      <c r="FZ13" s="18">
        <f t="shared" si="0"/>
        <v>25193</v>
      </c>
      <c r="GA13" s="18"/>
      <c r="GB13" s="18"/>
      <c r="GC13" s="18"/>
      <c r="GD13" s="18"/>
      <c r="GE13" s="18"/>
      <c r="GF13" s="18"/>
      <c r="GG13" s="7"/>
      <c r="GH13" s="7"/>
      <c r="GI13" s="7"/>
      <c r="GJ13" s="7"/>
      <c r="GK13" s="7"/>
      <c r="GL13" s="7"/>
      <c r="GM13" s="7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x14ac:dyDescent="0.2">
      <c r="A14" s="6" t="s">
        <v>440</v>
      </c>
      <c r="B14" s="7" t="s">
        <v>441</v>
      </c>
      <c r="C14" s="25">
        <v>1</v>
      </c>
      <c r="D14" s="26">
        <v>35</v>
      </c>
      <c r="E14" s="26">
        <v>0</v>
      </c>
      <c r="F14" s="26">
        <v>4</v>
      </c>
      <c r="G14" s="26">
        <v>0</v>
      </c>
      <c r="H14" s="26">
        <v>3</v>
      </c>
      <c r="I14" s="26">
        <v>2</v>
      </c>
      <c r="J14" s="26">
        <v>0</v>
      </c>
      <c r="K14" s="26">
        <v>0</v>
      </c>
      <c r="L14" s="26">
        <v>5</v>
      </c>
      <c r="M14" s="26">
        <v>0</v>
      </c>
      <c r="N14" s="26">
        <v>13.5</v>
      </c>
      <c r="O14" s="26">
        <v>16</v>
      </c>
      <c r="P14" s="26">
        <v>0</v>
      </c>
      <c r="Q14" s="26">
        <v>139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38.5</v>
      </c>
      <c r="AB14" s="26">
        <v>3.5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79</v>
      </c>
      <c r="AQ14" s="26">
        <v>1.5</v>
      </c>
      <c r="AR14" s="26">
        <v>31</v>
      </c>
      <c r="AS14" s="26">
        <v>4</v>
      </c>
      <c r="AT14" s="26">
        <v>2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0.5</v>
      </c>
      <c r="BB14" s="26">
        <v>3</v>
      </c>
      <c r="BC14" s="26">
        <v>3</v>
      </c>
      <c r="BD14" s="26">
        <v>0</v>
      </c>
      <c r="BE14" s="26">
        <v>0</v>
      </c>
      <c r="BF14" s="26">
        <v>18</v>
      </c>
      <c r="BG14" s="26">
        <v>0</v>
      </c>
      <c r="BH14" s="26">
        <v>2.5</v>
      </c>
      <c r="BI14" s="26">
        <v>0</v>
      </c>
      <c r="BJ14" s="26">
        <v>5.5</v>
      </c>
      <c r="BK14" s="26">
        <v>44</v>
      </c>
      <c r="BL14" s="26">
        <v>3.5</v>
      </c>
      <c r="BM14" s="26">
        <v>4</v>
      </c>
      <c r="BN14" s="26">
        <v>31.5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v>39</v>
      </c>
      <c r="CC14" s="26"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3</v>
      </c>
      <c r="CM14" s="26">
        <v>0</v>
      </c>
      <c r="CN14" s="26">
        <v>122</v>
      </c>
      <c r="CO14" s="26">
        <v>23.5</v>
      </c>
      <c r="CP14" s="26">
        <v>5</v>
      </c>
      <c r="CQ14" s="26">
        <v>0</v>
      </c>
      <c r="CR14" s="26">
        <v>0</v>
      </c>
      <c r="CS14" s="26">
        <v>0</v>
      </c>
      <c r="CT14" s="26">
        <v>0</v>
      </c>
      <c r="CU14" s="26">
        <v>2</v>
      </c>
      <c r="CV14" s="26">
        <v>0</v>
      </c>
      <c r="CW14" s="26">
        <v>0</v>
      </c>
      <c r="CX14" s="26">
        <v>0</v>
      </c>
      <c r="CY14" s="26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32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v>0</v>
      </c>
      <c r="EA14" s="26"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3</v>
      </c>
      <c r="EG14" s="26">
        <v>0</v>
      </c>
      <c r="EH14" s="26">
        <v>0</v>
      </c>
      <c r="EI14" s="26">
        <v>3</v>
      </c>
      <c r="EJ14" s="26">
        <v>12</v>
      </c>
      <c r="EK14" s="26">
        <v>0</v>
      </c>
      <c r="EL14" s="26">
        <v>0</v>
      </c>
      <c r="EM14" s="26">
        <v>0</v>
      </c>
      <c r="EN14" s="26">
        <v>0</v>
      </c>
      <c r="EO14" s="26">
        <v>0</v>
      </c>
      <c r="EP14" s="26">
        <v>0</v>
      </c>
      <c r="EQ14" s="26">
        <v>0</v>
      </c>
      <c r="ER14" s="26">
        <v>1</v>
      </c>
      <c r="ES14" s="26">
        <v>0</v>
      </c>
      <c r="ET14" s="26">
        <v>0</v>
      </c>
      <c r="EU14" s="26">
        <v>0</v>
      </c>
      <c r="EV14" s="26">
        <v>0</v>
      </c>
      <c r="EW14" s="26">
        <v>0</v>
      </c>
      <c r="EX14" s="26">
        <v>0</v>
      </c>
      <c r="EY14" s="26">
        <v>0</v>
      </c>
      <c r="EZ14" s="26">
        <v>0</v>
      </c>
      <c r="FA14" s="26">
        <v>7</v>
      </c>
      <c r="FB14" s="26">
        <v>0</v>
      </c>
      <c r="FC14" s="26">
        <v>1</v>
      </c>
      <c r="FD14" s="26">
        <v>0</v>
      </c>
      <c r="FE14" s="26">
        <v>0</v>
      </c>
      <c r="FF14" s="26">
        <v>0</v>
      </c>
      <c r="FG14" s="26">
        <v>0</v>
      </c>
      <c r="FH14" s="26">
        <v>0</v>
      </c>
      <c r="FI14" s="26">
        <v>1</v>
      </c>
      <c r="FJ14" s="26">
        <v>0</v>
      </c>
      <c r="FK14" s="26">
        <v>0</v>
      </c>
      <c r="FL14" s="26">
        <v>0</v>
      </c>
      <c r="FM14" s="26">
        <v>0</v>
      </c>
      <c r="FN14" s="26">
        <v>7</v>
      </c>
      <c r="FO14" s="26">
        <v>0</v>
      </c>
      <c r="FP14" s="26">
        <v>0</v>
      </c>
      <c r="FQ14" s="26">
        <v>0</v>
      </c>
      <c r="FR14" s="26">
        <v>0</v>
      </c>
      <c r="FS14" s="26">
        <v>0</v>
      </c>
      <c r="FT14" s="26">
        <v>0</v>
      </c>
      <c r="FU14" s="26">
        <v>0</v>
      </c>
      <c r="FV14" s="26">
        <v>0</v>
      </c>
      <c r="FW14" s="26">
        <v>0</v>
      </c>
      <c r="FX14" s="26">
        <v>0</v>
      </c>
      <c r="FY14" s="26"/>
      <c r="FZ14" s="18">
        <f t="shared" si="0"/>
        <v>755</v>
      </c>
      <c r="GA14" s="18"/>
      <c r="GB14" s="18"/>
      <c r="GC14" s="18"/>
      <c r="GD14" s="18"/>
      <c r="GE14" s="18"/>
      <c r="GF14" s="18"/>
      <c r="GG14" s="7"/>
      <c r="GH14" s="7"/>
      <c r="GI14" s="7"/>
      <c r="GJ14" s="7"/>
      <c r="GK14" s="7"/>
      <c r="GL14" s="7"/>
      <c r="GM14" s="7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pans="1:256" x14ac:dyDescent="0.2">
      <c r="A15" s="6" t="s">
        <v>442</v>
      </c>
      <c r="B15" s="7" t="s">
        <v>443</v>
      </c>
      <c r="C15" s="25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0.5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1.5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3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v>0</v>
      </c>
      <c r="CC15" s="26"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v>0</v>
      </c>
      <c r="CR15" s="26">
        <v>0</v>
      </c>
      <c r="CS15" s="26">
        <v>0</v>
      </c>
      <c r="CT15" s="26">
        <v>0</v>
      </c>
      <c r="CU15" s="26">
        <v>0</v>
      </c>
      <c r="CV15" s="26">
        <v>0</v>
      </c>
      <c r="CW15" s="26">
        <v>0</v>
      </c>
      <c r="CX15" s="26">
        <v>0</v>
      </c>
      <c r="CY15" s="26">
        <v>0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1</v>
      </c>
      <c r="DG15" s="26"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v>0</v>
      </c>
      <c r="DV15" s="26">
        <v>0</v>
      </c>
      <c r="DW15" s="26">
        <v>0</v>
      </c>
      <c r="DX15" s="26">
        <v>0</v>
      </c>
      <c r="DY15" s="26">
        <v>0</v>
      </c>
      <c r="DZ15" s="26">
        <v>0</v>
      </c>
      <c r="EA15" s="26">
        <v>0</v>
      </c>
      <c r="EB15" s="26">
        <v>0</v>
      </c>
      <c r="EC15" s="26">
        <v>0</v>
      </c>
      <c r="ED15" s="26">
        <v>0</v>
      </c>
      <c r="EE15" s="26">
        <v>0</v>
      </c>
      <c r="EF15" s="26">
        <v>0</v>
      </c>
      <c r="EG15" s="26">
        <v>0</v>
      </c>
      <c r="EH15" s="26">
        <v>0</v>
      </c>
      <c r="EI15" s="26">
        <v>0</v>
      </c>
      <c r="EJ15" s="26">
        <v>0</v>
      </c>
      <c r="EK15" s="26">
        <v>0</v>
      </c>
      <c r="EL15" s="26">
        <v>0</v>
      </c>
      <c r="EM15" s="26">
        <v>0</v>
      </c>
      <c r="EN15" s="26">
        <v>0</v>
      </c>
      <c r="EO15" s="26">
        <v>0</v>
      </c>
      <c r="EP15" s="26">
        <v>0</v>
      </c>
      <c r="EQ15" s="26">
        <v>0</v>
      </c>
      <c r="ER15" s="26">
        <v>0</v>
      </c>
      <c r="ES15" s="26">
        <v>0</v>
      </c>
      <c r="ET15" s="26">
        <v>0</v>
      </c>
      <c r="EU15" s="26">
        <v>0</v>
      </c>
      <c r="EV15" s="26">
        <v>0</v>
      </c>
      <c r="EW15" s="26">
        <v>0</v>
      </c>
      <c r="EX15" s="26">
        <v>0</v>
      </c>
      <c r="EY15" s="26">
        <v>0</v>
      </c>
      <c r="EZ15" s="26">
        <v>0</v>
      </c>
      <c r="FA15" s="26">
        <v>0</v>
      </c>
      <c r="FB15" s="26">
        <v>0</v>
      </c>
      <c r="FC15" s="26">
        <v>0</v>
      </c>
      <c r="FD15" s="26">
        <v>0</v>
      </c>
      <c r="FE15" s="26">
        <v>0</v>
      </c>
      <c r="FF15" s="26">
        <v>0</v>
      </c>
      <c r="FG15" s="26">
        <v>0</v>
      </c>
      <c r="FH15" s="26">
        <v>0</v>
      </c>
      <c r="FI15" s="26">
        <v>0</v>
      </c>
      <c r="FJ15" s="26">
        <v>0</v>
      </c>
      <c r="FK15" s="26">
        <v>0</v>
      </c>
      <c r="FL15" s="26">
        <v>0</v>
      </c>
      <c r="FM15" s="26">
        <v>0</v>
      </c>
      <c r="FN15" s="26">
        <v>0</v>
      </c>
      <c r="FO15" s="26">
        <v>0</v>
      </c>
      <c r="FP15" s="26">
        <v>0</v>
      </c>
      <c r="FQ15" s="26">
        <v>0</v>
      </c>
      <c r="FR15" s="26">
        <v>0</v>
      </c>
      <c r="FS15" s="26">
        <v>0</v>
      </c>
      <c r="FT15" s="26">
        <v>0</v>
      </c>
      <c r="FU15" s="26">
        <v>0</v>
      </c>
      <c r="FV15" s="26">
        <v>0</v>
      </c>
      <c r="FW15" s="26">
        <v>0</v>
      </c>
      <c r="FX15" s="26">
        <v>0</v>
      </c>
      <c r="FY15" s="26">
        <v>0</v>
      </c>
      <c r="FZ15" s="18">
        <f t="shared" si="0"/>
        <v>6</v>
      </c>
      <c r="GA15" s="18"/>
      <c r="GB15" s="18"/>
      <c r="GC15" s="18"/>
      <c r="GD15" s="18"/>
      <c r="GE15" s="18"/>
      <c r="GF15" s="18"/>
      <c r="GG15" s="7"/>
      <c r="GH15" s="7"/>
      <c r="GI15" s="7"/>
      <c r="GJ15" s="7"/>
      <c r="GK15" s="7"/>
      <c r="GL15" s="7"/>
      <c r="GM15" s="7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pans="1:256" x14ac:dyDescent="0.2">
      <c r="A16" s="6" t="s">
        <v>444</v>
      </c>
      <c r="B16" s="7" t="s">
        <v>445</v>
      </c>
      <c r="C16" s="18">
        <f t="shared" ref="C16:BN16" si="4">C12-C13-C14</f>
        <v>6372</v>
      </c>
      <c r="D16" s="18">
        <f t="shared" si="4"/>
        <v>34363.5</v>
      </c>
      <c r="E16" s="18">
        <f t="shared" si="4"/>
        <v>5274</v>
      </c>
      <c r="F16" s="18">
        <f t="shared" si="4"/>
        <v>20215.5</v>
      </c>
      <c r="G16" s="18">
        <f t="shared" si="4"/>
        <v>1234</v>
      </c>
      <c r="H16" s="18">
        <f t="shared" si="4"/>
        <v>1129</v>
      </c>
      <c r="I16" s="18">
        <f t="shared" si="4"/>
        <v>7427.5</v>
      </c>
      <c r="J16" s="18">
        <f t="shared" si="4"/>
        <v>2111.5</v>
      </c>
      <c r="K16" s="18">
        <f t="shared" si="4"/>
        <v>249</v>
      </c>
      <c r="L16" s="18">
        <f t="shared" si="4"/>
        <v>2195</v>
      </c>
      <c r="M16" s="18">
        <f t="shared" si="4"/>
        <v>998.5</v>
      </c>
      <c r="N16" s="18">
        <f t="shared" si="4"/>
        <v>50787.5</v>
      </c>
      <c r="O16" s="18">
        <f t="shared" si="4"/>
        <v>13067.5</v>
      </c>
      <c r="P16" s="18">
        <f t="shared" si="4"/>
        <v>303.5</v>
      </c>
      <c r="Q16" s="18">
        <f t="shared" si="4"/>
        <v>36575</v>
      </c>
      <c r="R16" s="18">
        <f t="shared" si="4"/>
        <v>477.5</v>
      </c>
      <c r="S16" s="18">
        <f t="shared" si="4"/>
        <v>1644</v>
      </c>
      <c r="T16" s="18">
        <f t="shared" si="4"/>
        <v>166.5</v>
      </c>
      <c r="U16" s="18">
        <f t="shared" si="4"/>
        <v>48.5</v>
      </c>
      <c r="V16" s="18">
        <f t="shared" si="4"/>
        <v>265.5</v>
      </c>
      <c r="W16" s="18">
        <f t="shared" si="4"/>
        <v>130.5</v>
      </c>
      <c r="X16" s="18">
        <f t="shared" si="4"/>
        <v>30</v>
      </c>
      <c r="Y16" s="18">
        <f t="shared" si="4"/>
        <v>456</v>
      </c>
      <c r="Z16" s="18">
        <f t="shared" si="4"/>
        <v>235.5</v>
      </c>
      <c r="AA16" s="18">
        <f t="shared" si="4"/>
        <v>30979.5</v>
      </c>
      <c r="AB16" s="18">
        <f t="shared" si="4"/>
        <v>27171.5</v>
      </c>
      <c r="AC16" s="18">
        <f t="shared" si="4"/>
        <v>951</v>
      </c>
      <c r="AD16" s="18">
        <f t="shared" si="4"/>
        <v>1259.5</v>
      </c>
      <c r="AE16" s="18">
        <f t="shared" si="4"/>
        <v>92</v>
      </c>
      <c r="AF16" s="18">
        <f t="shared" si="4"/>
        <v>172</v>
      </c>
      <c r="AG16" s="18">
        <f t="shared" si="4"/>
        <v>609</v>
      </c>
      <c r="AH16" s="18">
        <f t="shared" si="4"/>
        <v>991.5</v>
      </c>
      <c r="AI16" s="18">
        <f t="shared" si="4"/>
        <v>365.5</v>
      </c>
      <c r="AJ16" s="18">
        <f t="shared" si="4"/>
        <v>153</v>
      </c>
      <c r="AK16" s="18">
        <f t="shared" si="4"/>
        <v>166.5</v>
      </c>
      <c r="AL16" s="18">
        <f t="shared" si="4"/>
        <v>259.5</v>
      </c>
      <c r="AM16" s="18">
        <f t="shared" si="4"/>
        <v>380</v>
      </c>
      <c r="AN16" s="18">
        <f t="shared" si="4"/>
        <v>318.5</v>
      </c>
      <c r="AO16" s="18">
        <f t="shared" si="4"/>
        <v>4241</v>
      </c>
      <c r="AP16" s="18">
        <f t="shared" si="4"/>
        <v>82330</v>
      </c>
      <c r="AQ16" s="18">
        <f t="shared" si="4"/>
        <v>244.5</v>
      </c>
      <c r="AR16" s="18">
        <f t="shared" si="4"/>
        <v>59455.5</v>
      </c>
      <c r="AS16" s="18">
        <f t="shared" si="4"/>
        <v>6343.5</v>
      </c>
      <c r="AT16" s="18">
        <f t="shared" si="4"/>
        <v>2293.5</v>
      </c>
      <c r="AU16" s="18">
        <f t="shared" si="4"/>
        <v>275</v>
      </c>
      <c r="AV16" s="18">
        <f t="shared" si="4"/>
        <v>329.5</v>
      </c>
      <c r="AW16" s="18">
        <f t="shared" si="4"/>
        <v>248.5</v>
      </c>
      <c r="AX16" s="18">
        <f t="shared" si="4"/>
        <v>69.5</v>
      </c>
      <c r="AY16" s="18">
        <f t="shared" si="4"/>
        <v>409.5</v>
      </c>
      <c r="AZ16" s="18">
        <f t="shared" si="4"/>
        <v>12298.5</v>
      </c>
      <c r="BA16" s="18">
        <f t="shared" si="4"/>
        <v>9225.5</v>
      </c>
      <c r="BB16" s="18">
        <f t="shared" si="4"/>
        <v>7727</v>
      </c>
      <c r="BC16" s="18">
        <f t="shared" si="4"/>
        <v>21009</v>
      </c>
      <c r="BD16" s="18">
        <f t="shared" si="4"/>
        <v>3622.5</v>
      </c>
      <c r="BE16" s="18">
        <f t="shared" si="4"/>
        <v>1286</v>
      </c>
      <c r="BF16" s="18">
        <f t="shared" si="4"/>
        <v>24490.5</v>
      </c>
      <c r="BG16" s="18">
        <f t="shared" si="4"/>
        <v>894</v>
      </c>
      <c r="BH16" s="18">
        <f t="shared" si="4"/>
        <v>566</v>
      </c>
      <c r="BI16" s="18">
        <f t="shared" si="4"/>
        <v>270</v>
      </c>
      <c r="BJ16" s="18">
        <f t="shared" si="4"/>
        <v>6299.5</v>
      </c>
      <c r="BK16" s="18">
        <f t="shared" si="4"/>
        <v>18861.5</v>
      </c>
      <c r="BL16" s="18">
        <f t="shared" si="4"/>
        <v>75.5</v>
      </c>
      <c r="BM16" s="18">
        <f t="shared" si="4"/>
        <v>303</v>
      </c>
      <c r="BN16" s="18">
        <f t="shared" si="4"/>
        <v>3219</v>
      </c>
      <c r="BO16" s="18">
        <f t="shared" ref="BO16:DZ16" si="5">BO12-BO13-BO14</f>
        <v>1303.5</v>
      </c>
      <c r="BP16" s="18">
        <f t="shared" si="5"/>
        <v>175</v>
      </c>
      <c r="BQ16" s="18">
        <f t="shared" si="5"/>
        <v>5661.5</v>
      </c>
      <c r="BR16" s="18">
        <f t="shared" si="5"/>
        <v>4525</v>
      </c>
      <c r="BS16" s="18">
        <f t="shared" si="5"/>
        <v>1123.5</v>
      </c>
      <c r="BT16" s="18">
        <f t="shared" si="5"/>
        <v>379.5</v>
      </c>
      <c r="BU16" s="18">
        <f t="shared" si="5"/>
        <v>395.5</v>
      </c>
      <c r="BV16" s="18">
        <f t="shared" si="5"/>
        <v>1232</v>
      </c>
      <c r="BW16" s="18">
        <f t="shared" si="5"/>
        <v>1990</v>
      </c>
      <c r="BX16" s="18">
        <f t="shared" si="5"/>
        <v>72.5</v>
      </c>
      <c r="BY16" s="18">
        <f t="shared" si="5"/>
        <v>451</v>
      </c>
      <c r="BZ16" s="18">
        <f t="shared" si="5"/>
        <v>217</v>
      </c>
      <c r="CA16" s="18">
        <f t="shared" si="5"/>
        <v>167.5</v>
      </c>
      <c r="CB16" s="18">
        <f t="shared" si="5"/>
        <v>72924.5</v>
      </c>
      <c r="CC16" s="18">
        <f t="shared" si="5"/>
        <v>186</v>
      </c>
      <c r="CD16" s="18">
        <f t="shared" si="5"/>
        <v>223</v>
      </c>
      <c r="CE16" s="18">
        <f t="shared" si="5"/>
        <v>156.5</v>
      </c>
      <c r="CF16" s="18">
        <f t="shared" si="5"/>
        <v>119</v>
      </c>
      <c r="CG16" s="18">
        <f t="shared" si="5"/>
        <v>202.5</v>
      </c>
      <c r="CH16" s="18">
        <f t="shared" si="5"/>
        <v>101.5</v>
      </c>
      <c r="CI16" s="18">
        <f t="shared" si="5"/>
        <v>715.5</v>
      </c>
      <c r="CJ16" s="18">
        <f t="shared" si="5"/>
        <v>900</v>
      </c>
      <c r="CK16" s="18">
        <f t="shared" si="5"/>
        <v>4395</v>
      </c>
      <c r="CL16" s="18">
        <f t="shared" si="5"/>
        <v>1269</v>
      </c>
      <c r="CM16" s="18">
        <f t="shared" si="5"/>
        <v>698</v>
      </c>
      <c r="CN16" s="18">
        <f t="shared" si="5"/>
        <v>28615</v>
      </c>
      <c r="CO16" s="18">
        <f t="shared" si="5"/>
        <v>14617</v>
      </c>
      <c r="CP16" s="18">
        <f t="shared" si="5"/>
        <v>983</v>
      </c>
      <c r="CQ16" s="18">
        <f t="shared" si="5"/>
        <v>805</v>
      </c>
      <c r="CR16" s="18">
        <f t="shared" si="5"/>
        <v>238</v>
      </c>
      <c r="CS16" s="18">
        <f t="shared" si="5"/>
        <v>308</v>
      </c>
      <c r="CT16" s="18">
        <f t="shared" si="5"/>
        <v>107.5</v>
      </c>
      <c r="CU16" s="18">
        <f t="shared" si="5"/>
        <v>69</v>
      </c>
      <c r="CV16" s="18">
        <f t="shared" si="5"/>
        <v>29.5</v>
      </c>
      <c r="CW16" s="18">
        <f t="shared" si="5"/>
        <v>195.5</v>
      </c>
      <c r="CX16" s="18">
        <f t="shared" si="5"/>
        <v>467.5</v>
      </c>
      <c r="CY16" s="18">
        <f t="shared" si="5"/>
        <v>37</v>
      </c>
      <c r="CZ16" s="18">
        <f t="shared" si="5"/>
        <v>1845</v>
      </c>
      <c r="DA16" s="18">
        <f t="shared" si="5"/>
        <v>203.5</v>
      </c>
      <c r="DB16" s="18">
        <f t="shared" si="5"/>
        <v>316</v>
      </c>
      <c r="DC16" s="18">
        <f t="shared" si="5"/>
        <v>162</v>
      </c>
      <c r="DD16" s="18">
        <f t="shared" si="5"/>
        <v>157</v>
      </c>
      <c r="DE16" s="18">
        <f t="shared" si="5"/>
        <v>291.5</v>
      </c>
      <c r="DF16" s="18">
        <f t="shared" si="5"/>
        <v>19957.5</v>
      </c>
      <c r="DG16" s="18">
        <f t="shared" si="5"/>
        <v>85</v>
      </c>
      <c r="DH16" s="18">
        <f t="shared" si="5"/>
        <v>1945</v>
      </c>
      <c r="DI16" s="18">
        <f t="shared" si="5"/>
        <v>2362.5</v>
      </c>
      <c r="DJ16" s="18">
        <f t="shared" si="5"/>
        <v>631.5</v>
      </c>
      <c r="DK16" s="18">
        <f t="shared" si="5"/>
        <v>468</v>
      </c>
      <c r="DL16" s="18">
        <f t="shared" si="5"/>
        <v>5726</v>
      </c>
      <c r="DM16" s="18">
        <f t="shared" si="5"/>
        <v>236</v>
      </c>
      <c r="DN16" s="18">
        <f t="shared" si="5"/>
        <v>1296.5</v>
      </c>
      <c r="DO16" s="18">
        <f t="shared" si="5"/>
        <v>3203</v>
      </c>
      <c r="DP16" s="18">
        <f t="shared" si="5"/>
        <v>208.5</v>
      </c>
      <c r="DQ16" s="18">
        <f t="shared" si="5"/>
        <v>798</v>
      </c>
      <c r="DR16" s="18">
        <f t="shared" si="5"/>
        <v>1356.5</v>
      </c>
      <c r="DS16" s="18">
        <f t="shared" si="5"/>
        <v>632</v>
      </c>
      <c r="DT16" s="18">
        <f t="shared" si="5"/>
        <v>163</v>
      </c>
      <c r="DU16" s="18">
        <f t="shared" si="5"/>
        <v>346.5</v>
      </c>
      <c r="DV16" s="18">
        <f t="shared" si="5"/>
        <v>218</v>
      </c>
      <c r="DW16" s="18">
        <f t="shared" si="5"/>
        <v>314</v>
      </c>
      <c r="DX16" s="18">
        <f t="shared" si="5"/>
        <v>160.5</v>
      </c>
      <c r="DY16" s="18">
        <f t="shared" si="5"/>
        <v>309.5</v>
      </c>
      <c r="DZ16" s="18">
        <f t="shared" si="5"/>
        <v>729.5</v>
      </c>
      <c r="EA16" s="18">
        <f t="shared" ref="EA16:FX16" si="6">EA12-EA13-EA14</f>
        <v>533.5</v>
      </c>
      <c r="EB16" s="18">
        <f t="shared" si="6"/>
        <v>556.5</v>
      </c>
      <c r="EC16" s="18">
        <f t="shared" si="6"/>
        <v>306.5</v>
      </c>
      <c r="ED16" s="18">
        <f t="shared" si="6"/>
        <v>1552.5</v>
      </c>
      <c r="EE16" s="18">
        <f t="shared" si="6"/>
        <v>198</v>
      </c>
      <c r="EF16" s="18">
        <f t="shared" si="6"/>
        <v>1414</v>
      </c>
      <c r="EG16" s="18">
        <f t="shared" si="6"/>
        <v>252.5</v>
      </c>
      <c r="EH16" s="18">
        <f t="shared" si="6"/>
        <v>248.5</v>
      </c>
      <c r="EI16" s="18">
        <f t="shared" si="6"/>
        <v>14340.5</v>
      </c>
      <c r="EJ16" s="18">
        <f t="shared" si="6"/>
        <v>10073.5</v>
      </c>
      <c r="EK16" s="18">
        <f t="shared" si="6"/>
        <v>673.5</v>
      </c>
      <c r="EL16" s="18">
        <f t="shared" si="6"/>
        <v>457.5</v>
      </c>
      <c r="EM16" s="18">
        <f t="shared" si="6"/>
        <v>391.5</v>
      </c>
      <c r="EN16" s="18">
        <f t="shared" si="6"/>
        <v>896.5</v>
      </c>
      <c r="EO16" s="18">
        <f t="shared" si="6"/>
        <v>322</v>
      </c>
      <c r="EP16" s="18">
        <f t="shared" si="6"/>
        <v>424.5</v>
      </c>
      <c r="EQ16" s="18">
        <f t="shared" si="6"/>
        <v>2592.5</v>
      </c>
      <c r="ER16" s="18">
        <f t="shared" si="6"/>
        <v>316.5</v>
      </c>
      <c r="ES16" s="18">
        <f t="shared" si="6"/>
        <v>168.5</v>
      </c>
      <c r="ET16" s="18">
        <f t="shared" si="6"/>
        <v>166</v>
      </c>
      <c r="EU16" s="18">
        <f t="shared" si="6"/>
        <v>581</v>
      </c>
      <c r="EV16" s="18">
        <f t="shared" si="6"/>
        <v>80</v>
      </c>
      <c r="EW16" s="18">
        <f t="shared" si="6"/>
        <v>871</v>
      </c>
      <c r="EX16" s="18">
        <f t="shared" si="6"/>
        <v>165.5</v>
      </c>
      <c r="EY16" s="18">
        <f t="shared" si="6"/>
        <v>208.5</v>
      </c>
      <c r="EZ16" s="18">
        <f t="shared" si="6"/>
        <v>114</v>
      </c>
      <c r="FA16" s="18">
        <f t="shared" si="6"/>
        <v>3486</v>
      </c>
      <c r="FB16" s="18">
        <f t="shared" si="6"/>
        <v>286.5</v>
      </c>
      <c r="FC16" s="18">
        <f t="shared" si="6"/>
        <v>1944</v>
      </c>
      <c r="FD16" s="18">
        <f t="shared" si="6"/>
        <v>415</v>
      </c>
      <c r="FE16" s="18">
        <f t="shared" si="6"/>
        <v>82</v>
      </c>
      <c r="FF16" s="18">
        <f t="shared" si="6"/>
        <v>188</v>
      </c>
      <c r="FG16" s="18">
        <f t="shared" si="6"/>
        <v>124</v>
      </c>
      <c r="FH16" s="18">
        <f t="shared" si="6"/>
        <v>72</v>
      </c>
      <c r="FI16" s="18">
        <f t="shared" si="6"/>
        <v>1752</v>
      </c>
      <c r="FJ16" s="18">
        <f t="shared" si="6"/>
        <v>1998.5</v>
      </c>
      <c r="FK16" s="18">
        <f t="shared" si="6"/>
        <v>2612.5</v>
      </c>
      <c r="FL16" s="18">
        <f t="shared" si="6"/>
        <v>7995.5</v>
      </c>
      <c r="FM16" s="18">
        <f t="shared" si="6"/>
        <v>3731.5</v>
      </c>
      <c r="FN16" s="18">
        <f t="shared" si="6"/>
        <v>21573.5</v>
      </c>
      <c r="FO16" s="18">
        <f t="shared" si="6"/>
        <v>1104</v>
      </c>
      <c r="FP16" s="18">
        <f t="shared" si="6"/>
        <v>2342</v>
      </c>
      <c r="FQ16" s="18">
        <f t="shared" si="6"/>
        <v>994.5</v>
      </c>
      <c r="FR16" s="18">
        <f t="shared" si="6"/>
        <v>169.5</v>
      </c>
      <c r="FS16" s="18">
        <f t="shared" si="6"/>
        <v>179</v>
      </c>
      <c r="FT16" s="18">
        <f t="shared" si="6"/>
        <v>58</v>
      </c>
      <c r="FU16" s="18">
        <f t="shared" si="6"/>
        <v>832.5</v>
      </c>
      <c r="FV16" s="18">
        <f t="shared" si="6"/>
        <v>689</v>
      </c>
      <c r="FW16" s="18">
        <f t="shared" si="6"/>
        <v>156</v>
      </c>
      <c r="FX16" s="18">
        <f t="shared" si="6"/>
        <v>57.5</v>
      </c>
      <c r="FY16" s="18"/>
      <c r="FZ16" s="18">
        <f t="shared" si="0"/>
        <v>796939.5</v>
      </c>
      <c r="GA16" s="27">
        <v>796939.5</v>
      </c>
      <c r="GB16" s="18">
        <f>FZ16-GA16</f>
        <v>0</v>
      </c>
      <c r="GC16" s="18"/>
      <c r="GD16" s="18"/>
      <c r="GE16" s="18"/>
      <c r="GF16" s="18"/>
      <c r="GG16" s="7"/>
      <c r="GH16" s="7"/>
      <c r="GI16" s="7"/>
      <c r="GJ16" s="7"/>
      <c r="GK16" s="7"/>
      <c r="GL16" s="7"/>
      <c r="GM16" s="7"/>
      <c r="GN16" s="28"/>
      <c r="GO16" s="28"/>
    </row>
    <row r="17" spans="1:256" x14ac:dyDescent="0.2">
      <c r="A17" s="6" t="s">
        <v>446</v>
      </c>
      <c r="B17" s="18" t="s">
        <v>447</v>
      </c>
      <c r="C17" s="23">
        <v>2889</v>
      </c>
      <c r="D17" s="23">
        <v>11159</v>
      </c>
      <c r="E17" s="23">
        <v>2972</v>
      </c>
      <c r="F17" s="23">
        <v>5493</v>
      </c>
      <c r="G17" s="23">
        <v>268</v>
      </c>
      <c r="H17" s="23">
        <v>221</v>
      </c>
      <c r="I17" s="23">
        <v>4044</v>
      </c>
      <c r="J17" s="23">
        <v>883</v>
      </c>
      <c r="K17" s="23">
        <v>90</v>
      </c>
      <c r="L17" s="23">
        <v>768</v>
      </c>
      <c r="M17" s="23">
        <v>501</v>
      </c>
      <c r="N17" s="23">
        <v>9240</v>
      </c>
      <c r="O17" s="23">
        <v>1220</v>
      </c>
      <c r="P17" s="23">
        <v>83</v>
      </c>
      <c r="Q17" s="23">
        <v>18215</v>
      </c>
      <c r="R17" s="23">
        <v>975</v>
      </c>
      <c r="S17" s="23">
        <v>552</v>
      </c>
      <c r="T17" s="23">
        <v>68</v>
      </c>
      <c r="U17" s="23">
        <v>19</v>
      </c>
      <c r="V17" s="23">
        <v>110</v>
      </c>
      <c r="W17" s="23">
        <v>49</v>
      </c>
      <c r="X17" s="23">
        <v>7</v>
      </c>
      <c r="Y17" s="23">
        <v>252</v>
      </c>
      <c r="Z17" s="23">
        <v>63</v>
      </c>
      <c r="AA17" s="23">
        <v>6227</v>
      </c>
      <c r="AB17" s="23">
        <v>4114</v>
      </c>
      <c r="AC17" s="23">
        <v>180</v>
      </c>
      <c r="AD17" s="23">
        <v>261</v>
      </c>
      <c r="AE17" s="23">
        <v>24</v>
      </c>
      <c r="AF17" s="23">
        <v>45</v>
      </c>
      <c r="AG17" s="23">
        <v>93</v>
      </c>
      <c r="AH17" s="23">
        <v>386</v>
      </c>
      <c r="AI17" s="23">
        <v>114</v>
      </c>
      <c r="AJ17" s="23">
        <v>73</v>
      </c>
      <c r="AK17" s="23">
        <v>88</v>
      </c>
      <c r="AL17" s="23">
        <v>134</v>
      </c>
      <c r="AM17" s="23">
        <v>149</v>
      </c>
      <c r="AN17" s="23">
        <v>72</v>
      </c>
      <c r="AO17" s="23">
        <v>1400</v>
      </c>
      <c r="AP17" s="23">
        <v>31426</v>
      </c>
      <c r="AQ17" s="23">
        <v>80</v>
      </c>
      <c r="AR17" s="23">
        <v>3891</v>
      </c>
      <c r="AS17" s="23">
        <v>1435</v>
      </c>
      <c r="AT17" s="23">
        <v>209</v>
      </c>
      <c r="AU17" s="23">
        <v>66</v>
      </c>
      <c r="AV17" s="23">
        <v>121</v>
      </c>
      <c r="AW17" s="23">
        <v>37</v>
      </c>
      <c r="AX17" s="23">
        <v>0</v>
      </c>
      <c r="AY17" s="23">
        <v>134</v>
      </c>
      <c r="AZ17" s="23">
        <v>4486</v>
      </c>
      <c r="BA17" s="23">
        <v>1939</v>
      </c>
      <c r="BB17" s="23">
        <v>2212</v>
      </c>
      <c r="BC17" s="23">
        <v>8900</v>
      </c>
      <c r="BD17" s="23">
        <v>232</v>
      </c>
      <c r="BE17" s="23">
        <v>175</v>
      </c>
      <c r="BF17" s="23">
        <v>1980</v>
      </c>
      <c r="BG17" s="23">
        <v>335</v>
      </c>
      <c r="BH17" s="23">
        <v>85</v>
      </c>
      <c r="BI17" s="23">
        <v>99</v>
      </c>
      <c r="BJ17" s="23">
        <v>372</v>
      </c>
      <c r="BK17" s="23">
        <v>4273</v>
      </c>
      <c r="BL17" s="23">
        <v>26</v>
      </c>
      <c r="BM17" s="23">
        <v>91</v>
      </c>
      <c r="BN17" s="23">
        <v>1156</v>
      </c>
      <c r="BO17" s="23">
        <v>434</v>
      </c>
      <c r="BP17" s="23">
        <v>69</v>
      </c>
      <c r="BQ17" s="23">
        <v>1315</v>
      </c>
      <c r="BR17" s="23">
        <v>1148</v>
      </c>
      <c r="BS17" s="23">
        <v>403</v>
      </c>
      <c r="BT17" s="23">
        <v>70</v>
      </c>
      <c r="BU17" s="23">
        <v>77</v>
      </c>
      <c r="BV17" s="23">
        <v>177</v>
      </c>
      <c r="BW17" s="23">
        <v>286</v>
      </c>
      <c r="BX17" s="23">
        <v>15</v>
      </c>
      <c r="BY17" s="23">
        <v>250</v>
      </c>
      <c r="BZ17" s="23">
        <v>68</v>
      </c>
      <c r="CA17" s="23">
        <v>34</v>
      </c>
      <c r="CB17" s="23">
        <v>14690</v>
      </c>
      <c r="CC17" s="23">
        <v>58</v>
      </c>
      <c r="CD17" s="23">
        <v>25</v>
      </c>
      <c r="CE17" s="23">
        <v>40</v>
      </c>
      <c r="CF17" s="23">
        <v>37</v>
      </c>
      <c r="CG17" s="23">
        <v>63</v>
      </c>
      <c r="CH17" s="23">
        <v>38</v>
      </c>
      <c r="CI17" s="23">
        <v>282</v>
      </c>
      <c r="CJ17" s="23">
        <v>286</v>
      </c>
      <c r="CK17" s="23">
        <v>1125</v>
      </c>
      <c r="CL17" s="23">
        <v>285</v>
      </c>
      <c r="CM17" s="23">
        <v>290</v>
      </c>
      <c r="CN17" s="23">
        <v>5284</v>
      </c>
      <c r="CO17" s="23">
        <v>3142</v>
      </c>
      <c r="CP17" s="23">
        <v>198</v>
      </c>
      <c r="CQ17" s="23">
        <v>393</v>
      </c>
      <c r="CR17" s="23">
        <v>82</v>
      </c>
      <c r="CS17" s="23">
        <v>75</v>
      </c>
      <c r="CT17" s="23">
        <v>53</v>
      </c>
      <c r="CU17" s="23">
        <v>86</v>
      </c>
      <c r="CV17" s="23">
        <v>4</v>
      </c>
      <c r="CW17" s="23">
        <v>53</v>
      </c>
      <c r="CX17" s="23">
        <v>132</v>
      </c>
      <c r="CY17" s="23">
        <v>7</v>
      </c>
      <c r="CZ17" s="23">
        <v>676</v>
      </c>
      <c r="DA17" s="23">
        <v>42</v>
      </c>
      <c r="DB17" s="23">
        <v>50</v>
      </c>
      <c r="DC17" s="23">
        <v>27</v>
      </c>
      <c r="DD17" s="23">
        <v>47</v>
      </c>
      <c r="DE17" s="23">
        <v>39</v>
      </c>
      <c r="DF17" s="23">
        <v>5758</v>
      </c>
      <c r="DG17" s="23">
        <v>22</v>
      </c>
      <c r="DH17" s="23">
        <v>570</v>
      </c>
      <c r="DI17" s="23">
        <v>1055</v>
      </c>
      <c r="DJ17" s="23">
        <v>177</v>
      </c>
      <c r="DK17" s="23">
        <v>155</v>
      </c>
      <c r="DL17" s="23">
        <v>1831</v>
      </c>
      <c r="DM17" s="23">
        <v>86</v>
      </c>
      <c r="DN17" s="23">
        <v>503</v>
      </c>
      <c r="DO17" s="23">
        <v>1324</v>
      </c>
      <c r="DP17" s="23">
        <v>64</v>
      </c>
      <c r="DQ17" s="23">
        <v>193</v>
      </c>
      <c r="DR17" s="23">
        <v>640</v>
      </c>
      <c r="DS17" s="23">
        <v>313</v>
      </c>
      <c r="DT17" s="23">
        <v>82</v>
      </c>
      <c r="DU17" s="23">
        <v>105</v>
      </c>
      <c r="DV17" s="23">
        <v>73</v>
      </c>
      <c r="DW17" s="23">
        <v>108</v>
      </c>
      <c r="DX17" s="23">
        <v>19</v>
      </c>
      <c r="DY17" s="23">
        <v>36</v>
      </c>
      <c r="DZ17" s="23">
        <v>98</v>
      </c>
      <c r="EA17" s="23">
        <v>136</v>
      </c>
      <c r="EB17" s="23">
        <v>197</v>
      </c>
      <c r="EC17" s="23">
        <v>55</v>
      </c>
      <c r="ED17" s="23">
        <v>22</v>
      </c>
      <c r="EE17" s="23">
        <v>81</v>
      </c>
      <c r="EF17" s="23">
        <v>614</v>
      </c>
      <c r="EG17" s="23">
        <v>98</v>
      </c>
      <c r="EH17" s="23">
        <v>60</v>
      </c>
      <c r="EI17" s="23">
        <v>7049</v>
      </c>
      <c r="EJ17" s="23">
        <v>3140</v>
      </c>
      <c r="EK17" s="23">
        <v>150</v>
      </c>
      <c r="EL17" s="23">
        <v>117</v>
      </c>
      <c r="EM17" s="23">
        <v>125</v>
      </c>
      <c r="EN17" s="23">
        <v>385</v>
      </c>
      <c r="EO17" s="23">
        <v>87</v>
      </c>
      <c r="EP17" s="23">
        <v>74</v>
      </c>
      <c r="EQ17" s="23">
        <v>178</v>
      </c>
      <c r="ER17" s="23">
        <v>61</v>
      </c>
      <c r="ES17" s="23">
        <v>43</v>
      </c>
      <c r="ET17" s="23">
        <v>61</v>
      </c>
      <c r="EU17" s="23">
        <v>291</v>
      </c>
      <c r="EV17" s="23">
        <v>31</v>
      </c>
      <c r="EW17" s="23">
        <v>92</v>
      </c>
      <c r="EX17" s="23">
        <v>34</v>
      </c>
      <c r="EY17" s="23">
        <v>107</v>
      </c>
      <c r="EZ17" s="23">
        <v>40</v>
      </c>
      <c r="FA17" s="23">
        <v>763</v>
      </c>
      <c r="FB17" s="23">
        <v>101</v>
      </c>
      <c r="FC17" s="23">
        <v>353</v>
      </c>
      <c r="FD17" s="23">
        <v>159</v>
      </c>
      <c r="FE17" s="23">
        <v>23</v>
      </c>
      <c r="FF17" s="23">
        <v>61</v>
      </c>
      <c r="FG17" s="23">
        <v>32</v>
      </c>
      <c r="FH17" s="23">
        <v>31</v>
      </c>
      <c r="FI17" s="23">
        <v>518</v>
      </c>
      <c r="FJ17" s="23">
        <v>369</v>
      </c>
      <c r="FK17" s="23">
        <v>794</v>
      </c>
      <c r="FL17" s="23">
        <v>957</v>
      </c>
      <c r="FM17" s="23">
        <v>561</v>
      </c>
      <c r="FN17" s="23">
        <v>9186</v>
      </c>
      <c r="FO17" s="23">
        <v>285</v>
      </c>
      <c r="FP17" s="23">
        <v>824</v>
      </c>
      <c r="FQ17" s="23">
        <v>265</v>
      </c>
      <c r="FR17" s="23">
        <v>41</v>
      </c>
      <c r="FS17" s="23">
        <v>15</v>
      </c>
      <c r="FT17" s="23">
        <v>13</v>
      </c>
      <c r="FU17" s="23">
        <v>304</v>
      </c>
      <c r="FV17" s="23">
        <v>224</v>
      </c>
      <c r="FW17" s="23">
        <v>55</v>
      </c>
      <c r="FX17" s="23">
        <v>19</v>
      </c>
      <c r="FY17" s="29">
        <v>211709</v>
      </c>
      <c r="FZ17" s="18">
        <f t="shared" si="0"/>
        <v>211709</v>
      </c>
      <c r="GA17" s="18"/>
      <c r="GB17" s="18"/>
      <c r="GC17" s="18"/>
      <c r="GD17" s="18"/>
      <c r="GE17" s="18"/>
      <c r="GF17" s="18"/>
      <c r="GG17" s="7"/>
      <c r="GH17" s="18"/>
      <c r="GI17" s="18"/>
      <c r="GJ17" s="18"/>
      <c r="GK17" s="18"/>
      <c r="GL17" s="18"/>
      <c r="GM17" s="18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</row>
    <row r="18" spans="1:256" x14ac:dyDescent="0.2">
      <c r="A18" s="21" t="s">
        <v>448</v>
      </c>
      <c r="B18" s="18" t="s">
        <v>449</v>
      </c>
      <c r="C18" s="23">
        <v>4459</v>
      </c>
      <c r="D18" s="23">
        <v>17866</v>
      </c>
      <c r="E18" s="23">
        <v>4860</v>
      </c>
      <c r="F18" s="23">
        <v>8338</v>
      </c>
      <c r="G18" s="23">
        <v>406</v>
      </c>
      <c r="H18" s="23">
        <v>365</v>
      </c>
      <c r="I18" s="23">
        <v>6467</v>
      </c>
      <c r="J18" s="23">
        <v>1309</v>
      </c>
      <c r="K18" s="23">
        <v>123</v>
      </c>
      <c r="L18" s="23">
        <v>1291</v>
      </c>
      <c r="M18" s="23">
        <v>912</v>
      </c>
      <c r="N18" s="23">
        <v>15106</v>
      </c>
      <c r="O18" s="23">
        <v>2007</v>
      </c>
      <c r="P18" s="23">
        <v>130</v>
      </c>
      <c r="Q18" s="23">
        <v>28215</v>
      </c>
      <c r="R18" s="23">
        <v>2145</v>
      </c>
      <c r="S18" s="23">
        <v>848</v>
      </c>
      <c r="T18" s="23">
        <v>97</v>
      </c>
      <c r="U18" s="23">
        <v>34</v>
      </c>
      <c r="V18" s="23">
        <v>161</v>
      </c>
      <c r="W18" s="23">
        <v>76</v>
      </c>
      <c r="X18" s="23">
        <v>13</v>
      </c>
      <c r="Y18" s="23">
        <v>498</v>
      </c>
      <c r="Z18" s="23">
        <v>109</v>
      </c>
      <c r="AA18" s="23">
        <v>10048</v>
      </c>
      <c r="AB18" s="23">
        <v>6953</v>
      </c>
      <c r="AC18" s="23">
        <v>271</v>
      </c>
      <c r="AD18" s="23">
        <v>405</v>
      </c>
      <c r="AE18" s="23">
        <v>36</v>
      </c>
      <c r="AF18" s="23">
        <v>69</v>
      </c>
      <c r="AG18" s="23">
        <v>145</v>
      </c>
      <c r="AH18" s="23">
        <v>633</v>
      </c>
      <c r="AI18" s="23">
        <v>168</v>
      </c>
      <c r="AJ18" s="23">
        <v>117</v>
      </c>
      <c r="AK18" s="23">
        <v>143</v>
      </c>
      <c r="AL18" s="23">
        <v>201</v>
      </c>
      <c r="AM18" s="23">
        <v>240</v>
      </c>
      <c r="AN18" s="23">
        <v>121</v>
      </c>
      <c r="AO18" s="23">
        <v>2209</v>
      </c>
      <c r="AP18" s="23">
        <v>51866</v>
      </c>
      <c r="AQ18" s="23">
        <v>126</v>
      </c>
      <c r="AR18" s="23">
        <v>6826</v>
      </c>
      <c r="AS18" s="23">
        <v>2200</v>
      </c>
      <c r="AT18" s="23">
        <v>320</v>
      </c>
      <c r="AU18" s="23">
        <v>120</v>
      </c>
      <c r="AV18" s="23">
        <v>183</v>
      </c>
      <c r="AW18" s="23">
        <v>58</v>
      </c>
      <c r="AX18" s="23">
        <v>0</v>
      </c>
      <c r="AY18" s="23">
        <v>205</v>
      </c>
      <c r="AZ18" s="23">
        <v>6775</v>
      </c>
      <c r="BA18" s="23">
        <v>2949</v>
      </c>
      <c r="BB18" s="23">
        <v>3301</v>
      </c>
      <c r="BC18" s="23">
        <v>13779</v>
      </c>
      <c r="BD18" s="23">
        <v>374</v>
      </c>
      <c r="BE18" s="23">
        <v>283</v>
      </c>
      <c r="BF18" s="23">
        <v>3046</v>
      </c>
      <c r="BG18" s="23">
        <v>530</v>
      </c>
      <c r="BH18" s="23">
        <v>139</v>
      </c>
      <c r="BI18" s="23">
        <v>175</v>
      </c>
      <c r="BJ18" s="23">
        <v>634</v>
      </c>
      <c r="BK18" s="23">
        <v>10223</v>
      </c>
      <c r="BL18" s="23">
        <v>29</v>
      </c>
      <c r="BM18" s="23">
        <v>143</v>
      </c>
      <c r="BN18" s="23">
        <v>1715</v>
      </c>
      <c r="BO18" s="23">
        <v>630</v>
      </c>
      <c r="BP18" s="23">
        <v>104</v>
      </c>
      <c r="BQ18" s="23">
        <v>1938</v>
      </c>
      <c r="BR18" s="23">
        <v>1751</v>
      </c>
      <c r="BS18" s="23">
        <v>616</v>
      </c>
      <c r="BT18" s="23">
        <v>109</v>
      </c>
      <c r="BU18" s="23">
        <v>140</v>
      </c>
      <c r="BV18" s="23">
        <v>281</v>
      </c>
      <c r="BW18" s="23">
        <v>431</v>
      </c>
      <c r="BX18" s="23">
        <v>24</v>
      </c>
      <c r="BY18" s="23">
        <v>361</v>
      </c>
      <c r="BZ18" s="23">
        <v>98</v>
      </c>
      <c r="CA18" s="23">
        <v>50</v>
      </c>
      <c r="CB18" s="23">
        <v>24222</v>
      </c>
      <c r="CC18" s="23">
        <v>86</v>
      </c>
      <c r="CD18" s="23">
        <v>30</v>
      </c>
      <c r="CE18" s="23">
        <v>68</v>
      </c>
      <c r="CF18" s="23">
        <v>68</v>
      </c>
      <c r="CG18" s="23">
        <v>101</v>
      </c>
      <c r="CH18" s="23">
        <v>66</v>
      </c>
      <c r="CI18" s="23">
        <v>438</v>
      </c>
      <c r="CJ18" s="23">
        <v>489</v>
      </c>
      <c r="CK18" s="23">
        <v>1747</v>
      </c>
      <c r="CL18" s="23">
        <v>427</v>
      </c>
      <c r="CM18" s="23">
        <v>446</v>
      </c>
      <c r="CN18" s="23">
        <v>8533</v>
      </c>
      <c r="CO18" s="23">
        <v>4832</v>
      </c>
      <c r="CP18" s="23">
        <v>316</v>
      </c>
      <c r="CQ18" s="23">
        <v>573</v>
      </c>
      <c r="CR18" s="23">
        <v>117</v>
      </c>
      <c r="CS18" s="23">
        <v>129</v>
      </c>
      <c r="CT18" s="23">
        <v>85</v>
      </c>
      <c r="CU18" s="23">
        <v>139</v>
      </c>
      <c r="CV18" s="23">
        <v>5</v>
      </c>
      <c r="CW18" s="23">
        <v>77</v>
      </c>
      <c r="CX18" s="23">
        <v>198</v>
      </c>
      <c r="CY18" s="23">
        <v>21</v>
      </c>
      <c r="CZ18" s="23">
        <v>972</v>
      </c>
      <c r="DA18" s="23">
        <v>61</v>
      </c>
      <c r="DB18" s="23">
        <v>72</v>
      </c>
      <c r="DC18" s="23">
        <v>46</v>
      </c>
      <c r="DD18" s="23">
        <v>67</v>
      </c>
      <c r="DE18" s="23">
        <v>78</v>
      </c>
      <c r="DF18" s="23">
        <v>8858</v>
      </c>
      <c r="DG18" s="23">
        <v>35</v>
      </c>
      <c r="DH18" s="23">
        <v>841</v>
      </c>
      <c r="DI18" s="23">
        <v>1531</v>
      </c>
      <c r="DJ18" s="23">
        <v>262</v>
      </c>
      <c r="DK18" s="23">
        <v>238</v>
      </c>
      <c r="DL18" s="23">
        <v>2920</v>
      </c>
      <c r="DM18" s="23">
        <v>133</v>
      </c>
      <c r="DN18" s="23">
        <v>745</v>
      </c>
      <c r="DO18" s="23">
        <v>1994</v>
      </c>
      <c r="DP18" s="23">
        <v>84</v>
      </c>
      <c r="DQ18" s="23">
        <v>294</v>
      </c>
      <c r="DR18" s="23">
        <v>1016</v>
      </c>
      <c r="DS18" s="23">
        <v>478</v>
      </c>
      <c r="DT18" s="23">
        <v>118</v>
      </c>
      <c r="DU18" s="23">
        <v>166</v>
      </c>
      <c r="DV18" s="23">
        <v>99</v>
      </c>
      <c r="DW18" s="23">
        <v>141</v>
      </c>
      <c r="DX18" s="23">
        <v>28</v>
      </c>
      <c r="DY18" s="23">
        <v>52</v>
      </c>
      <c r="DZ18" s="23">
        <v>139</v>
      </c>
      <c r="EA18" s="23">
        <v>186</v>
      </c>
      <c r="EB18" s="23">
        <v>309</v>
      </c>
      <c r="EC18" s="23">
        <v>86</v>
      </c>
      <c r="ED18" s="23">
        <v>49</v>
      </c>
      <c r="EE18" s="23">
        <v>128</v>
      </c>
      <c r="EF18" s="23">
        <v>945</v>
      </c>
      <c r="EG18" s="23">
        <v>157</v>
      </c>
      <c r="EH18" s="23">
        <v>87</v>
      </c>
      <c r="EI18" s="23">
        <v>10961</v>
      </c>
      <c r="EJ18" s="23">
        <v>4844</v>
      </c>
      <c r="EK18" s="23">
        <v>230</v>
      </c>
      <c r="EL18" s="23">
        <v>185</v>
      </c>
      <c r="EM18" s="23">
        <v>189</v>
      </c>
      <c r="EN18" s="23">
        <v>638</v>
      </c>
      <c r="EO18" s="23">
        <v>129</v>
      </c>
      <c r="EP18" s="23">
        <v>113</v>
      </c>
      <c r="EQ18" s="23">
        <v>272</v>
      </c>
      <c r="ER18" s="23">
        <v>101</v>
      </c>
      <c r="ES18" s="23">
        <v>69</v>
      </c>
      <c r="ET18" s="23">
        <v>109</v>
      </c>
      <c r="EU18" s="23">
        <v>501</v>
      </c>
      <c r="EV18" s="23">
        <v>46</v>
      </c>
      <c r="EW18" s="23">
        <v>156</v>
      </c>
      <c r="EX18" s="23">
        <v>48</v>
      </c>
      <c r="EY18" s="23">
        <v>256</v>
      </c>
      <c r="EZ18" s="23">
        <v>57</v>
      </c>
      <c r="FA18" s="23">
        <v>1197</v>
      </c>
      <c r="FB18" s="23">
        <v>163</v>
      </c>
      <c r="FC18" s="23">
        <v>571</v>
      </c>
      <c r="FD18" s="23">
        <v>218</v>
      </c>
      <c r="FE18" s="23">
        <v>39</v>
      </c>
      <c r="FF18" s="23">
        <v>99</v>
      </c>
      <c r="FG18" s="23">
        <v>49</v>
      </c>
      <c r="FH18" s="23">
        <v>40</v>
      </c>
      <c r="FI18" s="23">
        <v>807</v>
      </c>
      <c r="FJ18" s="23">
        <v>564</v>
      </c>
      <c r="FK18" s="23">
        <v>1188</v>
      </c>
      <c r="FL18" s="23">
        <v>1400</v>
      </c>
      <c r="FM18" s="23">
        <v>873</v>
      </c>
      <c r="FN18" s="23">
        <v>14217</v>
      </c>
      <c r="FO18" s="23">
        <v>429</v>
      </c>
      <c r="FP18" s="23">
        <v>1325</v>
      </c>
      <c r="FQ18" s="23">
        <v>397</v>
      </c>
      <c r="FR18" s="23">
        <v>61</v>
      </c>
      <c r="FS18" s="23">
        <v>23</v>
      </c>
      <c r="FT18" s="23">
        <v>19</v>
      </c>
      <c r="FU18" s="23">
        <v>504</v>
      </c>
      <c r="FV18" s="23">
        <v>347</v>
      </c>
      <c r="FW18" s="23">
        <v>91</v>
      </c>
      <c r="FX18" s="23">
        <v>20</v>
      </c>
      <c r="FY18" s="18">
        <v>340299</v>
      </c>
      <c r="FZ18" s="18">
        <f t="shared" si="0"/>
        <v>340299</v>
      </c>
      <c r="GA18" s="18"/>
      <c r="GB18" s="18"/>
      <c r="GC18" s="18"/>
      <c r="GD18" s="18"/>
      <c r="GE18" s="18"/>
      <c r="GF18" s="18"/>
      <c r="GG18" s="7"/>
      <c r="GH18" s="18"/>
      <c r="GI18" s="18"/>
      <c r="GJ18" s="18"/>
      <c r="GK18" s="18"/>
      <c r="GL18" s="18"/>
      <c r="GM18" s="18"/>
      <c r="GN18" s="30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pans="1:256" x14ac:dyDescent="0.2">
      <c r="A19" s="21" t="s">
        <v>450</v>
      </c>
      <c r="B19" s="7" t="s">
        <v>451</v>
      </c>
      <c r="C19" s="31">
        <f>ROUND(FZ136/FZ21,4)</f>
        <v>0.41830000000000001</v>
      </c>
      <c r="D19" s="32">
        <v>0.41830000000000001</v>
      </c>
      <c r="E19" s="32">
        <v>0.41830000000000001</v>
      </c>
      <c r="F19" s="32">
        <v>0.41830000000000001</v>
      </c>
      <c r="G19" s="32">
        <v>0.41830000000000001</v>
      </c>
      <c r="H19" s="32">
        <v>0.41830000000000001</v>
      </c>
      <c r="I19" s="32">
        <v>0.41830000000000001</v>
      </c>
      <c r="J19" s="32">
        <v>0.41830000000000001</v>
      </c>
      <c r="K19" s="32">
        <v>0.41830000000000001</v>
      </c>
      <c r="L19" s="32">
        <v>0.41830000000000001</v>
      </c>
      <c r="M19" s="32">
        <v>0.41830000000000001</v>
      </c>
      <c r="N19" s="32">
        <v>0.41830000000000001</v>
      </c>
      <c r="O19" s="32">
        <v>0.41830000000000001</v>
      </c>
      <c r="P19" s="32">
        <v>0.41830000000000001</v>
      </c>
      <c r="Q19" s="32">
        <v>0.41830000000000001</v>
      </c>
      <c r="R19" s="32">
        <v>0.41830000000000001</v>
      </c>
      <c r="S19" s="32">
        <v>0.41830000000000001</v>
      </c>
      <c r="T19" s="32">
        <v>0.41830000000000001</v>
      </c>
      <c r="U19" s="32">
        <v>0.41830000000000001</v>
      </c>
      <c r="V19" s="32">
        <v>0.41830000000000001</v>
      </c>
      <c r="W19" s="32">
        <v>0.41830000000000001</v>
      </c>
      <c r="X19" s="32">
        <v>0.41830000000000001</v>
      </c>
      <c r="Y19" s="32">
        <v>0.41830000000000001</v>
      </c>
      <c r="Z19" s="32">
        <v>0.41830000000000001</v>
      </c>
      <c r="AA19" s="32">
        <v>0.41830000000000001</v>
      </c>
      <c r="AB19" s="32">
        <v>0.41830000000000001</v>
      </c>
      <c r="AC19" s="32">
        <v>0.41830000000000001</v>
      </c>
      <c r="AD19" s="32">
        <v>0.41830000000000001</v>
      </c>
      <c r="AE19" s="32">
        <v>0.41830000000000001</v>
      </c>
      <c r="AF19" s="32">
        <v>0.41830000000000001</v>
      </c>
      <c r="AG19" s="32">
        <v>0.41830000000000001</v>
      </c>
      <c r="AH19" s="32">
        <v>0.41830000000000001</v>
      </c>
      <c r="AI19" s="32">
        <v>0.41830000000000001</v>
      </c>
      <c r="AJ19" s="32">
        <v>0.41830000000000001</v>
      </c>
      <c r="AK19" s="32">
        <v>0.41830000000000001</v>
      </c>
      <c r="AL19" s="32">
        <v>0.41830000000000001</v>
      </c>
      <c r="AM19" s="32">
        <v>0.41830000000000001</v>
      </c>
      <c r="AN19" s="32">
        <v>0.41830000000000001</v>
      </c>
      <c r="AO19" s="32">
        <v>0.41830000000000001</v>
      </c>
      <c r="AP19" s="32">
        <v>0.41830000000000001</v>
      </c>
      <c r="AQ19" s="32">
        <v>0.41830000000000001</v>
      </c>
      <c r="AR19" s="32">
        <v>0.41830000000000001</v>
      </c>
      <c r="AS19" s="32">
        <v>0.41830000000000001</v>
      </c>
      <c r="AT19" s="32">
        <v>0.41830000000000001</v>
      </c>
      <c r="AU19" s="32">
        <v>0.41830000000000001</v>
      </c>
      <c r="AV19" s="32">
        <v>0.41830000000000001</v>
      </c>
      <c r="AW19" s="32">
        <v>0.41830000000000001</v>
      </c>
      <c r="AX19" s="32">
        <v>0.41830000000000001</v>
      </c>
      <c r="AY19" s="32">
        <v>0.41830000000000001</v>
      </c>
      <c r="AZ19" s="32">
        <v>0.41830000000000001</v>
      </c>
      <c r="BA19" s="32">
        <v>0.41830000000000001</v>
      </c>
      <c r="BB19" s="32">
        <v>0.41830000000000001</v>
      </c>
      <c r="BC19" s="32">
        <v>0.41830000000000001</v>
      </c>
      <c r="BD19" s="32">
        <v>0.41830000000000001</v>
      </c>
      <c r="BE19" s="32">
        <v>0.41830000000000001</v>
      </c>
      <c r="BF19" s="32">
        <v>0.41830000000000001</v>
      </c>
      <c r="BG19" s="32">
        <v>0.41830000000000001</v>
      </c>
      <c r="BH19" s="32">
        <v>0.41830000000000001</v>
      </c>
      <c r="BI19" s="32">
        <v>0.41830000000000001</v>
      </c>
      <c r="BJ19" s="32">
        <v>0.41830000000000001</v>
      </c>
      <c r="BK19" s="32">
        <v>0.41830000000000001</v>
      </c>
      <c r="BL19" s="32">
        <v>0.41830000000000001</v>
      </c>
      <c r="BM19" s="32">
        <v>0.41830000000000001</v>
      </c>
      <c r="BN19" s="32">
        <v>0.41830000000000001</v>
      </c>
      <c r="BO19" s="32">
        <v>0.41830000000000001</v>
      </c>
      <c r="BP19" s="32">
        <v>0.41830000000000001</v>
      </c>
      <c r="BQ19" s="32">
        <v>0.41830000000000001</v>
      </c>
      <c r="BR19" s="32">
        <v>0.41830000000000001</v>
      </c>
      <c r="BS19" s="32">
        <v>0.41830000000000001</v>
      </c>
      <c r="BT19" s="32">
        <v>0.41830000000000001</v>
      </c>
      <c r="BU19" s="32">
        <v>0.41830000000000001</v>
      </c>
      <c r="BV19" s="32">
        <v>0.41830000000000001</v>
      </c>
      <c r="BW19" s="32">
        <v>0.41830000000000001</v>
      </c>
      <c r="BX19" s="32">
        <v>0.41830000000000001</v>
      </c>
      <c r="BY19" s="32">
        <v>0.41830000000000001</v>
      </c>
      <c r="BZ19" s="32">
        <v>0.41830000000000001</v>
      </c>
      <c r="CA19" s="32">
        <v>0.41830000000000001</v>
      </c>
      <c r="CB19" s="32">
        <v>0.41830000000000001</v>
      </c>
      <c r="CC19" s="32">
        <v>0.41830000000000001</v>
      </c>
      <c r="CD19" s="32">
        <v>0.41830000000000001</v>
      </c>
      <c r="CE19" s="32">
        <v>0.41830000000000001</v>
      </c>
      <c r="CF19" s="32">
        <v>0.41830000000000001</v>
      </c>
      <c r="CG19" s="32">
        <v>0.41830000000000001</v>
      </c>
      <c r="CH19" s="32">
        <v>0.41830000000000001</v>
      </c>
      <c r="CI19" s="32">
        <v>0.41830000000000001</v>
      </c>
      <c r="CJ19" s="32">
        <v>0.41830000000000001</v>
      </c>
      <c r="CK19" s="32">
        <v>0.41830000000000001</v>
      </c>
      <c r="CL19" s="32">
        <v>0.41830000000000001</v>
      </c>
      <c r="CM19" s="32">
        <v>0.41830000000000001</v>
      </c>
      <c r="CN19" s="32">
        <v>0.41830000000000001</v>
      </c>
      <c r="CO19" s="32">
        <v>0.41830000000000001</v>
      </c>
      <c r="CP19" s="32">
        <v>0.41830000000000001</v>
      </c>
      <c r="CQ19" s="32">
        <v>0.41830000000000001</v>
      </c>
      <c r="CR19" s="32">
        <v>0.41830000000000001</v>
      </c>
      <c r="CS19" s="32">
        <v>0.41830000000000001</v>
      </c>
      <c r="CT19" s="32">
        <v>0.41830000000000001</v>
      </c>
      <c r="CU19" s="32">
        <v>0.41830000000000001</v>
      </c>
      <c r="CV19" s="32">
        <v>0.41830000000000001</v>
      </c>
      <c r="CW19" s="32">
        <v>0.41830000000000001</v>
      </c>
      <c r="CX19" s="32">
        <v>0.41830000000000001</v>
      </c>
      <c r="CY19" s="32">
        <v>0.41830000000000001</v>
      </c>
      <c r="CZ19" s="32">
        <v>0.41830000000000001</v>
      </c>
      <c r="DA19" s="32">
        <v>0.41830000000000001</v>
      </c>
      <c r="DB19" s="32">
        <v>0.41830000000000001</v>
      </c>
      <c r="DC19" s="32">
        <v>0.41830000000000001</v>
      </c>
      <c r="DD19" s="32">
        <v>0.41830000000000001</v>
      </c>
      <c r="DE19" s="32">
        <v>0.41830000000000001</v>
      </c>
      <c r="DF19" s="32">
        <v>0.41830000000000001</v>
      </c>
      <c r="DG19" s="32">
        <v>0.41830000000000001</v>
      </c>
      <c r="DH19" s="32">
        <v>0.41830000000000001</v>
      </c>
      <c r="DI19" s="32">
        <v>0.41830000000000001</v>
      </c>
      <c r="DJ19" s="32">
        <v>0.41830000000000001</v>
      </c>
      <c r="DK19" s="32">
        <v>0.41830000000000001</v>
      </c>
      <c r="DL19" s="32">
        <v>0.41830000000000001</v>
      </c>
      <c r="DM19" s="32">
        <v>0.41830000000000001</v>
      </c>
      <c r="DN19" s="32">
        <v>0.41830000000000001</v>
      </c>
      <c r="DO19" s="32">
        <v>0.41830000000000001</v>
      </c>
      <c r="DP19" s="32">
        <v>0.41830000000000001</v>
      </c>
      <c r="DQ19" s="32">
        <v>0.41830000000000001</v>
      </c>
      <c r="DR19" s="32">
        <v>0.41830000000000001</v>
      </c>
      <c r="DS19" s="32">
        <v>0.41830000000000001</v>
      </c>
      <c r="DT19" s="32">
        <v>0.41830000000000001</v>
      </c>
      <c r="DU19" s="32">
        <v>0.41830000000000001</v>
      </c>
      <c r="DV19" s="32">
        <v>0.41830000000000001</v>
      </c>
      <c r="DW19" s="32">
        <v>0.41830000000000001</v>
      </c>
      <c r="DX19" s="32">
        <v>0.41830000000000001</v>
      </c>
      <c r="DY19" s="32">
        <v>0.41830000000000001</v>
      </c>
      <c r="DZ19" s="32">
        <v>0.41830000000000001</v>
      </c>
      <c r="EA19" s="32">
        <v>0.41830000000000001</v>
      </c>
      <c r="EB19" s="32">
        <v>0.41830000000000001</v>
      </c>
      <c r="EC19" s="32">
        <v>0.41830000000000001</v>
      </c>
      <c r="ED19" s="32">
        <v>0.41830000000000001</v>
      </c>
      <c r="EE19" s="32">
        <v>0.41830000000000001</v>
      </c>
      <c r="EF19" s="32">
        <v>0.41830000000000001</v>
      </c>
      <c r="EG19" s="32">
        <v>0.41830000000000001</v>
      </c>
      <c r="EH19" s="32">
        <v>0.41830000000000001</v>
      </c>
      <c r="EI19" s="32">
        <v>0.41830000000000001</v>
      </c>
      <c r="EJ19" s="32">
        <v>0.41830000000000001</v>
      </c>
      <c r="EK19" s="32">
        <v>0.41830000000000001</v>
      </c>
      <c r="EL19" s="32">
        <v>0.41830000000000001</v>
      </c>
      <c r="EM19" s="32">
        <v>0.41830000000000001</v>
      </c>
      <c r="EN19" s="32">
        <v>0.41830000000000001</v>
      </c>
      <c r="EO19" s="32">
        <v>0.41830000000000001</v>
      </c>
      <c r="EP19" s="32">
        <v>0.41830000000000001</v>
      </c>
      <c r="EQ19" s="32">
        <v>0.41830000000000001</v>
      </c>
      <c r="ER19" s="32">
        <v>0.41830000000000001</v>
      </c>
      <c r="ES19" s="32">
        <v>0.41830000000000001</v>
      </c>
      <c r="ET19" s="32">
        <v>0.41830000000000001</v>
      </c>
      <c r="EU19" s="32">
        <v>0.41830000000000001</v>
      </c>
      <c r="EV19" s="32">
        <v>0.41830000000000001</v>
      </c>
      <c r="EW19" s="32">
        <v>0.41830000000000001</v>
      </c>
      <c r="EX19" s="32">
        <v>0.41830000000000001</v>
      </c>
      <c r="EY19" s="32">
        <v>0.41830000000000001</v>
      </c>
      <c r="EZ19" s="32">
        <v>0.41830000000000001</v>
      </c>
      <c r="FA19" s="32">
        <v>0.41830000000000001</v>
      </c>
      <c r="FB19" s="32">
        <v>0.41830000000000001</v>
      </c>
      <c r="FC19" s="32">
        <v>0.41830000000000001</v>
      </c>
      <c r="FD19" s="32">
        <v>0.41830000000000001</v>
      </c>
      <c r="FE19" s="32">
        <v>0.41830000000000001</v>
      </c>
      <c r="FF19" s="32">
        <v>0.41830000000000001</v>
      </c>
      <c r="FG19" s="32">
        <v>0.41830000000000001</v>
      </c>
      <c r="FH19" s="32">
        <v>0.41830000000000001</v>
      </c>
      <c r="FI19" s="32">
        <v>0.41830000000000001</v>
      </c>
      <c r="FJ19" s="32">
        <v>0.41830000000000001</v>
      </c>
      <c r="FK19" s="32">
        <v>0.41830000000000001</v>
      </c>
      <c r="FL19" s="32">
        <v>0.41830000000000001</v>
      </c>
      <c r="FM19" s="32">
        <v>0.41830000000000001</v>
      </c>
      <c r="FN19" s="32">
        <v>0.41830000000000001</v>
      </c>
      <c r="FO19" s="32">
        <v>0.41830000000000001</v>
      </c>
      <c r="FP19" s="32">
        <v>0.41830000000000001</v>
      </c>
      <c r="FQ19" s="32">
        <v>0.41830000000000001</v>
      </c>
      <c r="FR19" s="32">
        <v>0.41830000000000001</v>
      </c>
      <c r="FS19" s="32">
        <v>0.41830000000000001</v>
      </c>
      <c r="FT19" s="32">
        <v>0.41830000000000001</v>
      </c>
      <c r="FU19" s="32">
        <v>0.41830000000000001</v>
      </c>
      <c r="FV19" s="32">
        <v>0.41830000000000001</v>
      </c>
      <c r="FW19" s="32">
        <v>0.41830000000000001</v>
      </c>
      <c r="FX19" s="32">
        <v>0.41830000000000001</v>
      </c>
      <c r="FY19" s="32"/>
      <c r="FZ19" s="32">
        <f>FX19</f>
        <v>0.41830000000000001</v>
      </c>
      <c r="GA19" s="32"/>
      <c r="GB19" s="32"/>
      <c r="GC19" s="32"/>
      <c r="GD19" s="32"/>
      <c r="GE19" s="32"/>
      <c r="GF19" s="32"/>
      <c r="GG19" s="7"/>
      <c r="GH19" s="32"/>
      <c r="GI19" s="32"/>
      <c r="GJ19" s="32"/>
      <c r="GK19" s="32"/>
      <c r="GL19" s="32"/>
      <c r="GM19" s="32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1:256" x14ac:dyDescent="0.2">
      <c r="A20" s="6" t="s">
        <v>452</v>
      </c>
      <c r="B20" s="18" t="s">
        <v>453</v>
      </c>
      <c r="C20" s="23">
        <v>4026</v>
      </c>
      <c r="D20" s="23">
        <v>23648</v>
      </c>
      <c r="E20" s="23">
        <v>3496</v>
      </c>
      <c r="F20" s="23">
        <v>13829</v>
      </c>
      <c r="G20" s="23">
        <v>711</v>
      </c>
      <c r="H20" s="23">
        <v>652</v>
      </c>
      <c r="I20" s="23">
        <v>5183</v>
      </c>
      <c r="J20" s="23">
        <v>1342</v>
      </c>
      <c r="K20" s="23">
        <v>171</v>
      </c>
      <c r="L20" s="23">
        <v>1227</v>
      </c>
      <c r="M20" s="23">
        <v>533</v>
      </c>
      <c r="N20" s="23">
        <v>30170</v>
      </c>
      <c r="O20" s="23">
        <v>7363</v>
      </c>
      <c r="P20" s="23">
        <v>195</v>
      </c>
      <c r="Q20" s="23">
        <v>23931</v>
      </c>
      <c r="R20" s="23">
        <v>2317</v>
      </c>
      <c r="S20" s="23">
        <v>1042</v>
      </c>
      <c r="T20" s="23">
        <v>113</v>
      </c>
      <c r="U20" s="23">
        <v>27</v>
      </c>
      <c r="V20" s="23">
        <v>175</v>
      </c>
      <c r="W20" s="23">
        <v>138</v>
      </c>
      <c r="X20" s="23">
        <v>16</v>
      </c>
      <c r="Y20" s="23">
        <v>371</v>
      </c>
      <c r="Z20" s="23">
        <v>132</v>
      </c>
      <c r="AA20" s="23">
        <v>18743</v>
      </c>
      <c r="AB20" s="23">
        <v>15727</v>
      </c>
      <c r="AC20" s="23">
        <v>588</v>
      </c>
      <c r="AD20" s="23">
        <v>849</v>
      </c>
      <c r="AE20" s="23">
        <v>56</v>
      </c>
      <c r="AF20" s="23">
        <v>112</v>
      </c>
      <c r="AG20" s="23">
        <v>348</v>
      </c>
      <c r="AH20" s="23">
        <v>579</v>
      </c>
      <c r="AI20" s="23">
        <v>227</v>
      </c>
      <c r="AJ20" s="23">
        <v>92</v>
      </c>
      <c r="AK20" s="23">
        <v>99</v>
      </c>
      <c r="AL20" s="23">
        <v>166</v>
      </c>
      <c r="AM20" s="23">
        <v>228</v>
      </c>
      <c r="AN20" s="23">
        <v>180</v>
      </c>
      <c r="AO20" s="23">
        <v>2660</v>
      </c>
      <c r="AP20" s="23">
        <v>49652</v>
      </c>
      <c r="AQ20" s="23">
        <v>146</v>
      </c>
      <c r="AR20" s="23">
        <v>37893</v>
      </c>
      <c r="AS20" s="23">
        <v>3890</v>
      </c>
      <c r="AT20" s="23">
        <v>1474</v>
      </c>
      <c r="AU20" s="23">
        <v>167</v>
      </c>
      <c r="AV20" s="23">
        <v>202</v>
      </c>
      <c r="AW20" s="23">
        <v>152</v>
      </c>
      <c r="AX20" s="23">
        <v>45</v>
      </c>
      <c r="AY20" s="23">
        <v>254</v>
      </c>
      <c r="AZ20" s="23">
        <v>8089</v>
      </c>
      <c r="BA20" s="23">
        <v>5761</v>
      </c>
      <c r="BB20" s="23">
        <v>4931</v>
      </c>
      <c r="BC20" s="23">
        <v>15807</v>
      </c>
      <c r="BD20" s="23">
        <v>2140</v>
      </c>
      <c r="BE20" s="23">
        <v>759</v>
      </c>
      <c r="BF20" s="23">
        <v>15603</v>
      </c>
      <c r="BG20" s="23">
        <v>551</v>
      </c>
      <c r="BH20" s="23">
        <v>303</v>
      </c>
      <c r="BI20" s="23">
        <v>154</v>
      </c>
      <c r="BJ20" s="23">
        <v>3679</v>
      </c>
      <c r="BK20" s="23">
        <v>12290</v>
      </c>
      <c r="BL20" s="23">
        <v>42</v>
      </c>
      <c r="BM20" s="23">
        <v>188</v>
      </c>
      <c r="BN20" s="23">
        <v>1994</v>
      </c>
      <c r="BO20" s="23">
        <v>820</v>
      </c>
      <c r="BP20" s="23">
        <v>111</v>
      </c>
      <c r="BQ20" s="23">
        <v>3482</v>
      </c>
      <c r="BR20" s="23">
        <v>2760</v>
      </c>
      <c r="BS20" s="23">
        <v>695</v>
      </c>
      <c r="BT20" s="23">
        <v>228</v>
      </c>
      <c r="BU20" s="23">
        <v>236</v>
      </c>
      <c r="BV20" s="23">
        <v>746</v>
      </c>
      <c r="BW20" s="23">
        <v>1244</v>
      </c>
      <c r="BX20" s="23">
        <v>43</v>
      </c>
      <c r="BY20" s="23">
        <v>307</v>
      </c>
      <c r="BZ20" s="23">
        <v>127</v>
      </c>
      <c r="CA20" s="23">
        <v>98</v>
      </c>
      <c r="CB20" s="23">
        <v>44899</v>
      </c>
      <c r="CC20" s="23">
        <v>124</v>
      </c>
      <c r="CD20" s="23">
        <v>325</v>
      </c>
      <c r="CE20" s="23">
        <v>93</v>
      </c>
      <c r="CF20" s="23">
        <v>66</v>
      </c>
      <c r="CG20" s="23">
        <v>122</v>
      </c>
      <c r="CH20" s="23">
        <v>57</v>
      </c>
      <c r="CI20" s="23">
        <v>437</v>
      </c>
      <c r="CJ20" s="23">
        <v>526</v>
      </c>
      <c r="CK20" s="23">
        <v>3551</v>
      </c>
      <c r="CL20" s="23">
        <v>770</v>
      </c>
      <c r="CM20" s="23">
        <v>394</v>
      </c>
      <c r="CN20" s="23">
        <v>20322</v>
      </c>
      <c r="CO20" s="23">
        <v>8946</v>
      </c>
      <c r="CP20" s="23">
        <v>605</v>
      </c>
      <c r="CQ20" s="23">
        <v>514</v>
      </c>
      <c r="CR20" s="23">
        <v>165</v>
      </c>
      <c r="CS20" s="23">
        <v>182</v>
      </c>
      <c r="CT20" s="23">
        <v>64</v>
      </c>
      <c r="CU20" s="23">
        <v>249</v>
      </c>
      <c r="CV20" s="23">
        <v>15</v>
      </c>
      <c r="CW20" s="23">
        <v>131</v>
      </c>
      <c r="CX20" s="23">
        <v>270</v>
      </c>
      <c r="CY20" s="23">
        <v>17</v>
      </c>
      <c r="CZ20" s="23">
        <v>1178</v>
      </c>
      <c r="DA20" s="23">
        <v>131</v>
      </c>
      <c r="DB20" s="23">
        <v>193</v>
      </c>
      <c r="DC20" s="23">
        <v>107</v>
      </c>
      <c r="DD20" s="23">
        <v>93</v>
      </c>
      <c r="DE20" s="23">
        <v>143</v>
      </c>
      <c r="DF20" s="23">
        <v>12698</v>
      </c>
      <c r="DG20" s="23">
        <v>60</v>
      </c>
      <c r="DH20" s="23">
        <v>1261</v>
      </c>
      <c r="DI20" s="23">
        <v>1568</v>
      </c>
      <c r="DJ20" s="23">
        <v>423</v>
      </c>
      <c r="DK20" s="23">
        <v>283</v>
      </c>
      <c r="DL20" s="23">
        <v>3379</v>
      </c>
      <c r="DM20" s="23">
        <v>152</v>
      </c>
      <c r="DN20" s="23">
        <v>806</v>
      </c>
      <c r="DO20" s="23">
        <v>2011</v>
      </c>
      <c r="DP20" s="23">
        <v>141</v>
      </c>
      <c r="DQ20" s="23">
        <v>499</v>
      </c>
      <c r="DR20" s="23">
        <v>817</v>
      </c>
      <c r="DS20" s="23">
        <v>395</v>
      </c>
      <c r="DT20" s="23">
        <v>104</v>
      </c>
      <c r="DU20" s="23">
        <v>210</v>
      </c>
      <c r="DV20" s="23">
        <v>141</v>
      </c>
      <c r="DW20" s="23">
        <v>207</v>
      </c>
      <c r="DX20" s="23">
        <v>108</v>
      </c>
      <c r="DY20" s="23">
        <v>184</v>
      </c>
      <c r="DZ20" s="23">
        <v>445</v>
      </c>
      <c r="EA20" s="23">
        <v>361</v>
      </c>
      <c r="EB20" s="23">
        <v>331</v>
      </c>
      <c r="EC20" s="23">
        <v>174</v>
      </c>
      <c r="ED20" s="23">
        <v>910</v>
      </c>
      <c r="EE20" s="23">
        <v>117</v>
      </c>
      <c r="EF20" s="23">
        <v>859</v>
      </c>
      <c r="EG20" s="23">
        <v>151</v>
      </c>
      <c r="EH20" s="23">
        <v>173</v>
      </c>
      <c r="EI20" s="23">
        <v>8730</v>
      </c>
      <c r="EJ20" s="23">
        <v>6325</v>
      </c>
      <c r="EK20" s="23">
        <v>412</v>
      </c>
      <c r="EL20" s="23">
        <v>281</v>
      </c>
      <c r="EM20" s="23">
        <v>244</v>
      </c>
      <c r="EN20" s="23">
        <v>560</v>
      </c>
      <c r="EO20" s="23">
        <v>202</v>
      </c>
      <c r="EP20" s="23">
        <v>272</v>
      </c>
      <c r="EQ20" s="23">
        <v>1646</v>
      </c>
      <c r="ER20" s="23">
        <v>188</v>
      </c>
      <c r="ES20" s="23">
        <v>149</v>
      </c>
      <c r="ET20" s="23">
        <v>89</v>
      </c>
      <c r="EU20" s="23">
        <v>333</v>
      </c>
      <c r="EV20" s="23">
        <v>57</v>
      </c>
      <c r="EW20" s="23">
        <v>483</v>
      </c>
      <c r="EX20" s="23">
        <v>111</v>
      </c>
      <c r="EY20" s="23">
        <v>220</v>
      </c>
      <c r="EZ20" s="23">
        <v>73</v>
      </c>
      <c r="FA20" s="23">
        <v>2052</v>
      </c>
      <c r="FB20" s="23">
        <v>167</v>
      </c>
      <c r="FC20" s="23">
        <v>1261</v>
      </c>
      <c r="FD20" s="23">
        <v>278</v>
      </c>
      <c r="FE20" s="23">
        <v>42</v>
      </c>
      <c r="FF20" s="23">
        <v>114</v>
      </c>
      <c r="FG20" s="23">
        <v>76</v>
      </c>
      <c r="FH20" s="23">
        <v>54</v>
      </c>
      <c r="FI20" s="23">
        <v>1079</v>
      </c>
      <c r="FJ20" s="23">
        <v>1242</v>
      </c>
      <c r="FK20" s="23">
        <v>1615</v>
      </c>
      <c r="FL20" s="23">
        <v>5023</v>
      </c>
      <c r="FM20" s="23">
        <v>2309</v>
      </c>
      <c r="FN20" s="23">
        <v>13519</v>
      </c>
      <c r="FO20" s="23">
        <v>695</v>
      </c>
      <c r="FP20" s="23">
        <v>1404</v>
      </c>
      <c r="FQ20" s="23">
        <v>643</v>
      </c>
      <c r="FR20" s="23">
        <v>100</v>
      </c>
      <c r="FS20" s="23">
        <v>112</v>
      </c>
      <c r="FT20" s="23">
        <v>36</v>
      </c>
      <c r="FU20" s="23">
        <v>483</v>
      </c>
      <c r="FV20" s="23">
        <v>428</v>
      </c>
      <c r="FW20" s="23">
        <v>96</v>
      </c>
      <c r="FX20" s="23">
        <v>44</v>
      </c>
      <c r="FY20" s="29"/>
      <c r="FZ20" s="18">
        <f>SUM(C20:FX20)</f>
        <v>505429</v>
      </c>
      <c r="GA20" s="18"/>
      <c r="GB20" s="18"/>
      <c r="GC20" s="18"/>
      <c r="GD20" s="18"/>
      <c r="GE20" s="18"/>
      <c r="GF20" s="18"/>
      <c r="GG20" s="7"/>
      <c r="GH20" s="18"/>
      <c r="GI20" s="18"/>
      <c r="GJ20" s="18"/>
      <c r="GK20" s="18"/>
      <c r="GL20" s="18"/>
      <c r="GM20" s="18"/>
    </row>
    <row r="21" spans="1:256" s="8" customFormat="1" x14ac:dyDescent="0.2">
      <c r="A21" s="6" t="s">
        <v>454</v>
      </c>
      <c r="B21" s="18" t="s">
        <v>455</v>
      </c>
      <c r="C21" s="22">
        <v>6526</v>
      </c>
      <c r="D21" s="23">
        <v>38917</v>
      </c>
      <c r="E21" s="23">
        <v>5838</v>
      </c>
      <c r="F21" s="23">
        <v>22493</v>
      </c>
      <c r="G21" s="23">
        <v>1225</v>
      </c>
      <c r="H21" s="23">
        <v>1121</v>
      </c>
      <c r="I21" s="23">
        <v>8308</v>
      </c>
      <c r="J21" s="23">
        <v>2108</v>
      </c>
      <c r="K21" s="23">
        <v>250</v>
      </c>
      <c r="L21" s="23">
        <v>2181</v>
      </c>
      <c r="M21" s="23">
        <v>994</v>
      </c>
      <c r="N21" s="23">
        <v>50907</v>
      </c>
      <c r="O21" s="23">
        <v>13021</v>
      </c>
      <c r="P21" s="23">
        <v>301</v>
      </c>
      <c r="Q21" s="23">
        <v>37964</v>
      </c>
      <c r="R21" s="23">
        <v>5581</v>
      </c>
      <c r="S21" s="23">
        <v>1675</v>
      </c>
      <c r="T21" s="23">
        <v>164</v>
      </c>
      <c r="U21" s="23">
        <v>48</v>
      </c>
      <c r="V21" s="23">
        <v>260</v>
      </c>
      <c r="W21" s="23">
        <v>196</v>
      </c>
      <c r="X21" s="23">
        <v>30</v>
      </c>
      <c r="Y21" s="23">
        <v>784</v>
      </c>
      <c r="Z21" s="23">
        <v>232</v>
      </c>
      <c r="AA21" s="23">
        <v>31186</v>
      </c>
      <c r="AB21" s="23">
        <v>27543</v>
      </c>
      <c r="AC21" s="23">
        <v>944</v>
      </c>
      <c r="AD21" s="23">
        <v>1386</v>
      </c>
      <c r="AE21" s="23">
        <v>92</v>
      </c>
      <c r="AF21" s="23">
        <v>172</v>
      </c>
      <c r="AG21" s="23">
        <v>609</v>
      </c>
      <c r="AH21" s="23">
        <v>988</v>
      </c>
      <c r="AI21" s="23">
        <v>359</v>
      </c>
      <c r="AJ21" s="23">
        <v>151</v>
      </c>
      <c r="AK21" s="23">
        <v>167</v>
      </c>
      <c r="AL21" s="23">
        <v>258</v>
      </c>
      <c r="AM21" s="23">
        <v>382</v>
      </c>
      <c r="AN21" s="23">
        <v>319</v>
      </c>
      <c r="AO21" s="23">
        <v>4387</v>
      </c>
      <c r="AP21" s="23">
        <v>82572</v>
      </c>
      <c r="AQ21" s="23">
        <v>246</v>
      </c>
      <c r="AR21" s="23">
        <v>63645</v>
      </c>
      <c r="AS21" s="23">
        <v>6592</v>
      </c>
      <c r="AT21" s="23">
        <v>2331</v>
      </c>
      <c r="AU21" s="23">
        <v>269</v>
      </c>
      <c r="AV21" s="23">
        <v>328</v>
      </c>
      <c r="AW21" s="23">
        <v>246</v>
      </c>
      <c r="AX21" s="23">
        <v>70</v>
      </c>
      <c r="AY21" s="23">
        <v>408</v>
      </c>
      <c r="AZ21" s="23">
        <v>12590</v>
      </c>
      <c r="BA21" s="23">
        <v>9173</v>
      </c>
      <c r="BB21" s="23">
        <v>7673</v>
      </c>
      <c r="BC21" s="23">
        <v>25652</v>
      </c>
      <c r="BD21" s="23">
        <v>3607</v>
      </c>
      <c r="BE21" s="23">
        <v>1286</v>
      </c>
      <c r="BF21" s="23">
        <v>26171</v>
      </c>
      <c r="BG21" s="23">
        <v>892</v>
      </c>
      <c r="BH21" s="23">
        <v>598</v>
      </c>
      <c r="BI21" s="23">
        <v>269</v>
      </c>
      <c r="BJ21" s="23">
        <v>6385</v>
      </c>
      <c r="BK21" s="23">
        <v>25103</v>
      </c>
      <c r="BL21" s="23">
        <v>90</v>
      </c>
      <c r="BM21" s="23">
        <v>303</v>
      </c>
      <c r="BN21" s="23">
        <v>3229</v>
      </c>
      <c r="BO21" s="23">
        <v>1295</v>
      </c>
      <c r="BP21" s="23">
        <v>174</v>
      </c>
      <c r="BQ21" s="23">
        <v>5836</v>
      </c>
      <c r="BR21" s="23">
        <v>4409</v>
      </c>
      <c r="BS21" s="23">
        <v>1112</v>
      </c>
      <c r="BT21" s="23">
        <v>377</v>
      </c>
      <c r="BU21" s="23">
        <v>393</v>
      </c>
      <c r="BV21" s="23">
        <v>1229</v>
      </c>
      <c r="BW21" s="23">
        <v>1988</v>
      </c>
      <c r="BX21" s="23">
        <v>72</v>
      </c>
      <c r="BY21" s="23">
        <v>451</v>
      </c>
      <c r="BZ21" s="23">
        <v>215</v>
      </c>
      <c r="CA21" s="23">
        <v>168</v>
      </c>
      <c r="CB21" s="23">
        <v>75309</v>
      </c>
      <c r="CC21" s="23">
        <v>184</v>
      </c>
      <c r="CD21" s="23">
        <v>410</v>
      </c>
      <c r="CE21" s="23">
        <v>154</v>
      </c>
      <c r="CF21" s="23">
        <v>118</v>
      </c>
      <c r="CG21" s="23">
        <v>201</v>
      </c>
      <c r="CH21" s="23">
        <v>101</v>
      </c>
      <c r="CI21" s="23">
        <v>710</v>
      </c>
      <c r="CJ21" s="23">
        <v>892</v>
      </c>
      <c r="CK21" s="23">
        <v>5997</v>
      </c>
      <c r="CL21" s="23">
        <v>1274</v>
      </c>
      <c r="CM21" s="23">
        <v>640</v>
      </c>
      <c r="CN21" s="23">
        <v>33362</v>
      </c>
      <c r="CO21" s="23">
        <v>14645</v>
      </c>
      <c r="CP21" s="23">
        <v>1011</v>
      </c>
      <c r="CQ21" s="23">
        <v>796</v>
      </c>
      <c r="CR21" s="23">
        <v>235</v>
      </c>
      <c r="CS21" s="23">
        <v>307</v>
      </c>
      <c r="CT21" s="23">
        <v>107</v>
      </c>
      <c r="CU21" s="23">
        <v>442</v>
      </c>
      <c r="CV21" s="23">
        <v>30</v>
      </c>
      <c r="CW21" s="23">
        <v>195</v>
      </c>
      <c r="CX21" s="23">
        <v>457</v>
      </c>
      <c r="CY21" s="23">
        <v>37</v>
      </c>
      <c r="CZ21" s="23">
        <v>1836</v>
      </c>
      <c r="DA21" s="23">
        <v>201</v>
      </c>
      <c r="DB21" s="23">
        <v>314</v>
      </c>
      <c r="DC21" s="23">
        <v>160</v>
      </c>
      <c r="DD21" s="23">
        <v>155</v>
      </c>
      <c r="DE21" s="23">
        <v>290</v>
      </c>
      <c r="DF21" s="23">
        <v>20950</v>
      </c>
      <c r="DG21" s="23">
        <v>85</v>
      </c>
      <c r="DH21" s="23">
        <v>1962</v>
      </c>
      <c r="DI21" s="23">
        <v>2412</v>
      </c>
      <c r="DJ21" s="23">
        <v>628</v>
      </c>
      <c r="DK21" s="23">
        <v>468</v>
      </c>
      <c r="DL21" s="23">
        <v>5718</v>
      </c>
      <c r="DM21" s="23">
        <v>236</v>
      </c>
      <c r="DN21" s="23">
        <v>1271</v>
      </c>
      <c r="DO21" s="23">
        <v>3172</v>
      </c>
      <c r="DP21" s="23">
        <v>204</v>
      </c>
      <c r="DQ21" s="23">
        <v>778</v>
      </c>
      <c r="DR21" s="23">
        <v>1349</v>
      </c>
      <c r="DS21" s="23">
        <v>628</v>
      </c>
      <c r="DT21" s="23">
        <v>163</v>
      </c>
      <c r="DU21" s="23">
        <v>346</v>
      </c>
      <c r="DV21" s="23">
        <v>218</v>
      </c>
      <c r="DW21" s="23">
        <v>314</v>
      </c>
      <c r="DX21" s="23">
        <v>160</v>
      </c>
      <c r="DY21" s="23">
        <v>310</v>
      </c>
      <c r="DZ21" s="23">
        <v>724</v>
      </c>
      <c r="EA21" s="23">
        <v>532</v>
      </c>
      <c r="EB21" s="23">
        <v>552</v>
      </c>
      <c r="EC21" s="23">
        <v>304</v>
      </c>
      <c r="ED21" s="23">
        <v>1548</v>
      </c>
      <c r="EE21" s="23">
        <v>198</v>
      </c>
      <c r="EF21" s="23">
        <v>1396</v>
      </c>
      <c r="EG21" s="23">
        <v>251</v>
      </c>
      <c r="EH21" s="23">
        <v>248</v>
      </c>
      <c r="EI21" s="23">
        <v>14318</v>
      </c>
      <c r="EJ21" s="23">
        <v>10287</v>
      </c>
      <c r="EK21" s="23">
        <v>676</v>
      </c>
      <c r="EL21" s="23">
        <v>457</v>
      </c>
      <c r="EM21" s="23">
        <v>386</v>
      </c>
      <c r="EN21" s="23">
        <v>975</v>
      </c>
      <c r="EO21" s="23">
        <v>319</v>
      </c>
      <c r="EP21" s="23">
        <v>424</v>
      </c>
      <c r="EQ21" s="23">
        <v>2710</v>
      </c>
      <c r="ER21" s="23">
        <v>319</v>
      </c>
      <c r="ES21" s="23">
        <v>206</v>
      </c>
      <c r="ET21" s="23">
        <v>166</v>
      </c>
      <c r="EU21" s="23">
        <v>567</v>
      </c>
      <c r="EV21" s="23">
        <v>80</v>
      </c>
      <c r="EW21" s="23">
        <v>868</v>
      </c>
      <c r="EX21" s="23">
        <v>164</v>
      </c>
      <c r="EY21" s="23">
        <v>572</v>
      </c>
      <c r="EZ21" s="23">
        <v>113</v>
      </c>
      <c r="FA21" s="23">
        <v>3474</v>
      </c>
      <c r="FB21" s="23">
        <v>283</v>
      </c>
      <c r="FC21" s="23">
        <v>1990</v>
      </c>
      <c r="FD21" s="23">
        <v>411</v>
      </c>
      <c r="FE21" s="23">
        <v>82</v>
      </c>
      <c r="FF21" s="23">
        <v>187</v>
      </c>
      <c r="FG21" s="23">
        <v>124</v>
      </c>
      <c r="FH21" s="23">
        <v>72</v>
      </c>
      <c r="FI21" s="23">
        <v>1730</v>
      </c>
      <c r="FJ21" s="23">
        <v>1977</v>
      </c>
      <c r="FK21" s="23">
        <v>2599</v>
      </c>
      <c r="FL21" s="23">
        <v>7980</v>
      </c>
      <c r="FM21" s="23">
        <v>3696</v>
      </c>
      <c r="FN21" s="23">
        <v>21942</v>
      </c>
      <c r="FO21" s="23">
        <v>1094</v>
      </c>
      <c r="FP21" s="23">
        <v>2327</v>
      </c>
      <c r="FQ21" s="23">
        <v>991</v>
      </c>
      <c r="FR21" s="23">
        <v>162</v>
      </c>
      <c r="FS21" s="23">
        <v>178</v>
      </c>
      <c r="FT21" s="23">
        <v>59</v>
      </c>
      <c r="FU21" s="23">
        <v>822</v>
      </c>
      <c r="FV21" s="23">
        <v>681</v>
      </c>
      <c r="FW21" s="23">
        <v>155</v>
      </c>
      <c r="FX21" s="23">
        <v>57</v>
      </c>
      <c r="FY21" s="18"/>
      <c r="FZ21" s="18">
        <f>SUM(C21:FX21)</f>
        <v>841889</v>
      </c>
      <c r="GA21" s="18"/>
      <c r="GB21" s="18"/>
      <c r="GC21" s="18"/>
      <c r="GD21" s="18"/>
      <c r="GE21" s="33"/>
      <c r="GF21" s="33"/>
      <c r="GG21" s="7"/>
      <c r="GH21" s="33"/>
      <c r="GI21" s="33"/>
      <c r="GJ21" s="33"/>
      <c r="GK21" s="33"/>
      <c r="GL21" s="33"/>
      <c r="GM21" s="33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21" t="s">
        <v>456</v>
      </c>
      <c r="B22" s="7" t="s">
        <v>457</v>
      </c>
      <c r="C22" s="23">
        <v>0</v>
      </c>
      <c r="D22" s="23">
        <v>3770.5</v>
      </c>
      <c r="E22" s="23">
        <v>0</v>
      </c>
      <c r="F22" s="23">
        <v>4100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1226</v>
      </c>
      <c r="O22" s="23">
        <v>947</v>
      </c>
      <c r="P22" s="23">
        <v>0</v>
      </c>
      <c r="Q22" s="23">
        <v>6467.5</v>
      </c>
      <c r="R22" s="23">
        <v>4862</v>
      </c>
      <c r="S22" s="23">
        <v>125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3189</v>
      </c>
      <c r="AB22" s="23">
        <v>2357</v>
      </c>
      <c r="AC22" s="23">
        <v>0</v>
      </c>
      <c r="AD22" s="23">
        <v>0</v>
      </c>
      <c r="AE22" s="23">
        <v>0</v>
      </c>
      <c r="AF22" s="23">
        <v>0</v>
      </c>
      <c r="AG22" s="23">
        <v>85.5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320</v>
      </c>
      <c r="AP22" s="23">
        <v>19863.5</v>
      </c>
      <c r="AQ22" s="23">
        <v>0</v>
      </c>
      <c r="AR22" s="23">
        <v>15575.5</v>
      </c>
      <c r="AS22" s="23">
        <v>361</v>
      </c>
      <c r="AT22" s="23">
        <v>462.5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4216.5</v>
      </c>
      <c r="BA22" s="23">
        <v>103</v>
      </c>
      <c r="BB22" s="23">
        <v>0</v>
      </c>
      <c r="BC22" s="23">
        <v>1233.5</v>
      </c>
      <c r="BD22" s="23">
        <v>0</v>
      </c>
      <c r="BE22" s="23">
        <v>0</v>
      </c>
      <c r="BF22" s="23">
        <v>3936.5</v>
      </c>
      <c r="BG22" s="23">
        <v>0</v>
      </c>
      <c r="BH22" s="23">
        <v>0</v>
      </c>
      <c r="BI22" s="23">
        <v>0</v>
      </c>
      <c r="BJ22" s="23">
        <v>1105</v>
      </c>
      <c r="BK22" s="23">
        <v>11287</v>
      </c>
      <c r="BL22" s="23">
        <v>0</v>
      </c>
      <c r="BM22" s="23">
        <v>0</v>
      </c>
      <c r="BN22" s="23">
        <v>252</v>
      </c>
      <c r="BO22" s="23">
        <v>0</v>
      </c>
      <c r="BP22" s="23">
        <v>0</v>
      </c>
      <c r="BQ22" s="23">
        <v>526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54.5</v>
      </c>
      <c r="BX22" s="23">
        <v>0</v>
      </c>
      <c r="BY22" s="23">
        <v>69.5</v>
      </c>
      <c r="BZ22" s="23">
        <v>0</v>
      </c>
      <c r="CA22" s="23">
        <v>0</v>
      </c>
      <c r="CB22" s="23">
        <v>7891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162</v>
      </c>
      <c r="CL22" s="23">
        <v>0</v>
      </c>
      <c r="CM22" s="23">
        <v>0</v>
      </c>
      <c r="CN22" s="23">
        <v>2674.5</v>
      </c>
      <c r="CO22" s="23">
        <v>1962.5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1127.5</v>
      </c>
      <c r="DG22" s="23">
        <v>0</v>
      </c>
      <c r="DH22" s="23">
        <v>0</v>
      </c>
      <c r="DI22" s="23">
        <v>341.5</v>
      </c>
      <c r="DJ22" s="23">
        <v>0</v>
      </c>
      <c r="DK22" s="23">
        <v>0</v>
      </c>
      <c r="DL22" s="23">
        <v>161</v>
      </c>
      <c r="DM22" s="23">
        <v>18</v>
      </c>
      <c r="DN22" s="23">
        <v>0</v>
      </c>
      <c r="DO22" s="23">
        <v>0</v>
      </c>
      <c r="DP22" s="23">
        <v>0</v>
      </c>
      <c r="DQ22" s="23">
        <v>0</v>
      </c>
      <c r="DR22" s="23">
        <v>0</v>
      </c>
      <c r="DS22" s="23">
        <v>0</v>
      </c>
      <c r="DT22" s="23">
        <v>0</v>
      </c>
      <c r="DU22" s="23">
        <v>0</v>
      </c>
      <c r="DV22" s="23">
        <v>0</v>
      </c>
      <c r="DW22" s="23">
        <v>0</v>
      </c>
      <c r="DX22" s="23">
        <v>0</v>
      </c>
      <c r="DY22" s="23">
        <v>0</v>
      </c>
      <c r="DZ22" s="23">
        <v>0</v>
      </c>
      <c r="EA22" s="23">
        <v>151</v>
      </c>
      <c r="EB22" s="23">
        <v>0</v>
      </c>
      <c r="EC22" s="23">
        <v>0</v>
      </c>
      <c r="ED22" s="23">
        <v>137</v>
      </c>
      <c r="EE22" s="23">
        <v>0</v>
      </c>
      <c r="EF22" s="23">
        <v>131</v>
      </c>
      <c r="EG22" s="23">
        <v>0</v>
      </c>
      <c r="EH22" s="23">
        <v>0</v>
      </c>
      <c r="EI22" s="23">
        <v>1811</v>
      </c>
      <c r="EJ22" s="23">
        <v>1619.5</v>
      </c>
      <c r="EK22" s="23">
        <v>0</v>
      </c>
      <c r="EL22" s="23">
        <v>0</v>
      </c>
      <c r="EM22" s="23">
        <v>0</v>
      </c>
      <c r="EN22" s="23">
        <v>0</v>
      </c>
      <c r="EO22" s="23">
        <v>0</v>
      </c>
      <c r="EP22" s="23">
        <v>0</v>
      </c>
      <c r="EQ22" s="23">
        <v>83</v>
      </c>
      <c r="ER22" s="23">
        <v>0</v>
      </c>
      <c r="ES22" s="23">
        <v>0</v>
      </c>
      <c r="ET22" s="23">
        <v>82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297.5</v>
      </c>
      <c r="FD22" s="23">
        <v>0</v>
      </c>
      <c r="FE22" s="23">
        <v>0</v>
      </c>
      <c r="FF22" s="23">
        <v>0</v>
      </c>
      <c r="FG22" s="23">
        <v>0</v>
      </c>
      <c r="FH22" s="23">
        <v>0</v>
      </c>
      <c r="FI22" s="23">
        <v>0</v>
      </c>
      <c r="FJ22" s="23">
        <v>0</v>
      </c>
      <c r="FK22" s="23">
        <v>176</v>
      </c>
      <c r="FL22" s="23">
        <v>1536</v>
      </c>
      <c r="FM22" s="23">
        <v>548</v>
      </c>
      <c r="FN22" s="23">
        <v>4971</v>
      </c>
      <c r="FO22" s="23">
        <v>0</v>
      </c>
      <c r="FP22" s="23">
        <v>0</v>
      </c>
      <c r="FQ22" s="23">
        <v>0</v>
      </c>
      <c r="FR22" s="23">
        <v>0</v>
      </c>
      <c r="FS22" s="23">
        <v>0</v>
      </c>
      <c r="FT22" s="23">
        <v>0</v>
      </c>
      <c r="FU22" s="23">
        <v>0</v>
      </c>
      <c r="FV22" s="23">
        <v>0</v>
      </c>
      <c r="FW22" s="23">
        <v>0</v>
      </c>
      <c r="FX22" s="23">
        <v>0</v>
      </c>
      <c r="FY22" s="18">
        <v>20258.5</v>
      </c>
      <c r="FZ22" s="18">
        <f>SUM(C22:FY22)</f>
        <v>132635</v>
      </c>
      <c r="GA22" s="18"/>
      <c r="GB22" s="18"/>
      <c r="GC22" s="18"/>
      <c r="GD22" s="18"/>
      <c r="GE22" s="18"/>
      <c r="GF22" s="18"/>
      <c r="GG22" s="7"/>
      <c r="GH22" s="7"/>
      <c r="GI22" s="7"/>
      <c r="GJ22" s="7"/>
      <c r="GK22" s="7"/>
      <c r="GL22" s="7"/>
      <c r="GM22" s="7"/>
    </row>
    <row r="23" spans="1:256" x14ac:dyDescent="0.2">
      <c r="A23" s="21" t="s">
        <v>458</v>
      </c>
      <c r="B23" s="7" t="s">
        <v>459</v>
      </c>
      <c r="C23" s="34">
        <v>8721</v>
      </c>
      <c r="D23" s="34">
        <v>41640.400000000001</v>
      </c>
      <c r="E23" s="34">
        <v>6923.1</v>
      </c>
      <c r="F23" s="34">
        <v>20539.5</v>
      </c>
      <c r="G23" s="34">
        <v>1221</v>
      </c>
      <c r="H23" s="34">
        <v>1112</v>
      </c>
      <c r="I23" s="34">
        <v>9617.4</v>
      </c>
      <c r="J23" s="34">
        <v>2356.4</v>
      </c>
      <c r="K23" s="34">
        <v>268.2</v>
      </c>
      <c r="L23" s="34">
        <v>2452.4</v>
      </c>
      <c r="M23" s="34">
        <v>1226.9000000000001</v>
      </c>
      <c r="N23" s="34">
        <v>53666.5</v>
      </c>
      <c r="O23" s="34">
        <v>14278.7</v>
      </c>
      <c r="P23" s="34">
        <v>273.5</v>
      </c>
      <c r="Q23" s="34">
        <v>38967.599999999999</v>
      </c>
      <c r="R23" s="34">
        <v>4881</v>
      </c>
      <c r="S23" s="34">
        <v>1697.9</v>
      </c>
      <c r="T23" s="34">
        <v>147.5</v>
      </c>
      <c r="U23" s="34">
        <v>60</v>
      </c>
      <c r="V23" s="34">
        <v>280.89999999999998</v>
      </c>
      <c r="W23" s="34">
        <v>146.69999999999999</v>
      </c>
      <c r="X23" s="34">
        <v>50</v>
      </c>
      <c r="Y23" s="34">
        <v>803.9</v>
      </c>
      <c r="Z23" s="34">
        <v>233.2</v>
      </c>
      <c r="AA23" s="34">
        <v>31069.200000000001</v>
      </c>
      <c r="AB23" s="34">
        <v>29439.599999999999</v>
      </c>
      <c r="AC23" s="34">
        <v>1013</v>
      </c>
      <c r="AD23" s="34">
        <v>1412</v>
      </c>
      <c r="AE23" s="34">
        <v>102.9</v>
      </c>
      <c r="AF23" s="34">
        <v>178</v>
      </c>
      <c r="AG23" s="34">
        <v>686</v>
      </c>
      <c r="AH23" s="34">
        <v>1060</v>
      </c>
      <c r="AI23" s="34">
        <v>356</v>
      </c>
      <c r="AJ23" s="34">
        <v>162</v>
      </c>
      <c r="AK23" s="34">
        <v>214.4</v>
      </c>
      <c r="AL23" s="34">
        <v>277.7</v>
      </c>
      <c r="AM23" s="34">
        <v>442.1</v>
      </c>
      <c r="AN23" s="34">
        <v>354.6</v>
      </c>
      <c r="AO23" s="34">
        <v>4693.2</v>
      </c>
      <c r="AP23" s="34">
        <v>89410.4</v>
      </c>
      <c r="AQ23" s="34">
        <v>244.5</v>
      </c>
      <c r="AR23" s="34">
        <v>65815.8</v>
      </c>
      <c r="AS23" s="34">
        <v>6966.4</v>
      </c>
      <c r="AT23" s="34">
        <v>2250.5</v>
      </c>
      <c r="AU23" s="34">
        <v>264.5</v>
      </c>
      <c r="AV23" s="34">
        <v>310.5</v>
      </c>
      <c r="AW23" s="34">
        <v>259</v>
      </c>
      <c r="AX23" s="34">
        <v>74.5</v>
      </c>
      <c r="AY23" s="34">
        <v>445.4</v>
      </c>
      <c r="AZ23" s="34">
        <v>13137.8</v>
      </c>
      <c r="BA23" s="34">
        <v>9200.1</v>
      </c>
      <c r="BB23" s="34">
        <v>8183</v>
      </c>
      <c r="BC23" s="34">
        <v>29309.3</v>
      </c>
      <c r="BD23" s="34">
        <v>3680</v>
      </c>
      <c r="BE23" s="34">
        <v>1370.3</v>
      </c>
      <c r="BF23" s="34">
        <v>25495.1</v>
      </c>
      <c r="BG23" s="34">
        <v>1032.8</v>
      </c>
      <c r="BH23" s="34">
        <v>592.70000000000005</v>
      </c>
      <c r="BI23" s="34">
        <v>267</v>
      </c>
      <c r="BJ23" s="34">
        <v>6408.8</v>
      </c>
      <c r="BK23" s="34">
        <v>28111.1</v>
      </c>
      <c r="BL23" s="34">
        <v>176.1</v>
      </c>
      <c r="BM23" s="34">
        <v>298</v>
      </c>
      <c r="BN23" s="34">
        <v>3570.6</v>
      </c>
      <c r="BO23" s="34">
        <v>1383.1</v>
      </c>
      <c r="BP23" s="34">
        <v>204.9</v>
      </c>
      <c r="BQ23" s="34">
        <v>6179.4</v>
      </c>
      <c r="BR23" s="34">
        <v>4697.6000000000004</v>
      </c>
      <c r="BS23" s="34">
        <v>1204.0999999999999</v>
      </c>
      <c r="BT23" s="34">
        <v>439.1</v>
      </c>
      <c r="BU23" s="34">
        <v>421.8</v>
      </c>
      <c r="BV23" s="34">
        <v>1297.0999999999999</v>
      </c>
      <c r="BW23" s="34">
        <v>2046.5</v>
      </c>
      <c r="BX23" s="34">
        <v>74.8</v>
      </c>
      <c r="BY23" s="34">
        <v>520</v>
      </c>
      <c r="BZ23" s="34">
        <v>210.7</v>
      </c>
      <c r="CA23" s="34">
        <v>161.6</v>
      </c>
      <c r="CB23" s="34">
        <v>81491.199999999997</v>
      </c>
      <c r="CC23" s="34">
        <v>192</v>
      </c>
      <c r="CD23" s="34">
        <v>88.5</v>
      </c>
      <c r="CE23" s="34">
        <v>148.80000000000001</v>
      </c>
      <c r="CF23" s="34">
        <v>144.5</v>
      </c>
      <c r="CG23" s="34">
        <v>216</v>
      </c>
      <c r="CH23" s="34">
        <v>110.2</v>
      </c>
      <c r="CI23" s="34">
        <v>716.3</v>
      </c>
      <c r="CJ23" s="34">
        <v>987.3</v>
      </c>
      <c r="CK23" s="34">
        <v>6138.5</v>
      </c>
      <c r="CL23" s="34">
        <v>1378.1</v>
      </c>
      <c r="CM23" s="34">
        <v>814.3</v>
      </c>
      <c r="CN23" s="34">
        <v>32635.599999999999</v>
      </c>
      <c r="CO23" s="34">
        <v>15155.1</v>
      </c>
      <c r="CP23" s="34">
        <v>1063.4000000000001</v>
      </c>
      <c r="CQ23" s="34">
        <v>925</v>
      </c>
      <c r="CR23" s="34">
        <v>220</v>
      </c>
      <c r="CS23" s="34">
        <v>350.7</v>
      </c>
      <c r="CT23" s="34">
        <v>107.8</v>
      </c>
      <c r="CU23" s="34">
        <v>501</v>
      </c>
      <c r="CV23" s="34">
        <v>50</v>
      </c>
      <c r="CW23" s="34">
        <v>198.2</v>
      </c>
      <c r="CX23" s="34">
        <v>474.1</v>
      </c>
      <c r="CY23" s="34">
        <v>50</v>
      </c>
      <c r="CZ23" s="34">
        <v>2065.6999999999998</v>
      </c>
      <c r="DA23" s="34">
        <v>205.5</v>
      </c>
      <c r="DB23" s="34">
        <v>311.5</v>
      </c>
      <c r="DC23" s="34">
        <v>152.80000000000001</v>
      </c>
      <c r="DD23" s="34">
        <v>163.5</v>
      </c>
      <c r="DE23" s="34">
        <v>382</v>
      </c>
      <c r="DF23" s="34">
        <v>21943</v>
      </c>
      <c r="DG23" s="34">
        <v>88.3</v>
      </c>
      <c r="DH23" s="34">
        <v>2078.9</v>
      </c>
      <c r="DI23" s="34">
        <v>2669.6</v>
      </c>
      <c r="DJ23" s="34">
        <v>678</v>
      </c>
      <c r="DK23" s="34">
        <v>467</v>
      </c>
      <c r="DL23" s="34">
        <v>5884.1</v>
      </c>
      <c r="DM23" s="34">
        <v>257.5</v>
      </c>
      <c r="DN23" s="34">
        <v>1411.9</v>
      </c>
      <c r="DO23" s="34">
        <v>3282.5</v>
      </c>
      <c r="DP23" s="34">
        <v>210.5</v>
      </c>
      <c r="DQ23" s="34">
        <v>798.5</v>
      </c>
      <c r="DR23" s="34">
        <v>1450.2</v>
      </c>
      <c r="DS23" s="34">
        <v>782.6</v>
      </c>
      <c r="DT23" s="34">
        <v>160.69999999999999</v>
      </c>
      <c r="DU23" s="34">
        <v>382.4</v>
      </c>
      <c r="DV23" s="34">
        <v>224</v>
      </c>
      <c r="DW23" s="34">
        <v>331.8</v>
      </c>
      <c r="DX23" s="34">
        <v>178</v>
      </c>
      <c r="DY23" s="34">
        <v>325.7</v>
      </c>
      <c r="DZ23" s="34">
        <v>817</v>
      </c>
      <c r="EA23" s="34">
        <v>614.29999999999995</v>
      </c>
      <c r="EB23" s="34">
        <v>602.79999999999995</v>
      </c>
      <c r="EC23" s="34">
        <v>320.3</v>
      </c>
      <c r="ED23" s="34">
        <v>1653</v>
      </c>
      <c r="EE23" s="34">
        <v>186.8</v>
      </c>
      <c r="EF23" s="34">
        <v>1517</v>
      </c>
      <c r="EG23" s="34">
        <v>285</v>
      </c>
      <c r="EH23" s="34">
        <v>257.60000000000002</v>
      </c>
      <c r="EI23" s="34">
        <v>15772</v>
      </c>
      <c r="EJ23" s="34">
        <v>10124</v>
      </c>
      <c r="EK23" s="34">
        <v>699.4</v>
      </c>
      <c r="EL23" s="34">
        <v>477.1</v>
      </c>
      <c r="EM23" s="34">
        <v>427.7</v>
      </c>
      <c r="EN23" s="34">
        <v>1092</v>
      </c>
      <c r="EO23" s="34">
        <v>360.6</v>
      </c>
      <c r="EP23" s="34">
        <v>406</v>
      </c>
      <c r="EQ23" s="34">
        <v>2758.5</v>
      </c>
      <c r="ER23" s="34">
        <v>312</v>
      </c>
      <c r="ES23" s="34">
        <v>161.30000000000001</v>
      </c>
      <c r="ET23" s="34">
        <v>227.1</v>
      </c>
      <c r="EU23" s="34">
        <v>622.4</v>
      </c>
      <c r="EV23" s="34">
        <v>86</v>
      </c>
      <c r="EW23" s="34">
        <v>905.3</v>
      </c>
      <c r="EX23" s="34">
        <v>191.3</v>
      </c>
      <c r="EY23" s="34">
        <v>789.2</v>
      </c>
      <c r="EZ23" s="34">
        <v>142.6</v>
      </c>
      <c r="FA23" s="34">
        <v>3541</v>
      </c>
      <c r="FB23" s="34">
        <v>347</v>
      </c>
      <c r="FC23" s="34">
        <v>2106.3000000000002</v>
      </c>
      <c r="FD23" s="34">
        <v>416</v>
      </c>
      <c r="FE23" s="34">
        <v>101.3</v>
      </c>
      <c r="FF23" s="34">
        <v>217.7</v>
      </c>
      <c r="FG23" s="34">
        <v>132</v>
      </c>
      <c r="FH23" s="34">
        <v>84</v>
      </c>
      <c r="FI23" s="34">
        <v>1869.7</v>
      </c>
      <c r="FJ23" s="34">
        <v>2049.5</v>
      </c>
      <c r="FK23" s="34">
        <v>2573.5</v>
      </c>
      <c r="FL23" s="34">
        <v>7929</v>
      </c>
      <c r="FM23" s="34">
        <v>3767</v>
      </c>
      <c r="FN23" s="34">
        <v>22681.1</v>
      </c>
      <c r="FO23" s="34">
        <v>1127.3</v>
      </c>
      <c r="FP23" s="34">
        <v>2365</v>
      </c>
      <c r="FQ23" s="34">
        <v>1041.5</v>
      </c>
      <c r="FR23" s="34">
        <v>182.5</v>
      </c>
      <c r="FS23" s="34">
        <v>204</v>
      </c>
      <c r="FT23" s="34">
        <v>70.3</v>
      </c>
      <c r="FU23" s="34">
        <v>853.8</v>
      </c>
      <c r="FV23" s="34">
        <v>721.2</v>
      </c>
      <c r="FW23" s="34">
        <v>190.6</v>
      </c>
      <c r="FX23" s="34">
        <v>58.2</v>
      </c>
      <c r="FY23" s="23"/>
      <c r="FZ23" s="18">
        <f t="shared" ref="FZ23:FZ28" si="7">SUM(C23:FX23)</f>
        <v>886221.9</v>
      </c>
      <c r="GA23" s="18"/>
      <c r="GB23" s="18"/>
      <c r="GC23" s="18"/>
      <c r="GD23" s="18"/>
      <c r="GE23" s="18"/>
      <c r="GF23" s="18"/>
      <c r="GG23" s="7"/>
      <c r="GH23" s="7"/>
      <c r="GI23" s="7"/>
      <c r="GJ23" s="7"/>
      <c r="GK23" s="7"/>
      <c r="GL23" s="7"/>
      <c r="GM23" s="7"/>
    </row>
    <row r="24" spans="1:256" x14ac:dyDescent="0.2">
      <c r="A24" s="6" t="s">
        <v>460</v>
      </c>
      <c r="B24" s="7" t="s">
        <v>461</v>
      </c>
      <c r="C24" s="18">
        <v>6356.5</v>
      </c>
      <c r="D24" s="18">
        <v>34775</v>
      </c>
      <c r="E24" s="18">
        <v>5544</v>
      </c>
      <c r="F24" s="18">
        <v>19613</v>
      </c>
      <c r="G24" s="18">
        <v>1207.5</v>
      </c>
      <c r="H24" s="18">
        <v>1096.5</v>
      </c>
      <c r="I24" s="18">
        <v>7781</v>
      </c>
      <c r="J24" s="18">
        <v>2171.5</v>
      </c>
      <c r="K24" s="18">
        <v>233.5</v>
      </c>
      <c r="L24" s="18">
        <v>2219.5</v>
      </c>
      <c r="M24" s="18">
        <v>1047</v>
      </c>
      <c r="N24" s="18">
        <v>51486.5</v>
      </c>
      <c r="O24" s="18">
        <v>13342.5</v>
      </c>
      <c r="P24" s="18">
        <v>270.5</v>
      </c>
      <c r="Q24" s="18">
        <v>36070.5</v>
      </c>
      <c r="R24" s="18">
        <v>474.5</v>
      </c>
      <c r="S24" s="18">
        <v>1662.5</v>
      </c>
      <c r="T24" s="18">
        <v>144.5</v>
      </c>
      <c r="U24" s="18">
        <v>54.5</v>
      </c>
      <c r="V24" s="18">
        <v>250</v>
      </c>
      <c r="W24" s="18">
        <v>142</v>
      </c>
      <c r="X24" s="18">
        <v>44</v>
      </c>
      <c r="Y24" s="18">
        <v>434</v>
      </c>
      <c r="Z24" s="18">
        <v>219</v>
      </c>
      <c r="AA24" s="18">
        <v>30848.5</v>
      </c>
      <c r="AB24" s="18">
        <v>27335.5</v>
      </c>
      <c r="AC24" s="18">
        <v>960</v>
      </c>
      <c r="AD24" s="18">
        <v>1252.5</v>
      </c>
      <c r="AE24" s="18">
        <v>92.5</v>
      </c>
      <c r="AF24" s="18">
        <v>174.5</v>
      </c>
      <c r="AG24" s="18">
        <v>632</v>
      </c>
      <c r="AH24" s="18">
        <v>1008</v>
      </c>
      <c r="AI24" s="18">
        <v>331.5</v>
      </c>
      <c r="AJ24" s="18">
        <v>140.5</v>
      </c>
      <c r="AK24" s="18">
        <v>177.5</v>
      </c>
      <c r="AL24" s="18">
        <v>237.5</v>
      </c>
      <c r="AM24" s="18">
        <v>403</v>
      </c>
      <c r="AN24" s="18">
        <v>331.5</v>
      </c>
      <c r="AO24" s="18">
        <v>4360.5</v>
      </c>
      <c r="AP24" s="18">
        <v>83793</v>
      </c>
      <c r="AQ24" s="18">
        <v>241</v>
      </c>
      <c r="AR24" s="18">
        <v>60239.5</v>
      </c>
      <c r="AS24" s="18">
        <v>6425.5</v>
      </c>
      <c r="AT24" s="18">
        <v>2232</v>
      </c>
      <c r="AU24" s="18">
        <v>255</v>
      </c>
      <c r="AV24" s="18">
        <v>304</v>
      </c>
      <c r="AW24" s="18">
        <v>254</v>
      </c>
      <c r="AX24" s="18">
        <v>71.5</v>
      </c>
      <c r="AY24" s="18">
        <v>426</v>
      </c>
      <c r="AZ24" s="18">
        <v>12587</v>
      </c>
      <c r="BA24" s="18">
        <v>8981</v>
      </c>
      <c r="BB24" s="18">
        <v>7862.5</v>
      </c>
      <c r="BC24" s="18">
        <v>21479.5</v>
      </c>
      <c r="BD24" s="18">
        <v>3545</v>
      </c>
      <c r="BE24" s="18">
        <v>1295.5</v>
      </c>
      <c r="BF24" s="18">
        <v>24154.5</v>
      </c>
      <c r="BG24" s="18">
        <v>891.5</v>
      </c>
      <c r="BH24" s="18">
        <v>546.5</v>
      </c>
      <c r="BI24" s="18">
        <v>258</v>
      </c>
      <c r="BJ24" s="18">
        <v>6328.5</v>
      </c>
      <c r="BK24" s="18">
        <v>18568.5</v>
      </c>
      <c r="BL24" s="18">
        <v>109.5</v>
      </c>
      <c r="BM24" s="18">
        <v>288</v>
      </c>
      <c r="BN24" s="18">
        <v>3258</v>
      </c>
      <c r="BO24" s="18">
        <v>1341</v>
      </c>
      <c r="BP24" s="18">
        <v>194</v>
      </c>
      <c r="BQ24" s="18">
        <v>5572.5</v>
      </c>
      <c r="BR24" s="18">
        <v>4487</v>
      </c>
      <c r="BS24" s="18">
        <v>1138.5</v>
      </c>
      <c r="BT24" s="18">
        <v>412.5</v>
      </c>
      <c r="BU24" s="18">
        <v>398</v>
      </c>
      <c r="BV24" s="18">
        <v>1248.5</v>
      </c>
      <c r="BW24" s="18">
        <v>2006.5</v>
      </c>
      <c r="BX24" s="18">
        <v>69</v>
      </c>
      <c r="BY24" s="18">
        <v>466</v>
      </c>
      <c r="BZ24" s="18">
        <v>199</v>
      </c>
      <c r="CA24" s="18">
        <v>153</v>
      </c>
      <c r="CB24" s="18">
        <v>73784</v>
      </c>
      <c r="CC24" s="18">
        <v>187</v>
      </c>
      <c r="CD24" s="18">
        <v>84</v>
      </c>
      <c r="CE24" s="18">
        <v>125.5</v>
      </c>
      <c r="CF24" s="18">
        <v>141.5</v>
      </c>
      <c r="CG24" s="18">
        <v>209</v>
      </c>
      <c r="CH24" s="18">
        <f>102-1</f>
        <v>101</v>
      </c>
      <c r="CI24" s="18">
        <v>687.5</v>
      </c>
      <c r="CJ24" s="18">
        <v>925.5</v>
      </c>
      <c r="CK24" s="18">
        <v>4431.5</v>
      </c>
      <c r="CL24" s="18">
        <v>1311.5</v>
      </c>
      <c r="CM24" s="18">
        <v>688</v>
      </c>
      <c r="CN24" s="18">
        <v>28349</v>
      </c>
      <c r="CO24" s="18">
        <v>14746.5</v>
      </c>
      <c r="CP24" s="18">
        <v>997</v>
      </c>
      <c r="CQ24" s="18">
        <v>789.5</v>
      </c>
      <c r="CR24" s="18">
        <v>214.5</v>
      </c>
      <c r="CS24" s="18">
        <v>314</v>
      </c>
      <c r="CT24" s="18">
        <v>101.5</v>
      </c>
      <c r="CU24" s="18">
        <v>83</v>
      </c>
      <c r="CV24" s="18">
        <v>28</v>
      </c>
      <c r="CW24" s="18">
        <v>188.5</v>
      </c>
      <c r="CX24" s="18">
        <v>454</v>
      </c>
      <c r="CY24" s="18">
        <v>36.5</v>
      </c>
      <c r="CZ24" s="18">
        <v>1888</v>
      </c>
      <c r="DA24" s="18">
        <v>197</v>
      </c>
      <c r="DB24" s="18">
        <v>308.5</v>
      </c>
      <c r="DC24" s="18">
        <v>142</v>
      </c>
      <c r="DD24" s="18">
        <v>156</v>
      </c>
      <c r="DE24" s="18">
        <v>287.5</v>
      </c>
      <c r="DF24" s="18">
        <v>20440</v>
      </c>
      <c r="DG24" s="18">
        <v>79</v>
      </c>
      <c r="DH24" s="18">
        <v>1945</v>
      </c>
      <c r="DI24" s="18">
        <v>2491</v>
      </c>
      <c r="DJ24" s="18">
        <v>662.5</v>
      </c>
      <c r="DK24" s="18">
        <v>454</v>
      </c>
      <c r="DL24" s="18">
        <v>5766</v>
      </c>
      <c r="DM24" s="18">
        <v>238</v>
      </c>
      <c r="DN24" s="18">
        <v>1321</v>
      </c>
      <c r="DO24" s="18">
        <v>3212.5</v>
      </c>
      <c r="DP24" s="18">
        <v>203.5</v>
      </c>
      <c r="DQ24" s="18">
        <v>764</v>
      </c>
      <c r="DR24" s="18">
        <v>1354</v>
      </c>
      <c r="DS24" s="18">
        <v>679.5</v>
      </c>
      <c r="DT24" s="18">
        <v>150</v>
      </c>
      <c r="DU24" s="18">
        <v>367.5</v>
      </c>
      <c r="DV24" s="18">
        <v>217</v>
      </c>
      <c r="DW24" s="18">
        <v>311.5</v>
      </c>
      <c r="DX24" s="18">
        <v>174</v>
      </c>
      <c r="DY24" s="18">
        <v>310.5</v>
      </c>
      <c r="DZ24" s="18">
        <v>759</v>
      </c>
      <c r="EA24" s="18">
        <v>525.5</v>
      </c>
      <c r="EB24" s="18">
        <v>582</v>
      </c>
      <c r="EC24" s="18">
        <v>311</v>
      </c>
      <c r="ED24" s="18">
        <v>1635.5</v>
      </c>
      <c r="EE24" s="18">
        <v>181</v>
      </c>
      <c r="EF24" s="18">
        <v>1471</v>
      </c>
      <c r="EG24" s="18">
        <v>247</v>
      </c>
      <c r="EH24" s="18">
        <v>242.5</v>
      </c>
      <c r="EI24" s="18">
        <v>14421.5</v>
      </c>
      <c r="EJ24" s="18">
        <f>9713.5+50</f>
        <v>9763.5</v>
      </c>
      <c r="EK24" s="18">
        <v>681</v>
      </c>
      <c r="EL24" s="18">
        <v>468</v>
      </c>
      <c r="EM24" s="18">
        <v>406</v>
      </c>
      <c r="EN24" s="18">
        <v>930</v>
      </c>
      <c r="EO24" s="18">
        <v>329</v>
      </c>
      <c r="EP24" s="18">
        <v>398.5</v>
      </c>
      <c r="EQ24" s="18">
        <v>2589.5</v>
      </c>
      <c r="ER24" s="18">
        <v>302</v>
      </c>
      <c r="ES24" s="18">
        <v>145.5</v>
      </c>
      <c r="ET24" s="18">
        <v>202</v>
      </c>
      <c r="EU24" s="18">
        <v>582.5</v>
      </c>
      <c r="EV24" s="18">
        <v>74</v>
      </c>
      <c r="EW24" s="18">
        <v>879.5</v>
      </c>
      <c r="EX24" s="18">
        <v>174.5</v>
      </c>
      <c r="EY24" s="18">
        <v>210.5</v>
      </c>
      <c r="EZ24" s="18">
        <v>134.5</v>
      </c>
      <c r="FA24" s="18">
        <v>3492</v>
      </c>
      <c r="FB24" s="18">
        <v>336</v>
      </c>
      <c r="FC24" s="18">
        <f>1709.5+297.5</f>
        <v>2007</v>
      </c>
      <c r="FD24" s="18">
        <v>399.5</v>
      </c>
      <c r="FE24" s="18">
        <v>86</v>
      </c>
      <c r="FF24" s="18">
        <v>201</v>
      </c>
      <c r="FG24" s="18">
        <v>125</v>
      </c>
      <c r="FH24" s="18">
        <v>65</v>
      </c>
      <c r="FI24" s="18">
        <v>1785</v>
      </c>
      <c r="FJ24" s="18">
        <v>1999.5</v>
      </c>
      <c r="FK24" s="18">
        <v>2534</v>
      </c>
      <c r="FL24" s="18">
        <v>7895.5</v>
      </c>
      <c r="FM24" s="18">
        <v>3662</v>
      </c>
      <c r="FN24" s="18">
        <v>21110.5</v>
      </c>
      <c r="FO24" s="18">
        <v>1090.5</v>
      </c>
      <c r="FP24" s="18">
        <v>2312.5</v>
      </c>
      <c r="FQ24" s="18">
        <v>1016.5</v>
      </c>
      <c r="FR24" s="18">
        <v>179</v>
      </c>
      <c r="FS24" s="18">
        <v>183</v>
      </c>
      <c r="FT24" s="18">
        <v>59.5</v>
      </c>
      <c r="FU24" s="18">
        <v>818.5</v>
      </c>
      <c r="FV24" s="18">
        <v>700.5</v>
      </c>
      <c r="FW24" s="18">
        <v>172.5</v>
      </c>
      <c r="FX24" s="18">
        <v>53.5</v>
      </c>
      <c r="FY24" s="18"/>
      <c r="FZ24" s="18">
        <f t="shared" si="7"/>
        <v>801034</v>
      </c>
      <c r="GA24" s="18"/>
      <c r="GB24" s="18"/>
      <c r="GC24" s="18"/>
      <c r="GD24" s="18"/>
      <c r="GE24" s="18"/>
      <c r="GF24" s="18"/>
      <c r="GG24" s="7"/>
      <c r="GH24" s="7"/>
      <c r="GI24" s="7"/>
      <c r="GJ24" s="7"/>
      <c r="GK24" s="7"/>
      <c r="GL24" s="7"/>
      <c r="GM24" s="7"/>
    </row>
    <row r="25" spans="1:256" x14ac:dyDescent="0.2">
      <c r="A25" s="6" t="s">
        <v>462</v>
      </c>
      <c r="B25" s="7" t="s">
        <v>463</v>
      </c>
      <c r="C25" s="18">
        <v>6206.5</v>
      </c>
      <c r="D25" s="18">
        <v>35353</v>
      </c>
      <c r="E25" s="18">
        <v>5620</v>
      </c>
      <c r="F25" s="18">
        <v>18697</v>
      </c>
      <c r="G25" s="18">
        <v>1129</v>
      </c>
      <c r="H25" s="18">
        <v>1008.5</v>
      </c>
      <c r="I25" s="18">
        <v>7839.5</v>
      </c>
      <c r="J25" s="18">
        <v>2173</v>
      </c>
      <c r="K25" s="18">
        <v>227.5</v>
      </c>
      <c r="L25" s="18">
        <v>2253</v>
      </c>
      <c r="M25" s="18">
        <v>1130.5</v>
      </c>
      <c r="N25" s="18">
        <v>52424.5</v>
      </c>
      <c r="O25" s="18">
        <v>13743.5</v>
      </c>
      <c r="P25" s="18">
        <v>225.5</v>
      </c>
      <c r="Q25" s="18">
        <v>35788.5</v>
      </c>
      <c r="R25" s="18">
        <v>461</v>
      </c>
      <c r="S25" s="18">
        <v>1567</v>
      </c>
      <c r="T25" s="18">
        <v>134.5</v>
      </c>
      <c r="U25" s="18">
        <v>55.5</v>
      </c>
      <c r="V25" s="18">
        <v>265.5</v>
      </c>
      <c r="W25" s="18">
        <v>131.5</v>
      </c>
      <c r="X25" s="18">
        <v>46</v>
      </c>
      <c r="Y25" s="18">
        <v>410</v>
      </c>
      <c r="Z25" s="18">
        <v>202.5</v>
      </c>
      <c r="AA25" s="18">
        <v>30000.5</v>
      </c>
      <c r="AB25" s="18">
        <v>27543.5</v>
      </c>
      <c r="AC25" s="18">
        <v>891.5</v>
      </c>
      <c r="AD25" s="18">
        <v>1188.5</v>
      </c>
      <c r="AE25" s="18">
        <v>92</v>
      </c>
      <c r="AF25" s="18">
        <v>164.5</v>
      </c>
      <c r="AG25" s="18">
        <v>635.5</v>
      </c>
      <c r="AH25" s="18">
        <v>994</v>
      </c>
      <c r="AI25" s="18">
        <v>335.5</v>
      </c>
      <c r="AJ25" s="18">
        <v>145</v>
      </c>
      <c r="AK25" s="18">
        <v>193</v>
      </c>
      <c r="AL25" s="18">
        <v>242</v>
      </c>
      <c r="AM25" s="18">
        <v>393</v>
      </c>
      <c r="AN25" s="18">
        <f>316.5-0.5</f>
        <v>316</v>
      </c>
      <c r="AO25" s="18">
        <v>4455</v>
      </c>
      <c r="AP25" s="18">
        <v>85068.5</v>
      </c>
      <c r="AQ25" s="18">
        <v>212.5</v>
      </c>
      <c r="AR25" s="18">
        <v>60561</v>
      </c>
      <c r="AS25" s="18">
        <v>6434</v>
      </c>
      <c r="AT25" s="18">
        <v>2065.5</v>
      </c>
      <c r="AU25" s="18">
        <v>229.5</v>
      </c>
      <c r="AV25" s="18">
        <v>281.5</v>
      </c>
      <c r="AW25" s="18">
        <v>250.5</v>
      </c>
      <c r="AX25" s="18">
        <v>64</v>
      </c>
      <c r="AY25" s="18">
        <v>433</v>
      </c>
      <c r="AZ25" s="18">
        <v>12480.5</v>
      </c>
      <c r="BA25" s="18">
        <v>8836.5</v>
      </c>
      <c r="BB25" s="18">
        <v>7811.5</v>
      </c>
      <c r="BC25" s="18">
        <v>22495.5</v>
      </c>
      <c r="BD25" s="18">
        <v>3592.5</v>
      </c>
      <c r="BE25" s="18">
        <v>1312.5</v>
      </c>
      <c r="BF25" s="18">
        <v>23847</v>
      </c>
      <c r="BG25" s="18">
        <v>941.5</v>
      </c>
      <c r="BH25" s="18">
        <v>554</v>
      </c>
      <c r="BI25" s="18">
        <v>236</v>
      </c>
      <c r="BJ25" s="18">
        <v>6205.5</v>
      </c>
      <c r="BK25" s="18">
        <v>17370</v>
      </c>
      <c r="BL25" s="18">
        <v>152</v>
      </c>
      <c r="BM25" s="18">
        <v>229</v>
      </c>
      <c r="BN25" s="18">
        <v>3248.5</v>
      </c>
      <c r="BO25" s="18">
        <v>1291.5</v>
      </c>
      <c r="BP25" s="18">
        <v>177</v>
      </c>
      <c r="BQ25" s="18">
        <v>5543.1</v>
      </c>
      <c r="BR25" s="18">
        <v>4380.5</v>
      </c>
      <c r="BS25" s="18">
        <v>1082</v>
      </c>
      <c r="BT25" s="18">
        <v>409</v>
      </c>
      <c r="BU25" s="18">
        <v>400.5</v>
      </c>
      <c r="BV25" s="18">
        <v>1232</v>
      </c>
      <c r="BW25" s="18">
        <v>2002.5</v>
      </c>
      <c r="BX25" s="18">
        <v>55.5</v>
      </c>
      <c r="BY25" s="18">
        <v>500</v>
      </c>
      <c r="BZ25" s="18">
        <v>196</v>
      </c>
      <c r="CA25" s="18">
        <f>135.5-2.5</f>
        <v>133</v>
      </c>
      <c r="CB25" s="18">
        <v>76761</v>
      </c>
      <c r="CC25" s="18">
        <v>188</v>
      </c>
      <c r="CD25" s="18">
        <v>39</v>
      </c>
      <c r="CE25" s="18">
        <v>140.5</v>
      </c>
      <c r="CF25" s="18">
        <v>137</v>
      </c>
      <c r="CG25" s="18">
        <v>192</v>
      </c>
      <c r="CH25" s="18">
        <v>101</v>
      </c>
      <c r="CI25" s="18">
        <v>681</v>
      </c>
      <c r="CJ25" s="18">
        <v>932</v>
      </c>
      <c r="CK25" s="18">
        <v>4386</v>
      </c>
      <c r="CL25" s="18">
        <v>1306</v>
      </c>
      <c r="CM25" s="18">
        <v>712.5</v>
      </c>
      <c r="CN25" s="18">
        <v>28365.5</v>
      </c>
      <c r="CO25" s="18">
        <v>14463</v>
      </c>
      <c r="CP25" s="18">
        <v>992</v>
      </c>
      <c r="CQ25" s="18">
        <v>784.5</v>
      </c>
      <c r="CR25" s="18">
        <v>204</v>
      </c>
      <c r="CS25" s="18">
        <v>319</v>
      </c>
      <c r="CT25" s="18">
        <v>90</v>
      </c>
      <c r="CU25" s="18">
        <v>71</v>
      </c>
      <c r="CV25" s="18">
        <v>37</v>
      </c>
      <c r="CW25" s="18">
        <v>195.5</v>
      </c>
      <c r="CX25" s="18">
        <v>437</v>
      </c>
      <c r="CY25" s="18">
        <v>39</v>
      </c>
      <c r="CZ25" s="18">
        <v>1973.5</v>
      </c>
      <c r="DA25" s="18">
        <v>173.5</v>
      </c>
      <c r="DB25" s="18">
        <v>308.5</v>
      </c>
      <c r="DC25" s="18">
        <v>140.5</v>
      </c>
      <c r="DD25" s="18">
        <v>159</v>
      </c>
      <c r="DE25" s="18">
        <v>335.5</v>
      </c>
      <c r="DF25" s="18">
        <v>20321.5</v>
      </c>
      <c r="DG25" s="18">
        <v>81</v>
      </c>
      <c r="DH25" s="18">
        <v>1890</v>
      </c>
      <c r="DI25" s="18">
        <v>2497.5</v>
      </c>
      <c r="DJ25" s="18">
        <v>613</v>
      </c>
      <c r="DK25" s="18">
        <v>437.5</v>
      </c>
      <c r="DL25" s="18">
        <v>5575.5</v>
      </c>
      <c r="DM25" s="18">
        <v>234.5</v>
      </c>
      <c r="DN25" s="18">
        <v>1260.5</v>
      </c>
      <c r="DO25" s="18">
        <v>3148.5</v>
      </c>
      <c r="DP25" s="18">
        <v>198</v>
      </c>
      <c r="DQ25" s="18">
        <v>701.5</v>
      </c>
      <c r="DR25" s="18">
        <v>1384.5</v>
      </c>
      <c r="DS25" s="18">
        <v>715.5</v>
      </c>
      <c r="DT25" s="18">
        <v>165</v>
      </c>
      <c r="DU25" s="18">
        <v>369.5</v>
      </c>
      <c r="DV25" s="18">
        <v>205</v>
      </c>
      <c r="DW25" s="18">
        <v>312</v>
      </c>
      <c r="DX25" s="18">
        <v>173.5</v>
      </c>
      <c r="DY25" s="18">
        <v>317</v>
      </c>
      <c r="DZ25" s="18">
        <v>724.5</v>
      </c>
      <c r="EA25" s="18">
        <f>560-1</f>
        <v>559</v>
      </c>
      <c r="EB25" s="18">
        <v>593</v>
      </c>
      <c r="EC25" s="18">
        <v>301</v>
      </c>
      <c r="ED25" s="18">
        <v>1584</v>
      </c>
      <c r="EE25" s="18">
        <v>171.5</v>
      </c>
      <c r="EF25" s="18">
        <v>1443.5</v>
      </c>
      <c r="EG25" s="18">
        <v>257</v>
      </c>
      <c r="EH25" s="18">
        <v>247.5</v>
      </c>
      <c r="EI25" s="18">
        <v>14573.5</v>
      </c>
      <c r="EJ25" s="18">
        <f>9701.5+50</f>
        <v>9751.5</v>
      </c>
      <c r="EK25" s="18">
        <v>643</v>
      </c>
      <c r="EL25" s="18">
        <v>458</v>
      </c>
      <c r="EM25" s="18">
        <v>382</v>
      </c>
      <c r="EN25" s="18">
        <v>1009.5</v>
      </c>
      <c r="EO25" s="18">
        <v>332</v>
      </c>
      <c r="EP25" s="18">
        <f>354-0.5</f>
        <v>353.5</v>
      </c>
      <c r="EQ25" s="18">
        <v>2533</v>
      </c>
      <c r="ER25" s="18">
        <v>277</v>
      </c>
      <c r="ES25" s="18">
        <v>132.5</v>
      </c>
      <c r="ET25" s="18">
        <v>217</v>
      </c>
      <c r="EU25" s="18">
        <v>565</v>
      </c>
      <c r="EV25" s="18">
        <v>74</v>
      </c>
      <c r="EW25" s="18">
        <v>872.5</v>
      </c>
      <c r="EX25" s="18">
        <v>162</v>
      </c>
      <c r="EY25" s="18">
        <v>225</v>
      </c>
      <c r="EZ25" s="18">
        <v>126</v>
      </c>
      <c r="FA25" s="18">
        <v>3331</v>
      </c>
      <c r="FB25" s="18">
        <v>313.5</v>
      </c>
      <c r="FC25" s="18">
        <f>1957.5+297.5</f>
        <v>2255</v>
      </c>
      <c r="FD25" s="18">
        <v>381</v>
      </c>
      <c r="FE25" s="18">
        <v>87</v>
      </c>
      <c r="FF25" s="18">
        <v>210.5</v>
      </c>
      <c r="FG25" s="18">
        <v>139</v>
      </c>
      <c r="FH25" s="18">
        <v>70</v>
      </c>
      <c r="FI25" s="18">
        <v>1796.5</v>
      </c>
      <c r="FJ25" s="18">
        <v>1954.5</v>
      </c>
      <c r="FK25" s="18">
        <v>2442.5</v>
      </c>
      <c r="FL25" s="18">
        <v>7316</v>
      </c>
      <c r="FM25" s="18">
        <v>3616.5</v>
      </c>
      <c r="FN25" s="18">
        <v>21483</v>
      </c>
      <c r="FO25" s="18">
        <v>1044.5</v>
      </c>
      <c r="FP25" s="18">
        <v>2128.5</v>
      </c>
      <c r="FQ25" s="18">
        <v>898.5</v>
      </c>
      <c r="FR25" s="18">
        <v>165</v>
      </c>
      <c r="FS25" s="18">
        <v>206.5</v>
      </c>
      <c r="FT25" s="18">
        <v>54</v>
      </c>
      <c r="FU25" s="18">
        <v>849</v>
      </c>
      <c r="FV25" s="18">
        <v>698.5</v>
      </c>
      <c r="FW25" s="18">
        <v>178.5</v>
      </c>
      <c r="FX25" s="18">
        <v>56</v>
      </c>
      <c r="FY25" s="18"/>
      <c r="FZ25" s="18">
        <f t="shared" si="7"/>
        <v>802505.6</v>
      </c>
      <c r="GA25" s="18"/>
      <c r="GB25" s="18"/>
      <c r="GC25" s="18"/>
      <c r="GD25" s="18"/>
      <c r="GE25" s="18"/>
      <c r="GF25" s="18"/>
      <c r="GG25" s="7"/>
      <c r="GH25" s="7"/>
      <c r="GI25" s="7"/>
      <c r="GJ25" s="7"/>
      <c r="GK25" s="7"/>
      <c r="GL25" s="7"/>
      <c r="GM25" s="7"/>
    </row>
    <row r="26" spans="1:256" x14ac:dyDescent="0.2">
      <c r="A26" s="6" t="s">
        <v>464</v>
      </c>
      <c r="B26" s="7" t="s">
        <v>465</v>
      </c>
      <c r="C26" s="18">
        <v>6370</v>
      </c>
      <c r="D26" s="18">
        <v>37392</v>
      </c>
      <c r="E26" s="18">
        <v>6075.5</v>
      </c>
      <c r="F26" s="18">
        <v>18594</v>
      </c>
      <c r="G26" s="18">
        <v>1069</v>
      </c>
      <c r="H26" s="18">
        <v>1019</v>
      </c>
      <c r="I26" s="18">
        <v>8482.5</v>
      </c>
      <c r="J26" s="18">
        <v>2302</v>
      </c>
      <c r="K26" s="18">
        <v>271</v>
      </c>
      <c r="L26" s="18">
        <f>2402.5-0.5</f>
        <v>2402</v>
      </c>
      <c r="M26" s="18">
        <v>1210.5</v>
      </c>
      <c r="N26" s="18">
        <v>54233</v>
      </c>
      <c r="O26" s="18">
        <v>14424.5</v>
      </c>
      <c r="P26" s="18">
        <v>220.5</v>
      </c>
      <c r="Q26" s="18">
        <v>37464.5</v>
      </c>
      <c r="R26" s="18">
        <v>508</v>
      </c>
      <c r="S26" s="18">
        <v>1680.5</v>
      </c>
      <c r="T26" s="18">
        <v>139</v>
      </c>
      <c r="U26" s="18">
        <v>53</v>
      </c>
      <c r="V26" s="18">
        <v>277</v>
      </c>
      <c r="W26" s="18">
        <v>80</v>
      </c>
      <c r="X26" s="18">
        <v>39</v>
      </c>
      <c r="Y26" s="18">
        <v>454.5</v>
      </c>
      <c r="Z26" s="18">
        <v>213.5</v>
      </c>
      <c r="AA26" s="18">
        <v>31033.5</v>
      </c>
      <c r="AB26" s="18">
        <v>29992.5</v>
      </c>
      <c r="AC26" s="18">
        <f>984-18</f>
        <v>966</v>
      </c>
      <c r="AD26" s="18">
        <v>1250.5</v>
      </c>
      <c r="AE26" s="18">
        <v>102.5</v>
      </c>
      <c r="AF26" s="18">
        <v>181.5</v>
      </c>
      <c r="AG26" s="18">
        <v>657.5</v>
      </c>
      <c r="AH26" s="18">
        <v>1073</v>
      </c>
      <c r="AI26" s="18">
        <v>326</v>
      </c>
      <c r="AJ26" s="18">
        <v>146</v>
      </c>
      <c r="AK26" s="18">
        <v>191</v>
      </c>
      <c r="AL26" s="18">
        <v>247.5</v>
      </c>
      <c r="AM26" s="18">
        <v>421.5</v>
      </c>
      <c r="AN26" s="18">
        <v>366</v>
      </c>
      <c r="AO26" s="18">
        <v>4676.5</v>
      </c>
      <c r="AP26" s="18">
        <v>86844</v>
      </c>
      <c r="AQ26" s="18">
        <v>218.5</v>
      </c>
      <c r="AR26" s="18">
        <v>63331</v>
      </c>
      <c r="AS26" s="18">
        <v>6556.5</v>
      </c>
      <c r="AT26" s="18">
        <v>2197</v>
      </c>
      <c r="AU26" s="18">
        <v>223</v>
      </c>
      <c r="AV26" s="18">
        <v>309.5</v>
      </c>
      <c r="AW26" s="18">
        <v>227.5</v>
      </c>
      <c r="AX26" s="18">
        <v>37.5</v>
      </c>
      <c r="AY26" s="18">
        <v>444.5</v>
      </c>
      <c r="AZ26" s="18">
        <v>12842.5</v>
      </c>
      <c r="BA26" s="18">
        <v>9292.5</v>
      </c>
      <c r="BB26" s="18">
        <v>8083.5</v>
      </c>
      <c r="BC26" s="18">
        <v>24645.5</v>
      </c>
      <c r="BD26" s="18">
        <v>3672</v>
      </c>
      <c r="BE26" s="18">
        <v>1393</v>
      </c>
      <c r="BF26" s="18">
        <v>24709</v>
      </c>
      <c r="BG26" s="18">
        <v>1038.5</v>
      </c>
      <c r="BH26" s="18">
        <v>575.5</v>
      </c>
      <c r="BI26" s="18">
        <v>226.5</v>
      </c>
      <c r="BJ26" s="18">
        <v>6433</v>
      </c>
      <c r="BK26" s="18">
        <v>17504</v>
      </c>
      <c r="BL26" s="18">
        <v>197</v>
      </c>
      <c r="BM26" s="18">
        <v>264.5</v>
      </c>
      <c r="BN26" s="18">
        <v>3495</v>
      </c>
      <c r="BO26" s="18">
        <v>1308.5</v>
      </c>
      <c r="BP26" s="18">
        <v>211</v>
      </c>
      <c r="BQ26" s="18">
        <v>5866</v>
      </c>
      <c r="BR26" s="18">
        <v>4650</v>
      </c>
      <c r="BS26" s="18">
        <v>1232.5</v>
      </c>
      <c r="BT26" s="18">
        <v>457.5</v>
      </c>
      <c r="BU26" s="18">
        <v>435.5</v>
      </c>
      <c r="BV26" s="18">
        <v>1305.5</v>
      </c>
      <c r="BW26" s="18">
        <v>2027</v>
      </c>
      <c r="BX26" s="18">
        <v>78.5</v>
      </c>
      <c r="BY26" s="18">
        <v>495</v>
      </c>
      <c r="BZ26" s="18">
        <v>200</v>
      </c>
      <c r="CA26" s="18">
        <v>158.5</v>
      </c>
      <c r="CB26" s="18">
        <v>79941</v>
      </c>
      <c r="CC26" s="18">
        <v>173</v>
      </c>
      <c r="CD26" s="18">
        <v>47.5</v>
      </c>
      <c r="CE26" s="18">
        <v>141</v>
      </c>
      <c r="CF26" s="18">
        <v>112.5</v>
      </c>
      <c r="CG26" s="18">
        <v>209.5</v>
      </c>
      <c r="CH26" s="18">
        <v>112.5</v>
      </c>
      <c r="CI26" s="18">
        <f>703-0.5</f>
        <v>702.5</v>
      </c>
      <c r="CJ26" s="18">
        <v>1007.5</v>
      </c>
      <c r="CK26" s="18">
        <v>4473</v>
      </c>
      <c r="CL26" s="18">
        <v>1366</v>
      </c>
      <c r="CM26" s="18">
        <v>784.5</v>
      </c>
      <c r="CN26" s="18">
        <v>29377</v>
      </c>
      <c r="CO26" s="18">
        <v>15434</v>
      </c>
      <c r="CP26" s="18">
        <v>1075</v>
      </c>
      <c r="CQ26" s="18">
        <v>891.5</v>
      </c>
      <c r="CR26" s="18">
        <v>187</v>
      </c>
      <c r="CS26" s="18">
        <v>366</v>
      </c>
      <c r="CT26" s="18">
        <v>108.5</v>
      </c>
      <c r="CU26" s="18">
        <v>65</v>
      </c>
      <c r="CV26" s="18">
        <v>42</v>
      </c>
      <c r="CW26" s="18">
        <v>195.5</v>
      </c>
      <c r="CX26" s="18">
        <v>456</v>
      </c>
      <c r="CY26" s="18">
        <v>43</v>
      </c>
      <c r="CZ26" s="18">
        <v>2080</v>
      </c>
      <c r="DA26" s="18">
        <v>190.5</v>
      </c>
      <c r="DB26" s="18">
        <v>303.5</v>
      </c>
      <c r="DC26" s="18">
        <v>150.5</v>
      </c>
      <c r="DD26" s="18">
        <v>149.5</v>
      </c>
      <c r="DE26" s="18">
        <v>382</v>
      </c>
      <c r="DF26" s="18">
        <v>21119</v>
      </c>
      <c r="DG26" s="18">
        <v>80.5</v>
      </c>
      <c r="DH26" s="18">
        <v>1989</v>
      </c>
      <c r="DI26" s="18">
        <f>2641.5-8</f>
        <v>2633.5</v>
      </c>
      <c r="DJ26" s="18">
        <v>633.5</v>
      </c>
      <c r="DK26" s="18">
        <v>465.5</v>
      </c>
      <c r="DL26" s="18">
        <v>5885</v>
      </c>
      <c r="DM26" s="18">
        <v>236.5</v>
      </c>
      <c r="DN26" s="18">
        <v>1374</v>
      </c>
      <c r="DO26" s="18">
        <v>3256</v>
      </c>
      <c r="DP26" s="18">
        <v>196.5</v>
      </c>
      <c r="DQ26" s="18">
        <v>655.5</v>
      </c>
      <c r="DR26" s="18">
        <v>1425.5</v>
      </c>
      <c r="DS26" s="18">
        <v>740</v>
      </c>
      <c r="DT26" s="18">
        <v>167</v>
      </c>
      <c r="DU26" s="18">
        <v>360</v>
      </c>
      <c r="DV26" s="18">
        <v>209</v>
      </c>
      <c r="DW26" s="18">
        <v>321</v>
      </c>
      <c r="DX26" s="18">
        <v>157.5</v>
      </c>
      <c r="DY26" s="18">
        <v>330.5</v>
      </c>
      <c r="DZ26" s="18">
        <v>802</v>
      </c>
      <c r="EA26" s="18">
        <f>624.5-1</f>
        <v>623.5</v>
      </c>
      <c r="EB26" s="18">
        <v>596</v>
      </c>
      <c r="EC26" s="18">
        <v>311</v>
      </c>
      <c r="ED26" s="18">
        <v>1638</v>
      </c>
      <c r="EE26" s="18">
        <v>177.5</v>
      </c>
      <c r="EF26" s="18">
        <v>1484.5</v>
      </c>
      <c r="EG26" s="18">
        <v>280.5</v>
      </c>
      <c r="EH26" s="18">
        <v>214</v>
      </c>
      <c r="EI26" s="18">
        <v>15221.5</v>
      </c>
      <c r="EJ26" s="18">
        <f>9946+50</f>
        <v>9996</v>
      </c>
      <c r="EK26" s="18">
        <v>707</v>
      </c>
      <c r="EL26" s="18">
        <v>475</v>
      </c>
      <c r="EM26" s="18">
        <v>422</v>
      </c>
      <c r="EN26" s="18">
        <f>998-0.5</f>
        <v>997.5</v>
      </c>
      <c r="EO26" s="18">
        <v>358.5</v>
      </c>
      <c r="EP26" s="18">
        <f>385.5-0.5</f>
        <v>385</v>
      </c>
      <c r="EQ26" s="18">
        <v>2613.5</v>
      </c>
      <c r="ER26" s="18">
        <v>290.5</v>
      </c>
      <c r="ES26" s="18">
        <v>141</v>
      </c>
      <c r="ET26" s="18">
        <v>215</v>
      </c>
      <c r="EU26" s="18">
        <v>570.5</v>
      </c>
      <c r="EV26" s="18">
        <v>72</v>
      </c>
      <c r="EW26" s="18">
        <v>894</v>
      </c>
      <c r="EX26" s="18">
        <v>171.5</v>
      </c>
      <c r="EY26" s="18">
        <v>260</v>
      </c>
      <c r="EZ26" s="18">
        <v>142</v>
      </c>
      <c r="FA26" s="18">
        <v>3452</v>
      </c>
      <c r="FB26" s="18">
        <v>340.5</v>
      </c>
      <c r="FC26" s="18">
        <f>2135+297.5</f>
        <v>2432.5</v>
      </c>
      <c r="FD26" s="18">
        <v>361.5</v>
      </c>
      <c r="FE26" s="18">
        <v>94</v>
      </c>
      <c r="FF26" s="18">
        <v>202.5</v>
      </c>
      <c r="FG26" s="18">
        <v>128</v>
      </c>
      <c r="FH26" s="18">
        <v>80</v>
      </c>
      <c r="FI26" s="18">
        <v>1840</v>
      </c>
      <c r="FJ26" s="18">
        <v>1983</v>
      </c>
      <c r="FK26" s="18">
        <v>2526.5</v>
      </c>
      <c r="FL26" s="18">
        <v>7095</v>
      </c>
      <c r="FM26" s="18">
        <f>3847-11.5</f>
        <v>3835.5</v>
      </c>
      <c r="FN26" s="18">
        <v>22102</v>
      </c>
      <c r="FO26" s="18">
        <v>1109.5</v>
      </c>
      <c r="FP26" s="18">
        <v>2254.5</v>
      </c>
      <c r="FQ26" s="18">
        <v>940.5</v>
      </c>
      <c r="FR26" s="18">
        <f>175.5-0.5</f>
        <v>175</v>
      </c>
      <c r="FS26" s="18">
        <v>210.5</v>
      </c>
      <c r="FT26" s="18">
        <v>73</v>
      </c>
      <c r="FU26" s="18">
        <v>849</v>
      </c>
      <c r="FV26" s="18">
        <v>713.5</v>
      </c>
      <c r="FW26" s="18">
        <v>184</v>
      </c>
      <c r="FX26" s="18">
        <v>59</v>
      </c>
      <c r="FY26" s="18"/>
      <c r="FZ26" s="18">
        <f t="shared" si="7"/>
        <v>835695.5</v>
      </c>
      <c r="GA26" s="18"/>
      <c r="GB26" s="18"/>
      <c r="GC26" s="18"/>
      <c r="GD26" s="18"/>
      <c r="GE26" s="18"/>
      <c r="GF26" s="18"/>
      <c r="GG26" s="7"/>
      <c r="GH26" s="7"/>
      <c r="GI26" s="7"/>
      <c r="GJ26" s="7"/>
      <c r="GK26" s="7"/>
      <c r="GL26" s="7"/>
      <c r="GM26" s="7"/>
    </row>
    <row r="27" spans="1:256" x14ac:dyDescent="0.2">
      <c r="A27" s="6" t="s">
        <v>466</v>
      </c>
      <c r="B27" s="7" t="s">
        <v>467</v>
      </c>
      <c r="C27" s="18">
        <f>6239-18.5</f>
        <v>6220.5</v>
      </c>
      <c r="D27" s="18">
        <v>37649.5</v>
      </c>
      <c r="E27" s="18">
        <v>6398</v>
      </c>
      <c r="F27" s="18">
        <f>17953.5-28</f>
        <v>17925.5</v>
      </c>
      <c r="G27" s="18">
        <f>999.5-2.5</f>
        <v>997</v>
      </c>
      <c r="H27" s="18">
        <v>993.5</v>
      </c>
      <c r="I27" s="18">
        <v>8600</v>
      </c>
      <c r="J27" s="18">
        <v>2333</v>
      </c>
      <c r="K27" s="18">
        <v>290</v>
      </c>
      <c r="L27" s="18">
        <f>2427-2</f>
        <v>2425</v>
      </c>
      <c r="M27" s="18">
        <v>1242</v>
      </c>
      <c r="N27" s="18">
        <v>54172</v>
      </c>
      <c r="O27" s="18">
        <v>14607</v>
      </c>
      <c r="P27" s="18">
        <v>184</v>
      </c>
      <c r="Q27" s="18">
        <f>37304+7.5</f>
        <v>37311.5</v>
      </c>
      <c r="R27" s="18">
        <v>500.5</v>
      </c>
      <c r="S27" s="18">
        <v>1658.5</v>
      </c>
      <c r="T27" s="18">
        <v>151</v>
      </c>
      <c r="U27" s="18">
        <v>52</v>
      </c>
      <c r="V27" s="18">
        <v>276.5</v>
      </c>
      <c r="W27" s="18">
        <v>41.5</v>
      </c>
      <c r="X27" s="18">
        <v>38</v>
      </c>
      <c r="Y27" s="18">
        <v>456</v>
      </c>
      <c r="Z27" s="18">
        <v>243.5</v>
      </c>
      <c r="AA27" s="18">
        <v>30575</v>
      </c>
      <c r="AB27" s="18">
        <v>29609.5</v>
      </c>
      <c r="AC27" s="18">
        <f>968.5-14</f>
        <v>954.5</v>
      </c>
      <c r="AD27" s="18">
        <v>1210</v>
      </c>
      <c r="AE27" s="18">
        <v>98</v>
      </c>
      <c r="AF27" s="18">
        <v>165</v>
      </c>
      <c r="AG27" s="18">
        <v>689</v>
      </c>
      <c r="AH27" s="18">
        <v>1029</v>
      </c>
      <c r="AI27" s="18">
        <v>334.5</v>
      </c>
      <c r="AJ27" s="18">
        <v>154.5</v>
      </c>
      <c r="AK27" s="18">
        <v>199.5</v>
      </c>
      <c r="AL27" s="18">
        <v>271.5</v>
      </c>
      <c r="AM27" s="18">
        <v>434.5</v>
      </c>
      <c r="AN27" s="18">
        <v>353</v>
      </c>
      <c r="AO27" s="18">
        <v>4622</v>
      </c>
      <c r="AP27" s="18">
        <f>86729.5-31.5</f>
        <v>86698</v>
      </c>
      <c r="AQ27" s="18">
        <v>219</v>
      </c>
      <c r="AR27" s="18">
        <v>62836.5</v>
      </c>
      <c r="AS27" s="18">
        <v>6631.5</v>
      </c>
      <c r="AT27" s="18">
        <v>2235</v>
      </c>
      <c r="AU27" s="18">
        <v>234</v>
      </c>
      <c r="AV27" s="18">
        <v>288.5</v>
      </c>
      <c r="AW27" s="18">
        <v>224.5</v>
      </c>
      <c r="AX27" s="18">
        <v>46.5</v>
      </c>
      <c r="AY27" s="18">
        <v>442</v>
      </c>
      <c r="AZ27" s="18">
        <v>12859</v>
      </c>
      <c r="BA27" s="18">
        <v>9168</v>
      </c>
      <c r="BB27" s="18">
        <v>7940.5</v>
      </c>
      <c r="BC27" s="18">
        <v>25239</v>
      </c>
      <c r="BD27" s="18">
        <v>3776.5</v>
      </c>
      <c r="BE27" s="18">
        <v>1454</v>
      </c>
      <c r="BF27" s="18">
        <v>24171.5</v>
      </c>
      <c r="BG27" s="18">
        <v>1013.5</v>
      </c>
      <c r="BH27" s="18">
        <v>533.5</v>
      </c>
      <c r="BI27" s="18">
        <v>222.5</v>
      </c>
      <c r="BJ27" s="18">
        <f>6527.5-2</f>
        <v>6525.5</v>
      </c>
      <c r="BK27" s="18">
        <v>16924</v>
      </c>
      <c r="BL27" s="18">
        <v>186</v>
      </c>
      <c r="BM27" s="18">
        <v>282</v>
      </c>
      <c r="BN27" s="18">
        <v>3544</v>
      </c>
      <c r="BO27" s="18">
        <v>1341.5</v>
      </c>
      <c r="BP27" s="18">
        <v>205</v>
      </c>
      <c r="BQ27" s="18">
        <v>5839.9</v>
      </c>
      <c r="BR27" s="18">
        <v>4677</v>
      </c>
      <c r="BS27" s="18">
        <v>1157.5</v>
      </c>
      <c r="BT27" s="18">
        <f>452-0.5</f>
        <v>451.5</v>
      </c>
      <c r="BU27" s="18">
        <v>408</v>
      </c>
      <c r="BV27" s="18">
        <v>1304.5</v>
      </c>
      <c r="BW27" s="18">
        <v>2009</v>
      </c>
      <c r="BX27" s="18">
        <v>70</v>
      </c>
      <c r="BY27" s="18">
        <v>488</v>
      </c>
      <c r="BZ27" s="18">
        <v>207</v>
      </c>
      <c r="CA27" s="18">
        <f>165-1</f>
        <v>164</v>
      </c>
      <c r="CB27" s="18">
        <v>80234</v>
      </c>
      <c r="CC27" s="18">
        <v>175</v>
      </c>
      <c r="CD27" s="18">
        <v>48</v>
      </c>
      <c r="CE27" s="18">
        <v>149.5</v>
      </c>
      <c r="CF27" s="18">
        <v>115.5</v>
      </c>
      <c r="CG27" s="18">
        <v>216.5</v>
      </c>
      <c r="CH27" s="18">
        <v>96</v>
      </c>
      <c r="CI27" s="18">
        <f>726.5-1</f>
        <v>725.5</v>
      </c>
      <c r="CJ27" s="18">
        <v>972</v>
      </c>
      <c r="CK27" s="18">
        <v>4473</v>
      </c>
      <c r="CL27" s="18">
        <v>1374</v>
      </c>
      <c r="CM27" s="18">
        <v>778</v>
      </c>
      <c r="CN27" s="18">
        <v>28973</v>
      </c>
      <c r="CO27" s="18">
        <v>15271.5</v>
      </c>
      <c r="CP27" s="18">
        <v>1073</v>
      </c>
      <c r="CQ27" s="18">
        <v>932</v>
      </c>
      <c r="CR27" s="18">
        <v>177</v>
      </c>
      <c r="CS27" s="18">
        <v>372</v>
      </c>
      <c r="CT27" s="18">
        <v>105.5</v>
      </c>
      <c r="CU27" s="18">
        <v>79</v>
      </c>
      <c r="CV27" s="18">
        <v>43</v>
      </c>
      <c r="CW27" s="18">
        <v>190</v>
      </c>
      <c r="CX27" s="18">
        <v>478</v>
      </c>
      <c r="CY27" s="18">
        <v>42</v>
      </c>
      <c r="CZ27" s="18">
        <v>2136</v>
      </c>
      <c r="DA27" s="18">
        <v>183.5</v>
      </c>
      <c r="DB27" s="18">
        <v>304.5</v>
      </c>
      <c r="DC27" s="18">
        <v>155</v>
      </c>
      <c r="DD27" s="18">
        <v>162.5</v>
      </c>
      <c r="DE27" s="18">
        <v>428.5</v>
      </c>
      <c r="DF27" s="18">
        <v>20747.5</v>
      </c>
      <c r="DG27" s="18">
        <v>94.5</v>
      </c>
      <c r="DH27" s="18">
        <v>2100</v>
      </c>
      <c r="DI27" s="18">
        <f>2668.5-10</f>
        <v>2658.5</v>
      </c>
      <c r="DJ27" s="18">
        <v>653.5</v>
      </c>
      <c r="DK27" s="18">
        <v>452.5</v>
      </c>
      <c r="DL27" s="18">
        <v>5832</v>
      </c>
      <c r="DM27" s="18">
        <v>250.5</v>
      </c>
      <c r="DN27" s="18">
        <v>1431.5</v>
      </c>
      <c r="DO27" s="18">
        <v>3171</v>
      </c>
      <c r="DP27" s="18">
        <v>184.5</v>
      </c>
      <c r="DQ27" s="18">
        <v>628</v>
      </c>
      <c r="DR27" s="18">
        <v>1407.5</v>
      </c>
      <c r="DS27" s="18">
        <v>767</v>
      </c>
      <c r="DT27" s="18">
        <v>139</v>
      </c>
      <c r="DU27" s="18">
        <v>386.5</v>
      </c>
      <c r="DV27" s="18">
        <v>212</v>
      </c>
      <c r="DW27" s="18">
        <v>343</v>
      </c>
      <c r="DX27" s="18">
        <v>165.5</v>
      </c>
      <c r="DY27" s="18">
        <v>335</v>
      </c>
      <c r="DZ27" s="18">
        <f>828-3</f>
        <v>825</v>
      </c>
      <c r="EA27" s="18">
        <f>615-2.5</f>
        <v>612.5</v>
      </c>
      <c r="EB27" s="18">
        <v>584</v>
      </c>
      <c r="EC27" s="18">
        <v>323</v>
      </c>
      <c r="ED27" s="18">
        <v>1651</v>
      </c>
      <c r="EE27" s="18">
        <v>193</v>
      </c>
      <c r="EF27" s="18">
        <v>1477.5</v>
      </c>
      <c r="EG27" s="18">
        <v>283</v>
      </c>
      <c r="EH27" s="18">
        <v>213.5</v>
      </c>
      <c r="EI27" s="18">
        <v>15570.5</v>
      </c>
      <c r="EJ27" s="18">
        <f>9487+50-14</f>
        <v>9523</v>
      </c>
      <c r="EK27" s="18">
        <v>707.5</v>
      </c>
      <c r="EL27" s="18">
        <v>470</v>
      </c>
      <c r="EM27" s="18">
        <v>418.5</v>
      </c>
      <c r="EN27" s="18">
        <f>984.5-3.5</f>
        <v>981</v>
      </c>
      <c r="EO27" s="18">
        <v>349.5</v>
      </c>
      <c r="EP27" s="18">
        <f>401.5-0.5</f>
        <v>401</v>
      </c>
      <c r="EQ27" s="18">
        <v>2636</v>
      </c>
      <c r="ER27" s="18">
        <v>307.5</v>
      </c>
      <c r="ES27" s="18">
        <v>125.5</v>
      </c>
      <c r="ET27" s="18">
        <v>208.5</v>
      </c>
      <c r="EU27" s="18">
        <v>620.5</v>
      </c>
      <c r="EV27" s="18">
        <v>60.5</v>
      </c>
      <c r="EW27" s="18">
        <v>914</v>
      </c>
      <c r="EX27" s="18">
        <v>183.5</v>
      </c>
      <c r="EY27" s="18">
        <v>254</v>
      </c>
      <c r="EZ27" s="18">
        <v>138</v>
      </c>
      <c r="FA27" s="18">
        <v>3439</v>
      </c>
      <c r="FB27" s="18">
        <v>348</v>
      </c>
      <c r="FC27" s="18">
        <f>2225+297.5</f>
        <v>2522.5</v>
      </c>
      <c r="FD27" s="18">
        <v>368</v>
      </c>
      <c r="FE27" s="18">
        <v>104</v>
      </c>
      <c r="FF27" s="18">
        <v>211.5</v>
      </c>
      <c r="FG27" s="18">
        <v>117</v>
      </c>
      <c r="FH27" s="18">
        <v>94</v>
      </c>
      <c r="FI27" s="18">
        <v>1863</v>
      </c>
      <c r="FJ27" s="18">
        <v>1932</v>
      </c>
      <c r="FK27" s="18">
        <v>2382</v>
      </c>
      <c r="FL27" s="18">
        <v>6508</v>
      </c>
      <c r="FM27" s="18">
        <f>3716.5-6.5</f>
        <v>3710</v>
      </c>
      <c r="FN27" s="18">
        <v>22062</v>
      </c>
      <c r="FO27" s="18">
        <v>1111.5</v>
      </c>
      <c r="FP27" s="18">
        <v>2308</v>
      </c>
      <c r="FQ27" s="18">
        <v>934</v>
      </c>
      <c r="FR27" s="18">
        <f>169.5-0.5</f>
        <v>169</v>
      </c>
      <c r="FS27" s="18">
        <v>194.5</v>
      </c>
      <c r="FT27" s="18">
        <v>72</v>
      </c>
      <c r="FU27" s="18">
        <v>808</v>
      </c>
      <c r="FV27" s="18">
        <v>685.5</v>
      </c>
      <c r="FW27" s="18">
        <v>188</v>
      </c>
      <c r="FX27" s="18">
        <v>52.5</v>
      </c>
      <c r="FY27" s="18"/>
      <c r="FZ27" s="18">
        <f t="shared" si="7"/>
        <v>832121.4</v>
      </c>
      <c r="GA27" s="18"/>
      <c r="GB27" s="18"/>
      <c r="GC27" s="18"/>
      <c r="GD27" s="18"/>
      <c r="GE27" s="18"/>
      <c r="GF27" s="18"/>
      <c r="GG27" s="7"/>
      <c r="GH27" s="7"/>
      <c r="GI27" s="7"/>
      <c r="GJ27" s="7"/>
      <c r="GK27" s="7"/>
      <c r="GL27" s="7"/>
      <c r="GM27" s="7"/>
    </row>
    <row r="28" spans="1:256" x14ac:dyDescent="0.2">
      <c r="A28" s="21" t="s">
        <v>468</v>
      </c>
      <c r="B28" s="7" t="s">
        <v>469</v>
      </c>
      <c r="C28" s="18">
        <v>0</v>
      </c>
      <c r="D28" s="18">
        <v>773</v>
      </c>
      <c r="E28" s="18">
        <v>35.5</v>
      </c>
      <c r="F28" s="18">
        <v>295</v>
      </c>
      <c r="G28" s="18">
        <v>0</v>
      </c>
      <c r="H28" s="18">
        <v>0</v>
      </c>
      <c r="I28" s="18">
        <v>55</v>
      </c>
      <c r="J28" s="18">
        <v>14</v>
      </c>
      <c r="K28" s="18">
        <v>0</v>
      </c>
      <c r="L28" s="18">
        <v>8</v>
      </c>
      <c r="M28" s="18">
        <v>17</v>
      </c>
      <c r="N28" s="18">
        <v>366.5</v>
      </c>
      <c r="O28" s="18">
        <v>47</v>
      </c>
      <c r="P28" s="18">
        <v>0</v>
      </c>
      <c r="Q28" s="18">
        <v>207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417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10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14</v>
      </c>
      <c r="AP28" s="18">
        <v>68</v>
      </c>
      <c r="AQ28" s="18">
        <v>0</v>
      </c>
      <c r="AR28" s="18">
        <v>72</v>
      </c>
      <c r="AS28" s="18">
        <v>57.5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228</v>
      </c>
      <c r="BB28" s="18">
        <v>54.5</v>
      </c>
      <c r="BC28" s="18">
        <v>13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4</v>
      </c>
      <c r="BJ28" s="18">
        <v>28.5</v>
      </c>
      <c r="BK28" s="18">
        <v>49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179.5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51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506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217.5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18">
        <v>0.5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5</v>
      </c>
      <c r="EA28" s="18">
        <v>12.5</v>
      </c>
      <c r="EB28" s="18">
        <v>20</v>
      </c>
      <c r="EC28" s="18">
        <v>0</v>
      </c>
      <c r="ED28" s="18">
        <v>0</v>
      </c>
      <c r="EE28" s="18">
        <v>0</v>
      </c>
      <c r="EF28" s="18">
        <v>0</v>
      </c>
      <c r="EG28" s="18">
        <v>0</v>
      </c>
      <c r="EH28" s="18">
        <v>0</v>
      </c>
      <c r="EI28" s="18">
        <v>566</v>
      </c>
      <c r="EJ28" s="18">
        <v>0</v>
      </c>
      <c r="EK28" s="18">
        <v>0</v>
      </c>
      <c r="EL28" s="18">
        <v>0</v>
      </c>
      <c r="EM28" s="18">
        <v>2</v>
      </c>
      <c r="EN28" s="18">
        <v>0</v>
      </c>
      <c r="EO28" s="18">
        <v>0</v>
      </c>
      <c r="EP28" s="18">
        <v>0</v>
      </c>
      <c r="EQ28" s="18">
        <v>6.5</v>
      </c>
      <c r="ER28" s="18">
        <v>0</v>
      </c>
      <c r="ES28" s="18">
        <v>0</v>
      </c>
      <c r="ET28" s="18">
        <v>0</v>
      </c>
      <c r="EU28" s="18">
        <v>19</v>
      </c>
      <c r="EV28" s="18">
        <v>0</v>
      </c>
      <c r="EW28" s="18">
        <v>0</v>
      </c>
      <c r="EX28" s="18">
        <v>0</v>
      </c>
      <c r="EY28" s="18">
        <v>0</v>
      </c>
      <c r="EZ28" s="18">
        <v>0</v>
      </c>
      <c r="FA28" s="18">
        <v>0</v>
      </c>
      <c r="FB28" s="18">
        <v>1</v>
      </c>
      <c r="FC28" s="18">
        <v>26</v>
      </c>
      <c r="FD28" s="18">
        <v>0</v>
      </c>
      <c r="FE28" s="18">
        <v>0</v>
      </c>
      <c r="FF28" s="18">
        <v>0</v>
      </c>
      <c r="FG28" s="18">
        <v>0</v>
      </c>
      <c r="FH28" s="18">
        <v>0</v>
      </c>
      <c r="FI28" s="18">
        <v>34</v>
      </c>
      <c r="FJ28" s="18">
        <v>0</v>
      </c>
      <c r="FK28" s="18">
        <v>116</v>
      </c>
      <c r="FL28" s="18">
        <v>0</v>
      </c>
      <c r="FM28" s="18">
        <v>47</v>
      </c>
      <c r="FN28" s="18">
        <v>0</v>
      </c>
      <c r="FO28" s="18">
        <v>0</v>
      </c>
      <c r="FP28" s="18">
        <v>36</v>
      </c>
      <c r="FQ28" s="18">
        <v>0</v>
      </c>
      <c r="FR28" s="18">
        <v>0</v>
      </c>
      <c r="FS28" s="18">
        <v>0</v>
      </c>
      <c r="FT28" s="18">
        <v>0</v>
      </c>
      <c r="FU28" s="18">
        <v>0</v>
      </c>
      <c r="FV28" s="18">
        <v>0</v>
      </c>
      <c r="FW28" s="18">
        <v>0</v>
      </c>
      <c r="FX28" s="18">
        <v>0</v>
      </c>
      <c r="FY28" s="18"/>
      <c r="FZ28" s="18">
        <f t="shared" si="7"/>
        <v>4679</v>
      </c>
      <c r="GA28" s="18"/>
      <c r="GB28" s="18"/>
      <c r="GC28" s="18"/>
      <c r="GD28" s="18"/>
      <c r="GE28" s="18"/>
      <c r="GF28" s="18"/>
      <c r="GG28" s="7"/>
      <c r="GH28" s="7"/>
      <c r="GI28" s="7"/>
      <c r="GJ28" s="7"/>
      <c r="GK28" s="7"/>
      <c r="GL28" s="7"/>
      <c r="GM28" s="7"/>
    </row>
    <row r="29" spans="1:256" x14ac:dyDescent="0.2">
      <c r="A29" s="6" t="s">
        <v>470</v>
      </c>
      <c r="B29" s="7" t="s">
        <v>471</v>
      </c>
      <c r="C29" s="35">
        <v>229</v>
      </c>
      <c r="D29" s="18">
        <v>331</v>
      </c>
      <c r="E29" s="18">
        <v>264.5</v>
      </c>
      <c r="F29" s="18">
        <v>259.5</v>
      </c>
      <c r="G29" s="18">
        <v>12.5</v>
      </c>
      <c r="H29" s="18">
        <v>12.5</v>
      </c>
      <c r="I29" s="18">
        <v>391.5</v>
      </c>
      <c r="J29" s="18">
        <v>93</v>
      </c>
      <c r="K29" s="18">
        <v>3.5</v>
      </c>
      <c r="L29" s="18">
        <v>84</v>
      </c>
      <c r="M29" s="18">
        <v>56.5</v>
      </c>
      <c r="N29" s="18">
        <v>404.5</v>
      </c>
      <c r="O29" s="18">
        <v>94.5</v>
      </c>
      <c r="P29" s="18">
        <v>3</v>
      </c>
      <c r="Q29" s="18">
        <v>939</v>
      </c>
      <c r="R29" s="18">
        <v>10</v>
      </c>
      <c r="S29" s="18">
        <v>38</v>
      </c>
      <c r="T29" s="18">
        <v>3.5</v>
      </c>
      <c r="U29" s="18">
        <v>3.5</v>
      </c>
      <c r="V29" s="18">
        <v>9.5</v>
      </c>
      <c r="W29" s="18">
        <v>2</v>
      </c>
      <c r="X29" s="18">
        <v>0.5</v>
      </c>
      <c r="Y29" s="18">
        <v>26.5</v>
      </c>
      <c r="Z29" s="18">
        <v>5.5</v>
      </c>
      <c r="AA29" s="18">
        <v>248</v>
      </c>
      <c r="AB29" s="18">
        <v>239.5</v>
      </c>
      <c r="AC29" s="18">
        <v>48.5</v>
      </c>
      <c r="AD29" s="18">
        <v>42.5</v>
      </c>
      <c r="AE29" s="18">
        <v>5</v>
      </c>
      <c r="AF29" s="18">
        <v>1.5</v>
      </c>
      <c r="AG29" s="18">
        <v>15.5</v>
      </c>
      <c r="AH29" s="18">
        <v>33</v>
      </c>
      <c r="AI29" s="18">
        <v>7</v>
      </c>
      <c r="AJ29" s="18">
        <v>12</v>
      </c>
      <c r="AK29" s="18">
        <v>23</v>
      </c>
      <c r="AL29" s="18">
        <v>28</v>
      </c>
      <c r="AM29" s="18">
        <v>19</v>
      </c>
      <c r="AN29" s="18">
        <v>11</v>
      </c>
      <c r="AO29" s="18">
        <v>139.5</v>
      </c>
      <c r="AP29" s="18">
        <v>3378</v>
      </c>
      <c r="AQ29" s="18">
        <v>6</v>
      </c>
      <c r="AR29" s="18">
        <v>80.5</v>
      </c>
      <c r="AS29" s="18">
        <v>92.5</v>
      </c>
      <c r="AT29" s="18">
        <v>14.5</v>
      </c>
      <c r="AU29" s="18">
        <v>9.5</v>
      </c>
      <c r="AV29" s="18">
        <v>8</v>
      </c>
      <c r="AW29" s="18">
        <v>5</v>
      </c>
      <c r="AX29" s="18">
        <v>2</v>
      </c>
      <c r="AY29" s="18">
        <v>6.5</v>
      </c>
      <c r="AZ29" s="18">
        <v>252.5</v>
      </c>
      <c r="BA29" s="18">
        <v>85</v>
      </c>
      <c r="BB29" s="18">
        <v>251</v>
      </c>
      <c r="BC29" s="18">
        <v>473</v>
      </c>
      <c r="BD29" s="18">
        <v>8</v>
      </c>
      <c r="BE29" s="18">
        <v>9</v>
      </c>
      <c r="BF29" s="18">
        <v>31</v>
      </c>
      <c r="BG29" s="18">
        <v>39</v>
      </c>
      <c r="BH29" s="18">
        <v>4</v>
      </c>
      <c r="BI29" s="18">
        <v>9.5</v>
      </c>
      <c r="BJ29" s="18">
        <v>26.5</v>
      </c>
      <c r="BK29" s="18">
        <v>64</v>
      </c>
      <c r="BL29" s="18">
        <v>1.5</v>
      </c>
      <c r="BM29" s="18">
        <v>11</v>
      </c>
      <c r="BN29" s="18">
        <v>138</v>
      </c>
      <c r="BO29" s="18">
        <v>40.5</v>
      </c>
      <c r="BP29" s="18">
        <v>7</v>
      </c>
      <c r="BQ29" s="18">
        <v>149</v>
      </c>
      <c r="BR29" s="18">
        <v>120.5</v>
      </c>
      <c r="BS29" s="18">
        <v>49.5</v>
      </c>
      <c r="BT29" s="18">
        <v>0</v>
      </c>
      <c r="BU29" s="18">
        <v>10.5</v>
      </c>
      <c r="BV29" s="18">
        <v>24</v>
      </c>
      <c r="BW29" s="18">
        <v>34.5</v>
      </c>
      <c r="BX29" s="18">
        <v>4</v>
      </c>
      <c r="BY29" s="18">
        <v>28.5</v>
      </c>
      <c r="BZ29" s="18">
        <v>14.5</v>
      </c>
      <c r="CA29" s="18">
        <v>5</v>
      </c>
      <c r="CB29" s="18">
        <v>750</v>
      </c>
      <c r="CC29" s="18">
        <v>6.5</v>
      </c>
      <c r="CD29" s="18">
        <v>7</v>
      </c>
      <c r="CE29" s="18">
        <v>7.5</v>
      </c>
      <c r="CF29" s="18">
        <v>4</v>
      </c>
      <c r="CG29" s="18">
        <v>5.5</v>
      </c>
      <c r="CH29" s="18">
        <v>4</v>
      </c>
      <c r="CI29" s="18">
        <v>9.5</v>
      </c>
      <c r="CJ29" s="18">
        <v>31.5</v>
      </c>
      <c r="CK29" s="18">
        <v>100</v>
      </c>
      <c r="CL29" s="18">
        <v>26</v>
      </c>
      <c r="CM29" s="18">
        <v>24.5</v>
      </c>
      <c r="CN29" s="18">
        <v>228</v>
      </c>
      <c r="CO29" s="18">
        <v>73</v>
      </c>
      <c r="CP29" s="18">
        <v>20</v>
      </c>
      <c r="CQ29" s="18">
        <v>58</v>
      </c>
      <c r="CR29" s="18">
        <v>6</v>
      </c>
      <c r="CS29" s="18">
        <v>5</v>
      </c>
      <c r="CT29" s="18">
        <v>4.5</v>
      </c>
      <c r="CU29" s="18">
        <v>0</v>
      </c>
      <c r="CV29" s="18">
        <v>1.5</v>
      </c>
      <c r="CW29" s="18">
        <v>5</v>
      </c>
      <c r="CX29" s="18">
        <v>16</v>
      </c>
      <c r="CY29" s="18">
        <v>3</v>
      </c>
      <c r="CZ29" s="18">
        <v>63</v>
      </c>
      <c r="DA29" s="18">
        <v>7.5</v>
      </c>
      <c r="DB29" s="18">
        <v>3.5</v>
      </c>
      <c r="DC29" s="18">
        <v>3</v>
      </c>
      <c r="DD29" s="18">
        <v>6</v>
      </c>
      <c r="DE29" s="18">
        <v>10</v>
      </c>
      <c r="DF29" s="18">
        <v>293.5</v>
      </c>
      <c r="DG29" s="18">
        <v>4.5</v>
      </c>
      <c r="DH29" s="18">
        <v>82.5</v>
      </c>
      <c r="DI29" s="18">
        <v>84.5</v>
      </c>
      <c r="DJ29" s="18">
        <v>13</v>
      </c>
      <c r="DK29" s="18">
        <v>12.5</v>
      </c>
      <c r="DL29" s="18">
        <v>75.5</v>
      </c>
      <c r="DM29" s="18">
        <v>10</v>
      </c>
      <c r="DN29" s="18">
        <v>41</v>
      </c>
      <c r="DO29" s="18">
        <v>94.5</v>
      </c>
      <c r="DP29" s="18">
        <v>7</v>
      </c>
      <c r="DQ29" s="18">
        <v>41.5</v>
      </c>
      <c r="DR29" s="18">
        <v>49.5</v>
      </c>
      <c r="DS29" s="18">
        <v>32</v>
      </c>
      <c r="DT29" s="18">
        <v>0</v>
      </c>
      <c r="DU29" s="18">
        <v>9</v>
      </c>
      <c r="DV29" s="18">
        <v>9.5</v>
      </c>
      <c r="DW29" s="18">
        <v>0</v>
      </c>
      <c r="DX29" s="18">
        <v>2.5</v>
      </c>
      <c r="DY29" s="18">
        <v>2.5</v>
      </c>
      <c r="DZ29" s="18">
        <v>20.5</v>
      </c>
      <c r="EA29" s="18">
        <v>20</v>
      </c>
      <c r="EB29" s="18">
        <v>12.5</v>
      </c>
      <c r="EC29" s="18">
        <v>7.5</v>
      </c>
      <c r="ED29" s="18">
        <v>22.5</v>
      </c>
      <c r="EE29" s="18">
        <v>4</v>
      </c>
      <c r="EF29" s="18">
        <v>51</v>
      </c>
      <c r="EG29" s="18">
        <v>9.5</v>
      </c>
      <c r="EH29" s="18">
        <v>8</v>
      </c>
      <c r="EI29" s="18">
        <v>596</v>
      </c>
      <c r="EJ29" s="18">
        <v>128.5</v>
      </c>
      <c r="EK29" s="18">
        <v>12</v>
      </c>
      <c r="EL29" s="18">
        <v>6.5</v>
      </c>
      <c r="EM29" s="18">
        <v>15</v>
      </c>
      <c r="EN29" s="18">
        <v>27</v>
      </c>
      <c r="EO29" s="18">
        <v>12.5</v>
      </c>
      <c r="EP29" s="18">
        <v>7</v>
      </c>
      <c r="EQ29" s="18">
        <v>25</v>
      </c>
      <c r="ER29" s="18">
        <v>9</v>
      </c>
      <c r="ES29" s="18">
        <v>15</v>
      </c>
      <c r="ET29" s="18">
        <v>13</v>
      </c>
      <c r="EU29" s="18">
        <v>27</v>
      </c>
      <c r="EV29" s="18">
        <v>7</v>
      </c>
      <c r="EW29" s="18">
        <v>13</v>
      </c>
      <c r="EX29" s="18">
        <v>9.5</v>
      </c>
      <c r="EY29" s="18">
        <v>8.5</v>
      </c>
      <c r="EZ29" s="18">
        <v>6.5</v>
      </c>
      <c r="FA29" s="18">
        <v>53.5</v>
      </c>
      <c r="FB29" s="18">
        <v>10</v>
      </c>
      <c r="FC29" s="18">
        <v>32</v>
      </c>
      <c r="FD29" s="18">
        <v>19</v>
      </c>
      <c r="FE29" s="18">
        <v>4</v>
      </c>
      <c r="FF29" s="18">
        <v>8</v>
      </c>
      <c r="FG29" s="18">
        <v>0</v>
      </c>
      <c r="FH29" s="18">
        <v>5</v>
      </c>
      <c r="FI29" s="18">
        <v>41</v>
      </c>
      <c r="FJ29" s="18">
        <v>50</v>
      </c>
      <c r="FK29" s="18">
        <v>45</v>
      </c>
      <c r="FL29" s="18">
        <v>24</v>
      </c>
      <c r="FM29" s="18">
        <v>59</v>
      </c>
      <c r="FN29" s="18">
        <v>320</v>
      </c>
      <c r="FO29" s="18">
        <v>31.5</v>
      </c>
      <c r="FP29" s="18">
        <v>55.5</v>
      </c>
      <c r="FQ29" s="18">
        <v>27.5</v>
      </c>
      <c r="FR29" s="18">
        <v>3.5</v>
      </c>
      <c r="FS29" s="18">
        <v>4.5</v>
      </c>
      <c r="FT29" s="18">
        <v>1</v>
      </c>
      <c r="FU29" s="18">
        <v>16</v>
      </c>
      <c r="FV29" s="18">
        <v>15.5</v>
      </c>
      <c r="FW29" s="18">
        <v>5.5</v>
      </c>
      <c r="FX29" s="18">
        <v>2</v>
      </c>
      <c r="FY29" s="18">
        <v>0</v>
      </c>
      <c r="FZ29" s="18">
        <f>SUM(C29:FX29)</f>
        <v>13924</v>
      </c>
      <c r="GA29" s="18"/>
      <c r="GB29" s="18"/>
      <c r="GC29" s="18"/>
      <c r="GD29" s="18"/>
      <c r="GE29" s="18"/>
      <c r="GF29" s="18"/>
      <c r="GG29" s="7"/>
      <c r="GH29" s="7"/>
      <c r="GI29" s="7"/>
      <c r="GJ29" s="7"/>
      <c r="GK29" s="7"/>
      <c r="GL29" s="7"/>
      <c r="GM29" s="7"/>
    </row>
    <row r="30" spans="1:256" x14ac:dyDescent="0.2">
      <c r="A30" s="6" t="s">
        <v>472</v>
      </c>
      <c r="B30" s="7" t="s">
        <v>473</v>
      </c>
      <c r="C30" s="36">
        <v>1218</v>
      </c>
      <c r="D30" s="36">
        <v>3744</v>
      </c>
      <c r="E30" s="36">
        <v>1451</v>
      </c>
      <c r="F30" s="36">
        <v>2008</v>
      </c>
      <c r="G30" s="36">
        <v>91</v>
      </c>
      <c r="H30" s="36">
        <v>70</v>
      </c>
      <c r="I30" s="36">
        <v>1474</v>
      </c>
      <c r="J30" s="36">
        <v>184</v>
      </c>
      <c r="K30" s="36">
        <v>1</v>
      </c>
      <c r="L30" s="36">
        <v>124</v>
      </c>
      <c r="M30" s="36">
        <v>155</v>
      </c>
      <c r="N30" s="36">
        <v>3953</v>
      </c>
      <c r="O30" s="36">
        <v>334</v>
      </c>
      <c r="P30" s="36">
        <v>25</v>
      </c>
      <c r="Q30" s="36">
        <v>9393</v>
      </c>
      <c r="R30" s="36">
        <v>57</v>
      </c>
      <c r="S30" s="36">
        <v>45</v>
      </c>
      <c r="T30" s="36">
        <v>1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2</v>
      </c>
      <c r="AA30" s="36">
        <v>2092</v>
      </c>
      <c r="AB30" s="36">
        <v>1287</v>
      </c>
      <c r="AC30" s="36">
        <v>22</v>
      </c>
      <c r="AD30" s="36">
        <v>23</v>
      </c>
      <c r="AE30" s="36">
        <v>3</v>
      </c>
      <c r="AF30" s="36">
        <v>2</v>
      </c>
      <c r="AG30" s="36">
        <v>13</v>
      </c>
      <c r="AH30" s="36">
        <v>0</v>
      </c>
      <c r="AI30" s="36">
        <v>0</v>
      </c>
      <c r="AJ30" s="36">
        <v>2</v>
      </c>
      <c r="AK30" s="36">
        <v>0</v>
      </c>
      <c r="AL30" s="36">
        <v>7</v>
      </c>
      <c r="AM30" s="36">
        <v>0</v>
      </c>
      <c r="AN30" s="36">
        <v>0</v>
      </c>
      <c r="AO30" s="36">
        <v>121</v>
      </c>
      <c r="AP30" s="36">
        <v>12532</v>
      </c>
      <c r="AQ30" s="36">
        <v>0</v>
      </c>
      <c r="AR30" s="36">
        <v>1723</v>
      </c>
      <c r="AS30" s="36">
        <v>1153</v>
      </c>
      <c r="AT30" s="36">
        <v>28</v>
      </c>
      <c r="AU30" s="36">
        <v>5</v>
      </c>
      <c r="AV30" s="36">
        <v>6</v>
      </c>
      <c r="AW30" s="36">
        <v>1</v>
      </c>
      <c r="AX30" s="36">
        <v>7</v>
      </c>
      <c r="AY30" s="36">
        <v>12</v>
      </c>
      <c r="AZ30" s="36">
        <v>848</v>
      </c>
      <c r="BA30" s="36">
        <v>167</v>
      </c>
      <c r="BB30" s="36">
        <v>233</v>
      </c>
      <c r="BC30" s="36">
        <v>1247</v>
      </c>
      <c r="BD30" s="36">
        <v>49</v>
      </c>
      <c r="BE30" s="36">
        <v>5</v>
      </c>
      <c r="BF30" s="36">
        <v>394</v>
      </c>
      <c r="BG30" s="36">
        <v>74</v>
      </c>
      <c r="BH30" s="36">
        <v>10</v>
      </c>
      <c r="BI30" s="36">
        <v>16</v>
      </c>
      <c r="BJ30" s="36">
        <v>83</v>
      </c>
      <c r="BK30" s="36">
        <v>592</v>
      </c>
      <c r="BL30" s="36">
        <v>0</v>
      </c>
      <c r="BM30" s="36">
        <v>4</v>
      </c>
      <c r="BN30" s="36">
        <v>16</v>
      </c>
      <c r="BO30" s="36">
        <v>14</v>
      </c>
      <c r="BP30" s="36">
        <v>0</v>
      </c>
      <c r="BQ30" s="36">
        <v>1104</v>
      </c>
      <c r="BR30" s="36">
        <v>639</v>
      </c>
      <c r="BS30" s="36">
        <v>158</v>
      </c>
      <c r="BT30" s="36">
        <v>5</v>
      </c>
      <c r="BU30" s="36">
        <v>40</v>
      </c>
      <c r="BV30" s="36">
        <v>67</v>
      </c>
      <c r="BW30" s="36">
        <v>134</v>
      </c>
      <c r="BX30" s="36">
        <v>0</v>
      </c>
      <c r="BY30" s="36">
        <v>2</v>
      </c>
      <c r="BZ30" s="36">
        <v>0</v>
      </c>
      <c r="CA30" s="36">
        <v>3</v>
      </c>
      <c r="CB30" s="36">
        <v>2504</v>
      </c>
      <c r="CC30" s="36">
        <v>0</v>
      </c>
      <c r="CD30" s="36">
        <v>9</v>
      </c>
      <c r="CE30" s="36">
        <v>2</v>
      </c>
      <c r="CF30" s="36">
        <v>0</v>
      </c>
      <c r="CG30" s="36">
        <v>23</v>
      </c>
      <c r="CH30" s="36">
        <v>10</v>
      </c>
      <c r="CI30" s="36">
        <v>79</v>
      </c>
      <c r="CJ30" s="36">
        <v>146</v>
      </c>
      <c r="CK30" s="36">
        <v>140</v>
      </c>
      <c r="CL30" s="36">
        <v>28</v>
      </c>
      <c r="CM30" s="36">
        <v>14</v>
      </c>
      <c r="CN30" s="36">
        <v>1077</v>
      </c>
      <c r="CO30" s="36">
        <v>351</v>
      </c>
      <c r="CP30" s="36">
        <v>126</v>
      </c>
      <c r="CQ30" s="36">
        <v>7</v>
      </c>
      <c r="CR30" s="36">
        <v>0</v>
      </c>
      <c r="CS30" s="36">
        <v>6</v>
      </c>
      <c r="CT30" s="36">
        <v>1</v>
      </c>
      <c r="CU30" s="36">
        <v>4</v>
      </c>
      <c r="CV30" s="36">
        <v>0</v>
      </c>
      <c r="CW30" s="36">
        <v>0</v>
      </c>
      <c r="CX30" s="36">
        <v>18</v>
      </c>
      <c r="CY30" s="36">
        <v>0</v>
      </c>
      <c r="CZ30" s="36">
        <v>43</v>
      </c>
      <c r="DA30" s="36">
        <v>0</v>
      </c>
      <c r="DB30" s="36">
        <v>4</v>
      </c>
      <c r="DC30" s="36">
        <v>0</v>
      </c>
      <c r="DD30" s="36">
        <v>1</v>
      </c>
      <c r="DE30" s="36">
        <v>1</v>
      </c>
      <c r="DF30" s="36">
        <v>492</v>
      </c>
      <c r="DG30" s="36">
        <v>0</v>
      </c>
      <c r="DH30" s="36">
        <v>101</v>
      </c>
      <c r="DI30" s="36">
        <v>40</v>
      </c>
      <c r="DJ30" s="36">
        <v>4</v>
      </c>
      <c r="DK30" s="36">
        <v>23</v>
      </c>
      <c r="DL30" s="36">
        <v>279</v>
      </c>
      <c r="DM30" s="36">
        <v>0</v>
      </c>
      <c r="DN30" s="36">
        <v>81</v>
      </c>
      <c r="DO30" s="36">
        <v>481</v>
      </c>
      <c r="DP30" s="36">
        <v>0</v>
      </c>
      <c r="DQ30" s="36">
        <v>59</v>
      </c>
      <c r="DR30" s="36">
        <v>26</v>
      </c>
      <c r="DS30" s="36">
        <v>20</v>
      </c>
      <c r="DT30" s="36">
        <v>4</v>
      </c>
      <c r="DU30" s="36">
        <v>3</v>
      </c>
      <c r="DV30" s="36">
        <v>3</v>
      </c>
      <c r="DW30" s="36">
        <v>0</v>
      </c>
      <c r="DX30" s="36">
        <v>7</v>
      </c>
      <c r="DY30" s="36">
        <v>1</v>
      </c>
      <c r="DZ30" s="36">
        <v>6</v>
      </c>
      <c r="EA30" s="36">
        <v>16</v>
      </c>
      <c r="EB30" s="36">
        <v>85</v>
      </c>
      <c r="EC30" s="36">
        <v>0</v>
      </c>
      <c r="ED30" s="36">
        <v>43</v>
      </c>
      <c r="EE30" s="36">
        <v>16</v>
      </c>
      <c r="EF30" s="36">
        <v>58</v>
      </c>
      <c r="EG30" s="36">
        <v>47</v>
      </c>
      <c r="EH30" s="36">
        <v>8</v>
      </c>
      <c r="EI30" s="36">
        <v>418</v>
      </c>
      <c r="EJ30" s="36">
        <v>176</v>
      </c>
      <c r="EK30" s="36">
        <v>12</v>
      </c>
      <c r="EL30" s="36">
        <v>1</v>
      </c>
      <c r="EM30" s="36">
        <v>0</v>
      </c>
      <c r="EN30" s="36">
        <v>10</v>
      </c>
      <c r="EO30" s="36">
        <v>3</v>
      </c>
      <c r="EP30" s="36">
        <v>8</v>
      </c>
      <c r="EQ30" s="36">
        <v>151</v>
      </c>
      <c r="ER30" s="36">
        <v>10</v>
      </c>
      <c r="ES30" s="36">
        <v>2</v>
      </c>
      <c r="ET30" s="36">
        <v>5</v>
      </c>
      <c r="EU30" s="36">
        <v>88</v>
      </c>
      <c r="EV30" s="36">
        <v>11</v>
      </c>
      <c r="EW30" s="36">
        <v>59</v>
      </c>
      <c r="EX30" s="36">
        <v>1</v>
      </c>
      <c r="EY30" s="36">
        <v>10</v>
      </c>
      <c r="EZ30" s="36">
        <v>0</v>
      </c>
      <c r="FA30" s="36">
        <v>584</v>
      </c>
      <c r="FB30" s="36">
        <v>0</v>
      </c>
      <c r="FC30" s="36">
        <v>36</v>
      </c>
      <c r="FD30" s="36">
        <v>6</v>
      </c>
      <c r="FE30" s="36">
        <v>7</v>
      </c>
      <c r="FF30" s="36">
        <v>0</v>
      </c>
      <c r="FG30" s="36">
        <v>0</v>
      </c>
      <c r="FH30" s="36">
        <v>0</v>
      </c>
      <c r="FI30" s="36">
        <v>153</v>
      </c>
      <c r="FJ30" s="36">
        <v>65</v>
      </c>
      <c r="FK30" s="36">
        <v>248</v>
      </c>
      <c r="FL30" s="36">
        <v>135</v>
      </c>
      <c r="FM30" s="36">
        <v>83</v>
      </c>
      <c r="FN30" s="36">
        <v>2711</v>
      </c>
      <c r="FO30" s="36">
        <v>44</v>
      </c>
      <c r="FP30" s="36">
        <v>274</v>
      </c>
      <c r="FQ30" s="36">
        <v>59</v>
      </c>
      <c r="FR30" s="36">
        <v>0</v>
      </c>
      <c r="FS30" s="36">
        <v>0</v>
      </c>
      <c r="FT30" s="36">
        <v>0</v>
      </c>
      <c r="FU30" s="36">
        <v>132</v>
      </c>
      <c r="FV30" s="36">
        <v>76</v>
      </c>
      <c r="FW30" s="36">
        <v>10</v>
      </c>
      <c r="FX30" s="36">
        <v>1</v>
      </c>
      <c r="FY30" s="18"/>
      <c r="FZ30" s="18">
        <f t="shared" ref="FZ30:FZ36" si="8">SUM(C30:FX30)</f>
        <v>61359</v>
      </c>
      <c r="GA30" s="18"/>
      <c r="GB30" s="18"/>
      <c r="GC30" s="18"/>
      <c r="GD30" s="18"/>
      <c r="GE30" s="18"/>
      <c r="GF30" s="18"/>
      <c r="GG30" s="7"/>
      <c r="GH30" s="7"/>
      <c r="GI30" s="7"/>
      <c r="GJ30" s="7"/>
      <c r="GK30" s="7"/>
      <c r="GL30" s="7"/>
      <c r="GM30" s="7"/>
    </row>
    <row r="31" spans="1:256" x14ac:dyDescent="0.2">
      <c r="A31" s="6" t="s">
        <v>474</v>
      </c>
      <c r="B31" s="7" t="s">
        <v>475</v>
      </c>
      <c r="C31" s="37">
        <v>0</v>
      </c>
      <c r="D31" s="38">
        <v>4617</v>
      </c>
      <c r="E31" s="38">
        <v>596.5</v>
      </c>
      <c r="F31" s="38">
        <v>670.5</v>
      </c>
      <c r="G31" s="38">
        <v>0</v>
      </c>
      <c r="H31" s="38">
        <v>0</v>
      </c>
      <c r="I31" s="38">
        <v>918.5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923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128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2072</v>
      </c>
      <c r="AS31" s="39">
        <v>295</v>
      </c>
      <c r="AT31" s="38">
        <v>0</v>
      </c>
      <c r="AU31" s="38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3982.5</v>
      </c>
      <c r="BD31" s="38">
        <v>0</v>
      </c>
      <c r="BE31" s="38">
        <v>0</v>
      </c>
      <c r="BF31" s="38">
        <v>0</v>
      </c>
      <c r="BG31" s="38">
        <v>0</v>
      </c>
      <c r="BH31" s="38">
        <v>0</v>
      </c>
      <c r="BI31" s="38">
        <v>0</v>
      </c>
      <c r="BJ31" s="38">
        <v>0</v>
      </c>
      <c r="BK31" s="38">
        <v>0</v>
      </c>
      <c r="BL31" s="38">
        <v>0</v>
      </c>
      <c r="BM31" s="38">
        <v>0</v>
      </c>
      <c r="BN31" s="38">
        <v>0</v>
      </c>
      <c r="BO31" s="38">
        <v>0</v>
      </c>
      <c r="BP31" s="38">
        <v>0</v>
      </c>
      <c r="BQ31" s="38">
        <v>250</v>
      </c>
      <c r="BR31" s="38">
        <v>0</v>
      </c>
      <c r="BS31" s="38">
        <v>0</v>
      </c>
      <c r="BT31" s="38">
        <v>0</v>
      </c>
      <c r="BU31" s="38">
        <v>0</v>
      </c>
      <c r="BV31" s="38">
        <v>0</v>
      </c>
      <c r="BW31" s="38">
        <v>0</v>
      </c>
      <c r="BX31" s="38">
        <v>0</v>
      </c>
      <c r="BY31" s="38">
        <v>0</v>
      </c>
      <c r="BZ31" s="38">
        <v>0</v>
      </c>
      <c r="CA31" s="38">
        <v>0</v>
      </c>
      <c r="CB31" s="38">
        <v>812.5</v>
      </c>
      <c r="CC31" s="38">
        <v>0</v>
      </c>
      <c r="CD31" s="38">
        <v>0</v>
      </c>
      <c r="CE31" s="38">
        <v>0</v>
      </c>
      <c r="CF31" s="38">
        <v>0</v>
      </c>
      <c r="CG31" s="38">
        <v>0</v>
      </c>
      <c r="CH31" s="38">
        <v>0</v>
      </c>
      <c r="CI31" s="38">
        <v>0</v>
      </c>
      <c r="CJ31" s="38">
        <v>0</v>
      </c>
      <c r="CK31" s="38">
        <v>549</v>
      </c>
      <c r="CL31" s="38">
        <v>0</v>
      </c>
      <c r="CM31" s="38">
        <v>0</v>
      </c>
      <c r="CN31" s="38">
        <v>2998.5</v>
      </c>
      <c r="CO31" s="38">
        <v>0</v>
      </c>
      <c r="CP31" s="38">
        <v>0</v>
      </c>
      <c r="CQ31" s="38">
        <v>0</v>
      </c>
      <c r="CR31" s="38">
        <v>0</v>
      </c>
      <c r="CS31" s="38">
        <v>0</v>
      </c>
      <c r="CT31" s="38">
        <v>0</v>
      </c>
      <c r="CU31" s="38">
        <v>0</v>
      </c>
      <c r="CV31" s="38">
        <v>0</v>
      </c>
      <c r="CW31" s="38">
        <v>0</v>
      </c>
      <c r="CX31" s="38">
        <v>0</v>
      </c>
      <c r="CY31" s="38">
        <v>0</v>
      </c>
      <c r="CZ31" s="38">
        <v>0</v>
      </c>
      <c r="DA31" s="38">
        <v>0</v>
      </c>
      <c r="DB31" s="38">
        <v>0</v>
      </c>
      <c r="DC31" s="38">
        <v>0</v>
      </c>
      <c r="DD31" s="38">
        <v>0</v>
      </c>
      <c r="DE31" s="38">
        <v>0</v>
      </c>
      <c r="DF31" s="38">
        <v>925</v>
      </c>
      <c r="DG31" s="38">
        <v>0</v>
      </c>
      <c r="DH31" s="38">
        <v>0</v>
      </c>
      <c r="DI31" s="38">
        <v>48</v>
      </c>
      <c r="DJ31" s="38">
        <v>0</v>
      </c>
      <c r="DK31" s="38">
        <v>0</v>
      </c>
      <c r="DL31" s="38">
        <v>0</v>
      </c>
      <c r="DM31" s="38">
        <v>0</v>
      </c>
      <c r="DN31" s="38">
        <v>0</v>
      </c>
      <c r="DO31" s="38">
        <v>0</v>
      </c>
      <c r="DP31" s="38">
        <v>0</v>
      </c>
      <c r="DQ31" s="38">
        <v>0</v>
      </c>
      <c r="DR31" s="38">
        <v>0</v>
      </c>
      <c r="DS31" s="38">
        <v>0</v>
      </c>
      <c r="DT31" s="38">
        <v>0</v>
      </c>
      <c r="DU31" s="38">
        <v>0</v>
      </c>
      <c r="DV31" s="38">
        <v>0</v>
      </c>
      <c r="DW31" s="38">
        <v>0</v>
      </c>
      <c r="DX31" s="38">
        <v>0</v>
      </c>
      <c r="DY31" s="38">
        <v>0</v>
      </c>
      <c r="DZ31" s="38">
        <v>0</v>
      </c>
      <c r="EA31" s="38">
        <v>0</v>
      </c>
      <c r="EB31" s="38">
        <v>0</v>
      </c>
      <c r="EC31" s="38">
        <v>0</v>
      </c>
      <c r="ED31" s="38">
        <v>0</v>
      </c>
      <c r="EE31" s="38">
        <v>0</v>
      </c>
      <c r="EF31" s="38">
        <v>0</v>
      </c>
      <c r="EG31" s="38">
        <v>0</v>
      </c>
      <c r="EH31" s="38">
        <v>0</v>
      </c>
      <c r="EI31" s="38">
        <v>0</v>
      </c>
      <c r="EJ31" s="38">
        <v>0</v>
      </c>
      <c r="EK31" s="38">
        <v>0</v>
      </c>
      <c r="EL31" s="38">
        <v>0</v>
      </c>
      <c r="EM31" s="38">
        <v>0</v>
      </c>
      <c r="EN31" s="38">
        <v>0</v>
      </c>
      <c r="EO31" s="38">
        <v>0</v>
      </c>
      <c r="EP31" s="38">
        <v>0</v>
      </c>
      <c r="EQ31" s="38">
        <v>119</v>
      </c>
      <c r="ER31" s="38">
        <v>0</v>
      </c>
      <c r="ES31" s="38">
        <v>0</v>
      </c>
      <c r="ET31" s="38">
        <v>0</v>
      </c>
      <c r="EU31" s="38">
        <v>0</v>
      </c>
      <c r="EV31" s="38">
        <v>0</v>
      </c>
      <c r="EW31" s="38">
        <v>0</v>
      </c>
      <c r="EX31" s="38">
        <v>0</v>
      </c>
      <c r="EY31" s="38">
        <v>0</v>
      </c>
      <c r="EZ31" s="38">
        <v>0</v>
      </c>
      <c r="FA31" s="38">
        <v>0</v>
      </c>
      <c r="FB31" s="38">
        <v>0</v>
      </c>
      <c r="FC31" s="38">
        <v>0</v>
      </c>
      <c r="FD31" s="38">
        <v>0</v>
      </c>
      <c r="FE31" s="38">
        <v>0</v>
      </c>
      <c r="FF31" s="38">
        <v>0</v>
      </c>
      <c r="FG31" s="38">
        <v>0</v>
      </c>
      <c r="FH31" s="38">
        <v>0</v>
      </c>
      <c r="FI31" s="38">
        <v>0</v>
      </c>
      <c r="FJ31" s="38">
        <v>0</v>
      </c>
      <c r="FK31" s="38">
        <v>0</v>
      </c>
      <c r="FL31" s="38">
        <v>0</v>
      </c>
      <c r="FM31" s="38">
        <v>0</v>
      </c>
      <c r="FN31" s="38">
        <v>0</v>
      </c>
      <c r="FO31" s="38">
        <v>0</v>
      </c>
      <c r="FP31" s="38">
        <v>0</v>
      </c>
      <c r="FQ31" s="38">
        <v>0</v>
      </c>
      <c r="FR31" s="38">
        <v>0</v>
      </c>
      <c r="FS31" s="38">
        <v>0</v>
      </c>
      <c r="FT31" s="38">
        <v>0</v>
      </c>
      <c r="FU31" s="38">
        <v>0</v>
      </c>
      <c r="FV31" s="38">
        <v>0</v>
      </c>
      <c r="FW31" s="38">
        <v>0</v>
      </c>
      <c r="FX31" s="38">
        <v>0</v>
      </c>
      <c r="FY31" s="18"/>
      <c r="FZ31" s="18">
        <f t="shared" si="8"/>
        <v>19905</v>
      </c>
      <c r="GA31" s="18">
        <f>FZ31-FZ32</f>
        <v>18373</v>
      </c>
      <c r="GB31" s="18"/>
      <c r="GC31" s="18"/>
      <c r="GD31" s="18"/>
      <c r="GE31" s="18"/>
      <c r="GF31" s="18"/>
      <c r="GG31" s="7"/>
      <c r="GH31" s="7"/>
      <c r="GI31" s="7"/>
      <c r="GJ31" s="7"/>
      <c r="GK31" s="7"/>
      <c r="GL31" s="7"/>
      <c r="GM31" s="7"/>
    </row>
    <row r="32" spans="1:256" x14ac:dyDescent="0.2">
      <c r="A32" s="6" t="s">
        <v>476</v>
      </c>
      <c r="B32" s="7" t="s">
        <v>477</v>
      </c>
      <c r="C32" s="40">
        <v>0</v>
      </c>
      <c r="D32" s="41">
        <v>358</v>
      </c>
      <c r="E32" s="41">
        <v>46</v>
      </c>
      <c r="F32" s="41">
        <v>80</v>
      </c>
      <c r="G32" s="41">
        <v>0</v>
      </c>
      <c r="H32" s="41">
        <v>0</v>
      </c>
      <c r="I32" s="41">
        <v>74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53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16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67</v>
      </c>
      <c r="AS32" s="41">
        <v>17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426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20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62.5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0.5</v>
      </c>
      <c r="CL32" s="41">
        <v>0</v>
      </c>
      <c r="CM32" s="41">
        <v>0</v>
      </c>
      <c r="CN32" s="41">
        <v>182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88</v>
      </c>
      <c r="DG32" s="41">
        <v>0</v>
      </c>
      <c r="DH32" s="41">
        <v>0</v>
      </c>
      <c r="DI32" s="41">
        <v>18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24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18"/>
      <c r="FZ32" s="18">
        <f t="shared" si="8"/>
        <v>1532</v>
      </c>
      <c r="GA32" s="18">
        <f>FZ31-FZ32</f>
        <v>18373</v>
      </c>
      <c r="GB32" s="18"/>
      <c r="GC32" s="18"/>
      <c r="GD32" s="18"/>
      <c r="GE32" s="18"/>
      <c r="GF32" s="18"/>
      <c r="GG32" s="7"/>
      <c r="GH32" s="7"/>
      <c r="GI32" s="7"/>
      <c r="GJ32" s="7"/>
      <c r="GK32" s="7"/>
      <c r="GL32" s="7"/>
      <c r="GM32" s="7"/>
    </row>
    <row r="33" spans="1:256" x14ac:dyDescent="0.2">
      <c r="A33" s="6" t="s">
        <v>478</v>
      </c>
      <c r="B33" s="7" t="s">
        <v>479</v>
      </c>
      <c r="C33" s="40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37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13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0</v>
      </c>
      <c r="BW33" s="41">
        <v>0</v>
      </c>
      <c r="BX33" s="41">
        <v>0</v>
      </c>
      <c r="BY33" s="41">
        <v>0</v>
      </c>
      <c r="BZ33" s="41">
        <v>0</v>
      </c>
      <c r="CA33" s="41">
        <v>0</v>
      </c>
      <c r="CB33" s="41">
        <v>2.5</v>
      </c>
      <c r="CC33" s="41">
        <v>0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0.5</v>
      </c>
      <c r="CL33" s="41">
        <v>0</v>
      </c>
      <c r="CM33" s="41">
        <v>0</v>
      </c>
      <c r="CN33" s="41">
        <v>118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8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0</v>
      </c>
      <c r="FD33" s="41">
        <v>0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0</v>
      </c>
      <c r="FN33" s="41">
        <v>0</v>
      </c>
      <c r="FO33" s="41">
        <v>0</v>
      </c>
      <c r="FP33" s="41">
        <v>0</v>
      </c>
      <c r="FQ33" s="41">
        <v>0</v>
      </c>
      <c r="FR33" s="41">
        <v>0</v>
      </c>
      <c r="FS33" s="41">
        <v>0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18"/>
      <c r="FZ33" s="18">
        <f t="shared" si="8"/>
        <v>179</v>
      </c>
      <c r="GA33" s="18"/>
      <c r="GB33" s="18"/>
      <c r="GC33" s="18"/>
      <c r="GD33" s="18"/>
      <c r="GE33" s="18"/>
      <c r="GF33" s="18"/>
      <c r="GG33" s="7"/>
      <c r="GH33" s="7"/>
      <c r="GI33" s="7"/>
      <c r="GJ33" s="7"/>
      <c r="GK33" s="7"/>
      <c r="GL33" s="7"/>
      <c r="GM33" s="7"/>
    </row>
    <row r="34" spans="1:256" x14ac:dyDescent="0.2">
      <c r="A34" s="6" t="s">
        <v>480</v>
      </c>
      <c r="B34" s="7" t="s">
        <v>481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0</v>
      </c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247</v>
      </c>
      <c r="CO34" s="23">
        <v>0</v>
      </c>
      <c r="CP34" s="23">
        <v>0</v>
      </c>
      <c r="CQ34" s="23">
        <v>0</v>
      </c>
      <c r="CR34" s="23">
        <v>0</v>
      </c>
      <c r="CS34" s="23">
        <v>0</v>
      </c>
      <c r="CT34" s="23">
        <v>0</v>
      </c>
      <c r="CU34" s="23">
        <v>0</v>
      </c>
      <c r="CV34" s="23">
        <v>0</v>
      </c>
      <c r="CW34" s="23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3">
        <v>0</v>
      </c>
      <c r="DD34" s="23">
        <v>0</v>
      </c>
      <c r="DE34" s="23">
        <v>0</v>
      </c>
      <c r="DF34" s="23">
        <v>0</v>
      </c>
      <c r="DG34" s="23">
        <v>0</v>
      </c>
      <c r="DH34" s="23">
        <v>0</v>
      </c>
      <c r="DI34" s="23">
        <v>0</v>
      </c>
      <c r="DJ34" s="23">
        <v>0</v>
      </c>
      <c r="DK34" s="23">
        <v>0</v>
      </c>
      <c r="DL34" s="23">
        <v>0</v>
      </c>
      <c r="DM34" s="23">
        <v>0</v>
      </c>
      <c r="DN34" s="23">
        <v>0</v>
      </c>
      <c r="DO34" s="23">
        <v>0</v>
      </c>
      <c r="DP34" s="23">
        <v>0</v>
      </c>
      <c r="DQ34" s="23">
        <v>0</v>
      </c>
      <c r="DR34" s="23">
        <v>0</v>
      </c>
      <c r="DS34" s="23">
        <v>0</v>
      </c>
      <c r="DT34" s="23">
        <v>0</v>
      </c>
      <c r="DU34" s="23">
        <v>0</v>
      </c>
      <c r="DV34" s="23">
        <v>0</v>
      </c>
      <c r="DW34" s="23">
        <v>0</v>
      </c>
      <c r="DX34" s="23">
        <v>0</v>
      </c>
      <c r="DY34" s="23">
        <v>0</v>
      </c>
      <c r="DZ34" s="23">
        <v>0</v>
      </c>
      <c r="EA34" s="23">
        <v>0</v>
      </c>
      <c r="EB34" s="23">
        <v>0</v>
      </c>
      <c r="EC34" s="23">
        <v>0</v>
      </c>
      <c r="ED34" s="23">
        <v>0</v>
      </c>
      <c r="EE34" s="23">
        <v>0</v>
      </c>
      <c r="EF34" s="23">
        <v>0</v>
      </c>
      <c r="EG34" s="23">
        <v>0</v>
      </c>
      <c r="EH34" s="23">
        <v>0</v>
      </c>
      <c r="EI34" s="23">
        <v>0</v>
      </c>
      <c r="EJ34" s="23">
        <v>0</v>
      </c>
      <c r="EK34" s="23">
        <v>0</v>
      </c>
      <c r="EL34" s="23">
        <v>0</v>
      </c>
      <c r="EM34" s="23">
        <v>0</v>
      </c>
      <c r="EN34" s="23">
        <v>0</v>
      </c>
      <c r="EO34" s="23">
        <v>0</v>
      </c>
      <c r="EP34" s="23">
        <v>0</v>
      </c>
      <c r="EQ34" s="23">
        <v>0</v>
      </c>
      <c r="ER34" s="23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>
        <v>0</v>
      </c>
      <c r="FA34" s="23">
        <v>0</v>
      </c>
      <c r="FB34" s="23">
        <v>0</v>
      </c>
      <c r="FC34" s="23">
        <v>0</v>
      </c>
      <c r="FD34" s="23">
        <v>0</v>
      </c>
      <c r="FE34" s="23">
        <v>0</v>
      </c>
      <c r="FF34" s="23">
        <v>0</v>
      </c>
      <c r="FG34" s="23">
        <v>0</v>
      </c>
      <c r="FH34" s="23">
        <v>0</v>
      </c>
      <c r="FI34" s="23">
        <v>0</v>
      </c>
      <c r="FJ34" s="23">
        <v>0</v>
      </c>
      <c r="FK34" s="23">
        <v>0</v>
      </c>
      <c r="FL34" s="23">
        <v>0</v>
      </c>
      <c r="FM34" s="23">
        <v>0</v>
      </c>
      <c r="FN34" s="23">
        <v>0</v>
      </c>
      <c r="FO34" s="23">
        <v>0</v>
      </c>
      <c r="FP34" s="23">
        <v>0</v>
      </c>
      <c r="FQ34" s="23">
        <v>0</v>
      </c>
      <c r="FR34" s="23">
        <v>0</v>
      </c>
      <c r="FS34" s="23">
        <v>0</v>
      </c>
      <c r="FT34" s="23">
        <v>0</v>
      </c>
      <c r="FU34" s="23">
        <v>0</v>
      </c>
      <c r="FV34" s="23">
        <v>0</v>
      </c>
      <c r="FW34" s="23">
        <v>0</v>
      </c>
      <c r="FX34" s="23">
        <v>0</v>
      </c>
      <c r="FY34" s="23">
        <v>0</v>
      </c>
      <c r="FZ34" s="18">
        <f t="shared" si="8"/>
        <v>247</v>
      </c>
      <c r="GA34" s="23"/>
      <c r="GB34" s="18"/>
      <c r="GC34" s="18"/>
      <c r="GD34" s="18"/>
      <c r="GE34" s="18"/>
      <c r="GF34" s="18"/>
      <c r="GG34" s="7"/>
      <c r="GH34" s="7"/>
      <c r="GI34" s="7"/>
      <c r="GJ34" s="7"/>
      <c r="GK34" s="7"/>
      <c r="GL34" s="7"/>
      <c r="GM34" s="7"/>
    </row>
    <row r="35" spans="1:256" x14ac:dyDescent="0.2">
      <c r="A35" s="6" t="s">
        <v>482</v>
      </c>
      <c r="B35" s="7" t="s">
        <v>483</v>
      </c>
      <c r="C35" s="18">
        <v>0</v>
      </c>
      <c r="D35" s="18">
        <v>0</v>
      </c>
      <c r="E35" s="18">
        <v>13</v>
      </c>
      <c r="F35" s="18">
        <v>39.5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42.5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11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18">
        <v>0</v>
      </c>
      <c r="EO35" s="18">
        <v>0</v>
      </c>
      <c r="EP35" s="18">
        <v>0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0</v>
      </c>
      <c r="EX35" s="18">
        <v>0</v>
      </c>
      <c r="EY35" s="18">
        <v>0</v>
      </c>
      <c r="EZ35" s="18">
        <v>0</v>
      </c>
      <c r="FA35" s="18">
        <v>0</v>
      </c>
      <c r="FB35" s="18">
        <v>0</v>
      </c>
      <c r="FC35" s="18">
        <v>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0</v>
      </c>
      <c r="FS35" s="18">
        <v>0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f t="shared" si="8"/>
        <v>106</v>
      </c>
      <c r="GA35" s="18"/>
      <c r="GB35" s="18"/>
      <c r="GC35" s="18"/>
      <c r="GD35" s="18"/>
      <c r="GE35" s="18"/>
      <c r="GF35" s="18"/>
      <c r="GG35" s="7"/>
      <c r="GH35" s="7"/>
      <c r="GI35" s="7"/>
      <c r="GJ35" s="7"/>
      <c r="GK35" s="7"/>
      <c r="GL35" s="7"/>
      <c r="GM35" s="7"/>
    </row>
    <row r="36" spans="1:256" x14ac:dyDescent="0.2">
      <c r="A36" s="6" t="s">
        <v>484</v>
      </c>
      <c r="B36" s="7" t="s">
        <v>485</v>
      </c>
      <c r="C36" s="18">
        <v>0</v>
      </c>
      <c r="D36" s="18">
        <v>3.5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v>0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8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18">
        <v>0</v>
      </c>
      <c r="DK36" s="18">
        <v>0</v>
      </c>
      <c r="DL36" s="18">
        <v>0</v>
      </c>
      <c r="DM36" s="18">
        <v>0</v>
      </c>
      <c r="DN36" s="18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18">
        <v>0</v>
      </c>
      <c r="DZ36" s="18">
        <v>0</v>
      </c>
      <c r="EA36" s="18">
        <v>0</v>
      </c>
      <c r="EB36" s="18">
        <v>0</v>
      </c>
      <c r="EC36" s="18">
        <v>0</v>
      </c>
      <c r="ED36" s="18">
        <v>0</v>
      </c>
      <c r="EE36" s="18">
        <v>0</v>
      </c>
      <c r="EF36" s="18">
        <v>0</v>
      </c>
      <c r="EG36" s="18">
        <v>0</v>
      </c>
      <c r="EH36" s="18">
        <v>0</v>
      </c>
      <c r="EI36" s="18">
        <v>0</v>
      </c>
      <c r="EJ36" s="18">
        <v>0</v>
      </c>
      <c r="EK36" s="18">
        <v>0</v>
      </c>
      <c r="EL36" s="18">
        <v>0</v>
      </c>
      <c r="EM36" s="18">
        <v>0</v>
      </c>
      <c r="EN36" s="18">
        <v>0</v>
      </c>
      <c r="EO36" s="18">
        <v>0</v>
      </c>
      <c r="EP36" s="18">
        <v>0</v>
      </c>
      <c r="EQ36" s="18">
        <v>0</v>
      </c>
      <c r="ER36" s="18">
        <v>0</v>
      </c>
      <c r="ES36" s="18">
        <v>0</v>
      </c>
      <c r="ET36" s="18">
        <v>0</v>
      </c>
      <c r="EU36" s="18">
        <v>0</v>
      </c>
      <c r="EV36" s="18">
        <v>0</v>
      </c>
      <c r="EW36" s="18">
        <v>0</v>
      </c>
      <c r="EX36" s="18">
        <v>0</v>
      </c>
      <c r="EY36" s="18">
        <v>0</v>
      </c>
      <c r="EZ36" s="18">
        <v>0</v>
      </c>
      <c r="FA36" s="18">
        <v>0</v>
      </c>
      <c r="FB36" s="18">
        <v>0</v>
      </c>
      <c r="FC36" s="18">
        <v>0</v>
      </c>
      <c r="FD36" s="18">
        <v>0</v>
      </c>
      <c r="FE36" s="18">
        <v>0</v>
      </c>
      <c r="FF36" s="18">
        <v>0</v>
      </c>
      <c r="FG36" s="18">
        <v>0</v>
      </c>
      <c r="FH36" s="18">
        <v>0</v>
      </c>
      <c r="FI36" s="18">
        <v>0</v>
      </c>
      <c r="FJ36" s="18">
        <v>0</v>
      </c>
      <c r="FK36" s="18">
        <v>0</v>
      </c>
      <c r="FL36" s="18">
        <v>0</v>
      </c>
      <c r="FM36" s="18">
        <v>0</v>
      </c>
      <c r="FN36" s="18">
        <v>0</v>
      </c>
      <c r="FO36" s="18">
        <v>0</v>
      </c>
      <c r="FP36" s="18">
        <v>0</v>
      </c>
      <c r="FQ36" s="18">
        <v>0</v>
      </c>
      <c r="FR36" s="18">
        <v>0</v>
      </c>
      <c r="FS36" s="18">
        <v>0</v>
      </c>
      <c r="FT36" s="18">
        <v>0</v>
      </c>
      <c r="FU36" s="18">
        <v>0</v>
      </c>
      <c r="FV36" s="18">
        <v>0</v>
      </c>
      <c r="FW36" s="18">
        <v>0</v>
      </c>
      <c r="FX36" s="18">
        <v>0</v>
      </c>
      <c r="FY36" s="18">
        <v>0</v>
      </c>
      <c r="FZ36" s="18">
        <f t="shared" si="8"/>
        <v>3.5</v>
      </c>
      <c r="GA36" s="18"/>
      <c r="GB36" s="18"/>
      <c r="GC36" s="18"/>
      <c r="GD36" s="18"/>
      <c r="GE36" s="18"/>
      <c r="GF36" s="18"/>
      <c r="GG36" s="7"/>
      <c r="GH36" s="7"/>
      <c r="GI36" s="7"/>
      <c r="GJ36" s="7"/>
      <c r="GK36" s="7"/>
      <c r="GL36" s="7"/>
      <c r="GM36" s="7"/>
    </row>
    <row r="37" spans="1:256" x14ac:dyDescent="0.2">
      <c r="A37" s="6"/>
      <c r="B37" s="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>
        <f>DF31-DF32</f>
        <v>837</v>
      </c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18"/>
      <c r="FZ37" s="18"/>
      <c r="GA37" s="18"/>
      <c r="GB37" s="18"/>
      <c r="GC37" s="18"/>
      <c r="GD37" s="18"/>
      <c r="GE37" s="18"/>
      <c r="GF37" s="18"/>
      <c r="GG37" s="7"/>
      <c r="GH37" s="7"/>
      <c r="GI37" s="7"/>
      <c r="GJ37" s="7"/>
      <c r="GK37" s="7"/>
      <c r="GL37" s="7"/>
      <c r="GM37" s="7"/>
    </row>
    <row r="38" spans="1:256" ht="15.75" x14ac:dyDescent="0.25">
      <c r="A38" s="42"/>
      <c r="B38" s="43" t="s">
        <v>486</v>
      </c>
      <c r="C38" s="44">
        <f>GA326</f>
        <v>9421.1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18"/>
      <c r="GA38" s="18"/>
      <c r="GB38" s="18"/>
      <c r="GC38" s="18"/>
      <c r="GD38" s="18"/>
      <c r="GE38" s="18"/>
      <c r="GF38" s="18"/>
      <c r="GG38" s="7"/>
      <c r="GH38" s="7"/>
      <c r="GI38" s="7"/>
      <c r="GJ38" s="7"/>
      <c r="GK38" s="7"/>
      <c r="GL38" s="7"/>
      <c r="GM38" s="7"/>
    </row>
    <row r="39" spans="1:256" x14ac:dyDescent="0.2">
      <c r="A39" s="6" t="s">
        <v>487</v>
      </c>
      <c r="B39" s="7" t="s">
        <v>488</v>
      </c>
      <c r="C39" s="7">
        <f>B4</f>
        <v>7478.16</v>
      </c>
      <c r="D39" s="7">
        <f t="shared" ref="D39:BO39" si="9">$C$39</f>
        <v>7478.16</v>
      </c>
      <c r="E39" s="7">
        <f t="shared" si="9"/>
        <v>7478.16</v>
      </c>
      <c r="F39" s="7">
        <f t="shared" si="9"/>
        <v>7478.16</v>
      </c>
      <c r="G39" s="7">
        <f t="shared" si="9"/>
        <v>7478.16</v>
      </c>
      <c r="H39" s="7">
        <f t="shared" si="9"/>
        <v>7478.16</v>
      </c>
      <c r="I39" s="7">
        <f t="shared" si="9"/>
        <v>7478.16</v>
      </c>
      <c r="J39" s="7">
        <f t="shared" si="9"/>
        <v>7478.16</v>
      </c>
      <c r="K39" s="7">
        <f t="shared" si="9"/>
        <v>7478.16</v>
      </c>
      <c r="L39" s="7">
        <f t="shared" si="9"/>
        <v>7478.16</v>
      </c>
      <c r="M39" s="7">
        <f t="shared" si="9"/>
        <v>7478.16</v>
      </c>
      <c r="N39" s="7">
        <f t="shared" si="9"/>
        <v>7478.16</v>
      </c>
      <c r="O39" s="7">
        <f t="shared" si="9"/>
        <v>7478.16</v>
      </c>
      <c r="P39" s="7">
        <f t="shared" si="9"/>
        <v>7478.16</v>
      </c>
      <c r="Q39" s="7">
        <f t="shared" si="9"/>
        <v>7478.16</v>
      </c>
      <c r="R39" s="7">
        <f t="shared" si="9"/>
        <v>7478.16</v>
      </c>
      <c r="S39" s="7">
        <f t="shared" si="9"/>
        <v>7478.16</v>
      </c>
      <c r="T39" s="7">
        <f t="shared" si="9"/>
        <v>7478.16</v>
      </c>
      <c r="U39" s="7">
        <f t="shared" si="9"/>
        <v>7478.16</v>
      </c>
      <c r="V39" s="7">
        <f t="shared" si="9"/>
        <v>7478.16</v>
      </c>
      <c r="W39" s="7">
        <f t="shared" si="9"/>
        <v>7478.16</v>
      </c>
      <c r="X39" s="7">
        <f t="shared" si="9"/>
        <v>7478.16</v>
      </c>
      <c r="Y39" s="7">
        <f t="shared" si="9"/>
        <v>7478.16</v>
      </c>
      <c r="Z39" s="7">
        <f t="shared" si="9"/>
        <v>7478.16</v>
      </c>
      <c r="AA39" s="7">
        <f t="shared" si="9"/>
        <v>7478.16</v>
      </c>
      <c r="AB39" s="7">
        <f t="shared" si="9"/>
        <v>7478.16</v>
      </c>
      <c r="AC39" s="7">
        <f t="shared" si="9"/>
        <v>7478.16</v>
      </c>
      <c r="AD39" s="7">
        <f t="shared" si="9"/>
        <v>7478.16</v>
      </c>
      <c r="AE39" s="7">
        <f t="shared" si="9"/>
        <v>7478.16</v>
      </c>
      <c r="AF39" s="7">
        <f t="shared" si="9"/>
        <v>7478.16</v>
      </c>
      <c r="AG39" s="7">
        <f t="shared" si="9"/>
        <v>7478.16</v>
      </c>
      <c r="AH39" s="7">
        <f t="shared" si="9"/>
        <v>7478.16</v>
      </c>
      <c r="AI39" s="7">
        <f t="shared" si="9"/>
        <v>7478.16</v>
      </c>
      <c r="AJ39" s="7">
        <f t="shared" si="9"/>
        <v>7478.16</v>
      </c>
      <c r="AK39" s="7">
        <f t="shared" si="9"/>
        <v>7478.16</v>
      </c>
      <c r="AL39" s="7">
        <f t="shared" si="9"/>
        <v>7478.16</v>
      </c>
      <c r="AM39" s="7">
        <f t="shared" si="9"/>
        <v>7478.16</v>
      </c>
      <c r="AN39" s="7">
        <f t="shared" si="9"/>
        <v>7478.16</v>
      </c>
      <c r="AO39" s="7">
        <f t="shared" si="9"/>
        <v>7478.16</v>
      </c>
      <c r="AP39" s="7">
        <f t="shared" si="9"/>
        <v>7478.16</v>
      </c>
      <c r="AQ39" s="7">
        <f t="shared" si="9"/>
        <v>7478.16</v>
      </c>
      <c r="AR39" s="7">
        <f t="shared" si="9"/>
        <v>7478.16</v>
      </c>
      <c r="AS39" s="7">
        <f t="shared" si="9"/>
        <v>7478.16</v>
      </c>
      <c r="AT39" s="7">
        <f t="shared" si="9"/>
        <v>7478.16</v>
      </c>
      <c r="AU39" s="7">
        <f t="shared" si="9"/>
        <v>7478.16</v>
      </c>
      <c r="AV39" s="7">
        <f t="shared" si="9"/>
        <v>7478.16</v>
      </c>
      <c r="AW39" s="7">
        <f t="shared" si="9"/>
        <v>7478.16</v>
      </c>
      <c r="AX39" s="7">
        <f t="shared" si="9"/>
        <v>7478.16</v>
      </c>
      <c r="AY39" s="7">
        <f t="shared" si="9"/>
        <v>7478.16</v>
      </c>
      <c r="AZ39" s="7">
        <f t="shared" si="9"/>
        <v>7478.16</v>
      </c>
      <c r="BA39" s="7">
        <f t="shared" si="9"/>
        <v>7478.16</v>
      </c>
      <c r="BB39" s="7">
        <f t="shared" si="9"/>
        <v>7478.16</v>
      </c>
      <c r="BC39" s="7">
        <f t="shared" si="9"/>
        <v>7478.16</v>
      </c>
      <c r="BD39" s="7">
        <f t="shared" si="9"/>
        <v>7478.16</v>
      </c>
      <c r="BE39" s="7">
        <f t="shared" si="9"/>
        <v>7478.16</v>
      </c>
      <c r="BF39" s="7">
        <f t="shared" si="9"/>
        <v>7478.16</v>
      </c>
      <c r="BG39" s="7">
        <f t="shared" si="9"/>
        <v>7478.16</v>
      </c>
      <c r="BH39" s="7">
        <f t="shared" si="9"/>
        <v>7478.16</v>
      </c>
      <c r="BI39" s="7">
        <f t="shared" si="9"/>
        <v>7478.16</v>
      </c>
      <c r="BJ39" s="7">
        <f t="shared" si="9"/>
        <v>7478.16</v>
      </c>
      <c r="BK39" s="7">
        <f t="shared" si="9"/>
        <v>7478.16</v>
      </c>
      <c r="BL39" s="7">
        <f t="shared" si="9"/>
        <v>7478.16</v>
      </c>
      <c r="BM39" s="7">
        <f t="shared" si="9"/>
        <v>7478.16</v>
      </c>
      <c r="BN39" s="7">
        <f t="shared" si="9"/>
        <v>7478.16</v>
      </c>
      <c r="BO39" s="7">
        <f t="shared" si="9"/>
        <v>7478.16</v>
      </c>
      <c r="BP39" s="7">
        <f t="shared" ref="BP39:EA39" si="10">$C$39</f>
        <v>7478.16</v>
      </c>
      <c r="BQ39" s="7">
        <f t="shared" si="10"/>
        <v>7478.16</v>
      </c>
      <c r="BR39" s="7">
        <f t="shared" si="10"/>
        <v>7478.16</v>
      </c>
      <c r="BS39" s="7">
        <f t="shared" si="10"/>
        <v>7478.16</v>
      </c>
      <c r="BT39" s="7">
        <f t="shared" si="10"/>
        <v>7478.16</v>
      </c>
      <c r="BU39" s="7">
        <f t="shared" si="10"/>
        <v>7478.16</v>
      </c>
      <c r="BV39" s="7">
        <f t="shared" si="10"/>
        <v>7478.16</v>
      </c>
      <c r="BW39" s="7">
        <f t="shared" si="10"/>
        <v>7478.16</v>
      </c>
      <c r="BX39" s="7">
        <f t="shared" si="10"/>
        <v>7478.16</v>
      </c>
      <c r="BY39" s="7">
        <f t="shared" si="10"/>
        <v>7478.16</v>
      </c>
      <c r="BZ39" s="7">
        <f t="shared" si="10"/>
        <v>7478.16</v>
      </c>
      <c r="CA39" s="7">
        <f t="shared" si="10"/>
        <v>7478.16</v>
      </c>
      <c r="CB39" s="7">
        <f t="shared" si="10"/>
        <v>7478.16</v>
      </c>
      <c r="CC39" s="7">
        <f t="shared" si="10"/>
        <v>7478.16</v>
      </c>
      <c r="CD39" s="7">
        <f t="shared" si="10"/>
        <v>7478.16</v>
      </c>
      <c r="CE39" s="7">
        <f t="shared" si="10"/>
        <v>7478.16</v>
      </c>
      <c r="CF39" s="7">
        <f t="shared" si="10"/>
        <v>7478.16</v>
      </c>
      <c r="CG39" s="7">
        <f t="shared" si="10"/>
        <v>7478.16</v>
      </c>
      <c r="CH39" s="7">
        <f t="shared" si="10"/>
        <v>7478.16</v>
      </c>
      <c r="CI39" s="7">
        <f t="shared" si="10"/>
        <v>7478.16</v>
      </c>
      <c r="CJ39" s="7">
        <f t="shared" si="10"/>
        <v>7478.16</v>
      </c>
      <c r="CK39" s="7">
        <f t="shared" si="10"/>
        <v>7478.16</v>
      </c>
      <c r="CL39" s="7">
        <f t="shared" si="10"/>
        <v>7478.16</v>
      </c>
      <c r="CM39" s="7">
        <f t="shared" si="10"/>
        <v>7478.16</v>
      </c>
      <c r="CN39" s="7">
        <f t="shared" si="10"/>
        <v>7478.16</v>
      </c>
      <c r="CO39" s="7">
        <f t="shared" si="10"/>
        <v>7478.16</v>
      </c>
      <c r="CP39" s="7">
        <f t="shared" si="10"/>
        <v>7478.16</v>
      </c>
      <c r="CQ39" s="7">
        <f t="shared" si="10"/>
        <v>7478.16</v>
      </c>
      <c r="CR39" s="7">
        <f t="shared" si="10"/>
        <v>7478.16</v>
      </c>
      <c r="CS39" s="7">
        <f t="shared" si="10"/>
        <v>7478.16</v>
      </c>
      <c r="CT39" s="7">
        <f t="shared" si="10"/>
        <v>7478.16</v>
      </c>
      <c r="CU39" s="7">
        <f t="shared" si="10"/>
        <v>7478.16</v>
      </c>
      <c r="CV39" s="7">
        <f t="shared" si="10"/>
        <v>7478.16</v>
      </c>
      <c r="CW39" s="7">
        <f t="shared" si="10"/>
        <v>7478.16</v>
      </c>
      <c r="CX39" s="7">
        <f t="shared" si="10"/>
        <v>7478.16</v>
      </c>
      <c r="CY39" s="7">
        <f t="shared" si="10"/>
        <v>7478.16</v>
      </c>
      <c r="CZ39" s="7">
        <f t="shared" si="10"/>
        <v>7478.16</v>
      </c>
      <c r="DA39" s="7">
        <f t="shared" si="10"/>
        <v>7478.16</v>
      </c>
      <c r="DB39" s="7">
        <f t="shared" si="10"/>
        <v>7478.16</v>
      </c>
      <c r="DC39" s="7">
        <f t="shared" si="10"/>
        <v>7478.16</v>
      </c>
      <c r="DD39" s="7">
        <f t="shared" si="10"/>
        <v>7478.16</v>
      </c>
      <c r="DE39" s="7">
        <f t="shared" si="10"/>
        <v>7478.16</v>
      </c>
      <c r="DF39" s="7">
        <f t="shared" si="10"/>
        <v>7478.16</v>
      </c>
      <c r="DG39" s="7">
        <f t="shared" si="10"/>
        <v>7478.16</v>
      </c>
      <c r="DH39" s="7">
        <f t="shared" si="10"/>
        <v>7478.16</v>
      </c>
      <c r="DI39" s="7">
        <f t="shared" si="10"/>
        <v>7478.16</v>
      </c>
      <c r="DJ39" s="7">
        <f t="shared" si="10"/>
        <v>7478.16</v>
      </c>
      <c r="DK39" s="7">
        <f t="shared" si="10"/>
        <v>7478.16</v>
      </c>
      <c r="DL39" s="7">
        <f t="shared" si="10"/>
        <v>7478.16</v>
      </c>
      <c r="DM39" s="7">
        <f t="shared" si="10"/>
        <v>7478.16</v>
      </c>
      <c r="DN39" s="7">
        <f t="shared" si="10"/>
        <v>7478.16</v>
      </c>
      <c r="DO39" s="7">
        <f t="shared" si="10"/>
        <v>7478.16</v>
      </c>
      <c r="DP39" s="7">
        <f t="shared" si="10"/>
        <v>7478.16</v>
      </c>
      <c r="DQ39" s="7">
        <f t="shared" si="10"/>
        <v>7478.16</v>
      </c>
      <c r="DR39" s="7">
        <f t="shared" si="10"/>
        <v>7478.16</v>
      </c>
      <c r="DS39" s="7">
        <f t="shared" si="10"/>
        <v>7478.16</v>
      </c>
      <c r="DT39" s="7">
        <f t="shared" si="10"/>
        <v>7478.16</v>
      </c>
      <c r="DU39" s="7">
        <f t="shared" si="10"/>
        <v>7478.16</v>
      </c>
      <c r="DV39" s="7">
        <f t="shared" si="10"/>
        <v>7478.16</v>
      </c>
      <c r="DW39" s="7">
        <f t="shared" si="10"/>
        <v>7478.16</v>
      </c>
      <c r="DX39" s="7">
        <f t="shared" si="10"/>
        <v>7478.16</v>
      </c>
      <c r="DY39" s="7">
        <f t="shared" si="10"/>
        <v>7478.16</v>
      </c>
      <c r="DZ39" s="7">
        <f t="shared" si="10"/>
        <v>7478.16</v>
      </c>
      <c r="EA39" s="7">
        <f t="shared" si="10"/>
        <v>7478.16</v>
      </c>
      <c r="EB39" s="7">
        <f t="shared" ref="EB39:FX39" si="11">$C$39</f>
        <v>7478.16</v>
      </c>
      <c r="EC39" s="7">
        <f t="shared" si="11"/>
        <v>7478.16</v>
      </c>
      <c r="ED39" s="7">
        <f t="shared" si="11"/>
        <v>7478.16</v>
      </c>
      <c r="EE39" s="7">
        <f t="shared" si="11"/>
        <v>7478.16</v>
      </c>
      <c r="EF39" s="7">
        <f t="shared" si="11"/>
        <v>7478.16</v>
      </c>
      <c r="EG39" s="7">
        <f t="shared" si="11"/>
        <v>7478.16</v>
      </c>
      <c r="EH39" s="7">
        <f t="shared" si="11"/>
        <v>7478.16</v>
      </c>
      <c r="EI39" s="7">
        <f t="shared" si="11"/>
        <v>7478.16</v>
      </c>
      <c r="EJ39" s="7">
        <f t="shared" si="11"/>
        <v>7478.16</v>
      </c>
      <c r="EK39" s="7">
        <f t="shared" si="11"/>
        <v>7478.16</v>
      </c>
      <c r="EL39" s="7">
        <f t="shared" si="11"/>
        <v>7478.16</v>
      </c>
      <c r="EM39" s="7">
        <f t="shared" si="11"/>
        <v>7478.16</v>
      </c>
      <c r="EN39" s="7">
        <f t="shared" si="11"/>
        <v>7478.16</v>
      </c>
      <c r="EO39" s="7">
        <f t="shared" si="11"/>
        <v>7478.16</v>
      </c>
      <c r="EP39" s="7">
        <f t="shared" si="11"/>
        <v>7478.16</v>
      </c>
      <c r="EQ39" s="7">
        <f t="shared" si="11"/>
        <v>7478.16</v>
      </c>
      <c r="ER39" s="7">
        <f t="shared" si="11"/>
        <v>7478.16</v>
      </c>
      <c r="ES39" s="7">
        <f t="shared" si="11"/>
        <v>7478.16</v>
      </c>
      <c r="ET39" s="7">
        <f t="shared" si="11"/>
        <v>7478.16</v>
      </c>
      <c r="EU39" s="7">
        <f t="shared" si="11"/>
        <v>7478.16</v>
      </c>
      <c r="EV39" s="7">
        <f t="shared" si="11"/>
        <v>7478.16</v>
      </c>
      <c r="EW39" s="7">
        <f t="shared" si="11"/>
        <v>7478.16</v>
      </c>
      <c r="EX39" s="7">
        <f t="shared" si="11"/>
        <v>7478.16</v>
      </c>
      <c r="EY39" s="7">
        <f t="shared" si="11"/>
        <v>7478.16</v>
      </c>
      <c r="EZ39" s="7">
        <f t="shared" si="11"/>
        <v>7478.16</v>
      </c>
      <c r="FA39" s="7">
        <f t="shared" si="11"/>
        <v>7478.16</v>
      </c>
      <c r="FB39" s="7">
        <f t="shared" si="11"/>
        <v>7478.16</v>
      </c>
      <c r="FC39" s="7">
        <f t="shared" si="11"/>
        <v>7478.16</v>
      </c>
      <c r="FD39" s="7">
        <f t="shared" si="11"/>
        <v>7478.16</v>
      </c>
      <c r="FE39" s="7">
        <f t="shared" si="11"/>
        <v>7478.16</v>
      </c>
      <c r="FF39" s="7">
        <f t="shared" si="11"/>
        <v>7478.16</v>
      </c>
      <c r="FG39" s="7">
        <f t="shared" si="11"/>
        <v>7478.16</v>
      </c>
      <c r="FH39" s="7">
        <f t="shared" si="11"/>
        <v>7478.16</v>
      </c>
      <c r="FI39" s="7">
        <f t="shared" si="11"/>
        <v>7478.16</v>
      </c>
      <c r="FJ39" s="7">
        <f t="shared" si="11"/>
        <v>7478.16</v>
      </c>
      <c r="FK39" s="7">
        <f t="shared" si="11"/>
        <v>7478.16</v>
      </c>
      <c r="FL39" s="7">
        <f t="shared" si="11"/>
        <v>7478.16</v>
      </c>
      <c r="FM39" s="7">
        <f t="shared" si="11"/>
        <v>7478.16</v>
      </c>
      <c r="FN39" s="7">
        <f t="shared" si="11"/>
        <v>7478.16</v>
      </c>
      <c r="FO39" s="7">
        <f t="shared" si="11"/>
        <v>7478.16</v>
      </c>
      <c r="FP39" s="7">
        <f t="shared" si="11"/>
        <v>7478.16</v>
      </c>
      <c r="FQ39" s="7">
        <f t="shared" si="11"/>
        <v>7478.16</v>
      </c>
      <c r="FR39" s="7">
        <f t="shared" si="11"/>
        <v>7478.16</v>
      </c>
      <c r="FS39" s="7">
        <f t="shared" si="11"/>
        <v>7478.16</v>
      </c>
      <c r="FT39" s="7">
        <f t="shared" si="11"/>
        <v>7478.16</v>
      </c>
      <c r="FU39" s="7">
        <f t="shared" si="11"/>
        <v>7478.16</v>
      </c>
      <c r="FV39" s="7">
        <f t="shared" si="11"/>
        <v>7478.16</v>
      </c>
      <c r="FW39" s="7">
        <f t="shared" si="11"/>
        <v>7478.16</v>
      </c>
      <c r="FX39" s="7">
        <f t="shared" si="11"/>
        <v>7478.16</v>
      </c>
      <c r="FY39" s="7"/>
      <c r="FZ39" s="18"/>
      <c r="GA39" s="18"/>
      <c r="GB39" s="18"/>
      <c r="GC39" s="18"/>
      <c r="GD39" s="18"/>
      <c r="GE39" s="18"/>
      <c r="GF39" s="18"/>
      <c r="GG39" s="7"/>
      <c r="GH39" s="7"/>
      <c r="GI39" s="7"/>
      <c r="GJ39" s="7"/>
      <c r="GK39" s="7"/>
      <c r="GL39" s="7"/>
      <c r="GM39" s="7"/>
    </row>
    <row r="40" spans="1:256" x14ac:dyDescent="0.2">
      <c r="A40" s="6" t="s">
        <v>489</v>
      </c>
      <c r="B40" s="7" t="s">
        <v>490</v>
      </c>
      <c r="C40" s="44">
        <v>9421.1</v>
      </c>
      <c r="D40" s="7">
        <f>$C$40</f>
        <v>9421.1</v>
      </c>
      <c r="E40" s="7">
        <f t="shared" ref="E40:BP40" si="12">$C$40</f>
        <v>9421.1</v>
      </c>
      <c r="F40" s="7">
        <f t="shared" si="12"/>
        <v>9421.1</v>
      </c>
      <c r="G40" s="7">
        <f t="shared" si="12"/>
        <v>9421.1</v>
      </c>
      <c r="H40" s="7">
        <f t="shared" si="12"/>
        <v>9421.1</v>
      </c>
      <c r="I40" s="7">
        <f t="shared" si="12"/>
        <v>9421.1</v>
      </c>
      <c r="J40" s="7">
        <f t="shared" si="12"/>
        <v>9421.1</v>
      </c>
      <c r="K40" s="7">
        <f t="shared" si="12"/>
        <v>9421.1</v>
      </c>
      <c r="L40" s="7">
        <f t="shared" si="12"/>
        <v>9421.1</v>
      </c>
      <c r="M40" s="7">
        <f t="shared" si="12"/>
        <v>9421.1</v>
      </c>
      <c r="N40" s="7">
        <f t="shared" si="12"/>
        <v>9421.1</v>
      </c>
      <c r="O40" s="7">
        <f t="shared" si="12"/>
        <v>9421.1</v>
      </c>
      <c r="P40" s="7">
        <f t="shared" si="12"/>
        <v>9421.1</v>
      </c>
      <c r="Q40" s="7">
        <f t="shared" si="12"/>
        <v>9421.1</v>
      </c>
      <c r="R40" s="7">
        <f t="shared" si="12"/>
        <v>9421.1</v>
      </c>
      <c r="S40" s="7">
        <f t="shared" si="12"/>
        <v>9421.1</v>
      </c>
      <c r="T40" s="7">
        <f t="shared" si="12"/>
        <v>9421.1</v>
      </c>
      <c r="U40" s="7">
        <f t="shared" si="12"/>
        <v>9421.1</v>
      </c>
      <c r="V40" s="7">
        <f t="shared" si="12"/>
        <v>9421.1</v>
      </c>
      <c r="W40" s="7">
        <f t="shared" si="12"/>
        <v>9421.1</v>
      </c>
      <c r="X40" s="7">
        <f t="shared" si="12"/>
        <v>9421.1</v>
      </c>
      <c r="Y40" s="7">
        <f t="shared" si="12"/>
        <v>9421.1</v>
      </c>
      <c r="Z40" s="7">
        <f t="shared" si="12"/>
        <v>9421.1</v>
      </c>
      <c r="AA40" s="7">
        <f t="shared" si="12"/>
        <v>9421.1</v>
      </c>
      <c r="AB40" s="7">
        <f t="shared" si="12"/>
        <v>9421.1</v>
      </c>
      <c r="AC40" s="7">
        <f t="shared" si="12"/>
        <v>9421.1</v>
      </c>
      <c r="AD40" s="7">
        <f t="shared" si="12"/>
        <v>9421.1</v>
      </c>
      <c r="AE40" s="7">
        <f t="shared" si="12"/>
        <v>9421.1</v>
      </c>
      <c r="AF40" s="7">
        <f t="shared" si="12"/>
        <v>9421.1</v>
      </c>
      <c r="AG40" s="7">
        <f t="shared" si="12"/>
        <v>9421.1</v>
      </c>
      <c r="AH40" s="7">
        <f t="shared" si="12"/>
        <v>9421.1</v>
      </c>
      <c r="AI40" s="7">
        <f t="shared" si="12"/>
        <v>9421.1</v>
      </c>
      <c r="AJ40" s="7">
        <f t="shared" si="12"/>
        <v>9421.1</v>
      </c>
      <c r="AK40" s="7">
        <f t="shared" si="12"/>
        <v>9421.1</v>
      </c>
      <c r="AL40" s="7">
        <f t="shared" si="12"/>
        <v>9421.1</v>
      </c>
      <c r="AM40" s="7">
        <f t="shared" si="12"/>
        <v>9421.1</v>
      </c>
      <c r="AN40" s="7">
        <f t="shared" si="12"/>
        <v>9421.1</v>
      </c>
      <c r="AO40" s="7">
        <f t="shared" si="12"/>
        <v>9421.1</v>
      </c>
      <c r="AP40" s="7">
        <f t="shared" si="12"/>
        <v>9421.1</v>
      </c>
      <c r="AQ40" s="7">
        <f t="shared" si="12"/>
        <v>9421.1</v>
      </c>
      <c r="AR40" s="7">
        <f t="shared" si="12"/>
        <v>9421.1</v>
      </c>
      <c r="AS40" s="7">
        <f t="shared" si="12"/>
        <v>9421.1</v>
      </c>
      <c r="AT40" s="7">
        <f t="shared" si="12"/>
        <v>9421.1</v>
      </c>
      <c r="AU40" s="7">
        <f t="shared" si="12"/>
        <v>9421.1</v>
      </c>
      <c r="AV40" s="7">
        <f t="shared" si="12"/>
        <v>9421.1</v>
      </c>
      <c r="AW40" s="7">
        <f t="shared" si="12"/>
        <v>9421.1</v>
      </c>
      <c r="AX40" s="7">
        <f t="shared" si="12"/>
        <v>9421.1</v>
      </c>
      <c r="AY40" s="7">
        <f t="shared" si="12"/>
        <v>9421.1</v>
      </c>
      <c r="AZ40" s="7">
        <f t="shared" si="12"/>
        <v>9421.1</v>
      </c>
      <c r="BA40" s="7">
        <f t="shared" si="12"/>
        <v>9421.1</v>
      </c>
      <c r="BB40" s="7">
        <f t="shared" si="12"/>
        <v>9421.1</v>
      </c>
      <c r="BC40" s="7">
        <f t="shared" si="12"/>
        <v>9421.1</v>
      </c>
      <c r="BD40" s="7">
        <f t="shared" si="12"/>
        <v>9421.1</v>
      </c>
      <c r="BE40" s="7">
        <f t="shared" si="12"/>
        <v>9421.1</v>
      </c>
      <c r="BF40" s="7">
        <f t="shared" si="12"/>
        <v>9421.1</v>
      </c>
      <c r="BG40" s="7">
        <f t="shared" si="12"/>
        <v>9421.1</v>
      </c>
      <c r="BH40" s="7">
        <f t="shared" si="12"/>
        <v>9421.1</v>
      </c>
      <c r="BI40" s="7">
        <f t="shared" si="12"/>
        <v>9421.1</v>
      </c>
      <c r="BJ40" s="7">
        <f t="shared" si="12"/>
        <v>9421.1</v>
      </c>
      <c r="BK40" s="7">
        <f t="shared" si="12"/>
        <v>9421.1</v>
      </c>
      <c r="BL40" s="7">
        <f t="shared" si="12"/>
        <v>9421.1</v>
      </c>
      <c r="BM40" s="7">
        <f t="shared" si="12"/>
        <v>9421.1</v>
      </c>
      <c r="BN40" s="7">
        <f t="shared" si="12"/>
        <v>9421.1</v>
      </c>
      <c r="BO40" s="7">
        <f t="shared" si="12"/>
        <v>9421.1</v>
      </c>
      <c r="BP40" s="7">
        <f t="shared" si="12"/>
        <v>9421.1</v>
      </c>
      <c r="BQ40" s="7">
        <f t="shared" ref="BQ40:EB40" si="13">$C$40</f>
        <v>9421.1</v>
      </c>
      <c r="BR40" s="7">
        <f t="shared" si="13"/>
        <v>9421.1</v>
      </c>
      <c r="BS40" s="7">
        <f t="shared" si="13"/>
        <v>9421.1</v>
      </c>
      <c r="BT40" s="7">
        <f t="shared" si="13"/>
        <v>9421.1</v>
      </c>
      <c r="BU40" s="7">
        <f t="shared" si="13"/>
        <v>9421.1</v>
      </c>
      <c r="BV40" s="7">
        <f t="shared" si="13"/>
        <v>9421.1</v>
      </c>
      <c r="BW40" s="7">
        <f t="shared" si="13"/>
        <v>9421.1</v>
      </c>
      <c r="BX40" s="7">
        <f t="shared" si="13"/>
        <v>9421.1</v>
      </c>
      <c r="BY40" s="7">
        <f t="shared" si="13"/>
        <v>9421.1</v>
      </c>
      <c r="BZ40" s="7">
        <f t="shared" si="13"/>
        <v>9421.1</v>
      </c>
      <c r="CA40" s="7">
        <f t="shared" si="13"/>
        <v>9421.1</v>
      </c>
      <c r="CB40" s="7">
        <f t="shared" si="13"/>
        <v>9421.1</v>
      </c>
      <c r="CC40" s="7">
        <f t="shared" si="13"/>
        <v>9421.1</v>
      </c>
      <c r="CD40" s="7">
        <f t="shared" si="13"/>
        <v>9421.1</v>
      </c>
      <c r="CE40" s="7">
        <f t="shared" si="13"/>
        <v>9421.1</v>
      </c>
      <c r="CF40" s="7">
        <f t="shared" si="13"/>
        <v>9421.1</v>
      </c>
      <c r="CG40" s="7">
        <f t="shared" si="13"/>
        <v>9421.1</v>
      </c>
      <c r="CH40" s="7">
        <f t="shared" si="13"/>
        <v>9421.1</v>
      </c>
      <c r="CI40" s="7">
        <f t="shared" si="13"/>
        <v>9421.1</v>
      </c>
      <c r="CJ40" s="7">
        <f t="shared" si="13"/>
        <v>9421.1</v>
      </c>
      <c r="CK40" s="7">
        <f t="shared" si="13"/>
        <v>9421.1</v>
      </c>
      <c r="CL40" s="7">
        <f t="shared" si="13"/>
        <v>9421.1</v>
      </c>
      <c r="CM40" s="7">
        <f t="shared" si="13"/>
        <v>9421.1</v>
      </c>
      <c r="CN40" s="7">
        <f t="shared" si="13"/>
        <v>9421.1</v>
      </c>
      <c r="CO40" s="7">
        <f t="shared" si="13"/>
        <v>9421.1</v>
      </c>
      <c r="CP40" s="7">
        <f t="shared" si="13"/>
        <v>9421.1</v>
      </c>
      <c r="CQ40" s="7">
        <f t="shared" si="13"/>
        <v>9421.1</v>
      </c>
      <c r="CR40" s="7">
        <f t="shared" si="13"/>
        <v>9421.1</v>
      </c>
      <c r="CS40" s="7">
        <f t="shared" si="13"/>
        <v>9421.1</v>
      </c>
      <c r="CT40" s="7">
        <f t="shared" si="13"/>
        <v>9421.1</v>
      </c>
      <c r="CU40" s="7">
        <f t="shared" si="13"/>
        <v>9421.1</v>
      </c>
      <c r="CV40" s="7">
        <f t="shared" si="13"/>
        <v>9421.1</v>
      </c>
      <c r="CW40" s="7">
        <f t="shared" si="13"/>
        <v>9421.1</v>
      </c>
      <c r="CX40" s="7">
        <f t="shared" si="13"/>
        <v>9421.1</v>
      </c>
      <c r="CY40" s="7">
        <f t="shared" si="13"/>
        <v>9421.1</v>
      </c>
      <c r="CZ40" s="7">
        <f t="shared" si="13"/>
        <v>9421.1</v>
      </c>
      <c r="DA40" s="7">
        <f t="shared" si="13"/>
        <v>9421.1</v>
      </c>
      <c r="DB40" s="7">
        <f t="shared" si="13"/>
        <v>9421.1</v>
      </c>
      <c r="DC40" s="7">
        <f t="shared" si="13"/>
        <v>9421.1</v>
      </c>
      <c r="DD40" s="7">
        <f t="shared" si="13"/>
        <v>9421.1</v>
      </c>
      <c r="DE40" s="7">
        <f t="shared" si="13"/>
        <v>9421.1</v>
      </c>
      <c r="DF40" s="7">
        <f t="shared" si="13"/>
        <v>9421.1</v>
      </c>
      <c r="DG40" s="7">
        <f t="shared" si="13"/>
        <v>9421.1</v>
      </c>
      <c r="DH40" s="7">
        <f t="shared" si="13"/>
        <v>9421.1</v>
      </c>
      <c r="DI40" s="7">
        <f t="shared" si="13"/>
        <v>9421.1</v>
      </c>
      <c r="DJ40" s="7">
        <f t="shared" si="13"/>
        <v>9421.1</v>
      </c>
      <c r="DK40" s="7">
        <f t="shared" si="13"/>
        <v>9421.1</v>
      </c>
      <c r="DL40" s="7">
        <f t="shared" si="13"/>
        <v>9421.1</v>
      </c>
      <c r="DM40" s="7">
        <f t="shared" si="13"/>
        <v>9421.1</v>
      </c>
      <c r="DN40" s="7">
        <f t="shared" si="13"/>
        <v>9421.1</v>
      </c>
      <c r="DO40" s="7">
        <f t="shared" si="13"/>
        <v>9421.1</v>
      </c>
      <c r="DP40" s="7">
        <f t="shared" si="13"/>
        <v>9421.1</v>
      </c>
      <c r="DQ40" s="7">
        <f t="shared" si="13"/>
        <v>9421.1</v>
      </c>
      <c r="DR40" s="7">
        <f t="shared" si="13"/>
        <v>9421.1</v>
      </c>
      <c r="DS40" s="7">
        <f t="shared" si="13"/>
        <v>9421.1</v>
      </c>
      <c r="DT40" s="7">
        <f t="shared" si="13"/>
        <v>9421.1</v>
      </c>
      <c r="DU40" s="7">
        <f t="shared" si="13"/>
        <v>9421.1</v>
      </c>
      <c r="DV40" s="7">
        <f t="shared" si="13"/>
        <v>9421.1</v>
      </c>
      <c r="DW40" s="7">
        <f t="shared" si="13"/>
        <v>9421.1</v>
      </c>
      <c r="DX40" s="7">
        <f t="shared" si="13"/>
        <v>9421.1</v>
      </c>
      <c r="DY40" s="7">
        <f t="shared" si="13"/>
        <v>9421.1</v>
      </c>
      <c r="DZ40" s="7">
        <f t="shared" si="13"/>
        <v>9421.1</v>
      </c>
      <c r="EA40" s="7">
        <f t="shared" si="13"/>
        <v>9421.1</v>
      </c>
      <c r="EB40" s="7">
        <f t="shared" si="13"/>
        <v>9421.1</v>
      </c>
      <c r="EC40" s="7">
        <f t="shared" ref="EC40:FX40" si="14">$C$40</f>
        <v>9421.1</v>
      </c>
      <c r="ED40" s="7">
        <f t="shared" si="14"/>
        <v>9421.1</v>
      </c>
      <c r="EE40" s="7">
        <f t="shared" si="14"/>
        <v>9421.1</v>
      </c>
      <c r="EF40" s="7">
        <f t="shared" si="14"/>
        <v>9421.1</v>
      </c>
      <c r="EG40" s="7">
        <f t="shared" si="14"/>
        <v>9421.1</v>
      </c>
      <c r="EH40" s="7">
        <f t="shared" si="14"/>
        <v>9421.1</v>
      </c>
      <c r="EI40" s="7">
        <f t="shared" si="14"/>
        <v>9421.1</v>
      </c>
      <c r="EJ40" s="7">
        <f t="shared" si="14"/>
        <v>9421.1</v>
      </c>
      <c r="EK40" s="7">
        <f t="shared" si="14"/>
        <v>9421.1</v>
      </c>
      <c r="EL40" s="7">
        <f t="shared" si="14"/>
        <v>9421.1</v>
      </c>
      <c r="EM40" s="7">
        <f t="shared" si="14"/>
        <v>9421.1</v>
      </c>
      <c r="EN40" s="7">
        <f t="shared" si="14"/>
        <v>9421.1</v>
      </c>
      <c r="EO40" s="7">
        <f t="shared" si="14"/>
        <v>9421.1</v>
      </c>
      <c r="EP40" s="7">
        <f t="shared" si="14"/>
        <v>9421.1</v>
      </c>
      <c r="EQ40" s="7">
        <f t="shared" si="14"/>
        <v>9421.1</v>
      </c>
      <c r="ER40" s="7">
        <f t="shared" si="14"/>
        <v>9421.1</v>
      </c>
      <c r="ES40" s="7">
        <f t="shared" si="14"/>
        <v>9421.1</v>
      </c>
      <c r="ET40" s="7">
        <f t="shared" si="14"/>
        <v>9421.1</v>
      </c>
      <c r="EU40" s="7">
        <f t="shared" si="14"/>
        <v>9421.1</v>
      </c>
      <c r="EV40" s="7">
        <f t="shared" si="14"/>
        <v>9421.1</v>
      </c>
      <c r="EW40" s="7">
        <f t="shared" si="14"/>
        <v>9421.1</v>
      </c>
      <c r="EX40" s="7">
        <f t="shared" si="14"/>
        <v>9421.1</v>
      </c>
      <c r="EY40" s="7">
        <f t="shared" si="14"/>
        <v>9421.1</v>
      </c>
      <c r="EZ40" s="7">
        <f t="shared" si="14"/>
        <v>9421.1</v>
      </c>
      <c r="FA40" s="7">
        <f t="shared" si="14"/>
        <v>9421.1</v>
      </c>
      <c r="FB40" s="7">
        <f t="shared" si="14"/>
        <v>9421.1</v>
      </c>
      <c r="FC40" s="7">
        <f t="shared" si="14"/>
        <v>9421.1</v>
      </c>
      <c r="FD40" s="7">
        <f t="shared" si="14"/>
        <v>9421.1</v>
      </c>
      <c r="FE40" s="7">
        <f t="shared" si="14"/>
        <v>9421.1</v>
      </c>
      <c r="FF40" s="7">
        <f t="shared" si="14"/>
        <v>9421.1</v>
      </c>
      <c r="FG40" s="7">
        <f t="shared" si="14"/>
        <v>9421.1</v>
      </c>
      <c r="FH40" s="7">
        <f t="shared" si="14"/>
        <v>9421.1</v>
      </c>
      <c r="FI40" s="7">
        <f t="shared" si="14"/>
        <v>9421.1</v>
      </c>
      <c r="FJ40" s="7">
        <f t="shared" si="14"/>
        <v>9421.1</v>
      </c>
      <c r="FK40" s="7">
        <f t="shared" si="14"/>
        <v>9421.1</v>
      </c>
      <c r="FL40" s="7">
        <f t="shared" si="14"/>
        <v>9421.1</v>
      </c>
      <c r="FM40" s="7">
        <f t="shared" si="14"/>
        <v>9421.1</v>
      </c>
      <c r="FN40" s="7">
        <f t="shared" si="14"/>
        <v>9421.1</v>
      </c>
      <c r="FO40" s="7">
        <f t="shared" si="14"/>
        <v>9421.1</v>
      </c>
      <c r="FP40" s="7">
        <f t="shared" si="14"/>
        <v>9421.1</v>
      </c>
      <c r="FQ40" s="7">
        <f t="shared" si="14"/>
        <v>9421.1</v>
      </c>
      <c r="FR40" s="7">
        <f t="shared" si="14"/>
        <v>9421.1</v>
      </c>
      <c r="FS40" s="7">
        <f t="shared" si="14"/>
        <v>9421.1</v>
      </c>
      <c r="FT40" s="7">
        <f t="shared" si="14"/>
        <v>9421.1</v>
      </c>
      <c r="FU40" s="7">
        <f t="shared" si="14"/>
        <v>9421.1</v>
      </c>
      <c r="FV40" s="7">
        <f t="shared" si="14"/>
        <v>9421.1</v>
      </c>
      <c r="FW40" s="7">
        <f t="shared" si="14"/>
        <v>9421.1</v>
      </c>
      <c r="FX40" s="7">
        <f t="shared" si="14"/>
        <v>9421.1</v>
      </c>
      <c r="FY40" s="7"/>
      <c r="FZ40" s="18"/>
      <c r="GA40" s="18"/>
      <c r="GB40" s="18"/>
      <c r="GC40" s="18"/>
      <c r="GD40" s="18"/>
      <c r="GE40" s="18"/>
      <c r="GF40" s="18"/>
      <c r="GG40" s="7"/>
      <c r="GH40" s="7"/>
      <c r="GI40" s="7"/>
      <c r="GJ40" s="7"/>
      <c r="GK40" s="7"/>
      <c r="GL40" s="7"/>
      <c r="GM40" s="7"/>
    </row>
    <row r="41" spans="1:256" x14ac:dyDescent="0.2">
      <c r="A41" s="6" t="s">
        <v>491</v>
      </c>
      <c r="B41" s="7" t="s">
        <v>492</v>
      </c>
      <c r="C41" s="44">
        <f>B5</f>
        <v>9017</v>
      </c>
      <c r="D41" s="7">
        <f t="shared" ref="D41:BO41" si="15">$C$41</f>
        <v>9017</v>
      </c>
      <c r="E41" s="7">
        <f t="shared" si="15"/>
        <v>9017</v>
      </c>
      <c r="F41" s="7">
        <f t="shared" si="15"/>
        <v>9017</v>
      </c>
      <c r="G41" s="7">
        <f t="shared" si="15"/>
        <v>9017</v>
      </c>
      <c r="H41" s="7">
        <f t="shared" si="15"/>
        <v>9017</v>
      </c>
      <c r="I41" s="7">
        <f t="shared" si="15"/>
        <v>9017</v>
      </c>
      <c r="J41" s="7">
        <f t="shared" si="15"/>
        <v>9017</v>
      </c>
      <c r="K41" s="7">
        <f t="shared" si="15"/>
        <v>9017</v>
      </c>
      <c r="L41" s="7">
        <f t="shared" si="15"/>
        <v>9017</v>
      </c>
      <c r="M41" s="7">
        <f t="shared" si="15"/>
        <v>9017</v>
      </c>
      <c r="N41" s="7">
        <f t="shared" si="15"/>
        <v>9017</v>
      </c>
      <c r="O41" s="7">
        <f t="shared" si="15"/>
        <v>9017</v>
      </c>
      <c r="P41" s="7">
        <f t="shared" si="15"/>
        <v>9017</v>
      </c>
      <c r="Q41" s="7">
        <f t="shared" si="15"/>
        <v>9017</v>
      </c>
      <c r="R41" s="7">
        <f t="shared" si="15"/>
        <v>9017</v>
      </c>
      <c r="S41" s="7">
        <f t="shared" si="15"/>
        <v>9017</v>
      </c>
      <c r="T41" s="7">
        <f t="shared" si="15"/>
        <v>9017</v>
      </c>
      <c r="U41" s="7">
        <f t="shared" si="15"/>
        <v>9017</v>
      </c>
      <c r="V41" s="7">
        <f t="shared" si="15"/>
        <v>9017</v>
      </c>
      <c r="W41" s="7">
        <f t="shared" si="15"/>
        <v>9017</v>
      </c>
      <c r="X41" s="7">
        <f t="shared" si="15"/>
        <v>9017</v>
      </c>
      <c r="Y41" s="7">
        <f t="shared" si="15"/>
        <v>9017</v>
      </c>
      <c r="Z41" s="7">
        <f t="shared" si="15"/>
        <v>9017</v>
      </c>
      <c r="AA41" s="7">
        <f t="shared" si="15"/>
        <v>9017</v>
      </c>
      <c r="AB41" s="7">
        <f t="shared" si="15"/>
        <v>9017</v>
      </c>
      <c r="AC41" s="7">
        <f t="shared" si="15"/>
        <v>9017</v>
      </c>
      <c r="AD41" s="7">
        <f t="shared" si="15"/>
        <v>9017</v>
      </c>
      <c r="AE41" s="7">
        <f t="shared" si="15"/>
        <v>9017</v>
      </c>
      <c r="AF41" s="7">
        <f t="shared" si="15"/>
        <v>9017</v>
      </c>
      <c r="AG41" s="7">
        <f t="shared" si="15"/>
        <v>9017</v>
      </c>
      <c r="AH41" s="7">
        <f t="shared" si="15"/>
        <v>9017</v>
      </c>
      <c r="AI41" s="7">
        <f t="shared" si="15"/>
        <v>9017</v>
      </c>
      <c r="AJ41" s="7">
        <f t="shared" si="15"/>
        <v>9017</v>
      </c>
      <c r="AK41" s="7">
        <f t="shared" si="15"/>
        <v>9017</v>
      </c>
      <c r="AL41" s="7">
        <f t="shared" si="15"/>
        <v>9017</v>
      </c>
      <c r="AM41" s="7">
        <f t="shared" si="15"/>
        <v>9017</v>
      </c>
      <c r="AN41" s="7">
        <f t="shared" si="15"/>
        <v>9017</v>
      </c>
      <c r="AO41" s="7">
        <f t="shared" si="15"/>
        <v>9017</v>
      </c>
      <c r="AP41" s="7">
        <f t="shared" si="15"/>
        <v>9017</v>
      </c>
      <c r="AQ41" s="7">
        <f t="shared" si="15"/>
        <v>9017</v>
      </c>
      <c r="AR41" s="7">
        <f t="shared" si="15"/>
        <v>9017</v>
      </c>
      <c r="AS41" s="7">
        <f t="shared" si="15"/>
        <v>9017</v>
      </c>
      <c r="AT41" s="7">
        <f t="shared" si="15"/>
        <v>9017</v>
      </c>
      <c r="AU41" s="7">
        <f t="shared" si="15"/>
        <v>9017</v>
      </c>
      <c r="AV41" s="7">
        <f t="shared" si="15"/>
        <v>9017</v>
      </c>
      <c r="AW41" s="7">
        <f t="shared" si="15"/>
        <v>9017</v>
      </c>
      <c r="AX41" s="7">
        <f t="shared" si="15"/>
        <v>9017</v>
      </c>
      <c r="AY41" s="7">
        <f t="shared" si="15"/>
        <v>9017</v>
      </c>
      <c r="AZ41" s="7">
        <f t="shared" si="15"/>
        <v>9017</v>
      </c>
      <c r="BA41" s="7">
        <f t="shared" si="15"/>
        <v>9017</v>
      </c>
      <c r="BB41" s="7">
        <f t="shared" si="15"/>
        <v>9017</v>
      </c>
      <c r="BC41" s="7">
        <f t="shared" si="15"/>
        <v>9017</v>
      </c>
      <c r="BD41" s="7">
        <f t="shared" si="15"/>
        <v>9017</v>
      </c>
      <c r="BE41" s="7">
        <f t="shared" si="15"/>
        <v>9017</v>
      </c>
      <c r="BF41" s="7">
        <f t="shared" si="15"/>
        <v>9017</v>
      </c>
      <c r="BG41" s="7">
        <f t="shared" si="15"/>
        <v>9017</v>
      </c>
      <c r="BH41" s="7">
        <f t="shared" si="15"/>
        <v>9017</v>
      </c>
      <c r="BI41" s="7">
        <f t="shared" si="15"/>
        <v>9017</v>
      </c>
      <c r="BJ41" s="7">
        <f t="shared" si="15"/>
        <v>9017</v>
      </c>
      <c r="BK41" s="7">
        <f t="shared" si="15"/>
        <v>9017</v>
      </c>
      <c r="BL41" s="7">
        <f t="shared" si="15"/>
        <v>9017</v>
      </c>
      <c r="BM41" s="7">
        <f t="shared" si="15"/>
        <v>9017</v>
      </c>
      <c r="BN41" s="7">
        <f t="shared" si="15"/>
        <v>9017</v>
      </c>
      <c r="BO41" s="7">
        <f t="shared" si="15"/>
        <v>9017</v>
      </c>
      <c r="BP41" s="7">
        <f t="shared" ref="BP41:EA41" si="16">$C$41</f>
        <v>9017</v>
      </c>
      <c r="BQ41" s="7">
        <f t="shared" si="16"/>
        <v>9017</v>
      </c>
      <c r="BR41" s="7">
        <f t="shared" si="16"/>
        <v>9017</v>
      </c>
      <c r="BS41" s="7">
        <f t="shared" si="16"/>
        <v>9017</v>
      </c>
      <c r="BT41" s="7">
        <f t="shared" si="16"/>
        <v>9017</v>
      </c>
      <c r="BU41" s="7">
        <f t="shared" si="16"/>
        <v>9017</v>
      </c>
      <c r="BV41" s="7">
        <f t="shared" si="16"/>
        <v>9017</v>
      </c>
      <c r="BW41" s="7">
        <f t="shared" si="16"/>
        <v>9017</v>
      </c>
      <c r="BX41" s="7">
        <f t="shared" si="16"/>
        <v>9017</v>
      </c>
      <c r="BY41" s="7">
        <f t="shared" si="16"/>
        <v>9017</v>
      </c>
      <c r="BZ41" s="7">
        <f t="shared" si="16"/>
        <v>9017</v>
      </c>
      <c r="CA41" s="7">
        <f t="shared" si="16"/>
        <v>9017</v>
      </c>
      <c r="CB41" s="7">
        <f t="shared" si="16"/>
        <v>9017</v>
      </c>
      <c r="CC41" s="7">
        <f t="shared" si="16"/>
        <v>9017</v>
      </c>
      <c r="CD41" s="7">
        <f t="shared" si="16"/>
        <v>9017</v>
      </c>
      <c r="CE41" s="7">
        <f t="shared" si="16"/>
        <v>9017</v>
      </c>
      <c r="CF41" s="7">
        <f t="shared" si="16"/>
        <v>9017</v>
      </c>
      <c r="CG41" s="7">
        <f t="shared" si="16"/>
        <v>9017</v>
      </c>
      <c r="CH41" s="7">
        <f t="shared" si="16"/>
        <v>9017</v>
      </c>
      <c r="CI41" s="7">
        <f t="shared" si="16"/>
        <v>9017</v>
      </c>
      <c r="CJ41" s="7">
        <f t="shared" si="16"/>
        <v>9017</v>
      </c>
      <c r="CK41" s="7">
        <f t="shared" si="16"/>
        <v>9017</v>
      </c>
      <c r="CL41" s="7">
        <f t="shared" si="16"/>
        <v>9017</v>
      </c>
      <c r="CM41" s="7">
        <f t="shared" si="16"/>
        <v>9017</v>
      </c>
      <c r="CN41" s="7">
        <f t="shared" si="16"/>
        <v>9017</v>
      </c>
      <c r="CO41" s="7">
        <f t="shared" si="16"/>
        <v>9017</v>
      </c>
      <c r="CP41" s="7">
        <f t="shared" si="16"/>
        <v>9017</v>
      </c>
      <c r="CQ41" s="7">
        <f t="shared" si="16"/>
        <v>9017</v>
      </c>
      <c r="CR41" s="7">
        <f t="shared" si="16"/>
        <v>9017</v>
      </c>
      <c r="CS41" s="7">
        <f t="shared" si="16"/>
        <v>9017</v>
      </c>
      <c r="CT41" s="7">
        <f t="shared" si="16"/>
        <v>9017</v>
      </c>
      <c r="CU41" s="7">
        <f t="shared" si="16"/>
        <v>9017</v>
      </c>
      <c r="CV41" s="7">
        <f t="shared" si="16"/>
        <v>9017</v>
      </c>
      <c r="CW41" s="7">
        <f t="shared" si="16"/>
        <v>9017</v>
      </c>
      <c r="CX41" s="7">
        <f t="shared" si="16"/>
        <v>9017</v>
      </c>
      <c r="CY41" s="7">
        <f t="shared" si="16"/>
        <v>9017</v>
      </c>
      <c r="CZ41" s="7">
        <f t="shared" si="16"/>
        <v>9017</v>
      </c>
      <c r="DA41" s="7">
        <f t="shared" si="16"/>
        <v>9017</v>
      </c>
      <c r="DB41" s="7">
        <f t="shared" si="16"/>
        <v>9017</v>
      </c>
      <c r="DC41" s="7">
        <f t="shared" si="16"/>
        <v>9017</v>
      </c>
      <c r="DD41" s="7">
        <f t="shared" si="16"/>
        <v>9017</v>
      </c>
      <c r="DE41" s="7">
        <f t="shared" si="16"/>
        <v>9017</v>
      </c>
      <c r="DF41" s="7">
        <f t="shared" si="16"/>
        <v>9017</v>
      </c>
      <c r="DG41" s="7">
        <f t="shared" si="16"/>
        <v>9017</v>
      </c>
      <c r="DH41" s="7">
        <f t="shared" si="16"/>
        <v>9017</v>
      </c>
      <c r="DI41" s="7">
        <f t="shared" si="16"/>
        <v>9017</v>
      </c>
      <c r="DJ41" s="7">
        <f t="shared" si="16"/>
        <v>9017</v>
      </c>
      <c r="DK41" s="7">
        <f t="shared" si="16"/>
        <v>9017</v>
      </c>
      <c r="DL41" s="7">
        <f t="shared" si="16"/>
        <v>9017</v>
      </c>
      <c r="DM41" s="7">
        <f t="shared" si="16"/>
        <v>9017</v>
      </c>
      <c r="DN41" s="7">
        <f t="shared" si="16"/>
        <v>9017</v>
      </c>
      <c r="DO41" s="7">
        <f t="shared" si="16"/>
        <v>9017</v>
      </c>
      <c r="DP41" s="7">
        <f t="shared" si="16"/>
        <v>9017</v>
      </c>
      <c r="DQ41" s="7">
        <f t="shared" si="16"/>
        <v>9017</v>
      </c>
      <c r="DR41" s="7">
        <f t="shared" si="16"/>
        <v>9017</v>
      </c>
      <c r="DS41" s="7">
        <f t="shared" si="16"/>
        <v>9017</v>
      </c>
      <c r="DT41" s="7">
        <f t="shared" si="16"/>
        <v>9017</v>
      </c>
      <c r="DU41" s="7">
        <f t="shared" si="16"/>
        <v>9017</v>
      </c>
      <c r="DV41" s="7">
        <f t="shared" si="16"/>
        <v>9017</v>
      </c>
      <c r="DW41" s="7">
        <f t="shared" si="16"/>
        <v>9017</v>
      </c>
      <c r="DX41" s="7">
        <f t="shared" si="16"/>
        <v>9017</v>
      </c>
      <c r="DY41" s="7">
        <f t="shared" si="16"/>
        <v>9017</v>
      </c>
      <c r="DZ41" s="7">
        <f t="shared" si="16"/>
        <v>9017</v>
      </c>
      <c r="EA41" s="7">
        <f t="shared" si="16"/>
        <v>9017</v>
      </c>
      <c r="EB41" s="7">
        <f t="shared" ref="EB41:FX41" si="17">$C$41</f>
        <v>9017</v>
      </c>
      <c r="EC41" s="7">
        <f t="shared" si="17"/>
        <v>9017</v>
      </c>
      <c r="ED41" s="7">
        <f t="shared" si="17"/>
        <v>9017</v>
      </c>
      <c r="EE41" s="7">
        <f t="shared" si="17"/>
        <v>9017</v>
      </c>
      <c r="EF41" s="7">
        <f t="shared" si="17"/>
        <v>9017</v>
      </c>
      <c r="EG41" s="7">
        <f t="shared" si="17"/>
        <v>9017</v>
      </c>
      <c r="EH41" s="7">
        <f t="shared" si="17"/>
        <v>9017</v>
      </c>
      <c r="EI41" s="7">
        <f t="shared" si="17"/>
        <v>9017</v>
      </c>
      <c r="EJ41" s="7">
        <f t="shared" si="17"/>
        <v>9017</v>
      </c>
      <c r="EK41" s="7">
        <f t="shared" si="17"/>
        <v>9017</v>
      </c>
      <c r="EL41" s="7">
        <f t="shared" si="17"/>
        <v>9017</v>
      </c>
      <c r="EM41" s="7">
        <f t="shared" si="17"/>
        <v>9017</v>
      </c>
      <c r="EN41" s="7">
        <f t="shared" si="17"/>
        <v>9017</v>
      </c>
      <c r="EO41" s="7">
        <f t="shared" si="17"/>
        <v>9017</v>
      </c>
      <c r="EP41" s="7">
        <f t="shared" si="17"/>
        <v>9017</v>
      </c>
      <c r="EQ41" s="7">
        <f t="shared" si="17"/>
        <v>9017</v>
      </c>
      <c r="ER41" s="7">
        <f t="shared" si="17"/>
        <v>9017</v>
      </c>
      <c r="ES41" s="7">
        <f t="shared" si="17"/>
        <v>9017</v>
      </c>
      <c r="ET41" s="7">
        <f t="shared" si="17"/>
        <v>9017</v>
      </c>
      <c r="EU41" s="7">
        <f t="shared" si="17"/>
        <v>9017</v>
      </c>
      <c r="EV41" s="7">
        <f t="shared" si="17"/>
        <v>9017</v>
      </c>
      <c r="EW41" s="7">
        <f t="shared" si="17"/>
        <v>9017</v>
      </c>
      <c r="EX41" s="7">
        <f t="shared" si="17"/>
        <v>9017</v>
      </c>
      <c r="EY41" s="7">
        <f t="shared" si="17"/>
        <v>9017</v>
      </c>
      <c r="EZ41" s="7">
        <f t="shared" si="17"/>
        <v>9017</v>
      </c>
      <c r="FA41" s="7">
        <f t="shared" si="17"/>
        <v>9017</v>
      </c>
      <c r="FB41" s="7">
        <f t="shared" si="17"/>
        <v>9017</v>
      </c>
      <c r="FC41" s="7">
        <f t="shared" si="17"/>
        <v>9017</v>
      </c>
      <c r="FD41" s="7">
        <f t="shared" si="17"/>
        <v>9017</v>
      </c>
      <c r="FE41" s="7">
        <f t="shared" si="17"/>
        <v>9017</v>
      </c>
      <c r="FF41" s="7">
        <f t="shared" si="17"/>
        <v>9017</v>
      </c>
      <c r="FG41" s="7">
        <f t="shared" si="17"/>
        <v>9017</v>
      </c>
      <c r="FH41" s="7">
        <f t="shared" si="17"/>
        <v>9017</v>
      </c>
      <c r="FI41" s="7">
        <f t="shared" si="17"/>
        <v>9017</v>
      </c>
      <c r="FJ41" s="7">
        <f t="shared" si="17"/>
        <v>9017</v>
      </c>
      <c r="FK41" s="7">
        <f t="shared" si="17"/>
        <v>9017</v>
      </c>
      <c r="FL41" s="7">
        <f t="shared" si="17"/>
        <v>9017</v>
      </c>
      <c r="FM41" s="7">
        <f t="shared" si="17"/>
        <v>9017</v>
      </c>
      <c r="FN41" s="7">
        <f t="shared" si="17"/>
        <v>9017</v>
      </c>
      <c r="FO41" s="7">
        <f t="shared" si="17"/>
        <v>9017</v>
      </c>
      <c r="FP41" s="7">
        <f t="shared" si="17"/>
        <v>9017</v>
      </c>
      <c r="FQ41" s="7">
        <f t="shared" si="17"/>
        <v>9017</v>
      </c>
      <c r="FR41" s="7">
        <f t="shared" si="17"/>
        <v>9017</v>
      </c>
      <c r="FS41" s="7">
        <f t="shared" si="17"/>
        <v>9017</v>
      </c>
      <c r="FT41" s="7">
        <f t="shared" si="17"/>
        <v>9017</v>
      </c>
      <c r="FU41" s="7">
        <f t="shared" si="17"/>
        <v>9017</v>
      </c>
      <c r="FV41" s="7">
        <f t="shared" si="17"/>
        <v>9017</v>
      </c>
      <c r="FW41" s="7">
        <f t="shared" si="17"/>
        <v>9017</v>
      </c>
      <c r="FX41" s="7">
        <f t="shared" si="17"/>
        <v>9017</v>
      </c>
      <c r="FY41" s="7"/>
      <c r="FZ41" s="18"/>
      <c r="GA41" s="18"/>
      <c r="GB41" s="18"/>
      <c r="GC41" s="18"/>
      <c r="GD41" s="18"/>
      <c r="GE41" s="18"/>
      <c r="GF41" s="18"/>
      <c r="GG41" s="7"/>
      <c r="GH41" s="7"/>
      <c r="GI41" s="7"/>
      <c r="GJ41" s="7"/>
      <c r="GK41" s="7"/>
      <c r="GL41" s="7"/>
      <c r="GM41" s="7"/>
    </row>
    <row r="42" spans="1:256" x14ac:dyDescent="0.2">
      <c r="A42" s="6" t="s">
        <v>493</v>
      </c>
      <c r="B42" s="7" t="s">
        <v>494</v>
      </c>
      <c r="C42" s="45">
        <v>1.2250000000000001</v>
      </c>
      <c r="D42" s="45">
        <v>1.226</v>
      </c>
      <c r="E42" s="45">
        <v>1.214</v>
      </c>
      <c r="F42" s="45">
        <v>1.216</v>
      </c>
      <c r="G42" s="45">
        <v>1.2170000000000001</v>
      </c>
      <c r="H42" s="45">
        <v>1.208</v>
      </c>
      <c r="I42" s="45">
        <v>1.216</v>
      </c>
      <c r="J42" s="45">
        <v>1.1319999999999999</v>
      </c>
      <c r="K42" s="45">
        <v>1.111</v>
      </c>
      <c r="L42" s="45">
        <v>1.2430000000000001</v>
      </c>
      <c r="M42" s="45">
        <v>1.2430000000000001</v>
      </c>
      <c r="N42" s="45">
        <v>1.2649999999999999</v>
      </c>
      <c r="O42" s="45">
        <v>1.2350000000000001</v>
      </c>
      <c r="P42" s="45">
        <v>1.216</v>
      </c>
      <c r="Q42" s="45">
        <v>1.244</v>
      </c>
      <c r="R42" s="45">
        <v>1.216</v>
      </c>
      <c r="S42" s="45">
        <v>1.1839999999999999</v>
      </c>
      <c r="T42" s="45">
        <v>1.0840000000000001</v>
      </c>
      <c r="U42" s="45">
        <v>1.075</v>
      </c>
      <c r="V42" s="45">
        <v>1.083</v>
      </c>
      <c r="W42" s="45">
        <v>1.075</v>
      </c>
      <c r="X42" s="45">
        <v>1.0740000000000001</v>
      </c>
      <c r="Y42" s="45">
        <v>1.0720000000000001</v>
      </c>
      <c r="Z42" s="45">
        <v>1.054</v>
      </c>
      <c r="AA42" s="45">
        <v>1.2350000000000001</v>
      </c>
      <c r="AB42" s="45">
        <v>1.2649999999999999</v>
      </c>
      <c r="AC42" s="45">
        <v>1.1759999999999999</v>
      </c>
      <c r="AD42" s="45">
        <v>1.1559999999999999</v>
      </c>
      <c r="AE42" s="45">
        <v>1.0669999999999999</v>
      </c>
      <c r="AF42" s="45">
        <v>1.121</v>
      </c>
      <c r="AG42" s="45">
        <v>1.2150000000000001</v>
      </c>
      <c r="AH42" s="45">
        <v>1.111</v>
      </c>
      <c r="AI42" s="45">
        <v>1.1020000000000001</v>
      </c>
      <c r="AJ42" s="45">
        <v>1.115</v>
      </c>
      <c r="AK42" s="45">
        <v>1.091</v>
      </c>
      <c r="AL42" s="45">
        <v>1.103</v>
      </c>
      <c r="AM42" s="45">
        <v>1.1120000000000001</v>
      </c>
      <c r="AN42" s="45">
        <v>1.145</v>
      </c>
      <c r="AO42" s="45">
        <v>1.194</v>
      </c>
      <c r="AP42" s="45">
        <v>1.2450000000000001</v>
      </c>
      <c r="AQ42" s="45">
        <v>1.169</v>
      </c>
      <c r="AR42" s="45">
        <v>1.246</v>
      </c>
      <c r="AS42" s="45">
        <v>1.319</v>
      </c>
      <c r="AT42" s="45">
        <v>1.248</v>
      </c>
      <c r="AU42" s="45">
        <v>1.216</v>
      </c>
      <c r="AV42" s="45">
        <v>1.2030000000000001</v>
      </c>
      <c r="AW42" s="45">
        <v>1.2050000000000001</v>
      </c>
      <c r="AX42" s="45">
        <v>1.1739999999999999</v>
      </c>
      <c r="AY42" s="45">
        <v>1.2050000000000001</v>
      </c>
      <c r="AZ42" s="45">
        <v>1.2090000000000001</v>
      </c>
      <c r="BA42" s="45">
        <v>1.18</v>
      </c>
      <c r="BB42" s="45">
        <v>1.19</v>
      </c>
      <c r="BC42" s="45">
        <v>1.208</v>
      </c>
      <c r="BD42" s="45">
        <v>1.2110000000000001</v>
      </c>
      <c r="BE42" s="45">
        <v>1.2090000000000001</v>
      </c>
      <c r="BF42" s="45">
        <v>1.218</v>
      </c>
      <c r="BG42" s="45">
        <v>1.196</v>
      </c>
      <c r="BH42" s="45">
        <v>1.2070000000000001</v>
      </c>
      <c r="BI42" s="45">
        <v>1.18</v>
      </c>
      <c r="BJ42" s="45">
        <v>1.23</v>
      </c>
      <c r="BK42" s="45">
        <v>1.21</v>
      </c>
      <c r="BL42" s="45">
        <v>1.165</v>
      </c>
      <c r="BM42" s="45">
        <v>1.1679999999999999</v>
      </c>
      <c r="BN42" s="45">
        <v>1.155</v>
      </c>
      <c r="BO42" s="45">
        <v>1.1379999999999999</v>
      </c>
      <c r="BP42" s="45">
        <v>1.125</v>
      </c>
      <c r="BQ42" s="45">
        <v>1.3089999999999999</v>
      </c>
      <c r="BR42" s="45">
        <v>1.206</v>
      </c>
      <c r="BS42" s="45">
        <v>1.214</v>
      </c>
      <c r="BT42" s="45">
        <v>1.236</v>
      </c>
      <c r="BU42" s="45">
        <v>1.2370000000000001</v>
      </c>
      <c r="BV42" s="45">
        <v>1.1890000000000001</v>
      </c>
      <c r="BW42" s="45">
        <v>1.218</v>
      </c>
      <c r="BX42" s="45">
        <v>1.2170000000000001</v>
      </c>
      <c r="BY42" s="45">
        <v>1.085</v>
      </c>
      <c r="BZ42" s="45">
        <v>1.0669999999999999</v>
      </c>
      <c r="CA42" s="45">
        <v>1.165</v>
      </c>
      <c r="CB42" s="45">
        <v>1.234</v>
      </c>
      <c r="CC42" s="45">
        <v>1.0649999999999999</v>
      </c>
      <c r="CD42" s="45">
        <v>1.0449999999999999</v>
      </c>
      <c r="CE42" s="45">
        <v>1.0760000000000001</v>
      </c>
      <c r="CF42" s="45">
        <v>1.0369999999999999</v>
      </c>
      <c r="CG42" s="45">
        <v>1.0760000000000001</v>
      </c>
      <c r="CH42" s="45">
        <v>1.0760000000000001</v>
      </c>
      <c r="CI42" s="45">
        <v>1.0780000000000001</v>
      </c>
      <c r="CJ42" s="45">
        <v>1.1870000000000001</v>
      </c>
      <c r="CK42" s="45">
        <v>1.256</v>
      </c>
      <c r="CL42" s="45">
        <v>1.236</v>
      </c>
      <c r="CM42" s="45">
        <v>1.2250000000000001</v>
      </c>
      <c r="CN42" s="45">
        <v>1.1850000000000001</v>
      </c>
      <c r="CO42" s="45">
        <v>1.1859999999999999</v>
      </c>
      <c r="CP42" s="45">
        <v>1.224</v>
      </c>
      <c r="CQ42" s="45">
        <v>1.1619999999999999</v>
      </c>
      <c r="CR42" s="45">
        <v>1.113</v>
      </c>
      <c r="CS42" s="45">
        <v>1.1220000000000001</v>
      </c>
      <c r="CT42" s="45">
        <v>1.073</v>
      </c>
      <c r="CU42" s="45">
        <v>1.016</v>
      </c>
      <c r="CV42" s="45">
        <v>1.0149999999999999</v>
      </c>
      <c r="CW42" s="45">
        <v>1.115</v>
      </c>
      <c r="CX42" s="45">
        <v>1.145</v>
      </c>
      <c r="CY42" s="45">
        <v>1.0860000000000001</v>
      </c>
      <c r="CZ42" s="45">
        <v>1.161</v>
      </c>
      <c r="DA42" s="45">
        <v>1.1220000000000001</v>
      </c>
      <c r="DB42" s="45">
        <v>1.1519999999999999</v>
      </c>
      <c r="DC42" s="45">
        <v>1.133</v>
      </c>
      <c r="DD42" s="45">
        <v>1.127</v>
      </c>
      <c r="DE42" s="45">
        <v>1.1459999999999999</v>
      </c>
      <c r="DF42" s="45">
        <v>1.1459999999999999</v>
      </c>
      <c r="DG42" s="45">
        <v>1.153</v>
      </c>
      <c r="DH42" s="45">
        <v>1.1359999999999999</v>
      </c>
      <c r="DI42" s="45">
        <v>1.149</v>
      </c>
      <c r="DJ42" s="45">
        <v>1.159</v>
      </c>
      <c r="DK42" s="45">
        <v>1.147</v>
      </c>
      <c r="DL42" s="45">
        <v>1.226</v>
      </c>
      <c r="DM42" s="45">
        <v>1.2030000000000001</v>
      </c>
      <c r="DN42" s="45">
        <v>1.1879999999999999</v>
      </c>
      <c r="DO42" s="45">
        <v>1.1950000000000001</v>
      </c>
      <c r="DP42" s="45">
        <v>1.175</v>
      </c>
      <c r="DQ42" s="45">
        <v>1.171</v>
      </c>
      <c r="DR42" s="45">
        <v>1.1439999999999999</v>
      </c>
      <c r="DS42" s="45">
        <v>1.133</v>
      </c>
      <c r="DT42" s="45">
        <v>1.133</v>
      </c>
      <c r="DU42" s="45">
        <v>1.125</v>
      </c>
      <c r="DV42" s="45">
        <v>1.1220000000000001</v>
      </c>
      <c r="DW42" s="45">
        <v>1.1319999999999999</v>
      </c>
      <c r="DX42" s="45">
        <v>1.3089999999999999</v>
      </c>
      <c r="DY42" s="45">
        <v>1.286</v>
      </c>
      <c r="DZ42" s="45">
        <v>1.238</v>
      </c>
      <c r="EA42" s="45">
        <v>1.214</v>
      </c>
      <c r="EB42" s="45">
        <v>1.1180000000000001</v>
      </c>
      <c r="EC42" s="45">
        <v>1.075</v>
      </c>
      <c r="ED42" s="45">
        <v>1.65</v>
      </c>
      <c r="EE42" s="45">
        <v>1.0740000000000001</v>
      </c>
      <c r="EF42" s="45">
        <v>1.133</v>
      </c>
      <c r="EG42" s="45">
        <v>1.0429999999999999</v>
      </c>
      <c r="EH42" s="45">
        <v>1.073</v>
      </c>
      <c r="EI42" s="45">
        <v>1.177</v>
      </c>
      <c r="EJ42" s="45">
        <v>1.165</v>
      </c>
      <c r="EK42" s="45">
        <v>1.127</v>
      </c>
      <c r="EL42" s="45">
        <v>1.105</v>
      </c>
      <c r="EM42" s="45">
        <v>1.1220000000000001</v>
      </c>
      <c r="EN42" s="45">
        <v>1.123</v>
      </c>
      <c r="EO42" s="45">
        <v>1.113</v>
      </c>
      <c r="EP42" s="45">
        <v>1.248</v>
      </c>
      <c r="EQ42" s="45">
        <v>1.27</v>
      </c>
      <c r="ER42" s="45">
        <v>1.2470000000000001</v>
      </c>
      <c r="ES42" s="45">
        <v>1.0820000000000001</v>
      </c>
      <c r="ET42" s="45">
        <v>1.1060000000000001</v>
      </c>
      <c r="EU42" s="45">
        <v>1.0920000000000001</v>
      </c>
      <c r="EV42" s="45">
        <v>1.179</v>
      </c>
      <c r="EW42" s="45">
        <v>1.5940000000000001</v>
      </c>
      <c r="EX42" s="45">
        <v>1.232</v>
      </c>
      <c r="EY42" s="45">
        <v>1.117</v>
      </c>
      <c r="EZ42" s="45">
        <v>1.1040000000000001</v>
      </c>
      <c r="FA42" s="45">
        <v>1.319</v>
      </c>
      <c r="FB42" s="45">
        <v>1.145</v>
      </c>
      <c r="FC42" s="45">
        <v>1.1950000000000001</v>
      </c>
      <c r="FD42" s="45">
        <v>1.145</v>
      </c>
      <c r="FE42" s="45">
        <v>1.1160000000000001</v>
      </c>
      <c r="FF42" s="45">
        <v>1.1339999999999999</v>
      </c>
      <c r="FG42" s="45">
        <v>1.1439999999999999</v>
      </c>
      <c r="FH42" s="45">
        <v>1.1080000000000001</v>
      </c>
      <c r="FI42" s="45">
        <v>1.1759999999999999</v>
      </c>
      <c r="FJ42" s="45">
        <v>1.167</v>
      </c>
      <c r="FK42" s="45">
        <v>1.1870000000000001</v>
      </c>
      <c r="FL42" s="45">
        <v>1.175</v>
      </c>
      <c r="FM42" s="45">
        <v>1.177</v>
      </c>
      <c r="FN42" s="45">
        <v>1.1850000000000001</v>
      </c>
      <c r="FO42" s="45">
        <v>1.1759999999999999</v>
      </c>
      <c r="FP42" s="45">
        <v>1.206</v>
      </c>
      <c r="FQ42" s="45">
        <v>1.167</v>
      </c>
      <c r="FR42" s="45">
        <v>1.149</v>
      </c>
      <c r="FS42" s="45">
        <v>1.145</v>
      </c>
      <c r="FT42" s="45">
        <v>1.1459999999999999</v>
      </c>
      <c r="FU42" s="45">
        <v>1.1950000000000001</v>
      </c>
      <c r="FV42" s="45">
        <v>1.147</v>
      </c>
      <c r="FW42" s="45">
        <v>1.147</v>
      </c>
      <c r="FX42" s="45">
        <v>1.196</v>
      </c>
      <c r="FY42" s="46"/>
      <c r="FZ42" s="18"/>
      <c r="GA42" s="18"/>
      <c r="GB42" s="18"/>
      <c r="GC42" s="18"/>
      <c r="GD42" s="18"/>
      <c r="GE42" s="18"/>
      <c r="GF42" s="18"/>
      <c r="GG42" s="7"/>
      <c r="GH42" s="7"/>
      <c r="GI42" s="7"/>
      <c r="GJ42" s="7"/>
      <c r="GK42" s="7"/>
      <c r="GL42" s="7"/>
      <c r="GM42" s="7"/>
    </row>
    <row r="43" spans="1:256" x14ac:dyDescent="0.2">
      <c r="A43" s="6" t="s">
        <v>495</v>
      </c>
      <c r="B43" s="7" t="s">
        <v>496</v>
      </c>
      <c r="C43" s="47">
        <v>0.12</v>
      </c>
      <c r="D43" s="47">
        <v>0.12</v>
      </c>
      <c r="E43" s="47">
        <v>0.12</v>
      </c>
      <c r="F43" s="47">
        <v>0.12</v>
      </c>
      <c r="G43" s="47">
        <v>0.12</v>
      </c>
      <c r="H43" s="47">
        <v>0.12</v>
      </c>
      <c r="I43" s="47">
        <v>0.12</v>
      </c>
      <c r="J43" s="47">
        <v>0.12</v>
      </c>
      <c r="K43" s="47">
        <v>0.12</v>
      </c>
      <c r="L43" s="47">
        <v>0.12</v>
      </c>
      <c r="M43" s="47">
        <v>0.12</v>
      </c>
      <c r="N43" s="47">
        <v>0.12</v>
      </c>
      <c r="O43" s="47">
        <v>0.12</v>
      </c>
      <c r="P43" s="47">
        <v>0.12</v>
      </c>
      <c r="Q43" s="47">
        <v>0.12</v>
      </c>
      <c r="R43" s="47">
        <v>0.12</v>
      </c>
      <c r="S43" s="47">
        <v>0.12</v>
      </c>
      <c r="T43" s="47">
        <v>0.12</v>
      </c>
      <c r="U43" s="47">
        <v>0.12</v>
      </c>
      <c r="V43" s="47">
        <v>0.12</v>
      </c>
      <c r="W43" s="47">
        <v>0.12</v>
      </c>
      <c r="X43" s="47">
        <v>0.12</v>
      </c>
      <c r="Y43" s="47">
        <v>0.12</v>
      </c>
      <c r="Z43" s="47">
        <v>0.12</v>
      </c>
      <c r="AA43" s="47">
        <v>0.12</v>
      </c>
      <c r="AB43" s="47">
        <v>0.12</v>
      </c>
      <c r="AC43" s="47">
        <v>0.12</v>
      </c>
      <c r="AD43" s="47">
        <v>0.12</v>
      </c>
      <c r="AE43" s="47">
        <v>0.12</v>
      </c>
      <c r="AF43" s="47">
        <v>0.12</v>
      </c>
      <c r="AG43" s="47">
        <v>0.12</v>
      </c>
      <c r="AH43" s="47">
        <v>0.12</v>
      </c>
      <c r="AI43" s="47">
        <v>0.12</v>
      </c>
      <c r="AJ43" s="47">
        <v>0.12</v>
      </c>
      <c r="AK43" s="47">
        <v>0.12</v>
      </c>
      <c r="AL43" s="47">
        <v>0.12</v>
      </c>
      <c r="AM43" s="47">
        <v>0.12</v>
      </c>
      <c r="AN43" s="47">
        <v>0.12</v>
      </c>
      <c r="AO43" s="47">
        <v>0.12</v>
      </c>
      <c r="AP43" s="47">
        <v>0.12</v>
      </c>
      <c r="AQ43" s="47">
        <v>0.12</v>
      </c>
      <c r="AR43" s="47">
        <v>0.12</v>
      </c>
      <c r="AS43" s="47">
        <v>0.12</v>
      </c>
      <c r="AT43" s="47">
        <v>0.12</v>
      </c>
      <c r="AU43" s="47">
        <v>0.12</v>
      </c>
      <c r="AV43" s="47">
        <v>0.12</v>
      </c>
      <c r="AW43" s="47">
        <v>0.12</v>
      </c>
      <c r="AX43" s="47">
        <v>0.12</v>
      </c>
      <c r="AY43" s="47">
        <v>0.12</v>
      </c>
      <c r="AZ43" s="47">
        <v>0.12</v>
      </c>
      <c r="BA43" s="47">
        <v>0.12</v>
      </c>
      <c r="BB43" s="47">
        <v>0.12</v>
      </c>
      <c r="BC43" s="47">
        <v>0.12</v>
      </c>
      <c r="BD43" s="47">
        <v>0.12</v>
      </c>
      <c r="BE43" s="47">
        <v>0.12</v>
      </c>
      <c r="BF43" s="47">
        <v>0.12</v>
      </c>
      <c r="BG43" s="47">
        <v>0.12</v>
      </c>
      <c r="BH43" s="47">
        <v>0.12</v>
      </c>
      <c r="BI43" s="47">
        <v>0.12</v>
      </c>
      <c r="BJ43" s="47">
        <v>0.12</v>
      </c>
      <c r="BK43" s="47">
        <v>0.12</v>
      </c>
      <c r="BL43" s="47">
        <v>0.12</v>
      </c>
      <c r="BM43" s="47">
        <v>0.12</v>
      </c>
      <c r="BN43" s="47">
        <v>0.12</v>
      </c>
      <c r="BO43" s="47">
        <v>0.12</v>
      </c>
      <c r="BP43" s="47">
        <v>0.12</v>
      </c>
      <c r="BQ43" s="47">
        <v>0.12</v>
      </c>
      <c r="BR43" s="47">
        <v>0.12</v>
      </c>
      <c r="BS43" s="47">
        <v>0.12</v>
      </c>
      <c r="BT43" s="47">
        <v>0.12</v>
      </c>
      <c r="BU43" s="47">
        <v>0.12</v>
      </c>
      <c r="BV43" s="47">
        <v>0.12</v>
      </c>
      <c r="BW43" s="47">
        <v>0.12</v>
      </c>
      <c r="BX43" s="47">
        <v>0.12</v>
      </c>
      <c r="BY43" s="47">
        <v>0.12</v>
      </c>
      <c r="BZ43" s="47">
        <v>0.12</v>
      </c>
      <c r="CA43" s="47">
        <v>0.12</v>
      </c>
      <c r="CB43" s="47">
        <v>0.12</v>
      </c>
      <c r="CC43" s="47">
        <v>0.12</v>
      </c>
      <c r="CD43" s="47">
        <v>0.12</v>
      </c>
      <c r="CE43" s="47">
        <v>0.12</v>
      </c>
      <c r="CF43" s="47">
        <v>0.12</v>
      </c>
      <c r="CG43" s="47">
        <v>0.12</v>
      </c>
      <c r="CH43" s="47">
        <v>0.12</v>
      </c>
      <c r="CI43" s="47">
        <v>0.12</v>
      </c>
      <c r="CJ43" s="47">
        <v>0.12</v>
      </c>
      <c r="CK43" s="47">
        <v>0.12</v>
      </c>
      <c r="CL43" s="47">
        <v>0.12</v>
      </c>
      <c r="CM43" s="47">
        <v>0.12</v>
      </c>
      <c r="CN43" s="47">
        <v>0.12</v>
      </c>
      <c r="CO43" s="47">
        <v>0.12</v>
      </c>
      <c r="CP43" s="47">
        <v>0.12</v>
      </c>
      <c r="CQ43" s="47">
        <v>0.12</v>
      </c>
      <c r="CR43" s="47">
        <v>0.12</v>
      </c>
      <c r="CS43" s="47">
        <v>0.12</v>
      </c>
      <c r="CT43" s="47">
        <v>0.12</v>
      </c>
      <c r="CU43" s="47">
        <v>0.12</v>
      </c>
      <c r="CV43" s="47">
        <v>0.12</v>
      </c>
      <c r="CW43" s="47">
        <v>0.12</v>
      </c>
      <c r="CX43" s="47">
        <v>0.12</v>
      </c>
      <c r="CY43" s="47">
        <v>0.12</v>
      </c>
      <c r="CZ43" s="47">
        <v>0.12</v>
      </c>
      <c r="DA43" s="47">
        <v>0.12</v>
      </c>
      <c r="DB43" s="47">
        <v>0.12</v>
      </c>
      <c r="DC43" s="47">
        <v>0.12</v>
      </c>
      <c r="DD43" s="47">
        <v>0.12</v>
      </c>
      <c r="DE43" s="47">
        <v>0.12</v>
      </c>
      <c r="DF43" s="47">
        <v>0.12</v>
      </c>
      <c r="DG43" s="47">
        <v>0.12</v>
      </c>
      <c r="DH43" s="47">
        <v>0.12</v>
      </c>
      <c r="DI43" s="47">
        <v>0.12</v>
      </c>
      <c r="DJ43" s="47">
        <v>0.12</v>
      </c>
      <c r="DK43" s="47">
        <v>0.12</v>
      </c>
      <c r="DL43" s="47">
        <v>0.12</v>
      </c>
      <c r="DM43" s="47">
        <v>0.12</v>
      </c>
      <c r="DN43" s="47">
        <v>0.12</v>
      </c>
      <c r="DO43" s="47">
        <v>0.12</v>
      </c>
      <c r="DP43" s="47">
        <v>0.12</v>
      </c>
      <c r="DQ43" s="47">
        <v>0.12</v>
      </c>
      <c r="DR43" s="47">
        <v>0.12</v>
      </c>
      <c r="DS43" s="47">
        <v>0.12</v>
      </c>
      <c r="DT43" s="47">
        <v>0.12</v>
      </c>
      <c r="DU43" s="47">
        <v>0.12</v>
      </c>
      <c r="DV43" s="47">
        <v>0.12</v>
      </c>
      <c r="DW43" s="47">
        <v>0.12</v>
      </c>
      <c r="DX43" s="47">
        <v>0.12</v>
      </c>
      <c r="DY43" s="47">
        <v>0.12</v>
      </c>
      <c r="DZ43" s="47">
        <v>0.12</v>
      </c>
      <c r="EA43" s="47">
        <v>0.12</v>
      </c>
      <c r="EB43" s="47">
        <v>0.12</v>
      </c>
      <c r="EC43" s="47">
        <v>0.12</v>
      </c>
      <c r="ED43" s="47">
        <v>0.12</v>
      </c>
      <c r="EE43" s="47">
        <v>0.12</v>
      </c>
      <c r="EF43" s="47">
        <v>0.12</v>
      </c>
      <c r="EG43" s="47">
        <v>0.12</v>
      </c>
      <c r="EH43" s="47">
        <v>0.12</v>
      </c>
      <c r="EI43" s="47">
        <v>0.12</v>
      </c>
      <c r="EJ43" s="47">
        <v>0.12</v>
      </c>
      <c r="EK43" s="47">
        <v>0.12</v>
      </c>
      <c r="EL43" s="47">
        <v>0.12</v>
      </c>
      <c r="EM43" s="47">
        <v>0.12</v>
      </c>
      <c r="EN43" s="47">
        <v>0.12</v>
      </c>
      <c r="EO43" s="47">
        <v>0.12</v>
      </c>
      <c r="EP43" s="47">
        <v>0.12</v>
      </c>
      <c r="EQ43" s="47">
        <v>0.12</v>
      </c>
      <c r="ER43" s="47">
        <v>0.12</v>
      </c>
      <c r="ES43" s="47">
        <v>0.12</v>
      </c>
      <c r="ET43" s="47">
        <v>0.12</v>
      </c>
      <c r="EU43" s="47">
        <v>0.12</v>
      </c>
      <c r="EV43" s="47">
        <v>0.12</v>
      </c>
      <c r="EW43" s="47">
        <v>0.12</v>
      </c>
      <c r="EX43" s="47">
        <v>0.12</v>
      </c>
      <c r="EY43" s="47">
        <v>0.12</v>
      </c>
      <c r="EZ43" s="47">
        <v>0.12</v>
      </c>
      <c r="FA43" s="47">
        <v>0.12</v>
      </c>
      <c r="FB43" s="47">
        <v>0.12</v>
      </c>
      <c r="FC43" s="47">
        <v>0.12</v>
      </c>
      <c r="FD43" s="47">
        <v>0.12</v>
      </c>
      <c r="FE43" s="47">
        <v>0.12</v>
      </c>
      <c r="FF43" s="47">
        <v>0.12</v>
      </c>
      <c r="FG43" s="47">
        <v>0.12</v>
      </c>
      <c r="FH43" s="47">
        <v>0.12</v>
      </c>
      <c r="FI43" s="47">
        <v>0.12</v>
      </c>
      <c r="FJ43" s="47">
        <v>0.12</v>
      </c>
      <c r="FK43" s="47">
        <v>0.12</v>
      </c>
      <c r="FL43" s="47">
        <v>0.12</v>
      </c>
      <c r="FM43" s="47">
        <v>0.12</v>
      </c>
      <c r="FN43" s="47">
        <v>0.12</v>
      </c>
      <c r="FO43" s="47">
        <v>0.12</v>
      </c>
      <c r="FP43" s="47">
        <v>0.12</v>
      </c>
      <c r="FQ43" s="47">
        <v>0.12</v>
      </c>
      <c r="FR43" s="47">
        <v>0.12</v>
      </c>
      <c r="FS43" s="47">
        <v>0.12</v>
      </c>
      <c r="FT43" s="47">
        <v>0.12</v>
      </c>
      <c r="FU43" s="47">
        <v>0.12</v>
      </c>
      <c r="FV43" s="47">
        <v>0.12</v>
      </c>
      <c r="FW43" s="47">
        <v>0.12</v>
      </c>
      <c r="FX43" s="47">
        <v>0.12</v>
      </c>
      <c r="FY43" s="47"/>
      <c r="FZ43" s="18"/>
      <c r="GA43" s="18"/>
      <c r="GB43" s="18"/>
      <c r="GC43" s="18"/>
      <c r="GD43" s="18"/>
      <c r="GE43" s="18"/>
      <c r="GF43" s="18"/>
      <c r="GG43" s="7"/>
      <c r="GH43" s="7"/>
      <c r="GI43" s="7"/>
      <c r="GJ43" s="7"/>
      <c r="GK43" s="7"/>
      <c r="GL43" s="7"/>
      <c r="GM43" s="7"/>
    </row>
    <row r="44" spans="1:256" x14ac:dyDescent="0.2">
      <c r="A44" s="6" t="s">
        <v>497</v>
      </c>
      <c r="B44" s="7" t="s">
        <v>498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7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0</v>
      </c>
      <c r="FN44" s="7">
        <v>0</v>
      </c>
      <c r="FO44" s="7">
        <v>0</v>
      </c>
      <c r="FP44" s="7">
        <v>0</v>
      </c>
      <c r="FQ44" s="7">
        <v>0</v>
      </c>
      <c r="FR44" s="7">
        <v>0</v>
      </c>
      <c r="FS44" s="7">
        <v>0</v>
      </c>
      <c r="FT44" s="7">
        <v>0</v>
      </c>
      <c r="FU44" s="7">
        <v>0</v>
      </c>
      <c r="FV44" s="7">
        <v>0</v>
      </c>
      <c r="FW44" s="7">
        <v>0</v>
      </c>
      <c r="FX44" s="7">
        <v>0</v>
      </c>
      <c r="FY44" s="7"/>
      <c r="FZ44" s="18"/>
      <c r="GA44" s="18"/>
      <c r="GB44" s="18"/>
      <c r="GC44" s="18"/>
      <c r="GD44" s="18"/>
      <c r="GE44" s="18"/>
      <c r="GF44" s="18"/>
      <c r="GG44" s="7"/>
      <c r="GH44" s="7"/>
      <c r="GI44" s="7"/>
      <c r="GJ44" s="7"/>
      <c r="GK44" s="7"/>
      <c r="GL44" s="7"/>
      <c r="GM44" s="7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</row>
    <row r="45" spans="1:256" x14ac:dyDescent="0.2">
      <c r="A45" s="7"/>
      <c r="B45" s="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9"/>
      <c r="GA45" s="49"/>
      <c r="GB45" s="18"/>
      <c r="GC45" s="18"/>
      <c r="GD45" s="18"/>
      <c r="GE45" s="18"/>
      <c r="GF45" s="18"/>
      <c r="GG45" s="7"/>
      <c r="GH45" s="7"/>
      <c r="GI45" s="7"/>
      <c r="GJ45" s="7"/>
      <c r="GK45" s="7"/>
      <c r="GL45" s="7"/>
      <c r="GM45" s="7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</row>
    <row r="46" spans="1:256" s="52" customFormat="1" ht="15.75" x14ac:dyDescent="0.25">
      <c r="A46" s="7"/>
      <c r="B46" s="43" t="s">
        <v>499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49"/>
      <c r="GA46" s="50"/>
      <c r="GB46" s="18"/>
      <c r="GC46" s="18"/>
      <c r="GD46" s="18"/>
      <c r="GE46" s="18"/>
      <c r="GF46" s="18"/>
      <c r="GG46" s="7"/>
      <c r="GH46" s="7"/>
      <c r="GI46" s="7"/>
      <c r="GJ46" s="7"/>
      <c r="GK46" s="7"/>
      <c r="GL46" s="7"/>
      <c r="GM46" s="7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">
      <c r="A47" s="53" t="s">
        <v>500</v>
      </c>
      <c r="B47" s="50" t="s">
        <v>501</v>
      </c>
      <c r="C47" s="54">
        <v>1119115.52</v>
      </c>
      <c r="D47" s="55">
        <v>4907332.93</v>
      </c>
      <c r="E47" s="55">
        <v>1394614.3</v>
      </c>
      <c r="F47" s="55">
        <v>2354803.58</v>
      </c>
      <c r="G47" s="55">
        <v>446035.64</v>
      </c>
      <c r="H47" s="55">
        <v>158138.99</v>
      </c>
      <c r="I47" s="55">
        <v>1503954.24</v>
      </c>
      <c r="J47" s="55">
        <v>546336.32999999996</v>
      </c>
      <c r="K47" s="55">
        <v>134674.67000000001</v>
      </c>
      <c r="L47" s="55">
        <v>966480.42</v>
      </c>
      <c r="M47" s="55">
        <v>387505.08</v>
      </c>
      <c r="N47" s="55">
        <v>11191315.859999999</v>
      </c>
      <c r="O47" s="55">
        <v>4238219.2699999996</v>
      </c>
      <c r="P47" s="55">
        <v>89114.11</v>
      </c>
      <c r="Q47" s="55">
        <v>6110023.21</v>
      </c>
      <c r="R47" s="55">
        <v>116353.93</v>
      </c>
      <c r="S47" s="55">
        <v>830096.79</v>
      </c>
      <c r="T47" s="55">
        <v>47860.01</v>
      </c>
      <c r="U47" s="55">
        <v>48556.24</v>
      </c>
      <c r="V47" s="55">
        <v>85885.72</v>
      </c>
      <c r="W47" s="55">
        <v>22945.97</v>
      </c>
      <c r="X47" s="55">
        <v>20002.12</v>
      </c>
      <c r="Y47" s="55">
        <v>130536.6</v>
      </c>
      <c r="Z47" s="55">
        <v>58012.68</v>
      </c>
      <c r="AA47" s="55">
        <v>5715807.29</v>
      </c>
      <c r="AB47" s="55">
        <v>11542487.17</v>
      </c>
      <c r="AC47" s="55">
        <v>771903.3</v>
      </c>
      <c r="AD47" s="55">
        <v>612736.39</v>
      </c>
      <c r="AE47" s="55">
        <v>45826.3</v>
      </c>
      <c r="AF47" s="55">
        <v>63940.68</v>
      </c>
      <c r="AG47" s="56">
        <v>303300.37</v>
      </c>
      <c r="AH47" s="55">
        <v>154632.26999999999</v>
      </c>
      <c r="AI47" s="55">
        <v>49971.89</v>
      </c>
      <c r="AJ47" s="55">
        <v>113990.98</v>
      </c>
      <c r="AK47" s="55">
        <v>73893.86</v>
      </c>
      <c r="AL47" s="55">
        <v>84233.96</v>
      </c>
      <c r="AM47" s="55">
        <v>106118.06</v>
      </c>
      <c r="AN47" s="55">
        <v>390225.35</v>
      </c>
      <c r="AO47" s="55">
        <v>1511735.49</v>
      </c>
      <c r="AP47" s="55">
        <v>34307972.369999997</v>
      </c>
      <c r="AQ47" s="55">
        <v>109310.61</v>
      </c>
      <c r="AR47" s="55">
        <v>18964550.16</v>
      </c>
      <c r="AS47" s="55">
        <v>2368990.85</v>
      </c>
      <c r="AT47" s="55">
        <v>1215121.1499999999</v>
      </c>
      <c r="AU47" s="55">
        <v>168538.57</v>
      </c>
      <c r="AV47" s="55">
        <v>160263.95000000001</v>
      </c>
      <c r="AW47" s="55">
        <v>98284.06</v>
      </c>
      <c r="AX47" s="55">
        <v>64678.61</v>
      </c>
      <c r="AY47" s="55">
        <v>150852.14000000001</v>
      </c>
      <c r="AZ47" s="55">
        <v>1473034.6</v>
      </c>
      <c r="BA47" s="55">
        <v>1784112.98</v>
      </c>
      <c r="BB47" s="55">
        <v>425648.84</v>
      </c>
      <c r="BC47" s="55">
        <v>8206312.4299999997</v>
      </c>
      <c r="BD47" s="55">
        <v>1326475.74</v>
      </c>
      <c r="BE47" s="55">
        <v>388674.13</v>
      </c>
      <c r="BF47" s="55">
        <v>6827525.54</v>
      </c>
      <c r="BG47" s="55">
        <v>81352.69</v>
      </c>
      <c r="BH47" s="55">
        <v>126377.21</v>
      </c>
      <c r="BI47" s="55">
        <v>40932.01</v>
      </c>
      <c r="BJ47" s="55">
        <v>1607403.34</v>
      </c>
      <c r="BK47" s="55">
        <v>3272334.85</v>
      </c>
      <c r="BL47" s="55">
        <v>17150.84</v>
      </c>
      <c r="BM47" s="55">
        <v>71326.81</v>
      </c>
      <c r="BN47" s="55">
        <v>1176091.57</v>
      </c>
      <c r="BO47" s="55">
        <v>372888.14</v>
      </c>
      <c r="BP47" s="55">
        <v>102637.2</v>
      </c>
      <c r="BQ47" s="55">
        <v>1596105.17</v>
      </c>
      <c r="BR47" s="55">
        <v>279823.13</v>
      </c>
      <c r="BS47" s="55">
        <v>286211.34999999998</v>
      </c>
      <c r="BT47" s="55">
        <v>130235.27</v>
      </c>
      <c r="BU47" s="55">
        <v>109645.75999999999</v>
      </c>
      <c r="BV47" s="55">
        <v>659483.86</v>
      </c>
      <c r="BW47" s="55">
        <v>778157.08</v>
      </c>
      <c r="BX47" s="55">
        <v>83977.59</v>
      </c>
      <c r="BY47" s="55">
        <v>273506.67</v>
      </c>
      <c r="BZ47" s="55">
        <v>97556.39</v>
      </c>
      <c r="CA47" s="55">
        <v>320886.27</v>
      </c>
      <c r="CB47" s="55">
        <v>23347042.469999999</v>
      </c>
      <c r="CC47" s="55">
        <v>85835.36</v>
      </c>
      <c r="CD47" s="55">
        <v>71959</v>
      </c>
      <c r="CE47" s="55">
        <v>100925.44</v>
      </c>
      <c r="CF47" s="55">
        <v>50801.29</v>
      </c>
      <c r="CG47" s="55">
        <v>62706.34</v>
      </c>
      <c r="CH47" s="55">
        <v>41999.02</v>
      </c>
      <c r="CI47" s="55">
        <v>246301.89</v>
      </c>
      <c r="CJ47" s="55">
        <v>301171.19</v>
      </c>
      <c r="CK47" s="55">
        <v>1508405.47</v>
      </c>
      <c r="CL47" s="55">
        <v>227011.84</v>
      </c>
      <c r="CM47" s="55">
        <v>58979.37</v>
      </c>
      <c r="CN47" s="55">
        <v>8232481.54</v>
      </c>
      <c r="CO47" s="55">
        <v>4369635.3499999996</v>
      </c>
      <c r="CP47" s="55">
        <v>688798.76</v>
      </c>
      <c r="CQ47" s="55">
        <v>309575.55</v>
      </c>
      <c r="CR47" s="55">
        <v>49195.8</v>
      </c>
      <c r="CS47" s="55">
        <v>219921.94</v>
      </c>
      <c r="CT47" s="55">
        <v>81024.460000000006</v>
      </c>
      <c r="CU47" s="55">
        <v>48060.25</v>
      </c>
      <c r="CV47" s="55">
        <v>57331.88</v>
      </c>
      <c r="CW47" s="7">
        <v>118379.29</v>
      </c>
      <c r="CX47" s="55">
        <v>221739.86</v>
      </c>
      <c r="CY47" s="55">
        <v>17881.75</v>
      </c>
      <c r="CZ47" s="55">
        <v>656701.19999999995</v>
      </c>
      <c r="DA47" s="55">
        <v>133854.21</v>
      </c>
      <c r="DB47" s="55">
        <v>90246.080000000002</v>
      </c>
      <c r="DC47" s="55">
        <v>120952.77</v>
      </c>
      <c r="DD47" s="55">
        <v>193653.4</v>
      </c>
      <c r="DE47" s="55">
        <v>362572.03</v>
      </c>
      <c r="DF47" s="55">
        <v>6841605.0899999999</v>
      </c>
      <c r="DG47" s="55">
        <v>109783.77</v>
      </c>
      <c r="DH47" s="55">
        <v>875100.94</v>
      </c>
      <c r="DI47" s="55">
        <v>1265353.1599999999</v>
      </c>
      <c r="DJ47" s="55">
        <v>169930.6</v>
      </c>
      <c r="DK47" s="55">
        <v>77248.84</v>
      </c>
      <c r="DL47" s="55">
        <v>2137826.0499999998</v>
      </c>
      <c r="DM47" s="55">
        <v>82850.570000000007</v>
      </c>
      <c r="DN47" s="55">
        <v>594694.85</v>
      </c>
      <c r="DO47" s="55">
        <v>695114.3</v>
      </c>
      <c r="DP47" s="55">
        <v>72127.5</v>
      </c>
      <c r="DQ47" s="55">
        <v>377671.54</v>
      </c>
      <c r="DR47" s="55">
        <v>338020.58</v>
      </c>
      <c r="DS47" s="55">
        <v>223001.89</v>
      </c>
      <c r="DT47" s="55">
        <v>49209.32</v>
      </c>
      <c r="DU47" s="55">
        <v>102404.13</v>
      </c>
      <c r="DV47" s="55">
        <v>46543.63</v>
      </c>
      <c r="DW47" s="55">
        <v>96944.73</v>
      </c>
      <c r="DX47" s="55">
        <v>135050.73000000001</v>
      </c>
      <c r="DY47" s="55">
        <v>184048.65</v>
      </c>
      <c r="DZ47" s="55">
        <v>328087.32</v>
      </c>
      <c r="EA47" s="55">
        <v>604163.39</v>
      </c>
      <c r="EB47" s="55">
        <v>238504.64</v>
      </c>
      <c r="EC47" s="55">
        <v>126542.44</v>
      </c>
      <c r="ED47" s="55">
        <v>600357.41</v>
      </c>
      <c r="EE47" s="55">
        <v>66131.320000000007</v>
      </c>
      <c r="EF47" s="55">
        <v>282970.46000000002</v>
      </c>
      <c r="EG47" s="55">
        <v>149565.06</v>
      </c>
      <c r="EH47" s="55">
        <v>40230.31</v>
      </c>
      <c r="EI47" s="55">
        <v>3127240.22</v>
      </c>
      <c r="EJ47" s="55">
        <v>3131161.86</v>
      </c>
      <c r="EK47" s="55">
        <v>107636.78</v>
      </c>
      <c r="EL47" s="55">
        <v>56315.24</v>
      </c>
      <c r="EM47" s="55">
        <v>222456.23</v>
      </c>
      <c r="EN47" s="55">
        <v>233880.49</v>
      </c>
      <c r="EO47" s="55">
        <v>213479.71</v>
      </c>
      <c r="EP47" s="55">
        <v>215915.96</v>
      </c>
      <c r="EQ47" s="55">
        <v>789961.3</v>
      </c>
      <c r="ER47" s="55">
        <v>231324.2</v>
      </c>
      <c r="ES47" s="55">
        <v>89958.12</v>
      </c>
      <c r="ET47" s="55">
        <v>112411.62</v>
      </c>
      <c r="EU47" s="55">
        <v>222530.71</v>
      </c>
      <c r="EV47" s="55">
        <v>40969.89</v>
      </c>
      <c r="EW47" s="55">
        <v>323743.35999999999</v>
      </c>
      <c r="EX47" s="55">
        <v>86405.440000000002</v>
      </c>
      <c r="EY47" s="55">
        <v>85923.71</v>
      </c>
      <c r="EZ47" s="55">
        <v>76331.929999999993</v>
      </c>
      <c r="FA47" s="55">
        <v>1467254.95</v>
      </c>
      <c r="FB47" s="56">
        <v>395018.5</v>
      </c>
      <c r="FC47" s="55">
        <v>825030.79</v>
      </c>
      <c r="FD47" s="55">
        <v>128675.87</v>
      </c>
      <c r="FE47" s="55">
        <v>52489.919999999998</v>
      </c>
      <c r="FF47" s="55">
        <v>77445.38</v>
      </c>
      <c r="FG47" s="55">
        <v>52547.76</v>
      </c>
      <c r="FH47" s="55">
        <v>100854.83</v>
      </c>
      <c r="FI47" s="55">
        <v>394179.39</v>
      </c>
      <c r="FJ47" s="55">
        <v>591755.66</v>
      </c>
      <c r="FK47" s="55">
        <v>694022.99</v>
      </c>
      <c r="FL47" s="55">
        <v>1829123.25</v>
      </c>
      <c r="FM47" s="55">
        <v>501842.18</v>
      </c>
      <c r="FN47" s="55">
        <v>3382875.41</v>
      </c>
      <c r="FO47" s="56">
        <v>506306.55</v>
      </c>
      <c r="FP47" s="55">
        <v>741704.15</v>
      </c>
      <c r="FQ47" s="55">
        <v>304029.33</v>
      </c>
      <c r="FR47" s="55">
        <v>90265.96</v>
      </c>
      <c r="FS47" s="55">
        <v>68677.86</v>
      </c>
      <c r="FT47" s="56">
        <v>86501.19</v>
      </c>
      <c r="FU47" s="55">
        <v>239566.55</v>
      </c>
      <c r="FV47" s="55">
        <v>233800.42</v>
      </c>
      <c r="FW47" s="55">
        <v>43901.86</v>
      </c>
      <c r="FX47" s="55">
        <v>37069.760000000002</v>
      </c>
      <c r="FY47" s="50"/>
      <c r="FZ47" s="49">
        <f>SUM(C47:FX47)</f>
        <v>229171962.80000001</v>
      </c>
      <c r="GA47" s="7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</row>
    <row r="48" spans="1:256" x14ac:dyDescent="0.2">
      <c r="A48" s="6" t="s">
        <v>502</v>
      </c>
      <c r="B48" s="7" t="s">
        <v>503</v>
      </c>
      <c r="C48" s="57">
        <v>966687500</v>
      </c>
      <c r="D48" s="56">
        <v>3404962827</v>
      </c>
      <c r="E48" s="56">
        <v>985634140</v>
      </c>
      <c r="F48" s="56">
        <v>2433624931</v>
      </c>
      <c r="G48" s="56">
        <v>311374658</v>
      </c>
      <c r="H48" s="56">
        <v>117484268</v>
      </c>
      <c r="I48" s="56">
        <v>922064890</v>
      </c>
      <c r="J48" s="56">
        <v>157290313</v>
      </c>
      <c r="K48" s="56">
        <v>45391101</v>
      </c>
      <c r="L48" s="56">
        <v>710415459</v>
      </c>
      <c r="M48" s="56">
        <v>266335820</v>
      </c>
      <c r="N48" s="56">
        <v>7470973794</v>
      </c>
      <c r="O48" s="56">
        <v>2047416646</v>
      </c>
      <c r="P48" s="56">
        <v>53331043</v>
      </c>
      <c r="Q48" s="56">
        <v>3921434484</v>
      </c>
      <c r="R48" s="56">
        <v>64287681</v>
      </c>
      <c r="S48" s="56">
        <v>373811948</v>
      </c>
      <c r="T48" s="56">
        <v>29335716</v>
      </c>
      <c r="U48" s="56">
        <v>29603829</v>
      </c>
      <c r="V48" s="56">
        <v>33970346</v>
      </c>
      <c r="W48" s="56">
        <v>7203151</v>
      </c>
      <c r="X48" s="56">
        <v>18451054</v>
      </c>
      <c r="Y48" s="56">
        <v>73819470</v>
      </c>
      <c r="Z48" s="56">
        <v>26572970</v>
      </c>
      <c r="AA48" s="56">
        <v>4957810888</v>
      </c>
      <c r="AB48" s="56">
        <v>7792428585</v>
      </c>
      <c r="AC48" s="56">
        <v>285376860</v>
      </c>
      <c r="AD48" s="56">
        <v>347511598</v>
      </c>
      <c r="AE48" s="56">
        <v>48231050</v>
      </c>
      <c r="AF48" s="56">
        <v>94259412</v>
      </c>
      <c r="AG48" s="56">
        <v>311995840</v>
      </c>
      <c r="AH48" s="56">
        <v>39778042</v>
      </c>
      <c r="AI48" s="56">
        <v>10758151</v>
      </c>
      <c r="AJ48" s="56">
        <v>34514743</v>
      </c>
      <c r="AK48" s="56">
        <v>56436730</v>
      </c>
      <c r="AL48" s="56">
        <v>70193205</v>
      </c>
      <c r="AM48" s="56">
        <v>57461454</v>
      </c>
      <c r="AN48" s="56">
        <v>121167270</v>
      </c>
      <c r="AO48" s="56">
        <v>435646439</v>
      </c>
      <c r="AP48" s="56">
        <v>21765724345</v>
      </c>
      <c r="AQ48" s="56">
        <v>99073283</v>
      </c>
      <c r="AR48" s="56">
        <v>8144600544</v>
      </c>
      <c r="AS48" s="56">
        <v>3235178790</v>
      </c>
      <c r="AT48" s="56">
        <v>277573095</v>
      </c>
      <c r="AU48" s="56">
        <v>53529092</v>
      </c>
      <c r="AV48" s="56">
        <v>40838500</v>
      </c>
      <c r="AW48" s="56">
        <v>27177878</v>
      </c>
      <c r="AX48" s="56">
        <v>26830186</v>
      </c>
      <c r="AY48" s="56">
        <v>50906936</v>
      </c>
      <c r="AZ48" s="56">
        <v>826099180</v>
      </c>
      <c r="BA48" s="56">
        <v>702950850</v>
      </c>
      <c r="BB48" s="56">
        <v>201609970</v>
      </c>
      <c r="BC48" s="56">
        <v>3486372030</v>
      </c>
      <c r="BD48" s="56">
        <v>465514380</v>
      </c>
      <c r="BE48" s="56">
        <v>154943150</v>
      </c>
      <c r="BF48" s="56">
        <v>2225656050</v>
      </c>
      <c r="BG48" s="56">
        <v>46391220</v>
      </c>
      <c r="BH48" s="56">
        <v>59801070</v>
      </c>
      <c r="BI48" s="56">
        <v>50043030</v>
      </c>
      <c r="BJ48" s="56">
        <v>701201010</v>
      </c>
      <c r="BK48" s="56">
        <v>1314377980</v>
      </c>
      <c r="BL48" s="56">
        <v>7403567</v>
      </c>
      <c r="BM48" s="56">
        <v>36326653</v>
      </c>
      <c r="BN48" s="56">
        <v>313328641</v>
      </c>
      <c r="BO48" s="56">
        <v>169808986</v>
      </c>
      <c r="BP48" s="56">
        <v>76843061</v>
      </c>
      <c r="BQ48" s="56">
        <v>1269748600</v>
      </c>
      <c r="BR48" s="56">
        <v>956641610</v>
      </c>
      <c r="BS48" s="56">
        <v>902625740</v>
      </c>
      <c r="BT48" s="56">
        <v>380220813</v>
      </c>
      <c r="BU48" s="56">
        <v>122823480</v>
      </c>
      <c r="BV48" s="56">
        <v>831773830</v>
      </c>
      <c r="BW48" s="56">
        <v>763601193</v>
      </c>
      <c r="BX48" s="56">
        <v>56488630</v>
      </c>
      <c r="BY48" s="56">
        <v>112415475</v>
      </c>
      <c r="BZ48" s="56">
        <v>33389183</v>
      </c>
      <c r="CA48" s="56">
        <v>88632077</v>
      </c>
      <c r="CB48" s="56">
        <v>11513730497</v>
      </c>
      <c r="CC48" s="56">
        <v>21902220</v>
      </c>
      <c r="CD48" s="56">
        <v>17687840</v>
      </c>
      <c r="CE48" s="56">
        <v>42956593</v>
      </c>
      <c r="CF48" s="56">
        <v>32266074</v>
      </c>
      <c r="CG48" s="56">
        <v>23013186</v>
      </c>
      <c r="CH48" s="56">
        <v>17435050</v>
      </c>
      <c r="CI48" s="56">
        <v>108516191</v>
      </c>
      <c r="CJ48" s="56">
        <v>309406131</v>
      </c>
      <c r="CK48" s="56">
        <v>1411534953</v>
      </c>
      <c r="CL48" s="56">
        <v>219233740</v>
      </c>
      <c r="CM48" s="56">
        <v>268860772</v>
      </c>
      <c r="CN48" s="56">
        <v>3910628903</v>
      </c>
      <c r="CO48" s="56">
        <v>2682606963</v>
      </c>
      <c r="CP48" s="56">
        <v>466832311</v>
      </c>
      <c r="CQ48" s="56">
        <v>147413615</v>
      </c>
      <c r="CR48" s="56">
        <v>125418805</v>
      </c>
      <c r="CS48" s="56">
        <v>55477900</v>
      </c>
      <c r="CT48" s="56">
        <v>52766447</v>
      </c>
      <c r="CU48" s="56">
        <v>19864971</v>
      </c>
      <c r="CV48" s="56">
        <v>25512170</v>
      </c>
      <c r="CW48" s="56">
        <v>71534994</v>
      </c>
      <c r="CX48" s="56">
        <v>84235113</v>
      </c>
      <c r="CY48" s="56">
        <v>6504618</v>
      </c>
      <c r="CZ48" s="56">
        <v>230478850</v>
      </c>
      <c r="DA48" s="56">
        <v>43249040</v>
      </c>
      <c r="DB48" s="56">
        <v>36149546</v>
      </c>
      <c r="DC48" s="56">
        <v>59758950</v>
      </c>
      <c r="DD48" s="56">
        <v>338003280</v>
      </c>
      <c r="DE48" s="56">
        <v>206670540</v>
      </c>
      <c r="DF48" s="56">
        <v>2101430072</v>
      </c>
      <c r="DG48" s="56">
        <v>50077808</v>
      </c>
      <c r="DH48" s="56">
        <v>417239516</v>
      </c>
      <c r="DI48" s="56">
        <v>501695470</v>
      </c>
      <c r="DJ48" s="56">
        <v>62236420</v>
      </c>
      <c r="DK48" s="56">
        <v>51351730</v>
      </c>
      <c r="DL48" s="56">
        <v>647227385</v>
      </c>
      <c r="DM48" s="56">
        <v>23607867</v>
      </c>
      <c r="DN48" s="56">
        <v>257721593</v>
      </c>
      <c r="DO48" s="56">
        <v>309198470</v>
      </c>
      <c r="DP48" s="56">
        <v>31294240</v>
      </c>
      <c r="DQ48" s="56">
        <v>305651780</v>
      </c>
      <c r="DR48" s="56">
        <v>81942949</v>
      </c>
      <c r="DS48" s="56">
        <v>38297240</v>
      </c>
      <c r="DT48" s="56">
        <v>11256992</v>
      </c>
      <c r="DU48" s="56">
        <v>27811563</v>
      </c>
      <c r="DV48" s="56">
        <v>8491512</v>
      </c>
      <c r="DW48" s="56">
        <v>20140336</v>
      </c>
      <c r="DX48" s="56">
        <v>71813890</v>
      </c>
      <c r="DY48" s="56">
        <v>126328260</v>
      </c>
      <c r="DZ48" s="56">
        <v>179994023</v>
      </c>
      <c r="EA48" s="56">
        <v>387060088</v>
      </c>
      <c r="EB48" s="56">
        <v>77969670</v>
      </c>
      <c r="EC48" s="56">
        <v>34505725</v>
      </c>
      <c r="ED48" s="56">
        <v>3464936300</v>
      </c>
      <c r="EE48" s="56">
        <v>16233539</v>
      </c>
      <c r="EF48" s="56">
        <v>96690170</v>
      </c>
      <c r="EG48" s="56">
        <v>28123665</v>
      </c>
      <c r="EH48" s="56">
        <v>13478602</v>
      </c>
      <c r="EI48" s="56">
        <v>1187844869</v>
      </c>
      <c r="EJ48" s="56">
        <v>868647923</v>
      </c>
      <c r="EK48" s="56">
        <v>560088190</v>
      </c>
      <c r="EL48" s="56">
        <v>274192770</v>
      </c>
      <c r="EM48" s="56">
        <v>98215782</v>
      </c>
      <c r="EN48" s="56">
        <v>66545953</v>
      </c>
      <c r="EO48" s="56">
        <v>42938347</v>
      </c>
      <c r="EP48" s="56">
        <v>131076800</v>
      </c>
      <c r="EQ48" s="56">
        <v>1082633046</v>
      </c>
      <c r="ER48" s="56">
        <v>99967890</v>
      </c>
      <c r="ES48" s="56">
        <v>27733892</v>
      </c>
      <c r="ET48" s="56">
        <v>32226512</v>
      </c>
      <c r="EU48" s="56">
        <v>38528484</v>
      </c>
      <c r="EV48" s="56">
        <v>53479692</v>
      </c>
      <c r="EW48" s="56">
        <v>914809044</v>
      </c>
      <c r="EX48" s="56">
        <v>51050886</v>
      </c>
      <c r="EY48" s="56">
        <v>31962896</v>
      </c>
      <c r="EZ48" s="56">
        <v>27467359</v>
      </c>
      <c r="FA48" s="56">
        <v>2409049400</v>
      </c>
      <c r="FB48" s="56">
        <v>369260500</v>
      </c>
      <c r="FC48" s="56">
        <v>326772011</v>
      </c>
      <c r="FD48" s="56">
        <v>48031749</v>
      </c>
      <c r="FE48" s="56">
        <v>29821787</v>
      </c>
      <c r="FF48" s="56">
        <v>20415588</v>
      </c>
      <c r="FG48" s="56">
        <v>22595459</v>
      </c>
      <c r="FH48" s="56">
        <v>37070226</v>
      </c>
      <c r="FI48" s="56">
        <v>1584312239</v>
      </c>
      <c r="FJ48" s="56">
        <v>944244100</v>
      </c>
      <c r="FK48" s="56">
        <v>1937180970</v>
      </c>
      <c r="FL48" s="56">
        <v>1631284022</v>
      </c>
      <c r="FM48" s="56">
        <v>652112343</v>
      </c>
      <c r="FN48" s="56">
        <v>2511658094</v>
      </c>
      <c r="FO48" s="56">
        <v>2467322390</v>
      </c>
      <c r="FP48" s="56">
        <v>1499728107</v>
      </c>
      <c r="FQ48" s="56">
        <v>488213650</v>
      </c>
      <c r="FR48" s="56">
        <v>352130200</v>
      </c>
      <c r="FS48" s="56">
        <v>520286730</v>
      </c>
      <c r="FT48" s="56">
        <v>540039500</v>
      </c>
      <c r="FU48" s="56">
        <v>144487490</v>
      </c>
      <c r="FV48" s="56">
        <v>123407780</v>
      </c>
      <c r="FW48" s="56">
        <v>19793741</v>
      </c>
      <c r="FX48" s="56">
        <v>16452472</v>
      </c>
      <c r="FY48" s="50"/>
      <c r="FZ48" s="50">
        <f>SUM(C48:FX48)</f>
        <v>145492050435</v>
      </c>
      <c r="GA48" s="50"/>
      <c r="GB48" s="50"/>
      <c r="GC48" s="50"/>
      <c r="GD48" s="50"/>
      <c r="GE48" s="50"/>
      <c r="GF48" s="50"/>
      <c r="GG48" s="7"/>
      <c r="GH48" s="7"/>
      <c r="GI48" s="7"/>
      <c r="GJ48" s="7"/>
      <c r="GK48" s="7"/>
      <c r="GL48" s="7"/>
      <c r="GM48" s="7"/>
    </row>
    <row r="49" spans="1:256" x14ac:dyDescent="0.2">
      <c r="A49" s="6" t="s">
        <v>504</v>
      </c>
      <c r="B49" s="29" t="s">
        <v>505</v>
      </c>
      <c r="C49" s="58">
        <v>2.7E-2</v>
      </c>
      <c r="D49" s="42">
        <v>2.7E-2</v>
      </c>
      <c r="E49" s="42">
        <v>2.6688E-2</v>
      </c>
      <c r="F49" s="42">
        <v>2.7E-2</v>
      </c>
      <c r="G49" s="42">
        <v>2.4285000000000001E-2</v>
      </c>
      <c r="H49" s="42">
        <v>2.7E-2</v>
      </c>
      <c r="I49" s="42">
        <v>2.7E-2</v>
      </c>
      <c r="J49" s="42">
        <v>2.7E-2</v>
      </c>
      <c r="K49" s="42">
        <v>2.7E-2</v>
      </c>
      <c r="L49" s="42">
        <v>2.3895E-2</v>
      </c>
      <c r="M49" s="42">
        <v>2.2946999999999999E-2</v>
      </c>
      <c r="N49" s="42">
        <v>1.8756000000000002E-2</v>
      </c>
      <c r="O49" s="42">
        <v>2.7E-2</v>
      </c>
      <c r="P49" s="42">
        <v>2.7E-2</v>
      </c>
      <c r="Q49" s="42">
        <v>2.7E-2</v>
      </c>
      <c r="R49" s="42">
        <v>2.5908999999999998E-2</v>
      </c>
      <c r="S49" s="42">
        <v>2.3014E-2</v>
      </c>
      <c r="T49" s="42">
        <v>2.1300999999999997E-2</v>
      </c>
      <c r="U49" s="42">
        <v>2.0801E-2</v>
      </c>
      <c r="V49" s="42">
        <v>2.7E-2</v>
      </c>
      <c r="W49" s="42">
        <v>2.7E-2</v>
      </c>
      <c r="X49" s="42">
        <v>1.2756E-2</v>
      </c>
      <c r="Y49" s="42">
        <v>2.1498E-2</v>
      </c>
      <c r="Z49" s="42">
        <v>2.0915E-2</v>
      </c>
      <c r="AA49" s="42">
        <v>2.6995000000000002E-2</v>
      </c>
      <c r="AB49" s="42">
        <v>2.7E-2</v>
      </c>
      <c r="AC49" s="42">
        <v>1.7981999999999998E-2</v>
      </c>
      <c r="AD49" s="42">
        <v>1.6693000000000003E-2</v>
      </c>
      <c r="AE49" s="42">
        <v>9.8139999999999998E-3</v>
      </c>
      <c r="AF49" s="42">
        <v>8.6739999999999994E-3</v>
      </c>
      <c r="AG49" s="42">
        <v>1.2485E-2</v>
      </c>
      <c r="AH49" s="42">
        <v>1.9123000000000001E-2</v>
      </c>
      <c r="AI49" s="42">
        <v>2.7E-2</v>
      </c>
      <c r="AJ49" s="42">
        <v>2.0788000000000001E-2</v>
      </c>
      <c r="AK49" s="42">
        <v>1.8280000000000001E-2</v>
      </c>
      <c r="AL49" s="42">
        <v>2.7E-2</v>
      </c>
      <c r="AM49" s="42">
        <v>1.8449E-2</v>
      </c>
      <c r="AN49" s="42">
        <v>2.4902999999999998E-2</v>
      </c>
      <c r="AO49" s="42">
        <v>2.4655999999999997E-2</v>
      </c>
      <c r="AP49" s="42">
        <v>2.7E-2</v>
      </c>
      <c r="AQ49" s="42">
        <v>1.7559000000000002E-2</v>
      </c>
      <c r="AR49" s="42">
        <v>2.7E-2</v>
      </c>
      <c r="AS49" s="42">
        <v>1.2137999999999999E-2</v>
      </c>
      <c r="AT49" s="42">
        <v>2.7E-2</v>
      </c>
      <c r="AU49" s="42">
        <v>2.1187999999999999E-2</v>
      </c>
      <c r="AV49" s="42">
        <v>2.7E-2</v>
      </c>
      <c r="AW49" s="42">
        <v>2.2596000000000002E-2</v>
      </c>
      <c r="AX49" s="42">
        <v>1.8797999999999999E-2</v>
      </c>
      <c r="AY49" s="42">
        <v>2.7E-2</v>
      </c>
      <c r="AZ49" s="42">
        <v>1.5720000000000001E-2</v>
      </c>
      <c r="BA49" s="42">
        <v>2.3893999999999999E-2</v>
      </c>
      <c r="BB49" s="42">
        <v>2.1684000000000002E-2</v>
      </c>
      <c r="BC49" s="42">
        <v>2.0715000000000001E-2</v>
      </c>
      <c r="BD49" s="42">
        <v>2.7E-2</v>
      </c>
      <c r="BE49" s="42">
        <v>2.4815999999999998E-2</v>
      </c>
      <c r="BF49" s="42">
        <v>2.7E-2</v>
      </c>
      <c r="BG49" s="42">
        <v>2.7E-2</v>
      </c>
      <c r="BH49" s="42">
        <v>2.3418999999999999E-2</v>
      </c>
      <c r="BI49" s="42">
        <v>1.0433E-2</v>
      </c>
      <c r="BJ49" s="42">
        <v>2.5164000000000002E-2</v>
      </c>
      <c r="BK49" s="42">
        <v>2.6459E-2</v>
      </c>
      <c r="BL49" s="42">
        <v>2.7E-2</v>
      </c>
      <c r="BM49" s="42">
        <v>2.2834E-2</v>
      </c>
      <c r="BN49" s="42">
        <v>2.7E-2</v>
      </c>
      <c r="BO49" s="42">
        <v>1.7203E-2</v>
      </c>
      <c r="BP49" s="42">
        <v>2.3702000000000001E-2</v>
      </c>
      <c r="BQ49" s="42">
        <v>2.3758999999999999E-2</v>
      </c>
      <c r="BR49" s="42">
        <v>6.7000000000000002E-3</v>
      </c>
      <c r="BS49" s="42">
        <v>4.2309999999999995E-3</v>
      </c>
      <c r="BT49" s="42">
        <v>6.0750000000000005E-3</v>
      </c>
      <c r="BU49" s="42">
        <v>1.3811E-2</v>
      </c>
      <c r="BV49" s="42">
        <v>1.2776999999999998E-2</v>
      </c>
      <c r="BW49" s="42">
        <v>1.5736E-2</v>
      </c>
      <c r="BX49" s="42">
        <v>1.8599000000000001E-2</v>
      </c>
      <c r="BY49" s="42">
        <v>2.5780999999999998E-2</v>
      </c>
      <c r="BZ49" s="42">
        <v>2.7E-2</v>
      </c>
      <c r="CA49" s="42">
        <v>2.3040999999999999E-2</v>
      </c>
      <c r="CB49" s="42">
        <v>2.7E-2</v>
      </c>
      <c r="CC49" s="42">
        <v>2.4199000000000002E-2</v>
      </c>
      <c r="CD49" s="42">
        <v>2.1520000000000001E-2</v>
      </c>
      <c r="CE49" s="42">
        <v>2.7E-2</v>
      </c>
      <c r="CF49" s="42">
        <v>2.4333999999999998E-2</v>
      </c>
      <c r="CG49" s="42">
        <v>2.7E-2</v>
      </c>
      <c r="CH49" s="42">
        <v>2.4187999999999998E-2</v>
      </c>
      <c r="CI49" s="42">
        <v>2.6179999999999998E-2</v>
      </c>
      <c r="CJ49" s="42">
        <v>2.5469000000000002E-2</v>
      </c>
      <c r="CK49" s="42">
        <v>8.601000000000001E-3</v>
      </c>
      <c r="CL49" s="42">
        <v>1.0228999999999999E-2</v>
      </c>
      <c r="CM49" s="42">
        <v>4.274E-3</v>
      </c>
      <c r="CN49" s="42">
        <v>2.7E-2</v>
      </c>
      <c r="CO49" s="42">
        <v>2.436E-2</v>
      </c>
      <c r="CP49" s="42">
        <v>2.0548999999999998E-2</v>
      </c>
      <c r="CQ49" s="42">
        <v>1.4426999999999999E-2</v>
      </c>
      <c r="CR49" s="42">
        <v>3.6800000000000001E-3</v>
      </c>
      <c r="CS49" s="42">
        <v>2.4658000000000003E-2</v>
      </c>
      <c r="CT49" s="42">
        <v>1.052E-2</v>
      </c>
      <c r="CU49" s="42">
        <v>2.1616E-2</v>
      </c>
      <c r="CV49" s="42">
        <v>1.2978999999999999E-2</v>
      </c>
      <c r="CW49" s="42">
        <v>1.7379000000000002E-2</v>
      </c>
      <c r="CX49" s="42">
        <v>2.3824000000000001E-2</v>
      </c>
      <c r="CY49" s="42">
        <v>2.7E-2</v>
      </c>
      <c r="CZ49" s="42">
        <v>2.7E-2</v>
      </c>
      <c r="DA49" s="42">
        <v>2.7E-2</v>
      </c>
      <c r="DB49" s="42">
        <v>2.7E-2</v>
      </c>
      <c r="DC49" s="42">
        <v>1.9417999999999998E-2</v>
      </c>
      <c r="DD49" s="42">
        <v>3.4300000000000003E-3</v>
      </c>
      <c r="DE49" s="42">
        <v>1.1894999999999999E-2</v>
      </c>
      <c r="DF49" s="42">
        <v>2.6213999999999998E-2</v>
      </c>
      <c r="DG49" s="42">
        <v>2.2453000000000001E-2</v>
      </c>
      <c r="DH49" s="42">
        <v>2.2515999999999998E-2</v>
      </c>
      <c r="DI49" s="42">
        <v>2.0844999999999999E-2</v>
      </c>
      <c r="DJ49" s="42">
        <v>2.2883000000000001E-2</v>
      </c>
      <c r="DK49" s="42">
        <v>1.7658E-2</v>
      </c>
      <c r="DL49" s="42">
        <v>2.3966999999999999E-2</v>
      </c>
      <c r="DM49" s="42">
        <v>2.1899000000000002E-2</v>
      </c>
      <c r="DN49" s="42">
        <v>2.7E-2</v>
      </c>
      <c r="DO49" s="42">
        <v>2.7E-2</v>
      </c>
      <c r="DP49" s="42">
        <v>2.7E-2</v>
      </c>
      <c r="DQ49" s="42">
        <v>2.4545000000000001E-2</v>
      </c>
      <c r="DR49" s="42">
        <v>2.6417000000000003E-2</v>
      </c>
      <c r="DS49" s="42">
        <v>2.7E-2</v>
      </c>
      <c r="DT49" s="42">
        <v>2.3729E-2</v>
      </c>
      <c r="DU49" s="42">
        <v>2.7E-2</v>
      </c>
      <c r="DV49" s="42">
        <v>2.7E-2</v>
      </c>
      <c r="DW49" s="42">
        <v>2.3997000000000001E-2</v>
      </c>
      <c r="DX49" s="42">
        <v>2.0931000000000002E-2</v>
      </c>
      <c r="DY49" s="42">
        <v>1.4928E-2</v>
      </c>
      <c r="DZ49" s="42">
        <v>1.9661999999999999E-2</v>
      </c>
      <c r="EA49" s="42">
        <v>1.2173E-2</v>
      </c>
      <c r="EB49" s="42">
        <v>2.7E-2</v>
      </c>
      <c r="EC49" s="42">
        <v>2.7E-2</v>
      </c>
      <c r="ED49" s="42">
        <v>4.4120000000000001E-3</v>
      </c>
      <c r="EE49" s="42">
        <v>2.7E-2</v>
      </c>
      <c r="EF49" s="42">
        <v>2.1595E-2</v>
      </c>
      <c r="EG49" s="42">
        <v>2.7E-2</v>
      </c>
      <c r="EH49" s="42">
        <v>2.7E-2</v>
      </c>
      <c r="EI49" s="42">
        <v>2.7E-2</v>
      </c>
      <c r="EJ49" s="42">
        <v>2.7E-2</v>
      </c>
      <c r="EK49" s="42">
        <v>5.7670000000000004E-3</v>
      </c>
      <c r="EL49" s="42">
        <v>4.1159999999999999E-3</v>
      </c>
      <c r="EM49" s="42">
        <v>1.8308000000000001E-2</v>
      </c>
      <c r="EN49" s="42">
        <v>2.7E-2</v>
      </c>
      <c r="EO49" s="42">
        <v>2.7E-2</v>
      </c>
      <c r="EP49" s="42">
        <v>2.2585999999999998E-2</v>
      </c>
      <c r="EQ49" s="42">
        <v>8.5959999999999995E-3</v>
      </c>
      <c r="ER49" s="42">
        <v>2.1283E-2</v>
      </c>
      <c r="ES49" s="42">
        <v>2.5558000000000001E-2</v>
      </c>
      <c r="ET49" s="42">
        <v>2.7E-2</v>
      </c>
      <c r="EU49" s="42">
        <v>2.7E-2</v>
      </c>
      <c r="EV49" s="42">
        <v>1.2964999999999999E-2</v>
      </c>
      <c r="EW49" s="42">
        <v>7.2809999999999993E-3</v>
      </c>
      <c r="EX49" s="42">
        <v>5.9100000000000003E-3</v>
      </c>
      <c r="EY49" s="42">
        <v>2.7E-2</v>
      </c>
      <c r="EZ49" s="42">
        <v>2.4941999999999999E-2</v>
      </c>
      <c r="FA49" s="42">
        <v>1.0666E-2</v>
      </c>
      <c r="FB49" s="42">
        <v>9.6240000000000006E-3</v>
      </c>
      <c r="FC49" s="42">
        <v>2.4550000000000002E-2</v>
      </c>
      <c r="FD49" s="42">
        <v>2.6438E-2</v>
      </c>
      <c r="FE49" s="42">
        <v>1.6181000000000001E-2</v>
      </c>
      <c r="FF49" s="42">
        <v>2.7E-2</v>
      </c>
      <c r="FG49" s="42">
        <v>2.7E-2</v>
      </c>
      <c r="FH49" s="42">
        <v>2.1772E-2</v>
      </c>
      <c r="FI49" s="42">
        <v>8.199999999999999E-3</v>
      </c>
      <c r="FJ49" s="42">
        <v>2.1437999999999999E-2</v>
      </c>
      <c r="FK49" s="42">
        <v>1.0845E-2</v>
      </c>
      <c r="FL49" s="42">
        <v>2.7E-2</v>
      </c>
      <c r="FM49" s="42">
        <v>2.0414000000000002E-2</v>
      </c>
      <c r="FN49" s="42">
        <v>2.7E-2</v>
      </c>
      <c r="FO49" s="42">
        <v>5.6239999999999997E-3</v>
      </c>
      <c r="FP49" s="42">
        <v>1.2143000000000001E-2</v>
      </c>
      <c r="FQ49" s="42">
        <v>1.8879999999999997E-2</v>
      </c>
      <c r="FR49" s="42">
        <v>1.2376E-2</v>
      </c>
      <c r="FS49" s="42">
        <v>5.0679999999999996E-3</v>
      </c>
      <c r="FT49" s="42">
        <v>4.2929999999999999E-3</v>
      </c>
      <c r="FU49" s="42">
        <v>2.0344999999999999E-2</v>
      </c>
      <c r="FV49" s="42">
        <v>1.7031999999999999E-2</v>
      </c>
      <c r="FW49" s="42">
        <v>2.3498000000000002E-2</v>
      </c>
      <c r="FX49" s="42">
        <v>2.1675E-2</v>
      </c>
      <c r="FY49" s="42"/>
      <c r="FZ49" s="59">
        <f>SUM(C49:FX49)*1000</f>
        <v>3709.3660000000027</v>
      </c>
      <c r="GA49" s="7"/>
      <c r="GB49" s="7"/>
      <c r="GC49" s="7"/>
      <c r="GD49" s="7"/>
      <c r="GE49" s="7"/>
      <c r="GF49" s="7"/>
      <c r="GG49" s="11"/>
      <c r="GH49" s="29"/>
      <c r="GI49" s="29"/>
      <c r="GJ49" s="29"/>
      <c r="GK49" s="29"/>
      <c r="GL49" s="29"/>
      <c r="GM49" s="29"/>
    </row>
    <row r="50" spans="1:256" x14ac:dyDescent="0.2">
      <c r="A50" s="60" t="s">
        <v>506</v>
      </c>
      <c r="B50" s="7" t="s">
        <v>507</v>
      </c>
      <c r="C50" s="9">
        <v>999999999</v>
      </c>
      <c r="D50" s="7">
        <v>999999999</v>
      </c>
      <c r="E50" s="7">
        <v>999999999</v>
      </c>
      <c r="F50" s="7">
        <v>999999999</v>
      </c>
      <c r="G50" s="7">
        <v>999999999</v>
      </c>
      <c r="H50" s="7">
        <v>999999999</v>
      </c>
      <c r="I50" s="7">
        <v>999999999</v>
      </c>
      <c r="J50" s="7">
        <v>999999999</v>
      </c>
      <c r="K50" s="7">
        <v>999999999</v>
      </c>
      <c r="L50" s="7">
        <v>999999999</v>
      </c>
      <c r="M50" s="7">
        <v>999999999</v>
      </c>
      <c r="N50" s="7">
        <v>999999999</v>
      </c>
      <c r="O50" s="7">
        <v>999999999</v>
      </c>
      <c r="P50" s="7">
        <v>999999999</v>
      </c>
      <c r="Q50" s="7">
        <v>999999999</v>
      </c>
      <c r="R50" s="7">
        <v>999999999</v>
      </c>
      <c r="S50" s="7">
        <v>999999999</v>
      </c>
      <c r="T50" s="7">
        <v>999999999</v>
      </c>
      <c r="U50" s="7">
        <v>999999999</v>
      </c>
      <c r="V50" s="7">
        <v>999999999</v>
      </c>
      <c r="W50" s="7">
        <v>999999999</v>
      </c>
      <c r="X50" s="7">
        <v>999999999</v>
      </c>
      <c r="Y50" s="7">
        <v>999999999</v>
      </c>
      <c r="Z50" s="7">
        <v>999999999</v>
      </c>
      <c r="AA50" s="7">
        <v>999999999</v>
      </c>
      <c r="AB50" s="7">
        <v>999999999</v>
      </c>
      <c r="AC50" s="7">
        <v>999999999</v>
      </c>
      <c r="AD50" s="7">
        <v>999999999</v>
      </c>
      <c r="AE50" s="7">
        <v>999999999</v>
      </c>
      <c r="AF50" s="7">
        <v>999999999</v>
      </c>
      <c r="AG50" s="7">
        <v>999999999</v>
      </c>
      <c r="AH50" s="7">
        <v>999999999</v>
      </c>
      <c r="AI50" s="7">
        <v>999999999</v>
      </c>
      <c r="AJ50" s="7">
        <v>999999999</v>
      </c>
      <c r="AK50" s="7">
        <v>999999999</v>
      </c>
      <c r="AL50" s="7">
        <v>999999999</v>
      </c>
      <c r="AM50" s="7">
        <v>999999999</v>
      </c>
      <c r="AN50" s="7">
        <v>999999999</v>
      </c>
      <c r="AO50" s="7">
        <v>999999999</v>
      </c>
      <c r="AP50" s="7">
        <v>999999999</v>
      </c>
      <c r="AQ50" s="7">
        <v>999999999</v>
      </c>
      <c r="AR50" s="7">
        <v>999999999</v>
      </c>
      <c r="AS50" s="7">
        <v>999999999</v>
      </c>
      <c r="AT50" s="7">
        <v>999999999</v>
      </c>
      <c r="AU50" s="7">
        <v>999999999</v>
      </c>
      <c r="AV50" s="7">
        <v>999999999</v>
      </c>
      <c r="AW50" s="7">
        <v>999999999</v>
      </c>
      <c r="AX50" s="7">
        <v>999999999</v>
      </c>
      <c r="AY50" s="7">
        <v>999999999</v>
      </c>
      <c r="AZ50" s="7">
        <v>10783078.660301581</v>
      </c>
      <c r="BA50" s="7">
        <v>999999999</v>
      </c>
      <c r="BB50" s="7">
        <v>999999999</v>
      </c>
      <c r="BC50" s="7">
        <v>999999999</v>
      </c>
      <c r="BD50" s="7">
        <v>999999999</v>
      </c>
      <c r="BE50" s="7">
        <v>999999999</v>
      </c>
      <c r="BF50" s="7">
        <v>999999999</v>
      </c>
      <c r="BG50" s="7">
        <v>999999999</v>
      </c>
      <c r="BH50" s="7">
        <v>999999999</v>
      </c>
      <c r="BI50" s="7">
        <v>999999999</v>
      </c>
      <c r="BJ50" s="7">
        <v>999999999</v>
      </c>
      <c r="BK50" s="7">
        <v>999999999</v>
      </c>
      <c r="BL50" s="7">
        <v>999999999</v>
      </c>
      <c r="BM50" s="7">
        <v>999999999</v>
      </c>
      <c r="BN50" s="7">
        <v>999999999</v>
      </c>
      <c r="BO50" s="7">
        <v>999999999</v>
      </c>
      <c r="BP50" s="7">
        <v>999999999</v>
      </c>
      <c r="BQ50" s="7">
        <v>999999999</v>
      </c>
      <c r="BR50" s="7">
        <v>999999999</v>
      </c>
      <c r="BS50" s="7">
        <v>999999999</v>
      </c>
      <c r="BT50" s="7">
        <v>999999999</v>
      </c>
      <c r="BU50" s="7">
        <v>999999999</v>
      </c>
      <c r="BV50" s="7">
        <v>999999999</v>
      </c>
      <c r="BW50" s="7">
        <v>999999999</v>
      </c>
      <c r="BX50" s="7">
        <v>999999999</v>
      </c>
      <c r="BY50" s="7">
        <v>999999999</v>
      </c>
      <c r="BZ50" s="7">
        <v>999999999</v>
      </c>
      <c r="CA50" s="7">
        <v>999999999</v>
      </c>
      <c r="CB50" s="7">
        <v>999999999</v>
      </c>
      <c r="CC50" s="7">
        <v>999999999</v>
      </c>
      <c r="CD50" s="7">
        <v>999999999</v>
      </c>
      <c r="CE50" s="7">
        <v>999999999</v>
      </c>
      <c r="CF50" s="7">
        <v>999999999</v>
      </c>
      <c r="CG50" s="7">
        <v>999999999</v>
      </c>
      <c r="CH50" s="7">
        <v>999999999</v>
      </c>
      <c r="CI50" s="7">
        <v>999999999</v>
      </c>
      <c r="CJ50" s="7">
        <v>999999999</v>
      </c>
      <c r="CK50" s="7">
        <v>999999999</v>
      </c>
      <c r="CL50" s="7">
        <v>999999999</v>
      </c>
      <c r="CM50" s="7">
        <v>999999999</v>
      </c>
      <c r="CN50" s="7">
        <v>999999999</v>
      </c>
      <c r="CO50" s="7">
        <v>999999999</v>
      </c>
      <c r="CP50" s="7">
        <v>999999999</v>
      </c>
      <c r="CQ50" s="7">
        <v>999999999</v>
      </c>
      <c r="CR50" s="7">
        <v>999999999</v>
      </c>
      <c r="CS50" s="7">
        <v>999999999</v>
      </c>
      <c r="CT50" s="7">
        <v>999999999</v>
      </c>
      <c r="CU50" s="7">
        <v>999999999</v>
      </c>
      <c r="CV50" s="7">
        <v>999999999</v>
      </c>
      <c r="CW50" s="7">
        <v>999999999</v>
      </c>
      <c r="CX50" s="7">
        <v>999999999</v>
      </c>
      <c r="CY50" s="7">
        <v>999999999</v>
      </c>
      <c r="CZ50" s="7">
        <v>999999999</v>
      </c>
      <c r="DA50" s="7">
        <v>999999999</v>
      </c>
      <c r="DB50" s="7">
        <v>999999999</v>
      </c>
      <c r="DC50" s="7">
        <v>999999999</v>
      </c>
      <c r="DD50" s="7">
        <v>999999999</v>
      </c>
      <c r="DE50" s="7">
        <v>999999999</v>
      </c>
      <c r="DF50" s="7">
        <v>999999999</v>
      </c>
      <c r="DG50" s="7">
        <v>999999999</v>
      </c>
      <c r="DH50" s="7">
        <v>999999999</v>
      </c>
      <c r="DI50" s="7">
        <v>999999999</v>
      </c>
      <c r="DJ50" s="7">
        <v>999999999</v>
      </c>
      <c r="DK50" s="7">
        <v>999999999</v>
      </c>
      <c r="DL50" s="7">
        <v>999999999</v>
      </c>
      <c r="DM50" s="7">
        <v>999999999</v>
      </c>
      <c r="DN50" s="7">
        <v>999999999</v>
      </c>
      <c r="DO50" s="7">
        <v>999999999</v>
      </c>
      <c r="DP50" s="7">
        <v>999999999</v>
      </c>
      <c r="DQ50" s="7">
        <v>999999999</v>
      </c>
      <c r="DR50" s="7">
        <v>999999999</v>
      </c>
      <c r="DS50" s="7">
        <v>999999999</v>
      </c>
      <c r="DT50" s="7">
        <v>999999999</v>
      </c>
      <c r="DU50" s="7">
        <v>999999999</v>
      </c>
      <c r="DV50" s="7">
        <v>999999999</v>
      </c>
      <c r="DW50" s="7">
        <v>999999999</v>
      </c>
      <c r="DX50" s="7">
        <v>999999999</v>
      </c>
      <c r="DY50" s="7">
        <v>999999999</v>
      </c>
      <c r="DZ50" s="7">
        <v>999999999</v>
      </c>
      <c r="EA50" s="7">
        <v>999999999</v>
      </c>
      <c r="EB50" s="7">
        <v>999999999</v>
      </c>
      <c r="EC50" s="7">
        <v>999999999</v>
      </c>
      <c r="ED50" s="7">
        <v>999999999</v>
      </c>
      <c r="EE50" s="7">
        <v>999999999</v>
      </c>
      <c r="EF50" s="7">
        <v>999999999</v>
      </c>
      <c r="EG50" s="7">
        <v>999999999</v>
      </c>
      <c r="EH50" s="7">
        <v>999999999</v>
      </c>
      <c r="EI50" s="7">
        <v>999999999</v>
      </c>
      <c r="EJ50" s="7">
        <v>999999999</v>
      </c>
      <c r="EK50" s="7">
        <v>999999999</v>
      </c>
      <c r="EL50" s="7">
        <v>999999999</v>
      </c>
      <c r="EM50" s="7">
        <v>999999999</v>
      </c>
      <c r="EN50" s="7">
        <v>999999999</v>
      </c>
      <c r="EO50" s="7">
        <v>999999999</v>
      </c>
      <c r="EP50" s="7">
        <v>999999999</v>
      </c>
      <c r="EQ50" s="7">
        <v>9292514.1549352165</v>
      </c>
      <c r="ER50" s="7">
        <v>999999999</v>
      </c>
      <c r="ES50" s="7">
        <v>999999999</v>
      </c>
      <c r="ET50" s="7">
        <v>999999999</v>
      </c>
      <c r="EU50" s="7">
        <v>999999999</v>
      </c>
      <c r="EV50" s="7">
        <v>999999999</v>
      </c>
      <c r="EW50" s="7">
        <v>999999999</v>
      </c>
      <c r="EX50" s="7">
        <v>999999999</v>
      </c>
      <c r="EY50" s="7">
        <v>999999999</v>
      </c>
      <c r="EZ50" s="7">
        <v>999999999</v>
      </c>
      <c r="FA50" s="7">
        <v>999999999</v>
      </c>
      <c r="FB50" s="7">
        <v>999999999</v>
      </c>
      <c r="FC50" s="7">
        <v>999999999</v>
      </c>
      <c r="FD50" s="7">
        <v>999999999</v>
      </c>
      <c r="FE50" s="7">
        <v>999999999</v>
      </c>
      <c r="FF50" s="7">
        <v>999999999</v>
      </c>
      <c r="FG50" s="7">
        <v>999999999</v>
      </c>
      <c r="FH50" s="7">
        <v>999999999</v>
      </c>
      <c r="FI50" s="7">
        <v>999999999</v>
      </c>
      <c r="FJ50" s="7">
        <v>999999999</v>
      </c>
      <c r="FK50" s="7">
        <v>999999999</v>
      </c>
      <c r="FL50" s="7">
        <v>999999999</v>
      </c>
      <c r="FM50" s="7">
        <v>999999999</v>
      </c>
      <c r="FN50" s="7">
        <v>999999999</v>
      </c>
      <c r="FO50" s="7">
        <v>999999999</v>
      </c>
      <c r="FP50" s="7">
        <v>999999999</v>
      </c>
      <c r="FQ50" s="7">
        <v>999999999</v>
      </c>
      <c r="FR50" s="7">
        <v>999999999</v>
      </c>
      <c r="FS50" s="7">
        <v>999999999</v>
      </c>
      <c r="FT50" s="7">
        <v>999999999</v>
      </c>
      <c r="FU50" s="7">
        <v>999999999</v>
      </c>
      <c r="FV50" s="7">
        <v>999999999</v>
      </c>
      <c r="FW50" s="7">
        <v>999999999</v>
      </c>
      <c r="FX50" s="7">
        <v>999999999</v>
      </c>
      <c r="FY50" s="7"/>
      <c r="FZ50" s="50">
        <f>SUM(C50:FX50)</f>
        <v>176020075416.81525</v>
      </c>
      <c r="GA50" s="7"/>
      <c r="GB50" s="50"/>
      <c r="GC50" s="50"/>
      <c r="GD50" s="50"/>
      <c r="GE50" s="50"/>
      <c r="GF50" s="50"/>
      <c r="GG50" s="7"/>
      <c r="GH50" s="7"/>
      <c r="GI50" s="7"/>
      <c r="GJ50" s="7"/>
      <c r="GK50" s="7"/>
      <c r="GL50" s="7"/>
      <c r="GM50" s="7"/>
    </row>
    <row r="51" spans="1:256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 t="s">
        <v>2</v>
      </c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61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 t="s">
        <v>2</v>
      </c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</row>
    <row r="52" spans="1:256" ht="15.75" x14ac:dyDescent="0.25">
      <c r="A52" s="7"/>
      <c r="B52" s="43" t="s">
        <v>508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</row>
    <row r="53" spans="1:256" x14ac:dyDescent="0.2">
      <c r="A53" s="6" t="s">
        <v>509</v>
      </c>
      <c r="B53" s="7" t="s">
        <v>510</v>
      </c>
      <c r="C53" s="9">
        <v>83082193.019999996</v>
      </c>
      <c r="D53" s="7">
        <v>383283671.63</v>
      </c>
      <c r="E53" s="7">
        <v>68298125.739999995</v>
      </c>
      <c r="F53" s="7">
        <v>175308416.31</v>
      </c>
      <c r="G53" s="7">
        <v>11040742.99</v>
      </c>
      <c r="H53" s="7">
        <v>9796146.9700000007</v>
      </c>
      <c r="I53" s="7">
        <v>93692923.319999993</v>
      </c>
      <c r="J53" s="7">
        <v>21923572.32</v>
      </c>
      <c r="K53" s="7">
        <v>3459314.19</v>
      </c>
      <c r="L53" s="7">
        <v>24227543.52</v>
      </c>
      <c r="M53" s="7">
        <v>13756140.470000001</v>
      </c>
      <c r="N53" s="7">
        <v>501774672.31999999</v>
      </c>
      <c r="O53" s="7">
        <v>130437747.18000001</v>
      </c>
      <c r="P53" s="7">
        <v>3429428.1</v>
      </c>
      <c r="Q53" s="7">
        <v>389337229.82999998</v>
      </c>
      <c r="R53" s="7">
        <v>44406551.770000003</v>
      </c>
      <c r="S53" s="7">
        <v>15781259.99</v>
      </c>
      <c r="T53" s="7">
        <v>2312704.14</v>
      </c>
      <c r="U53" s="7">
        <v>1059424.46</v>
      </c>
      <c r="V53" s="7">
        <v>3501463.04</v>
      </c>
      <c r="W53" s="7">
        <v>2212963.7200000002</v>
      </c>
      <c r="X53" s="7">
        <v>948339.17</v>
      </c>
      <c r="Y53" s="7">
        <v>21336209.789999999</v>
      </c>
      <c r="Z53" s="7">
        <v>3050853.76</v>
      </c>
      <c r="AA53" s="7">
        <v>280181605.94999999</v>
      </c>
      <c r="AB53" s="7">
        <v>280003796.11000001</v>
      </c>
      <c r="AC53" s="7">
        <v>9466525.9900000002</v>
      </c>
      <c r="AD53" s="7">
        <v>12347477.789999999</v>
      </c>
      <c r="AE53" s="7">
        <v>1755830.38</v>
      </c>
      <c r="AF53" s="7">
        <v>2697077.98</v>
      </c>
      <c r="AG53" s="7">
        <v>7261673.3600000003</v>
      </c>
      <c r="AH53" s="7">
        <v>9696836.0899999999</v>
      </c>
      <c r="AI53" s="7">
        <v>4008345.66</v>
      </c>
      <c r="AJ53" s="7">
        <v>2770744.42</v>
      </c>
      <c r="AK53" s="7">
        <v>3184958.09</v>
      </c>
      <c r="AL53" s="7">
        <v>3566182.55</v>
      </c>
      <c r="AM53" s="7">
        <v>4622848.63</v>
      </c>
      <c r="AN53" s="7">
        <v>4191227</v>
      </c>
      <c r="AO53" s="7">
        <v>42793495.960000001</v>
      </c>
      <c r="AP53" s="7">
        <v>859726682.28999996</v>
      </c>
      <c r="AQ53" s="7">
        <v>3306838.52</v>
      </c>
      <c r="AR53" s="7">
        <v>584570317.94000006</v>
      </c>
      <c r="AS53" s="7">
        <v>67631158.019999996</v>
      </c>
      <c r="AT53" s="7">
        <v>20762747.920000002</v>
      </c>
      <c r="AU53" s="7">
        <v>3510761.73</v>
      </c>
      <c r="AV53" s="7">
        <v>3908827.37</v>
      </c>
      <c r="AW53" s="7">
        <v>3528261.17</v>
      </c>
      <c r="AX53" s="7">
        <v>1329907.71</v>
      </c>
      <c r="AY53" s="7">
        <v>4872541.2699999996</v>
      </c>
      <c r="AZ53" s="7">
        <v>111840437.63</v>
      </c>
      <c r="BA53" s="7">
        <v>81661909.450000003</v>
      </c>
      <c r="BB53" s="7">
        <v>72428463.430000007</v>
      </c>
      <c r="BC53" s="7">
        <v>273664953.64999998</v>
      </c>
      <c r="BD53" s="7">
        <v>45767439.670000002</v>
      </c>
      <c r="BE53" s="7">
        <v>13255326.43</v>
      </c>
      <c r="BF53" s="7">
        <v>223448633.84</v>
      </c>
      <c r="BG53" s="7">
        <v>10089611.99</v>
      </c>
      <c r="BH53" s="7">
        <v>6228376.1799999997</v>
      </c>
      <c r="BI53" s="7">
        <v>3546544.95</v>
      </c>
      <c r="BJ53" s="7">
        <v>56831460.380000003</v>
      </c>
      <c r="BK53" s="7">
        <v>253501918.31999999</v>
      </c>
      <c r="BL53" s="7">
        <v>2943935.77</v>
      </c>
      <c r="BM53" s="7">
        <v>3581106.41</v>
      </c>
      <c r="BN53" s="7">
        <v>32238018.309999999</v>
      </c>
      <c r="BO53" s="7">
        <v>12438423.23</v>
      </c>
      <c r="BP53" s="7">
        <v>3013252.93</v>
      </c>
      <c r="BQ53" s="7">
        <v>59278065.789999999</v>
      </c>
      <c r="BR53" s="7">
        <v>42799388.780000001</v>
      </c>
      <c r="BS53" s="7">
        <v>11964248.42</v>
      </c>
      <c r="BT53" s="7">
        <v>4888254.9400000004</v>
      </c>
      <c r="BU53" s="7">
        <v>4794416.83</v>
      </c>
      <c r="BV53" s="7">
        <v>12186100.23</v>
      </c>
      <c r="BW53" s="7">
        <v>18840159.989999998</v>
      </c>
      <c r="BX53" s="7">
        <v>1560548.63</v>
      </c>
      <c r="BY53" s="7">
        <v>5472832.6200000001</v>
      </c>
      <c r="BZ53" s="7">
        <v>2994285.99</v>
      </c>
      <c r="CA53" s="7">
        <v>2673096.9</v>
      </c>
      <c r="CB53" s="7">
        <v>744382881.95000005</v>
      </c>
      <c r="CC53" s="7">
        <v>2815809.29</v>
      </c>
      <c r="CD53" s="7">
        <v>947817.47</v>
      </c>
      <c r="CE53" s="7">
        <v>2451173.09</v>
      </c>
      <c r="CF53" s="7">
        <v>2212225.31</v>
      </c>
      <c r="CG53" s="7">
        <v>2967854.68</v>
      </c>
      <c r="CH53" s="7">
        <v>1912192.66</v>
      </c>
      <c r="CI53" s="7">
        <v>6847607.8099999996</v>
      </c>
      <c r="CJ53" s="7">
        <v>9688450.4199999999</v>
      </c>
      <c r="CK53" s="7">
        <v>66512848.700000003</v>
      </c>
      <c r="CL53" s="7">
        <v>13404933.109999999</v>
      </c>
      <c r="CM53" s="7">
        <v>8770604.8599999994</v>
      </c>
      <c r="CN53" s="7">
        <v>284882445.43000001</v>
      </c>
      <c r="CO53" s="7">
        <v>135085459.63</v>
      </c>
      <c r="CP53" s="7">
        <v>10476187.58</v>
      </c>
      <c r="CQ53" s="7">
        <v>9843380.6099999994</v>
      </c>
      <c r="CR53" s="7">
        <v>3083373.04</v>
      </c>
      <c r="CS53" s="7">
        <v>4053324.85</v>
      </c>
      <c r="CT53" s="7">
        <v>1921789.17</v>
      </c>
      <c r="CU53" s="7">
        <v>5225866.8099999996</v>
      </c>
      <c r="CV53" s="7">
        <v>879868.38</v>
      </c>
      <c r="CW53" s="7">
        <v>2953331.67</v>
      </c>
      <c r="CX53" s="7">
        <v>4943490.8600000003</v>
      </c>
      <c r="CY53" s="7">
        <v>947511.26</v>
      </c>
      <c r="CZ53" s="7">
        <v>19126722.670000002</v>
      </c>
      <c r="DA53" s="7">
        <v>2832604.63</v>
      </c>
      <c r="DB53" s="7">
        <v>3775643.33</v>
      </c>
      <c r="DC53" s="7">
        <v>2482884.71</v>
      </c>
      <c r="DD53" s="7">
        <v>2639832.21</v>
      </c>
      <c r="DE53" s="7">
        <v>4436975.28</v>
      </c>
      <c r="DF53" s="7">
        <v>194590474.65000001</v>
      </c>
      <c r="DG53" s="7">
        <v>1671919.58</v>
      </c>
      <c r="DH53" s="7">
        <v>18620226.140000001</v>
      </c>
      <c r="DI53" s="7">
        <v>24194053.559999999</v>
      </c>
      <c r="DJ53" s="7">
        <v>6780881.8600000003</v>
      </c>
      <c r="DK53" s="7">
        <v>4798652.8600000003</v>
      </c>
      <c r="DL53" s="7">
        <v>54770984.890000001</v>
      </c>
      <c r="DM53" s="7">
        <v>3807340.58</v>
      </c>
      <c r="DN53" s="7">
        <v>13692135.33</v>
      </c>
      <c r="DO53" s="7">
        <v>29953416.579999998</v>
      </c>
      <c r="DP53" s="7">
        <v>3111315.5</v>
      </c>
      <c r="DQ53" s="7">
        <v>7276419.96</v>
      </c>
      <c r="DR53" s="7">
        <v>14292407.029999999</v>
      </c>
      <c r="DS53" s="7">
        <v>8233997.4699999997</v>
      </c>
      <c r="DT53" s="7">
        <v>2763245.47</v>
      </c>
      <c r="DU53" s="7">
        <v>4344862.26</v>
      </c>
      <c r="DV53" s="7">
        <v>3124528.13</v>
      </c>
      <c r="DW53" s="7">
        <v>4029914.07</v>
      </c>
      <c r="DX53" s="7">
        <v>3117479.81</v>
      </c>
      <c r="DY53" s="7">
        <v>4293922.6900000004</v>
      </c>
      <c r="DZ53" s="7">
        <v>8404676.8100000005</v>
      </c>
      <c r="EA53" s="7">
        <v>6568508.8700000001</v>
      </c>
      <c r="EB53" s="7">
        <v>6054174.8899999997</v>
      </c>
      <c r="EC53" s="7">
        <v>3648780.23</v>
      </c>
      <c r="ED53" s="7">
        <v>19984637.969999999</v>
      </c>
      <c r="EE53" s="7">
        <v>2818041.78</v>
      </c>
      <c r="EF53" s="7">
        <v>14183383.390000001</v>
      </c>
      <c r="EG53" s="7">
        <v>3388218.96</v>
      </c>
      <c r="EH53" s="7">
        <v>3226075.15</v>
      </c>
      <c r="EI53" s="7">
        <v>153158770.03999999</v>
      </c>
      <c r="EJ53" s="7">
        <v>89860636.480000004</v>
      </c>
      <c r="EK53" s="7">
        <v>6745728.2199999997</v>
      </c>
      <c r="EL53" s="7">
        <v>4784837.3</v>
      </c>
      <c r="EM53" s="7">
        <v>4539087.0999999996</v>
      </c>
      <c r="EN53" s="7">
        <v>10877470.699999999</v>
      </c>
      <c r="EO53" s="7">
        <v>4142254.05</v>
      </c>
      <c r="EP53" s="7">
        <v>4633723.1500000004</v>
      </c>
      <c r="EQ53" s="7">
        <v>25786600.809999999</v>
      </c>
      <c r="ER53" s="7">
        <v>4065453.55</v>
      </c>
      <c r="ES53" s="7">
        <v>2465924.0299999998</v>
      </c>
      <c r="ET53" s="7">
        <v>3588103.27</v>
      </c>
      <c r="EU53" s="7">
        <v>6651736.1100000003</v>
      </c>
      <c r="EV53" s="7">
        <v>1605213.54</v>
      </c>
      <c r="EW53" s="7">
        <v>11222355.869999999</v>
      </c>
      <c r="EX53" s="7">
        <v>3164375.01</v>
      </c>
      <c r="EY53" s="7">
        <v>9334691.9299999997</v>
      </c>
      <c r="EZ53" s="7">
        <v>2298127.4700000002</v>
      </c>
      <c r="FA53" s="7">
        <v>33540856.550000001</v>
      </c>
      <c r="FB53" s="7">
        <v>4114263.6</v>
      </c>
      <c r="FC53" s="7">
        <v>20088977.809999999</v>
      </c>
      <c r="FD53" s="7">
        <v>4473809.7300000004</v>
      </c>
      <c r="FE53" s="7">
        <v>1838739.82</v>
      </c>
      <c r="FF53" s="7">
        <v>3208902.23</v>
      </c>
      <c r="FG53" s="7">
        <v>2367149.6</v>
      </c>
      <c r="FH53" s="7">
        <v>1648743.63</v>
      </c>
      <c r="FI53" s="7">
        <v>17502013.280000001</v>
      </c>
      <c r="FJ53" s="7">
        <v>17907851.670000002</v>
      </c>
      <c r="FK53" s="7">
        <v>22673655.390000001</v>
      </c>
      <c r="FL53" s="7">
        <v>64968370.969999999</v>
      </c>
      <c r="FM53" s="7">
        <v>33437507.920000002</v>
      </c>
      <c r="FN53" s="7">
        <v>204335026.75999999</v>
      </c>
      <c r="FO53" s="7">
        <v>10722320.48</v>
      </c>
      <c r="FP53" s="7">
        <v>21257731.5</v>
      </c>
      <c r="FQ53" s="7">
        <v>9108633.5299999993</v>
      </c>
      <c r="FR53" s="7">
        <v>2711352.46</v>
      </c>
      <c r="FS53" s="7">
        <v>3048835.89</v>
      </c>
      <c r="FT53" s="7">
        <v>1372966.5</v>
      </c>
      <c r="FU53" s="7">
        <v>8853755.3200000003</v>
      </c>
      <c r="FV53" s="7">
        <v>7092069.8600000003</v>
      </c>
      <c r="FW53" s="7">
        <v>3002541.18</v>
      </c>
      <c r="FX53" s="7">
        <v>1220576.27</v>
      </c>
      <c r="FY53" s="7"/>
      <c r="FZ53" s="7">
        <f>SUM(C53:FX53)</f>
        <v>8290757027.8600025</v>
      </c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</row>
    <row r="54" spans="1:256" x14ac:dyDescent="0.2">
      <c r="A54" s="6" t="s">
        <v>511</v>
      </c>
      <c r="B54" s="7" t="s">
        <v>512</v>
      </c>
      <c r="C54" s="7">
        <v>9251.09</v>
      </c>
      <c r="D54" s="7">
        <v>9126.5400000000009</v>
      </c>
      <c r="E54" s="7">
        <v>9486.9</v>
      </c>
      <c r="F54" s="7">
        <v>8973.3799999999992</v>
      </c>
      <c r="G54" s="7">
        <v>9672.14</v>
      </c>
      <c r="H54" s="7">
        <v>9535.82</v>
      </c>
      <c r="I54" s="7">
        <v>9470.92</v>
      </c>
      <c r="J54" s="7">
        <v>9159.25</v>
      </c>
      <c r="K54" s="7">
        <v>12434.63</v>
      </c>
      <c r="L54" s="7">
        <v>9632.4500000000007</v>
      </c>
      <c r="M54" s="7">
        <v>10639.76</v>
      </c>
      <c r="N54" s="7">
        <v>9296.58</v>
      </c>
      <c r="O54" s="7">
        <v>8987.4</v>
      </c>
      <c r="P54" s="7">
        <v>14943.04</v>
      </c>
      <c r="Q54" s="7">
        <v>9851.4500000000007</v>
      </c>
      <c r="R54" s="7">
        <v>8879</v>
      </c>
      <c r="S54" s="7">
        <v>9464.02</v>
      </c>
      <c r="T54" s="7">
        <v>16049.3</v>
      </c>
      <c r="U54" s="7">
        <v>18750.88</v>
      </c>
      <c r="V54" s="7">
        <v>12094.86</v>
      </c>
      <c r="W54" s="7">
        <v>16380.19</v>
      </c>
      <c r="X54" s="7">
        <v>18966.78</v>
      </c>
      <c r="Y54" s="7">
        <v>9195.4500000000007</v>
      </c>
      <c r="Z54" s="7">
        <v>12938.31</v>
      </c>
      <c r="AA54" s="7">
        <v>9115.5400000000009</v>
      </c>
      <c r="AB54" s="7">
        <v>9207.56</v>
      </c>
      <c r="AC54" s="7">
        <v>9383.02</v>
      </c>
      <c r="AD54" s="7">
        <v>9166.65</v>
      </c>
      <c r="AE54" s="7">
        <v>16802.2</v>
      </c>
      <c r="AF54" s="7">
        <v>15411.87</v>
      </c>
      <c r="AG54" s="7">
        <v>10110.93</v>
      </c>
      <c r="AH54" s="7">
        <v>9117.85</v>
      </c>
      <c r="AI54" s="7">
        <v>11361.52</v>
      </c>
      <c r="AJ54" s="7">
        <v>15896.41</v>
      </c>
      <c r="AK54" s="7">
        <v>14563.14</v>
      </c>
      <c r="AL54" s="7">
        <v>12925.63</v>
      </c>
      <c r="AM54" s="7">
        <v>10300.459999999999</v>
      </c>
      <c r="AN54" s="7">
        <v>11687.75</v>
      </c>
      <c r="AO54" s="7">
        <v>9044.76</v>
      </c>
      <c r="AP54" s="7">
        <v>9575.3700000000008</v>
      </c>
      <c r="AQ54" s="7">
        <v>14503.68</v>
      </c>
      <c r="AR54" s="7">
        <v>8999.73</v>
      </c>
      <c r="AS54" s="7">
        <v>9660.49</v>
      </c>
      <c r="AT54" s="7">
        <v>9216.83</v>
      </c>
      <c r="AU54" s="7">
        <v>14202.11</v>
      </c>
      <c r="AV54" s="7">
        <v>12964.6</v>
      </c>
      <c r="AW54" s="7">
        <v>13809.24</v>
      </c>
      <c r="AX54" s="7">
        <v>19849.37</v>
      </c>
      <c r="AY54" s="7">
        <v>10856.82</v>
      </c>
      <c r="AZ54" s="7">
        <v>9624.82</v>
      </c>
      <c r="BA54" s="7">
        <v>8847.5400000000009</v>
      </c>
      <c r="BB54" s="7">
        <v>8847.52</v>
      </c>
      <c r="BC54" s="7">
        <v>9180.5499999999993</v>
      </c>
      <c r="BD54" s="7">
        <v>8847.5400000000009</v>
      </c>
      <c r="BE54" s="7">
        <v>9487.06</v>
      </c>
      <c r="BF54" s="7">
        <v>8845</v>
      </c>
      <c r="BG54" s="7">
        <v>9750.2999999999993</v>
      </c>
      <c r="BH54" s="7">
        <v>10235.620000000001</v>
      </c>
      <c r="BI54" s="7">
        <v>14040.16</v>
      </c>
      <c r="BJ54" s="7">
        <v>8861.91</v>
      </c>
      <c r="BK54" s="7">
        <v>8915.23</v>
      </c>
      <c r="BL54" s="7">
        <v>15429.43</v>
      </c>
      <c r="BM54" s="7">
        <v>12998.57</v>
      </c>
      <c r="BN54" s="7">
        <v>8847.1200000000008</v>
      </c>
      <c r="BO54" s="7">
        <v>9125.77</v>
      </c>
      <c r="BP54" s="7">
        <v>14939.28</v>
      </c>
      <c r="BQ54" s="7">
        <v>9568.5400000000009</v>
      </c>
      <c r="BR54" s="7">
        <v>9020.27</v>
      </c>
      <c r="BS54" s="7">
        <v>9905.82</v>
      </c>
      <c r="BT54" s="7">
        <v>10972.51</v>
      </c>
      <c r="BU54" s="7">
        <v>11201.91</v>
      </c>
      <c r="BV54" s="7">
        <v>9333</v>
      </c>
      <c r="BW54" s="7">
        <v>9171.09</v>
      </c>
      <c r="BX54" s="7">
        <v>19289.849999999999</v>
      </c>
      <c r="BY54" s="7">
        <v>10394.74</v>
      </c>
      <c r="BZ54" s="7">
        <v>13875.28</v>
      </c>
      <c r="CA54" s="7">
        <v>16299.37</v>
      </c>
      <c r="CB54" s="7">
        <v>9106.82</v>
      </c>
      <c r="CC54" s="7">
        <v>14403.12</v>
      </c>
      <c r="CD54" s="7">
        <v>18731.57</v>
      </c>
      <c r="CE54" s="7">
        <v>15533.42</v>
      </c>
      <c r="CF54" s="7">
        <v>15689.54</v>
      </c>
      <c r="CG54" s="7">
        <v>13933.59</v>
      </c>
      <c r="CH54" s="7">
        <v>17258.060000000001</v>
      </c>
      <c r="CI54" s="7">
        <v>9454.1</v>
      </c>
      <c r="CJ54" s="7">
        <v>9712.73</v>
      </c>
      <c r="CK54" s="7">
        <v>9111.1</v>
      </c>
      <c r="CL54" s="7">
        <v>9649.39</v>
      </c>
      <c r="CM54" s="7">
        <v>10305.02</v>
      </c>
      <c r="CN54" s="7">
        <v>8844.4500000000007</v>
      </c>
      <c r="CO54" s="7">
        <v>8847.1</v>
      </c>
      <c r="CP54" s="7">
        <v>9819.2800000000007</v>
      </c>
      <c r="CQ54" s="7">
        <v>10188.780000000001</v>
      </c>
      <c r="CR54" s="7">
        <v>14859.63</v>
      </c>
      <c r="CS54" s="7">
        <v>11296.89</v>
      </c>
      <c r="CT54" s="7">
        <v>17454.939999999999</v>
      </c>
      <c r="CU54" s="7">
        <v>8799.24</v>
      </c>
      <c r="CV54" s="7">
        <v>17597.37</v>
      </c>
      <c r="CW54" s="7">
        <v>14722.49</v>
      </c>
      <c r="CX54" s="7">
        <v>10258.33</v>
      </c>
      <c r="CY54" s="7">
        <v>18950.23</v>
      </c>
      <c r="CZ54" s="7">
        <v>8964.5300000000007</v>
      </c>
      <c r="DA54" s="7">
        <v>14830.39</v>
      </c>
      <c r="DB54" s="7">
        <v>12140.33</v>
      </c>
      <c r="DC54" s="7">
        <v>16070.45</v>
      </c>
      <c r="DD54" s="7">
        <v>15998.98</v>
      </c>
      <c r="DE54" s="7">
        <v>10866.95</v>
      </c>
      <c r="DF54" s="7">
        <v>8847.23</v>
      </c>
      <c r="DG54" s="7">
        <v>18413.21</v>
      </c>
      <c r="DH54" s="7">
        <v>8847.39</v>
      </c>
      <c r="DI54" s="7">
        <v>8953.4699999999993</v>
      </c>
      <c r="DJ54" s="7">
        <v>10104.129999999999</v>
      </c>
      <c r="DK54" s="7">
        <v>10324.120000000001</v>
      </c>
      <c r="DL54" s="7">
        <v>9261.7099999999991</v>
      </c>
      <c r="DM54" s="7">
        <v>14621.12</v>
      </c>
      <c r="DN54" s="7">
        <v>9466.35</v>
      </c>
      <c r="DO54" s="7">
        <v>9162.0300000000007</v>
      </c>
      <c r="DP54" s="7">
        <v>15140.22</v>
      </c>
      <c r="DQ54" s="7">
        <v>9873.0300000000007</v>
      </c>
      <c r="DR54" s="7">
        <v>9777.27</v>
      </c>
      <c r="DS54" s="7">
        <v>10176.74</v>
      </c>
      <c r="DT54" s="7">
        <v>16646.060000000001</v>
      </c>
      <c r="DU54" s="7">
        <v>11189.45</v>
      </c>
      <c r="DV54" s="7">
        <v>14093.5</v>
      </c>
      <c r="DW54" s="7">
        <v>11759.31</v>
      </c>
      <c r="DX54" s="7">
        <v>17563.27</v>
      </c>
      <c r="DY54" s="7">
        <v>12875.33</v>
      </c>
      <c r="DZ54" s="7">
        <v>10063.07</v>
      </c>
      <c r="EA54" s="7">
        <v>10370.24</v>
      </c>
      <c r="EB54" s="7">
        <v>9973.93</v>
      </c>
      <c r="EC54" s="7">
        <v>11398.88</v>
      </c>
      <c r="ED54" s="7">
        <v>12045.47</v>
      </c>
      <c r="EE54" s="7">
        <v>14886.64</v>
      </c>
      <c r="EF54" s="7">
        <v>9349.01</v>
      </c>
      <c r="EG54" s="7">
        <v>11768.74</v>
      </c>
      <c r="EH54" s="7">
        <v>12626.52</v>
      </c>
      <c r="EI54" s="7">
        <v>9494.27</v>
      </c>
      <c r="EJ54" s="7">
        <v>8840.2900000000009</v>
      </c>
      <c r="EK54" s="7">
        <v>9609.2999999999993</v>
      </c>
      <c r="EL54" s="7">
        <v>9869.7099999999991</v>
      </c>
      <c r="EM54" s="7">
        <v>10437.08</v>
      </c>
      <c r="EN54" s="7">
        <v>9508.2800000000007</v>
      </c>
      <c r="EO54" s="7">
        <v>11180.17</v>
      </c>
      <c r="EP54" s="7">
        <v>11745.81</v>
      </c>
      <c r="EQ54" s="7">
        <v>9294.14</v>
      </c>
      <c r="ER54" s="7">
        <v>12893.92</v>
      </c>
      <c r="ES54" s="7">
        <v>16191.23</v>
      </c>
      <c r="ET54" s="7">
        <v>16018.32</v>
      </c>
      <c r="EU54" s="7">
        <v>10659.83</v>
      </c>
      <c r="EV54" s="7">
        <v>19339.919999999998</v>
      </c>
      <c r="EW54" s="7">
        <v>12362.15</v>
      </c>
      <c r="EX54" s="7">
        <v>15696.3</v>
      </c>
      <c r="EY54" s="7">
        <v>9043.49</v>
      </c>
      <c r="EZ54" s="7">
        <v>16264.17</v>
      </c>
      <c r="FA54" s="7">
        <v>9676.27</v>
      </c>
      <c r="FB54" s="7">
        <v>11853.25</v>
      </c>
      <c r="FC54" s="7">
        <v>8983.1299999999992</v>
      </c>
      <c r="FD54" s="7">
        <v>11060.1</v>
      </c>
      <c r="FE54" s="7">
        <v>17851.84</v>
      </c>
      <c r="FF54" s="7">
        <v>14280.83</v>
      </c>
      <c r="FG54" s="7">
        <v>17029.849999999999</v>
      </c>
      <c r="FH54" s="7">
        <v>18157.97</v>
      </c>
      <c r="FI54" s="7">
        <v>9254.94</v>
      </c>
      <c r="FJ54" s="7">
        <v>8870.5400000000009</v>
      </c>
      <c r="FK54" s="7">
        <v>8995.7000000000007</v>
      </c>
      <c r="FL54" s="7">
        <v>8847.5400000000009</v>
      </c>
      <c r="FM54" s="7">
        <v>8847.5400000000009</v>
      </c>
      <c r="FN54" s="7">
        <v>9197.57</v>
      </c>
      <c r="FO54" s="7">
        <v>9472.85</v>
      </c>
      <c r="FP54" s="7">
        <v>9411.91</v>
      </c>
      <c r="FQ54" s="7">
        <v>9595.11</v>
      </c>
      <c r="FR54" s="7">
        <v>15600.42</v>
      </c>
      <c r="FS54" s="7">
        <v>14483.78</v>
      </c>
      <c r="FT54" s="7">
        <v>19016.16</v>
      </c>
      <c r="FU54" s="7">
        <v>10247.4</v>
      </c>
      <c r="FV54" s="7">
        <v>9843.26</v>
      </c>
      <c r="FW54" s="7">
        <v>15202.74</v>
      </c>
      <c r="FX54" s="7">
        <v>20174.810000000001</v>
      </c>
      <c r="FY54" s="7"/>
      <c r="FZ54" s="7">
        <f>FZ53/FZ23</f>
        <v>9355.1705592696399</v>
      </c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</row>
    <row r="55" spans="1:256" x14ac:dyDescent="0.2">
      <c r="A55" s="7"/>
      <c r="B55" s="7"/>
      <c r="C55" s="7" t="s">
        <v>2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ht="15.75" x14ac:dyDescent="0.25">
      <c r="A56" s="7"/>
      <c r="B56" s="43" t="s">
        <v>513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x14ac:dyDescent="0.2">
      <c r="A57" s="6" t="s">
        <v>514</v>
      </c>
      <c r="B57" s="63" t="s">
        <v>515</v>
      </c>
      <c r="C57" s="7">
        <v>389890.78</v>
      </c>
      <c r="D57" s="7">
        <v>2033714.2</v>
      </c>
      <c r="E57" s="7">
        <v>488003.61</v>
      </c>
      <c r="F57" s="7">
        <v>1516217.7</v>
      </c>
      <c r="G57" s="7">
        <v>149300.32999999999</v>
      </c>
      <c r="H57" s="7">
        <v>70740.59</v>
      </c>
      <c r="I57" s="7">
        <v>599347.93000000005</v>
      </c>
      <c r="J57" s="7">
        <v>124660.54</v>
      </c>
      <c r="K57" s="7">
        <v>32121.52</v>
      </c>
      <c r="L57" s="7">
        <v>168665.94</v>
      </c>
      <c r="M57" s="7">
        <v>169234.72</v>
      </c>
      <c r="N57" s="7">
        <v>5242625.45</v>
      </c>
      <c r="O57" s="7">
        <v>1225494.3600000001</v>
      </c>
      <c r="P57" s="7">
        <v>27725.9</v>
      </c>
      <c r="Q57" s="7">
        <v>2535834.2599999998</v>
      </c>
      <c r="R57" s="7">
        <v>67648.41</v>
      </c>
      <c r="S57" s="7">
        <v>205644.04</v>
      </c>
      <c r="T57" s="7">
        <v>31555.31</v>
      </c>
      <c r="U57" s="7">
        <v>10296.18</v>
      </c>
      <c r="V57" s="7">
        <v>30948.95</v>
      </c>
      <c r="W57" s="7">
        <v>6734.61</v>
      </c>
      <c r="X57" s="7">
        <v>12096.8</v>
      </c>
      <c r="Y57" s="7">
        <v>29634.34</v>
      </c>
      <c r="Z57" s="7">
        <v>24048.82</v>
      </c>
      <c r="AA57" s="7">
        <v>2177233.1800000002</v>
      </c>
      <c r="AB57" s="7">
        <v>3303369.35</v>
      </c>
      <c r="AC57" s="7">
        <v>76612.399999999994</v>
      </c>
      <c r="AD57" s="7">
        <v>57223.1</v>
      </c>
      <c r="AE57" s="7">
        <v>42518.879999999997</v>
      </c>
      <c r="AF57" s="7">
        <v>24562.99</v>
      </c>
      <c r="AG57" s="7">
        <v>170327.53</v>
      </c>
      <c r="AH57" s="7">
        <v>65016.85</v>
      </c>
      <c r="AI57" s="7">
        <v>25030.639999999999</v>
      </c>
      <c r="AJ57" s="7">
        <v>21704.880000000001</v>
      </c>
      <c r="AK57" s="7">
        <v>30476.07</v>
      </c>
      <c r="AL57" s="7">
        <v>41796.89</v>
      </c>
      <c r="AM57" s="7">
        <v>34118.89</v>
      </c>
      <c r="AN57" s="7">
        <v>38139.980000000003</v>
      </c>
      <c r="AO57" s="7">
        <v>368505.52</v>
      </c>
      <c r="AP57" s="7">
        <v>5929397.2999999998</v>
      </c>
      <c r="AQ57" s="7">
        <v>49075.82</v>
      </c>
      <c r="AR57" s="7">
        <v>4637738.9800000004</v>
      </c>
      <c r="AS57" s="7">
        <v>439495.87</v>
      </c>
      <c r="AT57" s="7">
        <v>235034.63</v>
      </c>
      <c r="AU57" s="7">
        <v>43195.86</v>
      </c>
      <c r="AV57" s="7">
        <v>61177.89</v>
      </c>
      <c r="AW57" s="7">
        <v>23164.78</v>
      </c>
      <c r="AX57" s="7">
        <v>20901.59</v>
      </c>
      <c r="AY57" s="7">
        <v>84705.76</v>
      </c>
      <c r="AZ57" s="7">
        <v>639068.11</v>
      </c>
      <c r="BA57" s="7">
        <v>832208.54</v>
      </c>
      <c r="BB57" s="7">
        <v>947187.51</v>
      </c>
      <c r="BC57" s="7">
        <v>1139710.8500000001</v>
      </c>
      <c r="BD57" s="7">
        <v>71542.539999999994</v>
      </c>
      <c r="BE57" s="7">
        <v>133811.85999999999</v>
      </c>
      <c r="BF57" s="7">
        <v>1728122.75</v>
      </c>
      <c r="BG57" s="7">
        <v>147417.32</v>
      </c>
      <c r="BH57" s="7">
        <v>83918.54</v>
      </c>
      <c r="BI57" s="7">
        <v>90770.47</v>
      </c>
      <c r="BJ57" s="7">
        <v>505269.22</v>
      </c>
      <c r="BK57" s="7">
        <v>987139.77</v>
      </c>
      <c r="BL57" s="7">
        <v>35692.449999999997</v>
      </c>
      <c r="BM57" s="7">
        <v>86178.05</v>
      </c>
      <c r="BN57" s="7">
        <v>147329.59</v>
      </c>
      <c r="BO57" s="7">
        <v>152175.85999999999</v>
      </c>
      <c r="BP57" s="7">
        <v>42632.97</v>
      </c>
      <c r="BQ57" s="7">
        <v>373883.04</v>
      </c>
      <c r="BR57" s="7">
        <v>453377.48</v>
      </c>
      <c r="BS57" s="7">
        <v>62245.1</v>
      </c>
      <c r="BT57" s="7">
        <v>58475.06</v>
      </c>
      <c r="BU57" s="7">
        <v>43726.37</v>
      </c>
      <c r="BV57" s="7">
        <v>147869.13</v>
      </c>
      <c r="BW57" s="7">
        <v>115988.27</v>
      </c>
      <c r="BX57" s="7">
        <v>2148.3200000000002</v>
      </c>
      <c r="BY57" s="7">
        <v>58552.56</v>
      </c>
      <c r="BZ57" s="7">
        <v>4455.3100000000004</v>
      </c>
      <c r="CA57" s="7">
        <v>5507.11</v>
      </c>
      <c r="CB57" s="7">
        <v>4937352.49</v>
      </c>
      <c r="CC57" s="7">
        <v>27586.560000000001</v>
      </c>
      <c r="CD57" s="7">
        <v>11323.88</v>
      </c>
      <c r="CE57" s="7">
        <v>41773.24</v>
      </c>
      <c r="CF57" s="7">
        <v>43095.199999999997</v>
      </c>
      <c r="CG57" s="7">
        <v>16908.37</v>
      </c>
      <c r="CH57" s="7">
        <v>12377.54</v>
      </c>
      <c r="CI57" s="7">
        <v>53165.36</v>
      </c>
      <c r="CJ57" s="7">
        <v>70240.460000000006</v>
      </c>
      <c r="CK57" s="7">
        <v>365462.86</v>
      </c>
      <c r="CL57" s="7">
        <v>109034.37</v>
      </c>
      <c r="CM57" s="7">
        <v>115343.73</v>
      </c>
      <c r="CN57" s="7">
        <v>2209062.3199999998</v>
      </c>
      <c r="CO57" s="7">
        <v>1166514.18</v>
      </c>
      <c r="CP57" s="7">
        <v>92937.42</v>
      </c>
      <c r="CQ57" s="7">
        <v>59176.34</v>
      </c>
      <c r="CR57" s="7">
        <v>37307.61</v>
      </c>
      <c r="CS57" s="7">
        <v>40585.51</v>
      </c>
      <c r="CT57" s="7">
        <v>16032.91</v>
      </c>
      <c r="CU57" s="7">
        <v>19239.98</v>
      </c>
      <c r="CV57" s="7">
        <v>19526.82</v>
      </c>
      <c r="CW57" s="7">
        <v>33233.019999999997</v>
      </c>
      <c r="CX57" s="7">
        <v>72459.039999999994</v>
      </c>
      <c r="CY57" s="7">
        <v>17715.45</v>
      </c>
      <c r="CZ57" s="7">
        <v>114317.12</v>
      </c>
      <c r="DA57" s="7">
        <v>28306.92</v>
      </c>
      <c r="DB57" s="7">
        <v>31096.67</v>
      </c>
      <c r="DC57" s="7">
        <v>43801.05</v>
      </c>
      <c r="DD57" s="7">
        <v>5767.37</v>
      </c>
      <c r="DE57" s="7">
        <v>22256.639999999999</v>
      </c>
      <c r="DF57" s="7">
        <v>1703229.37</v>
      </c>
      <c r="DG57" s="7">
        <v>6477.55</v>
      </c>
      <c r="DH57" s="7">
        <v>162049.81</v>
      </c>
      <c r="DI57" s="7">
        <v>232526.72</v>
      </c>
      <c r="DJ57" s="7">
        <v>61270.87</v>
      </c>
      <c r="DK57" s="7">
        <v>30729.94</v>
      </c>
      <c r="DL57" s="7">
        <v>349020.82</v>
      </c>
      <c r="DM57" s="7">
        <v>48561.13</v>
      </c>
      <c r="DN57" s="7">
        <v>113602.06</v>
      </c>
      <c r="DO57" s="7">
        <v>201654.55</v>
      </c>
      <c r="DP57" s="7">
        <v>23216.799999999999</v>
      </c>
      <c r="DQ57" s="7">
        <v>0</v>
      </c>
      <c r="DR57" s="7">
        <v>49118.83</v>
      </c>
      <c r="DS57" s="7">
        <v>39367.050000000003</v>
      </c>
      <c r="DT57" s="7">
        <v>13623.28</v>
      </c>
      <c r="DU57" s="7">
        <v>26656.11</v>
      </c>
      <c r="DV57" s="7">
        <v>19584.45</v>
      </c>
      <c r="DW57" s="7">
        <v>12689.57</v>
      </c>
      <c r="DX57" s="7">
        <v>7274.09</v>
      </c>
      <c r="DY57" s="7">
        <v>48239.86</v>
      </c>
      <c r="DZ57" s="7">
        <v>148235.9</v>
      </c>
      <c r="EA57" s="7">
        <v>48361.62</v>
      </c>
      <c r="EB57" s="7">
        <v>51689.23</v>
      </c>
      <c r="EC57" s="7">
        <v>36287.980000000003</v>
      </c>
      <c r="ED57" s="7">
        <v>238566.36</v>
      </c>
      <c r="EE57" s="7">
        <v>14060.25</v>
      </c>
      <c r="EF57" s="7">
        <v>44113.84</v>
      </c>
      <c r="EG57" s="7">
        <v>26722.21</v>
      </c>
      <c r="EH57" s="7">
        <v>13489.1</v>
      </c>
      <c r="EI57" s="7">
        <v>505752.36</v>
      </c>
      <c r="EJ57" s="7">
        <v>746679.92</v>
      </c>
      <c r="EK57" s="7">
        <v>53495.21</v>
      </c>
      <c r="EL57" s="7">
        <v>46207.64</v>
      </c>
      <c r="EM57" s="7">
        <v>31904.51</v>
      </c>
      <c r="EN57" s="7">
        <v>42235.09</v>
      </c>
      <c r="EO57" s="7">
        <v>26920.93</v>
      </c>
      <c r="EP57" s="7">
        <v>36777.589999999997</v>
      </c>
      <c r="EQ57" s="7">
        <v>188650.04</v>
      </c>
      <c r="ER57" s="7">
        <v>78452.53</v>
      </c>
      <c r="ES57" s="7">
        <v>25926.92</v>
      </c>
      <c r="ET57" s="7">
        <v>39954.43</v>
      </c>
      <c r="EU57" s="7">
        <v>30857.18</v>
      </c>
      <c r="EV57" s="7">
        <v>0</v>
      </c>
      <c r="EW57" s="7">
        <v>37184.080000000002</v>
      </c>
      <c r="EX57" s="7">
        <v>19566.25</v>
      </c>
      <c r="EY57" s="7">
        <v>8730.74</v>
      </c>
      <c r="EZ57" s="7">
        <v>17034.990000000002</v>
      </c>
      <c r="FA57" s="7">
        <v>240371.3</v>
      </c>
      <c r="FB57" s="7">
        <v>79764.479999999996</v>
      </c>
      <c r="FC57" s="7">
        <v>231917.28</v>
      </c>
      <c r="FD57" s="7">
        <v>59806.53</v>
      </c>
      <c r="FE57" s="7">
        <v>39372.43</v>
      </c>
      <c r="FF57" s="7">
        <v>30285.62</v>
      </c>
      <c r="FG57" s="7">
        <v>20044.099999999999</v>
      </c>
      <c r="FH57" s="7">
        <v>36234.910000000003</v>
      </c>
      <c r="FI57" s="7">
        <v>138431.10999999999</v>
      </c>
      <c r="FJ57" s="7">
        <v>118404.45</v>
      </c>
      <c r="FK57" s="7">
        <v>228420.42</v>
      </c>
      <c r="FL57" s="7">
        <v>491627.68</v>
      </c>
      <c r="FM57" s="7">
        <v>266116.34000000003</v>
      </c>
      <c r="FN57" s="7">
        <v>987703.38</v>
      </c>
      <c r="FO57" s="7">
        <v>123482.39</v>
      </c>
      <c r="FP57" s="7">
        <v>233965.76</v>
      </c>
      <c r="FQ57" s="7">
        <v>135561.31</v>
      </c>
      <c r="FR57" s="7">
        <v>44167.97</v>
      </c>
      <c r="FS57" s="7">
        <v>32299.71</v>
      </c>
      <c r="FT57" s="7">
        <v>34316.379999999997</v>
      </c>
      <c r="FU57" s="7">
        <v>64883.43</v>
      </c>
      <c r="FV57" s="7">
        <v>98275.16</v>
      </c>
      <c r="FW57" s="7">
        <v>47602</v>
      </c>
      <c r="FX57" s="7">
        <v>18913.169999999998</v>
      </c>
      <c r="FY57" s="7">
        <v>349868.43</v>
      </c>
      <c r="FZ57" s="7">
        <f t="shared" ref="FZ57:FZ63" si="18">SUM(C57:FY57)</f>
        <v>61980701.000000015</v>
      </c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x14ac:dyDescent="0.2">
      <c r="A58" s="6" t="s">
        <v>516</v>
      </c>
      <c r="B58" s="63" t="s">
        <v>517</v>
      </c>
      <c r="C58" s="64">
        <v>448856.25</v>
      </c>
      <c r="D58" s="64">
        <v>1706582.54</v>
      </c>
      <c r="E58" s="64">
        <v>127609.22</v>
      </c>
      <c r="F58" s="64">
        <v>0</v>
      </c>
      <c r="G58" s="64">
        <v>3303.46</v>
      </c>
      <c r="H58" s="64">
        <v>9819.61</v>
      </c>
      <c r="I58" s="64">
        <v>252585.23</v>
      </c>
      <c r="J58" s="64">
        <v>81759.460000000006</v>
      </c>
      <c r="K58" s="64">
        <v>99241.13</v>
      </c>
      <c r="L58" s="64">
        <v>227598.51</v>
      </c>
      <c r="M58" s="64">
        <v>19809.96</v>
      </c>
      <c r="N58" s="64">
        <v>1979136.52</v>
      </c>
      <c r="O58" s="64">
        <v>365444.18</v>
      </c>
      <c r="P58" s="64">
        <v>35463.58</v>
      </c>
      <c r="Q58" s="64">
        <v>959473.65</v>
      </c>
      <c r="R58" s="64">
        <v>12285.62</v>
      </c>
      <c r="S58" s="64">
        <v>27380.78</v>
      </c>
      <c r="T58" s="64">
        <v>39780.18</v>
      </c>
      <c r="U58" s="64">
        <v>11113.07</v>
      </c>
      <c r="V58" s="64">
        <v>17083.830000000002</v>
      </c>
      <c r="W58" s="64">
        <v>0</v>
      </c>
      <c r="X58" s="64">
        <v>0</v>
      </c>
      <c r="Y58" s="64">
        <v>10106.98</v>
      </c>
      <c r="Z58" s="64">
        <v>33080.559999999998</v>
      </c>
      <c r="AA58" s="64">
        <v>1339383.08</v>
      </c>
      <c r="AB58" s="64">
        <v>1658757.59</v>
      </c>
      <c r="AC58" s="64">
        <v>0</v>
      </c>
      <c r="AD58" s="64">
        <v>0</v>
      </c>
      <c r="AE58" s="64">
        <v>17967.330000000002</v>
      </c>
      <c r="AF58" s="64">
        <v>22187.51</v>
      </c>
      <c r="AG58" s="64">
        <v>0</v>
      </c>
      <c r="AH58" s="64">
        <v>149929.92000000001</v>
      </c>
      <c r="AI58" s="64">
        <v>47309.45</v>
      </c>
      <c r="AJ58" s="64">
        <v>0</v>
      </c>
      <c r="AK58" s="64">
        <v>0</v>
      </c>
      <c r="AL58" s="64">
        <v>7863.1</v>
      </c>
      <c r="AM58" s="64">
        <v>35603.83</v>
      </c>
      <c r="AN58" s="64">
        <v>0</v>
      </c>
      <c r="AO58" s="64">
        <v>274503.98</v>
      </c>
      <c r="AP58" s="64">
        <v>1573384.67</v>
      </c>
      <c r="AQ58" s="64">
        <v>25537.7</v>
      </c>
      <c r="AR58" s="64">
        <v>924969.11</v>
      </c>
      <c r="AS58" s="64">
        <v>34754.51</v>
      </c>
      <c r="AT58" s="64">
        <v>7187.18</v>
      </c>
      <c r="AU58" s="64">
        <v>0</v>
      </c>
      <c r="AV58" s="64">
        <v>27175.79</v>
      </c>
      <c r="AW58" s="64">
        <v>5584.9</v>
      </c>
      <c r="AX58" s="64">
        <v>0</v>
      </c>
      <c r="AY58" s="64">
        <v>80019.86</v>
      </c>
      <c r="AZ58" s="64">
        <v>87916.96</v>
      </c>
      <c r="BA58" s="64">
        <v>459573.28</v>
      </c>
      <c r="BB58" s="64">
        <v>216241.14</v>
      </c>
      <c r="BC58" s="64">
        <v>673913.9</v>
      </c>
      <c r="BD58" s="64">
        <v>160806.54</v>
      </c>
      <c r="BE58" s="64">
        <v>196803.99</v>
      </c>
      <c r="BF58" s="64">
        <v>461418.47</v>
      </c>
      <c r="BG58" s="64">
        <v>33772.120000000003</v>
      </c>
      <c r="BH58" s="64">
        <v>85709.74</v>
      </c>
      <c r="BI58" s="64">
        <v>0</v>
      </c>
      <c r="BJ58" s="64">
        <v>43255.82</v>
      </c>
      <c r="BK58" s="64">
        <v>642161.56000000006</v>
      </c>
      <c r="BL58" s="64">
        <v>0</v>
      </c>
      <c r="BM58" s="64">
        <v>62828.37</v>
      </c>
      <c r="BN58" s="64">
        <v>151351.85</v>
      </c>
      <c r="BO58" s="64">
        <v>76075.539999999994</v>
      </c>
      <c r="BP58" s="64">
        <v>0</v>
      </c>
      <c r="BQ58" s="64">
        <v>0</v>
      </c>
      <c r="BR58" s="64">
        <v>46008.84</v>
      </c>
      <c r="BS58" s="64">
        <v>0</v>
      </c>
      <c r="BT58" s="64">
        <v>0</v>
      </c>
      <c r="BU58" s="64">
        <v>39202.47</v>
      </c>
      <c r="BV58" s="64">
        <v>29690.02</v>
      </c>
      <c r="BW58" s="64">
        <v>56920.46</v>
      </c>
      <c r="BX58" s="64">
        <v>0</v>
      </c>
      <c r="BY58" s="64">
        <v>10162.68</v>
      </c>
      <c r="BZ58" s="64">
        <v>15535.37</v>
      </c>
      <c r="CA58" s="64">
        <v>0</v>
      </c>
      <c r="CB58" s="64">
        <v>3470494.97</v>
      </c>
      <c r="CC58" s="64">
        <v>58551.22</v>
      </c>
      <c r="CD58" s="64">
        <v>0</v>
      </c>
      <c r="CE58" s="64">
        <v>26638.09</v>
      </c>
      <c r="CF58" s="64">
        <v>0</v>
      </c>
      <c r="CG58" s="64">
        <v>18836</v>
      </c>
      <c r="CH58" s="64">
        <v>1535.38</v>
      </c>
      <c r="CI58" s="64">
        <v>8727.82</v>
      </c>
      <c r="CJ58" s="64">
        <v>39086.76</v>
      </c>
      <c r="CK58" s="64">
        <v>114774.17</v>
      </c>
      <c r="CL58" s="64">
        <v>149602.57999999999</v>
      </c>
      <c r="CM58" s="64">
        <v>76609.14</v>
      </c>
      <c r="CN58" s="64">
        <v>2606178.86</v>
      </c>
      <c r="CO58" s="64">
        <v>357600.39</v>
      </c>
      <c r="CP58" s="64">
        <v>38273.15</v>
      </c>
      <c r="CQ58" s="64">
        <v>42447.92</v>
      </c>
      <c r="CR58" s="64">
        <v>25651.15</v>
      </c>
      <c r="CS58" s="64">
        <v>8107.8</v>
      </c>
      <c r="CT58" s="64">
        <v>22515.69</v>
      </c>
      <c r="CU58" s="64">
        <v>53439.15</v>
      </c>
      <c r="CV58" s="64">
        <v>13191.85</v>
      </c>
      <c r="CW58" s="64">
        <v>8258.35</v>
      </c>
      <c r="CX58" s="64">
        <v>99540.7</v>
      </c>
      <c r="CY58" s="64">
        <v>1875.29</v>
      </c>
      <c r="CZ58" s="64">
        <v>118232.14</v>
      </c>
      <c r="DA58" s="64">
        <v>17265.580000000002</v>
      </c>
      <c r="DB58" s="64">
        <v>45565.53</v>
      </c>
      <c r="DC58" s="64">
        <v>50067.27</v>
      </c>
      <c r="DD58" s="64">
        <v>0</v>
      </c>
      <c r="DE58" s="64">
        <v>23559.48</v>
      </c>
      <c r="DF58" s="64">
        <v>1679038.08</v>
      </c>
      <c r="DG58" s="64">
        <v>0</v>
      </c>
      <c r="DH58" s="64">
        <v>33360.47</v>
      </c>
      <c r="DI58" s="64">
        <v>9801.06</v>
      </c>
      <c r="DJ58" s="64">
        <v>59659.17</v>
      </c>
      <c r="DK58" s="64">
        <v>0</v>
      </c>
      <c r="DL58" s="64">
        <v>34025.81</v>
      </c>
      <c r="DM58" s="64">
        <v>17155.060000000001</v>
      </c>
      <c r="DN58" s="64">
        <v>56078</v>
      </c>
      <c r="DO58" s="64">
        <v>57938.33</v>
      </c>
      <c r="DP58" s="64">
        <v>18000.84</v>
      </c>
      <c r="DQ58" s="64">
        <v>26616.39</v>
      </c>
      <c r="DR58" s="64">
        <v>34790.410000000003</v>
      </c>
      <c r="DS58" s="64">
        <v>43052.78</v>
      </c>
      <c r="DT58" s="64">
        <v>28151.38</v>
      </c>
      <c r="DU58" s="64">
        <v>9155.73</v>
      </c>
      <c r="DV58" s="64">
        <v>51126</v>
      </c>
      <c r="DW58" s="64">
        <v>17962.189999999999</v>
      </c>
      <c r="DX58" s="64">
        <v>11063.02</v>
      </c>
      <c r="DY58" s="64">
        <v>0</v>
      </c>
      <c r="DZ58" s="64">
        <v>0</v>
      </c>
      <c r="EA58" s="64">
        <v>0</v>
      </c>
      <c r="EB58" s="64">
        <v>30829.39</v>
      </c>
      <c r="EC58" s="64">
        <v>27121.62</v>
      </c>
      <c r="ED58" s="64">
        <v>73430.19</v>
      </c>
      <c r="EE58" s="64">
        <v>0</v>
      </c>
      <c r="EF58" s="64">
        <v>25299.17</v>
      </c>
      <c r="EG58" s="64">
        <v>0</v>
      </c>
      <c r="EH58" s="64">
        <v>20148.5</v>
      </c>
      <c r="EI58" s="64">
        <v>225851.18</v>
      </c>
      <c r="EJ58" s="64">
        <v>294331.13</v>
      </c>
      <c r="EK58" s="64">
        <v>30330.81</v>
      </c>
      <c r="EL58" s="64">
        <v>11106.4</v>
      </c>
      <c r="EM58" s="64">
        <v>925.68</v>
      </c>
      <c r="EN58" s="64">
        <v>38906.019999999997</v>
      </c>
      <c r="EO58" s="64">
        <v>14981.01</v>
      </c>
      <c r="EP58" s="64">
        <v>37064.980000000003</v>
      </c>
      <c r="EQ58" s="64">
        <v>25050.65</v>
      </c>
      <c r="ER58" s="64">
        <v>22898.33</v>
      </c>
      <c r="ES58" s="64">
        <v>0</v>
      </c>
      <c r="ET58" s="64">
        <v>0</v>
      </c>
      <c r="EU58" s="64">
        <v>15016.72</v>
      </c>
      <c r="EV58" s="64">
        <v>0</v>
      </c>
      <c r="EW58" s="64">
        <v>41106.44</v>
      </c>
      <c r="EX58" s="64">
        <v>8912.02</v>
      </c>
      <c r="EY58" s="64">
        <v>73122.92</v>
      </c>
      <c r="EZ58" s="64">
        <v>21259.5</v>
      </c>
      <c r="FA58" s="64">
        <v>56640.22</v>
      </c>
      <c r="FB58" s="64">
        <v>4168.21</v>
      </c>
      <c r="FC58" s="64">
        <v>27217.08</v>
      </c>
      <c r="FD58" s="64">
        <v>35522.15</v>
      </c>
      <c r="FE58" s="64">
        <v>8183.32</v>
      </c>
      <c r="FF58" s="64">
        <v>11242.27</v>
      </c>
      <c r="FG58" s="64">
        <v>13696.12</v>
      </c>
      <c r="FH58" s="64">
        <v>19550.439999999999</v>
      </c>
      <c r="FI58" s="64">
        <v>120259.77</v>
      </c>
      <c r="FJ58" s="64">
        <v>89855.15</v>
      </c>
      <c r="FK58" s="64">
        <v>23056.26</v>
      </c>
      <c r="FL58" s="64">
        <v>121291.13</v>
      </c>
      <c r="FM58" s="64">
        <v>116948.5</v>
      </c>
      <c r="FN58" s="64">
        <v>48008.9</v>
      </c>
      <c r="FO58" s="64">
        <v>3171.27</v>
      </c>
      <c r="FP58" s="64">
        <v>0</v>
      </c>
      <c r="FQ58" s="64">
        <v>45722.58</v>
      </c>
      <c r="FR58" s="64">
        <v>29226.37</v>
      </c>
      <c r="FS58" s="64">
        <v>19962.46</v>
      </c>
      <c r="FT58" s="64">
        <v>145214.65</v>
      </c>
      <c r="FU58" s="64">
        <v>99908.15</v>
      </c>
      <c r="FV58" s="64">
        <v>7903.35</v>
      </c>
      <c r="FW58" s="64">
        <v>15629.04</v>
      </c>
      <c r="FX58" s="64">
        <v>13371.6</v>
      </c>
      <c r="FY58" s="7">
        <v>198335</v>
      </c>
      <c r="FZ58" s="7">
        <f t="shared" si="18"/>
        <v>28244360.749999993</v>
      </c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</row>
    <row r="59" spans="1:256" x14ac:dyDescent="0.2">
      <c r="A59" s="6" t="s">
        <v>518</v>
      </c>
      <c r="B59" s="63" t="s">
        <v>519</v>
      </c>
      <c r="C59" s="7">
        <v>495019.1</v>
      </c>
      <c r="D59" s="7">
        <v>1300285.3600000001</v>
      </c>
      <c r="E59" s="7">
        <v>566783.72</v>
      </c>
      <c r="F59" s="7">
        <v>739509.82</v>
      </c>
      <c r="G59" s="7">
        <v>38967.96</v>
      </c>
      <c r="H59" s="7">
        <v>30867.56</v>
      </c>
      <c r="I59" s="7">
        <v>552510.06000000006</v>
      </c>
      <c r="J59" s="7">
        <v>68677.08</v>
      </c>
      <c r="K59" s="7">
        <v>1929.1</v>
      </c>
      <c r="L59" s="7">
        <v>50929.78</v>
      </c>
      <c r="M59" s="7">
        <v>54015.360000000001</v>
      </c>
      <c r="N59" s="7">
        <v>1598497.76</v>
      </c>
      <c r="O59" s="7">
        <v>132340.88</v>
      </c>
      <c r="P59" s="7">
        <v>7330.86</v>
      </c>
      <c r="Q59" s="7">
        <v>3492131.44</v>
      </c>
      <c r="R59" s="7">
        <v>24693.18</v>
      </c>
      <c r="S59" s="7">
        <v>18520.34</v>
      </c>
      <c r="T59" s="7">
        <v>385.82</v>
      </c>
      <c r="U59" s="7">
        <v>0</v>
      </c>
      <c r="V59" s="7">
        <v>0</v>
      </c>
      <c r="W59" s="7">
        <v>385.82</v>
      </c>
      <c r="X59" s="7">
        <v>0</v>
      </c>
      <c r="Y59" s="7">
        <v>0</v>
      </c>
      <c r="Z59" s="7">
        <v>1157.46</v>
      </c>
      <c r="AA59" s="7">
        <v>864658.74</v>
      </c>
      <c r="AB59" s="7">
        <v>550587.4</v>
      </c>
      <c r="AC59" s="7">
        <v>9259.82</v>
      </c>
      <c r="AD59" s="7">
        <v>7716.4</v>
      </c>
      <c r="AE59" s="7">
        <v>385.96</v>
      </c>
      <c r="AF59" s="7">
        <v>1543.28</v>
      </c>
      <c r="AG59" s="7">
        <v>3086.56</v>
      </c>
      <c r="AH59" s="7">
        <v>385.96</v>
      </c>
      <c r="AI59" s="7">
        <v>0</v>
      </c>
      <c r="AJ59" s="7">
        <v>385.82</v>
      </c>
      <c r="AK59" s="7">
        <v>385.82</v>
      </c>
      <c r="AL59" s="7">
        <v>2700.74</v>
      </c>
      <c r="AM59" s="7">
        <v>0</v>
      </c>
      <c r="AN59" s="7">
        <v>0</v>
      </c>
      <c r="AO59" s="7">
        <v>59418.8</v>
      </c>
      <c r="AP59" s="7">
        <v>4986379.54</v>
      </c>
      <c r="AQ59" s="7">
        <v>0</v>
      </c>
      <c r="AR59" s="7">
        <v>789059.86</v>
      </c>
      <c r="AS59" s="7">
        <v>452576.38</v>
      </c>
      <c r="AT59" s="7">
        <v>8873.86</v>
      </c>
      <c r="AU59" s="7">
        <v>3086.56</v>
      </c>
      <c r="AV59" s="7">
        <v>3086.56</v>
      </c>
      <c r="AW59" s="7">
        <v>385.82</v>
      </c>
      <c r="AX59" s="7">
        <v>1929.1</v>
      </c>
      <c r="AY59" s="7">
        <v>3086.56</v>
      </c>
      <c r="AZ59" s="7">
        <v>391626.62</v>
      </c>
      <c r="BA59" s="7">
        <v>57489.42</v>
      </c>
      <c r="BB59" s="7">
        <v>110738.32</v>
      </c>
      <c r="BC59" s="7">
        <v>415549.98</v>
      </c>
      <c r="BD59" s="7">
        <v>23922.66</v>
      </c>
      <c r="BE59" s="7">
        <v>1929.24</v>
      </c>
      <c r="BF59" s="7">
        <v>175559.02</v>
      </c>
      <c r="BG59" s="7">
        <v>30867.56</v>
      </c>
      <c r="BH59" s="7">
        <v>5015.66</v>
      </c>
      <c r="BI59" s="7">
        <v>3472.38</v>
      </c>
      <c r="BJ59" s="7">
        <v>43601.16</v>
      </c>
      <c r="BK59" s="7">
        <v>264681.2</v>
      </c>
      <c r="BL59" s="7">
        <v>1157.46</v>
      </c>
      <c r="BM59" s="7">
        <v>2314.92</v>
      </c>
      <c r="BN59" s="7">
        <v>9260.1</v>
      </c>
      <c r="BO59" s="7">
        <v>5401.62</v>
      </c>
      <c r="BP59" s="7">
        <v>0</v>
      </c>
      <c r="BQ59" s="7">
        <v>415536.4</v>
      </c>
      <c r="BR59" s="7">
        <v>272012.2</v>
      </c>
      <c r="BS59" s="7">
        <v>58259.66</v>
      </c>
      <c r="BT59" s="7">
        <v>1543.28</v>
      </c>
      <c r="BU59" s="7">
        <v>13889.8</v>
      </c>
      <c r="BV59" s="7">
        <v>26622.560000000001</v>
      </c>
      <c r="BW59" s="7">
        <v>44370.28</v>
      </c>
      <c r="BX59" s="7">
        <v>0</v>
      </c>
      <c r="BY59" s="7">
        <v>1157.46</v>
      </c>
      <c r="BZ59" s="7">
        <v>0</v>
      </c>
      <c r="CA59" s="7">
        <v>1157.46</v>
      </c>
      <c r="CB59" s="7">
        <v>1156350.1399999999</v>
      </c>
      <c r="CC59" s="7">
        <v>0</v>
      </c>
      <c r="CD59" s="7">
        <v>1157.46</v>
      </c>
      <c r="CE59" s="7">
        <v>385.82</v>
      </c>
      <c r="CF59" s="7">
        <v>385.96</v>
      </c>
      <c r="CG59" s="7">
        <v>5787.3</v>
      </c>
      <c r="CH59" s="7">
        <v>4630.12</v>
      </c>
      <c r="CI59" s="7">
        <v>29323.3</v>
      </c>
      <c r="CJ59" s="7">
        <v>64047.66</v>
      </c>
      <c r="CK59" s="7">
        <v>60962.22</v>
      </c>
      <c r="CL59" s="7">
        <v>13890.5</v>
      </c>
      <c r="CM59" s="7">
        <v>6173.4</v>
      </c>
      <c r="CN59" s="7">
        <v>443709.8</v>
      </c>
      <c r="CO59" s="7">
        <v>146619.57999999999</v>
      </c>
      <c r="CP59" s="7">
        <v>41285.120000000003</v>
      </c>
      <c r="CQ59" s="7">
        <v>2314.92</v>
      </c>
      <c r="CR59" s="7">
        <v>771.78</v>
      </c>
      <c r="CS59" s="7">
        <v>1543.28</v>
      </c>
      <c r="CT59" s="7">
        <v>385.82</v>
      </c>
      <c r="CU59" s="7">
        <v>1929.1</v>
      </c>
      <c r="CV59" s="7">
        <v>0</v>
      </c>
      <c r="CW59" s="7">
        <v>385.82</v>
      </c>
      <c r="CX59" s="7">
        <v>10803.52</v>
      </c>
      <c r="CY59" s="7">
        <v>0</v>
      </c>
      <c r="CZ59" s="7">
        <v>20450.419999999998</v>
      </c>
      <c r="DA59" s="7">
        <v>0</v>
      </c>
      <c r="DB59" s="7">
        <v>1543.28</v>
      </c>
      <c r="DC59" s="7">
        <v>0</v>
      </c>
      <c r="DD59" s="7">
        <v>771.64</v>
      </c>
      <c r="DE59" s="7">
        <v>0</v>
      </c>
      <c r="DF59" s="7">
        <v>201790.58</v>
      </c>
      <c r="DG59" s="7">
        <v>0</v>
      </c>
      <c r="DH59" s="7">
        <v>38968.800000000003</v>
      </c>
      <c r="DI59" s="7">
        <v>19291.560000000001</v>
      </c>
      <c r="DJ59" s="7">
        <v>5015.8</v>
      </c>
      <c r="DK59" s="7">
        <v>8874.14</v>
      </c>
      <c r="DL59" s="7">
        <v>122307.18</v>
      </c>
      <c r="DM59" s="7">
        <v>0</v>
      </c>
      <c r="DN59" s="7">
        <v>38583.54</v>
      </c>
      <c r="DO59" s="7">
        <v>232273.02</v>
      </c>
      <c r="DP59" s="7">
        <v>0</v>
      </c>
      <c r="DQ59" s="7">
        <v>21992.3</v>
      </c>
      <c r="DR59" s="7">
        <v>8874.2800000000007</v>
      </c>
      <c r="DS59" s="7">
        <v>10032.299999999999</v>
      </c>
      <c r="DT59" s="7">
        <v>1543.28</v>
      </c>
      <c r="DU59" s="7">
        <v>771.64</v>
      </c>
      <c r="DV59" s="7">
        <v>385.82</v>
      </c>
      <c r="DW59" s="7">
        <v>0</v>
      </c>
      <c r="DX59" s="7">
        <v>5015.66</v>
      </c>
      <c r="DY59" s="7">
        <v>1543.56</v>
      </c>
      <c r="DZ59" s="7">
        <v>771.64</v>
      </c>
      <c r="EA59" s="7">
        <v>3086.84</v>
      </c>
      <c r="EB59" s="7">
        <v>33953.42</v>
      </c>
      <c r="EC59" s="7">
        <v>1157.46</v>
      </c>
      <c r="ED59" s="7">
        <v>21992.44</v>
      </c>
      <c r="EE59" s="7">
        <v>6945.04</v>
      </c>
      <c r="EF59" s="7">
        <v>22379.1</v>
      </c>
      <c r="EG59" s="7">
        <v>11960.42</v>
      </c>
      <c r="EH59" s="7">
        <v>771.64</v>
      </c>
      <c r="EI59" s="7">
        <v>161664.32000000001</v>
      </c>
      <c r="EJ59" s="7">
        <v>73307.62</v>
      </c>
      <c r="EK59" s="7">
        <v>5787.72</v>
      </c>
      <c r="EL59" s="7">
        <v>385.82</v>
      </c>
      <c r="EM59" s="7">
        <v>1157.5999999999999</v>
      </c>
      <c r="EN59" s="7">
        <v>6944.76</v>
      </c>
      <c r="EO59" s="7">
        <v>0</v>
      </c>
      <c r="EP59" s="7">
        <v>1929.1</v>
      </c>
      <c r="EQ59" s="7">
        <v>58646.46</v>
      </c>
      <c r="ER59" s="7">
        <v>2700.74</v>
      </c>
      <c r="ES59" s="7">
        <v>771.64</v>
      </c>
      <c r="ET59" s="7">
        <v>1157.5999999999999</v>
      </c>
      <c r="EU59" s="7">
        <v>40897.620000000003</v>
      </c>
      <c r="EV59" s="7">
        <v>5016.08</v>
      </c>
      <c r="EW59" s="7">
        <v>29708.42</v>
      </c>
      <c r="EX59" s="7">
        <v>385.96</v>
      </c>
      <c r="EY59" s="7">
        <v>4629.84</v>
      </c>
      <c r="EZ59" s="7">
        <v>0</v>
      </c>
      <c r="FA59" s="7">
        <v>240371.74</v>
      </c>
      <c r="FB59" s="7">
        <v>0</v>
      </c>
      <c r="FC59" s="7">
        <v>15047.68</v>
      </c>
      <c r="FD59" s="7">
        <v>3086.84</v>
      </c>
      <c r="FE59" s="7">
        <v>1929.1</v>
      </c>
      <c r="FF59" s="7">
        <v>0</v>
      </c>
      <c r="FG59" s="7">
        <v>385.82</v>
      </c>
      <c r="FH59" s="7">
        <v>0</v>
      </c>
      <c r="FI59" s="7">
        <v>69063.039999999994</v>
      </c>
      <c r="FJ59" s="7">
        <v>31638.5</v>
      </c>
      <c r="FK59" s="7">
        <v>114210.28</v>
      </c>
      <c r="FL59" s="7">
        <v>52859.86</v>
      </c>
      <c r="FM59" s="7">
        <v>27008.1</v>
      </c>
      <c r="FN59" s="7">
        <v>1168698.76</v>
      </c>
      <c r="FO59" s="7">
        <v>20064.740000000002</v>
      </c>
      <c r="FP59" s="7">
        <v>118450.94</v>
      </c>
      <c r="FQ59" s="7">
        <v>25465.66</v>
      </c>
      <c r="FR59" s="7">
        <v>0</v>
      </c>
      <c r="FS59" s="7">
        <v>385.82</v>
      </c>
      <c r="FT59" s="7">
        <v>0</v>
      </c>
      <c r="FU59" s="7">
        <v>55174.080000000002</v>
      </c>
      <c r="FV59" s="7">
        <v>32795.96</v>
      </c>
      <c r="FW59" s="7">
        <v>3858.62</v>
      </c>
      <c r="FX59" s="7">
        <v>385.96</v>
      </c>
      <c r="FY59" s="7">
        <v>702987.98</v>
      </c>
      <c r="FZ59" s="7">
        <f t="shared" si="18"/>
        <v>25215904.620000038</v>
      </c>
      <c r="GA59" s="7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x14ac:dyDescent="0.2">
      <c r="A60" s="6" t="s">
        <v>520</v>
      </c>
      <c r="B60" s="63" t="s">
        <v>521</v>
      </c>
      <c r="C60" s="7">
        <v>2753554.91</v>
      </c>
      <c r="D60" s="7">
        <v>12260810.800000001</v>
      </c>
      <c r="E60" s="7">
        <v>2308450.96</v>
      </c>
      <c r="F60" s="7">
        <v>6126411.5300000003</v>
      </c>
      <c r="G60" s="7">
        <v>453869.4</v>
      </c>
      <c r="H60" s="7">
        <v>597155.65</v>
      </c>
      <c r="I60" s="7">
        <v>3048174.31</v>
      </c>
      <c r="J60" s="7">
        <v>701223.35</v>
      </c>
      <c r="K60" s="7">
        <v>36750</v>
      </c>
      <c r="L60" s="7">
        <v>1080660.45</v>
      </c>
      <c r="M60" s="7">
        <v>413848.61</v>
      </c>
      <c r="N60" s="7">
        <v>20257256.440000001</v>
      </c>
      <c r="O60" s="7">
        <v>4794141.2699999996</v>
      </c>
      <c r="P60" s="7">
        <v>122041.58</v>
      </c>
      <c r="Q60" s="7">
        <v>14016159.939999999</v>
      </c>
      <c r="R60" s="7">
        <v>1467196.7</v>
      </c>
      <c r="S60" s="7">
        <v>535890.18999999994</v>
      </c>
      <c r="T60" s="7">
        <v>55885.39</v>
      </c>
      <c r="U60" s="7">
        <v>21817.7</v>
      </c>
      <c r="V60" s="7">
        <v>107338.49</v>
      </c>
      <c r="W60" s="7">
        <v>36635.39</v>
      </c>
      <c r="X60" s="7">
        <v>23567.7</v>
      </c>
      <c r="Y60" s="7">
        <v>328557.03999999998</v>
      </c>
      <c r="Z60" s="7">
        <v>49703.09</v>
      </c>
      <c r="AA60" s="7">
        <v>11268437.130000001</v>
      </c>
      <c r="AB60" s="7">
        <v>9874610.3599999994</v>
      </c>
      <c r="AC60" s="7">
        <v>392734.01</v>
      </c>
      <c r="AD60" s="7">
        <v>404984.01</v>
      </c>
      <c r="AE60" s="7">
        <v>28817.7</v>
      </c>
      <c r="AF60" s="7">
        <v>69656.179999999993</v>
      </c>
      <c r="AG60" s="7">
        <v>208853.95</v>
      </c>
      <c r="AH60" s="7">
        <v>202312.37</v>
      </c>
      <c r="AI60" s="7">
        <v>59385.39</v>
      </c>
      <c r="AJ60" s="7">
        <v>64520.79</v>
      </c>
      <c r="AK60" s="7">
        <v>47135.39</v>
      </c>
      <c r="AL60" s="7">
        <v>39317.699999999997</v>
      </c>
      <c r="AM60" s="7">
        <v>118656.18</v>
      </c>
      <c r="AN60" s="7">
        <v>139541.57999999999</v>
      </c>
      <c r="AO60" s="7">
        <v>1833649.79</v>
      </c>
      <c r="AP60" s="7">
        <v>28337792.170000002</v>
      </c>
      <c r="AQ60" s="7">
        <v>109906.18</v>
      </c>
      <c r="AR60" s="7">
        <v>21511709</v>
      </c>
      <c r="AS60" s="7">
        <v>2142826.7599999998</v>
      </c>
      <c r="AT60" s="7">
        <v>819764.93</v>
      </c>
      <c r="AU60" s="7">
        <v>95906.18</v>
      </c>
      <c r="AV60" s="7">
        <v>104541.58</v>
      </c>
      <c r="AW60" s="7">
        <v>106291.58</v>
      </c>
      <c r="AX60" s="7">
        <v>45385.39</v>
      </c>
      <c r="AY60" s="7">
        <v>93223.88</v>
      </c>
      <c r="AZ60" s="7">
        <v>4707589.03</v>
      </c>
      <c r="BA60" s="7">
        <v>3126778.79</v>
      </c>
      <c r="BB60" s="7">
        <v>4315787.32</v>
      </c>
      <c r="BC60" s="7">
        <v>7367086.9000000004</v>
      </c>
      <c r="BD60" s="7">
        <v>1065498.94</v>
      </c>
      <c r="BE60" s="7">
        <v>282942.43</v>
      </c>
      <c r="BF60" s="7">
        <v>6397800.6600000001</v>
      </c>
      <c r="BG60" s="7">
        <v>293786.25</v>
      </c>
      <c r="BH60" s="7">
        <v>114223.88</v>
      </c>
      <c r="BI60" s="7">
        <v>121926.97</v>
      </c>
      <c r="BJ60" s="7">
        <v>1907310.77</v>
      </c>
      <c r="BK60" s="7">
        <v>7232993.6200000001</v>
      </c>
      <c r="BL60" s="7">
        <v>36635.39</v>
      </c>
      <c r="BM60" s="7">
        <v>128109.28</v>
      </c>
      <c r="BN60" s="7">
        <v>1556691.37</v>
      </c>
      <c r="BO60" s="7">
        <v>593410.98</v>
      </c>
      <c r="BP60" s="7">
        <v>86223.88</v>
      </c>
      <c r="BQ60" s="7">
        <v>1500805.97</v>
      </c>
      <c r="BR60" s="7">
        <v>1358337.42</v>
      </c>
      <c r="BS60" s="7">
        <v>349327.83</v>
      </c>
      <c r="BT60" s="7">
        <v>140130.06</v>
      </c>
      <c r="BU60" s="7">
        <v>119473.88</v>
      </c>
      <c r="BV60" s="7">
        <v>363557.04</v>
      </c>
      <c r="BW60" s="7">
        <v>431463.22</v>
      </c>
      <c r="BX60" s="7">
        <v>37338.49</v>
      </c>
      <c r="BY60" s="7">
        <v>195312.37</v>
      </c>
      <c r="BZ60" s="7">
        <v>68020.789999999994</v>
      </c>
      <c r="CA60" s="7">
        <v>60203.09</v>
      </c>
      <c r="CB60" s="7">
        <v>25589549.100000001</v>
      </c>
      <c r="CC60" s="7">
        <v>60088.49</v>
      </c>
      <c r="CD60" s="7">
        <v>18317.7</v>
      </c>
      <c r="CE60" s="7">
        <v>71520.789999999994</v>
      </c>
      <c r="CF60" s="7">
        <v>32317.7</v>
      </c>
      <c r="CG60" s="7">
        <v>70703.09</v>
      </c>
      <c r="CH60" s="7">
        <v>27067.7</v>
      </c>
      <c r="CI60" s="7">
        <v>339645.52</v>
      </c>
      <c r="CJ60" s="7">
        <v>388989.34</v>
      </c>
      <c r="CK60" s="7">
        <v>1899966.96</v>
      </c>
      <c r="CL60" s="7">
        <v>467296.38</v>
      </c>
      <c r="CM60" s="7">
        <v>292624.73</v>
      </c>
      <c r="CN60" s="7">
        <v>7660904.0700000003</v>
      </c>
      <c r="CO60" s="7">
        <v>5372229.7599999998</v>
      </c>
      <c r="CP60" s="7">
        <v>248286.25</v>
      </c>
      <c r="CQ60" s="7">
        <v>392963.22</v>
      </c>
      <c r="CR60" s="7">
        <v>58567.7</v>
      </c>
      <c r="CS60" s="7">
        <v>77703.09</v>
      </c>
      <c r="CT60" s="7">
        <v>60203.09</v>
      </c>
      <c r="CU60" s="7">
        <v>72453.09</v>
      </c>
      <c r="CV60" s="7">
        <v>1750</v>
      </c>
      <c r="CW60" s="7">
        <v>78635.39</v>
      </c>
      <c r="CX60" s="7">
        <v>234400.85</v>
      </c>
      <c r="CY60" s="7">
        <v>19135.39</v>
      </c>
      <c r="CZ60" s="7">
        <v>889780.39</v>
      </c>
      <c r="DA60" s="7">
        <v>65453.09</v>
      </c>
      <c r="DB60" s="7">
        <v>148062.37</v>
      </c>
      <c r="DC60" s="7">
        <v>73156.179999999993</v>
      </c>
      <c r="DD60" s="7">
        <v>64406.18</v>
      </c>
      <c r="DE60" s="7">
        <v>109791.58</v>
      </c>
      <c r="DF60" s="7">
        <v>8655981.8900000006</v>
      </c>
      <c r="DG60" s="7">
        <v>23567.7</v>
      </c>
      <c r="DH60" s="7">
        <v>833291.05</v>
      </c>
      <c r="DI60" s="7">
        <v>1228509.07</v>
      </c>
      <c r="DJ60" s="7">
        <v>244442.43</v>
      </c>
      <c r="DK60" s="7">
        <v>163697.76</v>
      </c>
      <c r="DL60" s="7">
        <v>2382607.6800000002</v>
      </c>
      <c r="DM60" s="7">
        <v>103723.88</v>
      </c>
      <c r="DN60" s="7">
        <v>506728.68</v>
      </c>
      <c r="DO60" s="7">
        <v>1105030.3899999999</v>
      </c>
      <c r="DP60" s="7">
        <v>85406.18</v>
      </c>
      <c r="DQ60" s="7">
        <v>250494.67</v>
      </c>
      <c r="DR60" s="7">
        <v>589895.52</v>
      </c>
      <c r="DS60" s="7">
        <v>237083.16</v>
      </c>
      <c r="DT60" s="7">
        <v>41885.39</v>
      </c>
      <c r="DU60" s="7">
        <v>94156.18</v>
      </c>
      <c r="DV60" s="7">
        <v>53317.7</v>
      </c>
      <c r="DW60" s="7">
        <v>61953.09</v>
      </c>
      <c r="DX60" s="7">
        <v>50635.39</v>
      </c>
      <c r="DY60" s="7">
        <v>121926.97</v>
      </c>
      <c r="DZ60" s="7">
        <v>347822.5</v>
      </c>
      <c r="EA60" s="7">
        <v>178630.06</v>
      </c>
      <c r="EB60" s="7">
        <v>242218.55</v>
      </c>
      <c r="EC60" s="7">
        <v>163697.76</v>
      </c>
      <c r="ED60" s="7">
        <v>480234.01</v>
      </c>
      <c r="EE60" s="7">
        <v>51453.09</v>
      </c>
      <c r="EF60" s="7">
        <v>602619.4</v>
      </c>
      <c r="EG60" s="7">
        <v>67088.490000000005</v>
      </c>
      <c r="EH60" s="7">
        <v>60203.09</v>
      </c>
      <c r="EI60" s="7">
        <v>6184170.5899999999</v>
      </c>
      <c r="EJ60" s="7">
        <v>3900699.9</v>
      </c>
      <c r="EK60" s="7">
        <v>215380.06</v>
      </c>
      <c r="EL60" s="7">
        <v>207447.76</v>
      </c>
      <c r="EM60" s="7">
        <v>87385.39</v>
      </c>
      <c r="EN60" s="7">
        <v>443254.8</v>
      </c>
      <c r="EO60" s="7">
        <v>71520.789999999994</v>
      </c>
      <c r="EP60" s="7">
        <v>131609.28</v>
      </c>
      <c r="EQ60" s="7">
        <v>966191.9</v>
      </c>
      <c r="ER60" s="7">
        <v>69067.7</v>
      </c>
      <c r="ES60" s="7">
        <v>25317.7</v>
      </c>
      <c r="ET60" s="7">
        <v>52270.79</v>
      </c>
      <c r="EU60" s="7">
        <v>159020.79</v>
      </c>
      <c r="EV60" s="7">
        <v>22635.39</v>
      </c>
      <c r="EW60" s="7">
        <v>227515.46</v>
      </c>
      <c r="EX60" s="7">
        <v>50635.39</v>
      </c>
      <c r="EY60" s="7">
        <v>273489.34000000003</v>
      </c>
      <c r="EZ60" s="7">
        <v>66270.789999999994</v>
      </c>
      <c r="FA60" s="7">
        <v>962561.84</v>
      </c>
      <c r="FB60" s="7">
        <v>191353.95</v>
      </c>
      <c r="FC60" s="7">
        <v>574176.43999999994</v>
      </c>
      <c r="FD60" s="7">
        <v>194380.06</v>
      </c>
      <c r="FE60" s="7">
        <v>15750</v>
      </c>
      <c r="FF60" s="7">
        <v>140833.16</v>
      </c>
      <c r="FG60" s="7">
        <v>56473.88</v>
      </c>
      <c r="FH60" s="7">
        <v>12250</v>
      </c>
      <c r="FI60" s="7">
        <v>773806.51</v>
      </c>
      <c r="FJ60" s="7">
        <v>533093.28</v>
      </c>
      <c r="FK60" s="7">
        <v>685244.14</v>
      </c>
      <c r="FL60" s="7">
        <v>2148597.02</v>
      </c>
      <c r="FM60" s="7">
        <v>1195342.75</v>
      </c>
      <c r="FN60" s="7">
        <v>6842176.9900000002</v>
      </c>
      <c r="FO60" s="7">
        <v>382234.01</v>
      </c>
      <c r="FP60" s="7">
        <v>884874.2</v>
      </c>
      <c r="FQ60" s="7">
        <v>342327.83</v>
      </c>
      <c r="FR60" s="7">
        <v>65223.88</v>
      </c>
      <c r="FS60" s="7">
        <v>60203.09</v>
      </c>
      <c r="FT60" s="7">
        <v>15750</v>
      </c>
      <c r="FU60" s="7">
        <v>370213.22</v>
      </c>
      <c r="FV60" s="7">
        <v>262400.84999999998</v>
      </c>
      <c r="FW60" s="7">
        <v>33135.39</v>
      </c>
      <c r="FX60" s="7">
        <v>11317.7</v>
      </c>
      <c r="FY60" s="7">
        <v>3530081.03</v>
      </c>
      <c r="FZ60" s="7">
        <f t="shared" si="18"/>
        <v>291027783.64999974</v>
      </c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pans="1:256" x14ac:dyDescent="0.2">
      <c r="A61" s="6" t="s">
        <v>522</v>
      </c>
      <c r="B61" s="63" t="s">
        <v>523</v>
      </c>
      <c r="C61" s="7">
        <v>88403</v>
      </c>
      <c r="D61" s="7">
        <v>350949</v>
      </c>
      <c r="E61" s="7">
        <v>60042</v>
      </c>
      <c r="F61" s="7">
        <v>199728</v>
      </c>
      <c r="G61" s="7">
        <v>21785.05</v>
      </c>
      <c r="H61" s="7">
        <v>20424.57</v>
      </c>
      <c r="I61" s="7">
        <v>81706</v>
      </c>
      <c r="J61" s="7">
        <v>39975.800000000003</v>
      </c>
      <c r="K61" s="7">
        <v>4494.54</v>
      </c>
      <c r="L61" s="7">
        <v>41252.089999999997</v>
      </c>
      <c r="M61" s="7">
        <v>28575.29</v>
      </c>
      <c r="N61" s="7">
        <v>525962</v>
      </c>
      <c r="O61" s="7">
        <v>134520</v>
      </c>
      <c r="P61" s="7">
        <v>5145.3900000000003</v>
      </c>
      <c r="Q61" s="7">
        <v>377605</v>
      </c>
      <c r="R61" s="7">
        <v>93349.53</v>
      </c>
      <c r="S61" s="7">
        <v>28442.16</v>
      </c>
      <c r="T61" s="7">
        <v>3743.59</v>
      </c>
      <c r="U61" s="7">
        <v>1534.64</v>
      </c>
      <c r="V61" s="7">
        <v>6464.08</v>
      </c>
      <c r="W61" s="7">
        <v>5161.97</v>
      </c>
      <c r="X61" s="7">
        <v>1185.8599999999999</v>
      </c>
      <c r="Y61" s="7">
        <v>15988.61</v>
      </c>
      <c r="Z61" s="7">
        <v>5510.75</v>
      </c>
      <c r="AA61" s="7">
        <v>318240</v>
      </c>
      <c r="AB61" s="7">
        <v>284900</v>
      </c>
      <c r="AC61" s="7">
        <v>17712.990000000002</v>
      </c>
      <c r="AD61" s="7">
        <v>22107.57</v>
      </c>
      <c r="AE61" s="7">
        <v>1744.2</v>
      </c>
      <c r="AF61" s="7">
        <v>3279.09</v>
      </c>
      <c r="AG61" s="7">
        <v>16510.47</v>
      </c>
      <c r="AH61" s="7">
        <v>18361.830000000002</v>
      </c>
      <c r="AI61" s="7">
        <v>6741.81</v>
      </c>
      <c r="AJ61" s="7">
        <v>2722.3</v>
      </c>
      <c r="AK61" s="7">
        <v>3708.91</v>
      </c>
      <c r="AL61" s="7">
        <v>4732.05</v>
      </c>
      <c r="AM61" s="7">
        <v>8694.67</v>
      </c>
      <c r="AN61" s="7">
        <v>7750.07</v>
      </c>
      <c r="AO61" s="7">
        <v>46529</v>
      </c>
      <c r="AP61" s="7">
        <v>872926.58</v>
      </c>
      <c r="AQ61" s="7">
        <v>4219.8100000000004</v>
      </c>
      <c r="AR61" s="7">
        <v>627289</v>
      </c>
      <c r="AS61" s="7">
        <v>65689</v>
      </c>
      <c r="AT61" s="7">
        <v>44893.46</v>
      </c>
      <c r="AU61" s="7">
        <v>4813.99</v>
      </c>
      <c r="AV61" s="7">
        <v>6182.56</v>
      </c>
      <c r="AW61" s="7">
        <v>5345.54</v>
      </c>
      <c r="AX61" s="7">
        <v>1465.13</v>
      </c>
      <c r="AY61" s="7">
        <v>8484.3799999999992</v>
      </c>
      <c r="AZ61" s="7">
        <v>127685</v>
      </c>
      <c r="BA61" s="7">
        <v>92017</v>
      </c>
      <c r="BB61" s="7">
        <v>81529</v>
      </c>
      <c r="BC61" s="7">
        <v>229464</v>
      </c>
      <c r="BD61" s="7">
        <v>35756</v>
      </c>
      <c r="BE61" s="7">
        <v>23831.71</v>
      </c>
      <c r="BF61" s="7">
        <v>259259</v>
      </c>
      <c r="BG61" s="7">
        <v>19061.32</v>
      </c>
      <c r="BH61" s="7">
        <v>11680.29</v>
      </c>
      <c r="BI61" s="7">
        <v>5383.59</v>
      </c>
      <c r="BJ61" s="7">
        <v>95008.25</v>
      </c>
      <c r="BK61" s="7">
        <v>243222</v>
      </c>
      <c r="BL61" s="7">
        <v>2606.19</v>
      </c>
      <c r="BM61" s="7">
        <v>5954.29</v>
      </c>
      <c r="BN61" s="7">
        <v>52587.38</v>
      </c>
      <c r="BO61" s="7">
        <v>27127.19</v>
      </c>
      <c r="BP61" s="7">
        <v>4465.41</v>
      </c>
      <c r="BQ61" s="7">
        <v>77960.490000000005</v>
      </c>
      <c r="BR61" s="7">
        <v>69848.86</v>
      </c>
      <c r="BS61" s="7">
        <v>18544.61</v>
      </c>
      <c r="BT61" s="7">
        <v>10366.49</v>
      </c>
      <c r="BU61" s="7">
        <v>6824.41</v>
      </c>
      <c r="BV61" s="7">
        <v>22331.27</v>
      </c>
      <c r="BW61" s="7">
        <v>42083.040000000001</v>
      </c>
      <c r="BX61" s="7">
        <v>1557.13</v>
      </c>
      <c r="BY61" s="7">
        <v>10991.78</v>
      </c>
      <c r="BZ61" s="7">
        <v>4443.9399999999996</v>
      </c>
      <c r="CA61" s="7">
        <v>3004.13</v>
      </c>
      <c r="CB61" s="7">
        <v>770637</v>
      </c>
      <c r="CC61" s="7">
        <v>5092.21</v>
      </c>
      <c r="CD61" s="7">
        <v>3185.54</v>
      </c>
      <c r="CE61" s="7">
        <v>2424.44</v>
      </c>
      <c r="CF61" s="7">
        <v>2668.62</v>
      </c>
      <c r="CG61" s="7">
        <v>4029.1</v>
      </c>
      <c r="CH61" s="7">
        <v>1883.73</v>
      </c>
      <c r="CI61" s="7">
        <v>13064.05</v>
      </c>
      <c r="CJ61" s="7">
        <v>17005.82</v>
      </c>
      <c r="CK61" s="7">
        <v>56929</v>
      </c>
      <c r="CL61" s="7">
        <v>21780.18</v>
      </c>
      <c r="CM61" s="7">
        <v>10632.58</v>
      </c>
      <c r="CN61" s="7">
        <v>294033</v>
      </c>
      <c r="CO61" s="7">
        <v>150164</v>
      </c>
      <c r="CP61" s="7">
        <v>27051.11</v>
      </c>
      <c r="CQ61" s="7">
        <v>16938.509999999998</v>
      </c>
      <c r="CR61" s="7">
        <v>4894.78</v>
      </c>
      <c r="CS61" s="7">
        <v>6741.05</v>
      </c>
      <c r="CT61" s="7">
        <v>2447.39</v>
      </c>
      <c r="CU61" s="7">
        <v>10777.1</v>
      </c>
      <c r="CV61" s="7">
        <v>744.07</v>
      </c>
      <c r="CW61" s="7">
        <v>3715.14</v>
      </c>
      <c r="CX61" s="7">
        <v>7814.01</v>
      </c>
      <c r="CY61" s="7">
        <v>750.01</v>
      </c>
      <c r="CZ61" s="7">
        <v>39065.24</v>
      </c>
      <c r="DA61" s="7">
        <v>4379.88</v>
      </c>
      <c r="DB61" s="7">
        <v>6156.05</v>
      </c>
      <c r="DC61" s="7">
        <v>3229.4</v>
      </c>
      <c r="DD61" s="7">
        <v>1689.11</v>
      </c>
      <c r="DE61" s="7">
        <v>2995.22</v>
      </c>
      <c r="DF61" s="7">
        <v>209321.67</v>
      </c>
      <c r="DG61" s="7">
        <v>1425.1</v>
      </c>
      <c r="DH61" s="7">
        <v>41127.839999999997</v>
      </c>
      <c r="DI61" s="7">
        <v>43493.91</v>
      </c>
      <c r="DJ61" s="7">
        <v>12061.34</v>
      </c>
      <c r="DK61" s="7">
        <v>8057.5</v>
      </c>
      <c r="DL61" s="7">
        <v>87630.71</v>
      </c>
      <c r="DM61" s="7">
        <v>7190.95</v>
      </c>
      <c r="DN61" s="7">
        <v>23126.17</v>
      </c>
      <c r="DO61" s="7">
        <v>57304.639999999999</v>
      </c>
      <c r="DP61" s="7">
        <v>3732.7</v>
      </c>
      <c r="DQ61" s="7">
        <v>13587.04</v>
      </c>
      <c r="DR61" s="7">
        <v>26286.35</v>
      </c>
      <c r="DS61" s="7">
        <v>13085.11</v>
      </c>
      <c r="DT61" s="7">
        <v>3241.72</v>
      </c>
      <c r="DU61" s="7">
        <v>7857.41</v>
      </c>
      <c r="DV61" s="7">
        <v>4471.3900000000003</v>
      </c>
      <c r="DW61" s="7">
        <v>6039.28</v>
      </c>
      <c r="DX61" s="7">
        <v>4996.6499999999996</v>
      </c>
      <c r="DY61" s="7">
        <v>8856.5</v>
      </c>
      <c r="DZ61" s="7">
        <v>19855.259999999998</v>
      </c>
      <c r="EA61" s="7">
        <v>10035.120000000001</v>
      </c>
      <c r="EB61" s="7">
        <v>11666.22</v>
      </c>
      <c r="EC61" s="7">
        <v>6882.67</v>
      </c>
      <c r="ED61" s="7">
        <v>34659.199999999997</v>
      </c>
      <c r="EE61" s="7">
        <v>4557.41</v>
      </c>
      <c r="EF61" s="7">
        <v>36575.550000000003</v>
      </c>
      <c r="EG61" s="7">
        <v>6394.33</v>
      </c>
      <c r="EH61" s="7">
        <v>5071.45</v>
      </c>
      <c r="EI61" s="7">
        <v>148622</v>
      </c>
      <c r="EJ61" s="7">
        <v>100630</v>
      </c>
      <c r="EK61" s="7">
        <v>20864.29</v>
      </c>
      <c r="EL61" s="7">
        <v>14236.13</v>
      </c>
      <c r="EM61" s="7">
        <v>7363</v>
      </c>
      <c r="EN61" s="7">
        <v>19622.490000000002</v>
      </c>
      <c r="EO61" s="7">
        <v>6029.26</v>
      </c>
      <c r="EP61" s="7">
        <v>7571.1</v>
      </c>
      <c r="EQ61" s="7">
        <v>45843.360000000001</v>
      </c>
      <c r="ER61" s="7">
        <v>5886.7</v>
      </c>
      <c r="ES61" s="7">
        <v>3380.04</v>
      </c>
      <c r="ET61" s="7">
        <v>3964.69</v>
      </c>
      <c r="EU61" s="7">
        <v>11272.88</v>
      </c>
      <c r="EV61" s="7">
        <v>1428.75</v>
      </c>
      <c r="EW61" s="7">
        <v>23159.08</v>
      </c>
      <c r="EX61" s="7">
        <v>5261.02</v>
      </c>
      <c r="EY61" s="7">
        <v>15642.42</v>
      </c>
      <c r="EZ61" s="7">
        <v>2684.44</v>
      </c>
      <c r="FA61" s="7">
        <v>56365.81</v>
      </c>
      <c r="FB61" s="7">
        <v>6312.09</v>
      </c>
      <c r="FC61" s="7">
        <v>32851.53</v>
      </c>
      <c r="FD61" s="7">
        <v>8295.5300000000007</v>
      </c>
      <c r="FE61" s="7">
        <v>1761.64</v>
      </c>
      <c r="FF61" s="7">
        <v>4258.78</v>
      </c>
      <c r="FG61" s="7">
        <v>2522.9699999999998</v>
      </c>
      <c r="FH61" s="7">
        <v>1255.82</v>
      </c>
      <c r="FI61" s="7">
        <v>31387.89</v>
      </c>
      <c r="FJ61" s="7">
        <v>33080.050000000003</v>
      </c>
      <c r="FK61" s="7">
        <v>26446.560000000001</v>
      </c>
      <c r="FL61" s="7">
        <v>79585</v>
      </c>
      <c r="FM61" s="7">
        <v>62453.55</v>
      </c>
      <c r="FN61" s="7">
        <v>217718</v>
      </c>
      <c r="FO61" s="7">
        <v>17883.8</v>
      </c>
      <c r="FP61" s="7">
        <v>24374.44</v>
      </c>
      <c r="FQ61" s="7">
        <v>16805.46</v>
      </c>
      <c r="FR61" s="7">
        <v>3085.7</v>
      </c>
      <c r="FS61" s="7">
        <v>3168.65</v>
      </c>
      <c r="FT61" s="7">
        <v>1161.29</v>
      </c>
      <c r="FU61" s="7">
        <v>17680.98</v>
      </c>
      <c r="FV61" s="7">
        <v>15117.65</v>
      </c>
      <c r="FW61" s="7">
        <v>3244.21</v>
      </c>
      <c r="FX61" s="7">
        <v>1116.29</v>
      </c>
      <c r="FY61" s="7">
        <v>218878</v>
      </c>
      <c r="FZ61" s="7">
        <f t="shared" si="18"/>
        <v>9673368.9700000007</v>
      </c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</row>
    <row r="62" spans="1:256" x14ac:dyDescent="0.2">
      <c r="A62" s="6" t="s">
        <v>524</v>
      </c>
      <c r="B62" s="63" t="s">
        <v>525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143437.64000000001</v>
      </c>
      <c r="BX62" s="7">
        <v>0</v>
      </c>
      <c r="BY62" s="7">
        <v>131374.85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153274.63</v>
      </c>
      <c r="CL62" s="7">
        <v>0</v>
      </c>
      <c r="CM62" s="7">
        <v>0</v>
      </c>
      <c r="CN62" s="7">
        <v>143777.49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246328.94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65940.73</v>
      </c>
      <c r="DG62" s="7">
        <v>0</v>
      </c>
      <c r="DH62" s="7">
        <v>50834.22</v>
      </c>
      <c r="DI62" s="7">
        <v>0</v>
      </c>
      <c r="DJ62" s="7">
        <v>0</v>
      </c>
      <c r="DK62" s="7">
        <v>0</v>
      </c>
      <c r="DL62" s="7">
        <v>0</v>
      </c>
      <c r="DM62" s="7">
        <v>35389.54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0</v>
      </c>
      <c r="DY62" s="7">
        <v>0</v>
      </c>
      <c r="DZ62" s="7">
        <v>0</v>
      </c>
      <c r="EA62" s="7">
        <v>200132.07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143759.88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0</v>
      </c>
      <c r="EX62" s="7">
        <v>0</v>
      </c>
      <c r="EY62" s="7">
        <v>0</v>
      </c>
      <c r="EZ62" s="7">
        <v>0</v>
      </c>
      <c r="FA62" s="7">
        <v>0</v>
      </c>
      <c r="FB62" s="7">
        <v>0</v>
      </c>
      <c r="FC62" s="7">
        <v>0</v>
      </c>
      <c r="FD62" s="7">
        <v>0</v>
      </c>
      <c r="FE62" s="7">
        <v>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7">
        <v>0</v>
      </c>
      <c r="FW62" s="7">
        <v>0</v>
      </c>
      <c r="FX62" s="7">
        <v>0</v>
      </c>
      <c r="FY62" s="7">
        <v>0</v>
      </c>
      <c r="FZ62" s="7">
        <f t="shared" si="18"/>
        <v>1314249.9900000002</v>
      </c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</row>
    <row r="63" spans="1:256" x14ac:dyDescent="0.2">
      <c r="A63" s="6" t="s">
        <v>526</v>
      </c>
      <c r="B63" s="7" t="s">
        <v>527</v>
      </c>
      <c r="C63" s="7">
        <f t="shared" ref="C63:BN63" si="19">SUM(C57:C62)</f>
        <v>4175724.04</v>
      </c>
      <c r="D63" s="7">
        <f t="shared" si="19"/>
        <v>17652341.900000002</v>
      </c>
      <c r="E63" s="7">
        <f t="shared" si="19"/>
        <v>3550889.51</v>
      </c>
      <c r="F63" s="7">
        <f t="shared" si="19"/>
        <v>8581867.0500000007</v>
      </c>
      <c r="G63" s="7">
        <f t="shared" si="19"/>
        <v>667226.20000000007</v>
      </c>
      <c r="H63" s="7">
        <f t="shared" si="19"/>
        <v>729007.98</v>
      </c>
      <c r="I63" s="7">
        <f t="shared" si="19"/>
        <v>4534323.53</v>
      </c>
      <c r="J63" s="7">
        <f t="shared" si="19"/>
        <v>1016296.23</v>
      </c>
      <c r="K63" s="7">
        <f t="shared" si="19"/>
        <v>174536.29</v>
      </c>
      <c r="L63" s="7">
        <f t="shared" si="19"/>
        <v>1569106.77</v>
      </c>
      <c r="M63" s="7">
        <f t="shared" si="19"/>
        <v>685483.94</v>
      </c>
      <c r="N63" s="7">
        <f t="shared" si="19"/>
        <v>29603478.170000002</v>
      </c>
      <c r="O63" s="7">
        <f t="shared" si="19"/>
        <v>6651940.6899999995</v>
      </c>
      <c r="P63" s="7">
        <f t="shared" si="19"/>
        <v>197707.31</v>
      </c>
      <c r="Q63" s="7">
        <f t="shared" si="19"/>
        <v>21381204.289999999</v>
      </c>
      <c r="R63" s="7">
        <f t="shared" si="19"/>
        <v>1665173.44</v>
      </c>
      <c r="S63" s="7">
        <f t="shared" si="19"/>
        <v>815877.51</v>
      </c>
      <c r="T63" s="7">
        <f t="shared" si="19"/>
        <v>131350.29</v>
      </c>
      <c r="U63" s="7">
        <f t="shared" si="19"/>
        <v>44761.59</v>
      </c>
      <c r="V63" s="7">
        <f t="shared" si="19"/>
        <v>161835.35</v>
      </c>
      <c r="W63" s="7">
        <f t="shared" si="19"/>
        <v>48917.79</v>
      </c>
      <c r="X63" s="7">
        <f t="shared" si="19"/>
        <v>36850.36</v>
      </c>
      <c r="Y63" s="7">
        <f t="shared" si="19"/>
        <v>384286.97</v>
      </c>
      <c r="Z63" s="7">
        <f t="shared" si="19"/>
        <v>113500.68</v>
      </c>
      <c r="AA63" s="7">
        <f t="shared" si="19"/>
        <v>15967952.130000001</v>
      </c>
      <c r="AB63" s="7">
        <f t="shared" si="19"/>
        <v>15672224.699999999</v>
      </c>
      <c r="AC63" s="7">
        <f t="shared" si="19"/>
        <v>496319.22</v>
      </c>
      <c r="AD63" s="7">
        <f t="shared" si="19"/>
        <v>492031.08</v>
      </c>
      <c r="AE63" s="7">
        <f t="shared" si="19"/>
        <v>91434.069999999992</v>
      </c>
      <c r="AF63" s="7">
        <f t="shared" si="19"/>
        <v>121229.04999999999</v>
      </c>
      <c r="AG63" s="7">
        <f t="shared" si="19"/>
        <v>398778.51</v>
      </c>
      <c r="AH63" s="7">
        <f t="shared" si="19"/>
        <v>436006.93</v>
      </c>
      <c r="AI63" s="7">
        <f t="shared" si="19"/>
        <v>138467.28999999998</v>
      </c>
      <c r="AJ63" s="7">
        <f t="shared" si="19"/>
        <v>89333.790000000008</v>
      </c>
      <c r="AK63" s="7">
        <f t="shared" si="19"/>
        <v>81706.19</v>
      </c>
      <c r="AL63" s="7">
        <f t="shared" si="19"/>
        <v>96410.48</v>
      </c>
      <c r="AM63" s="7">
        <f t="shared" si="19"/>
        <v>197073.57</v>
      </c>
      <c r="AN63" s="7">
        <f t="shared" si="19"/>
        <v>185431.63</v>
      </c>
      <c r="AO63" s="7">
        <f t="shared" si="19"/>
        <v>2582607.09</v>
      </c>
      <c r="AP63" s="7">
        <f t="shared" si="19"/>
        <v>41699880.259999998</v>
      </c>
      <c r="AQ63" s="7">
        <f t="shared" si="19"/>
        <v>188739.51</v>
      </c>
      <c r="AR63" s="7">
        <f t="shared" si="19"/>
        <v>28490765.950000003</v>
      </c>
      <c r="AS63" s="7">
        <f t="shared" si="19"/>
        <v>3135342.5199999996</v>
      </c>
      <c r="AT63" s="7">
        <f t="shared" si="19"/>
        <v>1115754.06</v>
      </c>
      <c r="AU63" s="7">
        <f t="shared" si="19"/>
        <v>147002.58999999997</v>
      </c>
      <c r="AV63" s="7">
        <f t="shared" si="19"/>
        <v>202164.38</v>
      </c>
      <c r="AW63" s="7">
        <f t="shared" si="19"/>
        <v>140772.62000000002</v>
      </c>
      <c r="AX63" s="7">
        <f t="shared" si="19"/>
        <v>69681.210000000006</v>
      </c>
      <c r="AY63" s="7">
        <f t="shared" si="19"/>
        <v>269520.44</v>
      </c>
      <c r="AZ63" s="7">
        <f t="shared" si="19"/>
        <v>5953885.7200000007</v>
      </c>
      <c r="BA63" s="7">
        <f t="shared" si="19"/>
        <v>4568067.03</v>
      </c>
      <c r="BB63" s="7">
        <f t="shared" si="19"/>
        <v>5671483.29</v>
      </c>
      <c r="BC63" s="7">
        <f t="shared" si="19"/>
        <v>9825725.6300000008</v>
      </c>
      <c r="BD63" s="7">
        <f t="shared" si="19"/>
        <v>1357526.68</v>
      </c>
      <c r="BE63" s="7">
        <f t="shared" si="19"/>
        <v>639319.23</v>
      </c>
      <c r="BF63" s="7">
        <f t="shared" si="19"/>
        <v>9022159.9000000004</v>
      </c>
      <c r="BG63" s="7">
        <f t="shared" si="19"/>
        <v>524904.56999999995</v>
      </c>
      <c r="BH63" s="7">
        <f t="shared" si="19"/>
        <v>300548.11</v>
      </c>
      <c r="BI63" s="7">
        <f t="shared" si="19"/>
        <v>221553.41</v>
      </c>
      <c r="BJ63" s="7">
        <f t="shared" si="19"/>
        <v>2594445.2199999997</v>
      </c>
      <c r="BK63" s="7">
        <f t="shared" si="19"/>
        <v>9370198.1500000004</v>
      </c>
      <c r="BL63" s="7">
        <f t="shared" si="19"/>
        <v>76091.489999999991</v>
      </c>
      <c r="BM63" s="7">
        <f t="shared" si="19"/>
        <v>285384.90999999997</v>
      </c>
      <c r="BN63" s="7">
        <f t="shared" si="19"/>
        <v>1917220.29</v>
      </c>
      <c r="BO63" s="7">
        <f t="shared" ref="BO63:DZ63" si="20">SUM(BO57:BO62)</f>
        <v>854191.19</v>
      </c>
      <c r="BP63" s="7">
        <f t="shared" si="20"/>
        <v>133322.26</v>
      </c>
      <c r="BQ63" s="7">
        <f t="shared" si="20"/>
        <v>2368185.9000000004</v>
      </c>
      <c r="BR63" s="7">
        <f t="shared" si="20"/>
        <v>2199584.7999999998</v>
      </c>
      <c r="BS63" s="7">
        <f t="shared" si="20"/>
        <v>488377.2</v>
      </c>
      <c r="BT63" s="7">
        <f t="shared" si="20"/>
        <v>210514.88999999998</v>
      </c>
      <c r="BU63" s="7">
        <f t="shared" si="20"/>
        <v>223116.93000000002</v>
      </c>
      <c r="BV63" s="7">
        <f t="shared" si="20"/>
        <v>590070.02</v>
      </c>
      <c r="BW63" s="7">
        <f t="shared" si="20"/>
        <v>834262.91</v>
      </c>
      <c r="BX63" s="7">
        <f t="shared" si="20"/>
        <v>41043.939999999995</v>
      </c>
      <c r="BY63" s="7">
        <f t="shared" si="20"/>
        <v>407551.70000000007</v>
      </c>
      <c r="BZ63" s="7">
        <f t="shared" si="20"/>
        <v>92455.41</v>
      </c>
      <c r="CA63" s="7">
        <f t="shared" si="20"/>
        <v>69871.790000000008</v>
      </c>
      <c r="CB63" s="7">
        <f t="shared" si="20"/>
        <v>35924383.700000003</v>
      </c>
      <c r="CC63" s="7">
        <f t="shared" si="20"/>
        <v>151318.47999999998</v>
      </c>
      <c r="CD63" s="7">
        <f t="shared" si="20"/>
        <v>33984.58</v>
      </c>
      <c r="CE63" s="7">
        <f t="shared" si="20"/>
        <v>142742.38</v>
      </c>
      <c r="CF63" s="7">
        <f t="shared" si="20"/>
        <v>78467.48</v>
      </c>
      <c r="CG63" s="7">
        <f t="shared" si="20"/>
        <v>116263.86</v>
      </c>
      <c r="CH63" s="7">
        <f t="shared" si="20"/>
        <v>47494.470000000008</v>
      </c>
      <c r="CI63" s="7">
        <f t="shared" si="20"/>
        <v>443926.05</v>
      </c>
      <c r="CJ63" s="7">
        <f t="shared" si="20"/>
        <v>579370.03999999992</v>
      </c>
      <c r="CK63" s="7">
        <f t="shared" si="20"/>
        <v>2651369.84</v>
      </c>
      <c r="CL63" s="7">
        <f t="shared" si="20"/>
        <v>761604.01</v>
      </c>
      <c r="CM63" s="7">
        <f t="shared" si="20"/>
        <v>501383.58</v>
      </c>
      <c r="CN63" s="7">
        <f t="shared" si="20"/>
        <v>13357665.540000001</v>
      </c>
      <c r="CO63" s="7">
        <f t="shared" si="20"/>
        <v>7193127.9100000001</v>
      </c>
      <c r="CP63" s="7">
        <f t="shared" si="20"/>
        <v>447833.05</v>
      </c>
      <c r="CQ63" s="7">
        <f t="shared" si="20"/>
        <v>513840.91</v>
      </c>
      <c r="CR63" s="7">
        <f t="shared" si="20"/>
        <v>127193.01999999999</v>
      </c>
      <c r="CS63" s="7">
        <f t="shared" si="20"/>
        <v>134680.72999999998</v>
      </c>
      <c r="CT63" s="7">
        <f t="shared" si="20"/>
        <v>101584.9</v>
      </c>
      <c r="CU63" s="7">
        <f t="shared" si="20"/>
        <v>157838.42000000001</v>
      </c>
      <c r="CV63" s="7">
        <f t="shared" si="20"/>
        <v>35212.74</v>
      </c>
      <c r="CW63" s="7">
        <f t="shared" si="20"/>
        <v>124227.71999999999</v>
      </c>
      <c r="CX63" s="7">
        <f t="shared" si="20"/>
        <v>425018.12</v>
      </c>
      <c r="CY63" s="7">
        <f t="shared" si="20"/>
        <v>39476.140000000007</v>
      </c>
      <c r="CZ63" s="7">
        <f t="shared" si="20"/>
        <v>1428174.25</v>
      </c>
      <c r="DA63" s="7">
        <f t="shared" si="20"/>
        <v>115405.47</v>
      </c>
      <c r="DB63" s="7">
        <f t="shared" si="20"/>
        <v>232423.89999999997</v>
      </c>
      <c r="DC63" s="7">
        <f t="shared" si="20"/>
        <v>170253.9</v>
      </c>
      <c r="DD63" s="7">
        <f t="shared" si="20"/>
        <v>72634.3</v>
      </c>
      <c r="DE63" s="7">
        <f t="shared" si="20"/>
        <v>158602.92000000001</v>
      </c>
      <c r="DF63" s="7">
        <f t="shared" si="20"/>
        <v>12515302.320000002</v>
      </c>
      <c r="DG63" s="7">
        <f t="shared" si="20"/>
        <v>31470.35</v>
      </c>
      <c r="DH63" s="7">
        <f t="shared" si="20"/>
        <v>1159632.1900000002</v>
      </c>
      <c r="DI63" s="7">
        <f t="shared" si="20"/>
        <v>1533622.32</v>
      </c>
      <c r="DJ63" s="7">
        <f t="shared" si="20"/>
        <v>382449.61000000004</v>
      </c>
      <c r="DK63" s="7">
        <f t="shared" si="20"/>
        <v>211359.34000000003</v>
      </c>
      <c r="DL63" s="7">
        <f t="shared" si="20"/>
        <v>2975592.2</v>
      </c>
      <c r="DM63" s="7">
        <f t="shared" si="20"/>
        <v>212020.56000000003</v>
      </c>
      <c r="DN63" s="7">
        <f t="shared" si="20"/>
        <v>738118.45000000007</v>
      </c>
      <c r="DO63" s="7">
        <f t="shared" si="20"/>
        <v>1654200.93</v>
      </c>
      <c r="DP63" s="7">
        <f t="shared" si="20"/>
        <v>130356.51999999999</v>
      </c>
      <c r="DQ63" s="7">
        <f t="shared" si="20"/>
        <v>312690.39999999997</v>
      </c>
      <c r="DR63" s="7">
        <f t="shared" si="20"/>
        <v>708965.39</v>
      </c>
      <c r="DS63" s="7">
        <f t="shared" si="20"/>
        <v>342620.4</v>
      </c>
      <c r="DT63" s="7">
        <f t="shared" si="20"/>
        <v>88445.05</v>
      </c>
      <c r="DU63" s="7">
        <f t="shared" si="20"/>
        <v>138597.06999999998</v>
      </c>
      <c r="DV63" s="7">
        <f t="shared" si="20"/>
        <v>128885.36</v>
      </c>
      <c r="DW63" s="7">
        <f t="shared" si="20"/>
        <v>98644.12999999999</v>
      </c>
      <c r="DX63" s="7">
        <f t="shared" si="20"/>
        <v>78984.81</v>
      </c>
      <c r="DY63" s="7">
        <f t="shared" si="20"/>
        <v>180566.89</v>
      </c>
      <c r="DZ63" s="7">
        <f t="shared" si="20"/>
        <v>516685.30000000005</v>
      </c>
      <c r="EA63" s="7">
        <f t="shared" ref="EA63:FY63" si="21">SUM(EA57:EA62)</f>
        <v>440245.71</v>
      </c>
      <c r="EB63" s="7">
        <f t="shared" si="21"/>
        <v>370356.80999999994</v>
      </c>
      <c r="EC63" s="7">
        <f t="shared" si="21"/>
        <v>235147.49000000002</v>
      </c>
      <c r="ED63" s="7">
        <f t="shared" si="21"/>
        <v>848882.2</v>
      </c>
      <c r="EE63" s="7">
        <f t="shared" si="21"/>
        <v>77015.790000000008</v>
      </c>
      <c r="EF63" s="7">
        <f t="shared" si="21"/>
        <v>730987.06</v>
      </c>
      <c r="EG63" s="7">
        <f t="shared" si="21"/>
        <v>112165.45</v>
      </c>
      <c r="EH63" s="7">
        <f t="shared" si="21"/>
        <v>99683.779999999984</v>
      </c>
      <c r="EI63" s="7">
        <f t="shared" si="21"/>
        <v>7226060.4500000002</v>
      </c>
      <c r="EJ63" s="7">
        <f t="shared" si="21"/>
        <v>5259408.45</v>
      </c>
      <c r="EK63" s="7">
        <f t="shared" si="21"/>
        <v>325858.08999999997</v>
      </c>
      <c r="EL63" s="7">
        <f t="shared" si="21"/>
        <v>279383.75</v>
      </c>
      <c r="EM63" s="7">
        <f t="shared" si="21"/>
        <v>128736.18</v>
      </c>
      <c r="EN63" s="7">
        <f t="shared" si="21"/>
        <v>550963.15999999992</v>
      </c>
      <c r="EO63" s="7">
        <f t="shared" si="21"/>
        <v>119451.98999999999</v>
      </c>
      <c r="EP63" s="7">
        <f t="shared" si="21"/>
        <v>214952.05000000002</v>
      </c>
      <c r="EQ63" s="7">
        <f t="shared" si="21"/>
        <v>1284382.4100000001</v>
      </c>
      <c r="ER63" s="7">
        <f t="shared" si="21"/>
        <v>179006</v>
      </c>
      <c r="ES63" s="7">
        <f t="shared" si="21"/>
        <v>55396.299999999996</v>
      </c>
      <c r="ET63" s="7">
        <f t="shared" si="21"/>
        <v>97347.510000000009</v>
      </c>
      <c r="EU63" s="7">
        <f t="shared" si="21"/>
        <v>257065.19</v>
      </c>
      <c r="EV63" s="7">
        <f t="shared" si="21"/>
        <v>29080.22</v>
      </c>
      <c r="EW63" s="7">
        <f t="shared" si="21"/>
        <v>358673.48000000004</v>
      </c>
      <c r="EX63" s="7">
        <f t="shared" si="21"/>
        <v>84760.639999999999</v>
      </c>
      <c r="EY63" s="7">
        <f t="shared" si="21"/>
        <v>375615.26</v>
      </c>
      <c r="EZ63" s="7">
        <f t="shared" si="21"/>
        <v>107249.72</v>
      </c>
      <c r="FA63" s="7">
        <f t="shared" si="21"/>
        <v>1556310.9100000001</v>
      </c>
      <c r="FB63" s="7">
        <f t="shared" si="21"/>
        <v>281598.73000000004</v>
      </c>
      <c r="FC63" s="7">
        <f t="shared" si="21"/>
        <v>881210.01</v>
      </c>
      <c r="FD63" s="7">
        <f t="shared" si="21"/>
        <v>301091.11</v>
      </c>
      <c r="FE63" s="7">
        <f t="shared" si="21"/>
        <v>66996.490000000005</v>
      </c>
      <c r="FF63" s="7">
        <f t="shared" si="21"/>
        <v>186619.83</v>
      </c>
      <c r="FG63" s="7">
        <f t="shared" si="21"/>
        <v>93122.89</v>
      </c>
      <c r="FH63" s="7">
        <f t="shared" si="21"/>
        <v>69291.170000000013</v>
      </c>
      <c r="FI63" s="7">
        <f t="shared" si="21"/>
        <v>1132948.3199999998</v>
      </c>
      <c r="FJ63" s="7">
        <f t="shared" si="21"/>
        <v>806071.43</v>
      </c>
      <c r="FK63" s="7">
        <f t="shared" si="21"/>
        <v>1077377.6600000001</v>
      </c>
      <c r="FL63" s="7">
        <f t="shared" si="21"/>
        <v>2893960.69</v>
      </c>
      <c r="FM63" s="7">
        <f t="shared" si="21"/>
        <v>1667869.24</v>
      </c>
      <c r="FN63" s="7">
        <f t="shared" si="21"/>
        <v>9264306.0300000012</v>
      </c>
      <c r="FO63" s="7">
        <f t="shared" si="21"/>
        <v>546836.21000000008</v>
      </c>
      <c r="FP63" s="7">
        <f t="shared" si="21"/>
        <v>1261665.3399999999</v>
      </c>
      <c r="FQ63" s="7">
        <f t="shared" si="21"/>
        <v>565882.84</v>
      </c>
      <c r="FR63" s="7">
        <f t="shared" si="21"/>
        <v>141703.92000000001</v>
      </c>
      <c r="FS63" s="7">
        <f t="shared" si="21"/>
        <v>116019.72999999998</v>
      </c>
      <c r="FT63" s="7">
        <f t="shared" si="21"/>
        <v>196442.32</v>
      </c>
      <c r="FU63" s="7">
        <f t="shared" si="21"/>
        <v>607859.85999999987</v>
      </c>
      <c r="FV63" s="7">
        <f t="shared" si="21"/>
        <v>416492.97</v>
      </c>
      <c r="FW63" s="7">
        <f t="shared" si="21"/>
        <v>103469.26000000001</v>
      </c>
      <c r="FX63" s="7">
        <f t="shared" si="21"/>
        <v>45104.719999999994</v>
      </c>
      <c r="FY63" s="7">
        <f t="shared" si="21"/>
        <v>5000150.4399999995</v>
      </c>
      <c r="FZ63" s="7">
        <f t="shared" si="18"/>
        <v>417456368.98000026</v>
      </c>
      <c r="GA63" s="4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</row>
    <row r="64" spans="1:256" x14ac:dyDescent="0.2">
      <c r="A64" s="7"/>
      <c r="B64" s="7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7"/>
      <c r="GA64" s="65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</row>
    <row r="65" spans="1:195" ht="15.75" x14ac:dyDescent="0.25">
      <c r="A65" s="7"/>
      <c r="B65" s="43" t="s">
        <v>528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65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</row>
    <row r="66" spans="1:195" x14ac:dyDescent="0.2">
      <c r="A66" s="6" t="s">
        <v>529</v>
      </c>
      <c r="B66" s="7" t="s">
        <v>530</v>
      </c>
      <c r="C66" s="47">
        <f t="shared" ref="C66:BN66" si="22">$B$1</f>
        <v>3.5000000000000003E-2</v>
      </c>
      <c r="D66" s="47">
        <f t="shared" si="22"/>
        <v>3.5000000000000003E-2</v>
      </c>
      <c r="E66" s="47">
        <f t="shared" si="22"/>
        <v>3.5000000000000003E-2</v>
      </c>
      <c r="F66" s="47">
        <f t="shared" si="22"/>
        <v>3.5000000000000003E-2</v>
      </c>
      <c r="G66" s="47">
        <f t="shared" si="22"/>
        <v>3.5000000000000003E-2</v>
      </c>
      <c r="H66" s="47">
        <f t="shared" si="22"/>
        <v>3.5000000000000003E-2</v>
      </c>
      <c r="I66" s="47">
        <f t="shared" si="22"/>
        <v>3.5000000000000003E-2</v>
      </c>
      <c r="J66" s="47">
        <f t="shared" si="22"/>
        <v>3.5000000000000003E-2</v>
      </c>
      <c r="K66" s="47">
        <f t="shared" si="22"/>
        <v>3.5000000000000003E-2</v>
      </c>
      <c r="L66" s="47">
        <f t="shared" si="22"/>
        <v>3.5000000000000003E-2</v>
      </c>
      <c r="M66" s="47">
        <f t="shared" si="22"/>
        <v>3.5000000000000003E-2</v>
      </c>
      <c r="N66" s="47">
        <f t="shared" si="22"/>
        <v>3.5000000000000003E-2</v>
      </c>
      <c r="O66" s="47">
        <f t="shared" si="22"/>
        <v>3.5000000000000003E-2</v>
      </c>
      <c r="P66" s="47">
        <f t="shared" si="22"/>
        <v>3.5000000000000003E-2</v>
      </c>
      <c r="Q66" s="47">
        <f t="shared" si="22"/>
        <v>3.5000000000000003E-2</v>
      </c>
      <c r="R66" s="47">
        <f t="shared" si="22"/>
        <v>3.5000000000000003E-2</v>
      </c>
      <c r="S66" s="47">
        <f t="shared" si="22"/>
        <v>3.5000000000000003E-2</v>
      </c>
      <c r="T66" s="47">
        <f t="shared" si="22"/>
        <v>3.5000000000000003E-2</v>
      </c>
      <c r="U66" s="47">
        <f t="shared" si="22"/>
        <v>3.5000000000000003E-2</v>
      </c>
      <c r="V66" s="47">
        <f t="shared" si="22"/>
        <v>3.5000000000000003E-2</v>
      </c>
      <c r="W66" s="47">
        <f t="shared" si="22"/>
        <v>3.5000000000000003E-2</v>
      </c>
      <c r="X66" s="47">
        <f t="shared" si="22"/>
        <v>3.5000000000000003E-2</v>
      </c>
      <c r="Y66" s="47">
        <f t="shared" si="22"/>
        <v>3.5000000000000003E-2</v>
      </c>
      <c r="Z66" s="47">
        <f t="shared" si="22"/>
        <v>3.5000000000000003E-2</v>
      </c>
      <c r="AA66" s="47">
        <f t="shared" si="22"/>
        <v>3.5000000000000003E-2</v>
      </c>
      <c r="AB66" s="47">
        <f t="shared" si="22"/>
        <v>3.5000000000000003E-2</v>
      </c>
      <c r="AC66" s="47">
        <f t="shared" si="22"/>
        <v>3.5000000000000003E-2</v>
      </c>
      <c r="AD66" s="47">
        <f t="shared" si="22"/>
        <v>3.5000000000000003E-2</v>
      </c>
      <c r="AE66" s="47">
        <f t="shared" si="22"/>
        <v>3.5000000000000003E-2</v>
      </c>
      <c r="AF66" s="47">
        <f t="shared" si="22"/>
        <v>3.5000000000000003E-2</v>
      </c>
      <c r="AG66" s="47">
        <f t="shared" si="22"/>
        <v>3.5000000000000003E-2</v>
      </c>
      <c r="AH66" s="47">
        <f t="shared" si="22"/>
        <v>3.5000000000000003E-2</v>
      </c>
      <c r="AI66" s="47">
        <f t="shared" si="22"/>
        <v>3.5000000000000003E-2</v>
      </c>
      <c r="AJ66" s="47">
        <f t="shared" si="22"/>
        <v>3.5000000000000003E-2</v>
      </c>
      <c r="AK66" s="47">
        <f t="shared" si="22"/>
        <v>3.5000000000000003E-2</v>
      </c>
      <c r="AL66" s="47">
        <f t="shared" si="22"/>
        <v>3.5000000000000003E-2</v>
      </c>
      <c r="AM66" s="47">
        <f t="shared" si="22"/>
        <v>3.5000000000000003E-2</v>
      </c>
      <c r="AN66" s="47">
        <f t="shared" si="22"/>
        <v>3.5000000000000003E-2</v>
      </c>
      <c r="AO66" s="47">
        <f t="shared" si="22"/>
        <v>3.5000000000000003E-2</v>
      </c>
      <c r="AP66" s="47">
        <f t="shared" si="22"/>
        <v>3.5000000000000003E-2</v>
      </c>
      <c r="AQ66" s="47">
        <f t="shared" si="22"/>
        <v>3.5000000000000003E-2</v>
      </c>
      <c r="AR66" s="47">
        <f t="shared" si="22"/>
        <v>3.5000000000000003E-2</v>
      </c>
      <c r="AS66" s="47">
        <f t="shared" si="22"/>
        <v>3.5000000000000003E-2</v>
      </c>
      <c r="AT66" s="47">
        <f t="shared" si="22"/>
        <v>3.5000000000000003E-2</v>
      </c>
      <c r="AU66" s="47">
        <f t="shared" si="22"/>
        <v>3.5000000000000003E-2</v>
      </c>
      <c r="AV66" s="47">
        <f t="shared" si="22"/>
        <v>3.5000000000000003E-2</v>
      </c>
      <c r="AW66" s="47">
        <f t="shared" si="22"/>
        <v>3.5000000000000003E-2</v>
      </c>
      <c r="AX66" s="47">
        <f t="shared" si="22"/>
        <v>3.5000000000000003E-2</v>
      </c>
      <c r="AY66" s="47">
        <f t="shared" si="22"/>
        <v>3.5000000000000003E-2</v>
      </c>
      <c r="AZ66" s="47">
        <f t="shared" si="22"/>
        <v>3.5000000000000003E-2</v>
      </c>
      <c r="BA66" s="47">
        <f t="shared" si="22"/>
        <v>3.5000000000000003E-2</v>
      </c>
      <c r="BB66" s="47">
        <f t="shared" si="22"/>
        <v>3.5000000000000003E-2</v>
      </c>
      <c r="BC66" s="47">
        <f t="shared" si="22"/>
        <v>3.5000000000000003E-2</v>
      </c>
      <c r="BD66" s="47">
        <f t="shared" si="22"/>
        <v>3.5000000000000003E-2</v>
      </c>
      <c r="BE66" s="47">
        <f t="shared" si="22"/>
        <v>3.5000000000000003E-2</v>
      </c>
      <c r="BF66" s="47">
        <f t="shared" si="22"/>
        <v>3.5000000000000003E-2</v>
      </c>
      <c r="BG66" s="47">
        <f t="shared" si="22"/>
        <v>3.5000000000000003E-2</v>
      </c>
      <c r="BH66" s="47">
        <f t="shared" si="22"/>
        <v>3.5000000000000003E-2</v>
      </c>
      <c r="BI66" s="47">
        <f t="shared" si="22"/>
        <v>3.5000000000000003E-2</v>
      </c>
      <c r="BJ66" s="47">
        <f t="shared" si="22"/>
        <v>3.5000000000000003E-2</v>
      </c>
      <c r="BK66" s="47">
        <f t="shared" si="22"/>
        <v>3.5000000000000003E-2</v>
      </c>
      <c r="BL66" s="47">
        <f t="shared" si="22"/>
        <v>3.5000000000000003E-2</v>
      </c>
      <c r="BM66" s="47">
        <f t="shared" si="22"/>
        <v>3.5000000000000003E-2</v>
      </c>
      <c r="BN66" s="47">
        <f t="shared" si="22"/>
        <v>3.5000000000000003E-2</v>
      </c>
      <c r="BO66" s="47">
        <f t="shared" ref="BO66:DZ66" si="23">$B$1</f>
        <v>3.5000000000000003E-2</v>
      </c>
      <c r="BP66" s="47">
        <f t="shared" si="23"/>
        <v>3.5000000000000003E-2</v>
      </c>
      <c r="BQ66" s="47">
        <f t="shared" si="23"/>
        <v>3.5000000000000003E-2</v>
      </c>
      <c r="BR66" s="47">
        <f t="shared" si="23"/>
        <v>3.5000000000000003E-2</v>
      </c>
      <c r="BS66" s="47">
        <f t="shared" si="23"/>
        <v>3.5000000000000003E-2</v>
      </c>
      <c r="BT66" s="47">
        <f t="shared" si="23"/>
        <v>3.5000000000000003E-2</v>
      </c>
      <c r="BU66" s="47">
        <f t="shared" si="23"/>
        <v>3.5000000000000003E-2</v>
      </c>
      <c r="BV66" s="47">
        <f t="shared" si="23"/>
        <v>3.5000000000000003E-2</v>
      </c>
      <c r="BW66" s="47">
        <f t="shared" si="23"/>
        <v>3.5000000000000003E-2</v>
      </c>
      <c r="BX66" s="47">
        <f t="shared" si="23"/>
        <v>3.5000000000000003E-2</v>
      </c>
      <c r="BY66" s="47">
        <f t="shared" si="23"/>
        <v>3.5000000000000003E-2</v>
      </c>
      <c r="BZ66" s="47">
        <f t="shared" si="23"/>
        <v>3.5000000000000003E-2</v>
      </c>
      <c r="CA66" s="47">
        <f t="shared" si="23"/>
        <v>3.5000000000000003E-2</v>
      </c>
      <c r="CB66" s="47">
        <f t="shared" si="23"/>
        <v>3.5000000000000003E-2</v>
      </c>
      <c r="CC66" s="47">
        <f t="shared" si="23"/>
        <v>3.5000000000000003E-2</v>
      </c>
      <c r="CD66" s="47">
        <f t="shared" si="23"/>
        <v>3.5000000000000003E-2</v>
      </c>
      <c r="CE66" s="47">
        <f t="shared" si="23"/>
        <v>3.5000000000000003E-2</v>
      </c>
      <c r="CF66" s="47">
        <f t="shared" si="23"/>
        <v>3.5000000000000003E-2</v>
      </c>
      <c r="CG66" s="47">
        <f t="shared" si="23"/>
        <v>3.5000000000000003E-2</v>
      </c>
      <c r="CH66" s="47">
        <f t="shared" si="23"/>
        <v>3.5000000000000003E-2</v>
      </c>
      <c r="CI66" s="47">
        <f t="shared" si="23"/>
        <v>3.5000000000000003E-2</v>
      </c>
      <c r="CJ66" s="47">
        <f t="shared" si="23"/>
        <v>3.5000000000000003E-2</v>
      </c>
      <c r="CK66" s="47">
        <f t="shared" si="23"/>
        <v>3.5000000000000003E-2</v>
      </c>
      <c r="CL66" s="47">
        <f t="shared" si="23"/>
        <v>3.5000000000000003E-2</v>
      </c>
      <c r="CM66" s="47">
        <f t="shared" si="23"/>
        <v>3.5000000000000003E-2</v>
      </c>
      <c r="CN66" s="47">
        <f t="shared" si="23"/>
        <v>3.5000000000000003E-2</v>
      </c>
      <c r="CO66" s="47">
        <f t="shared" si="23"/>
        <v>3.5000000000000003E-2</v>
      </c>
      <c r="CP66" s="47">
        <f t="shared" si="23"/>
        <v>3.5000000000000003E-2</v>
      </c>
      <c r="CQ66" s="47">
        <f t="shared" si="23"/>
        <v>3.5000000000000003E-2</v>
      </c>
      <c r="CR66" s="47">
        <f t="shared" si="23"/>
        <v>3.5000000000000003E-2</v>
      </c>
      <c r="CS66" s="47">
        <f t="shared" si="23"/>
        <v>3.5000000000000003E-2</v>
      </c>
      <c r="CT66" s="47">
        <f t="shared" si="23"/>
        <v>3.5000000000000003E-2</v>
      </c>
      <c r="CU66" s="47">
        <f t="shared" si="23"/>
        <v>3.5000000000000003E-2</v>
      </c>
      <c r="CV66" s="47">
        <f t="shared" si="23"/>
        <v>3.5000000000000003E-2</v>
      </c>
      <c r="CW66" s="47">
        <f t="shared" si="23"/>
        <v>3.5000000000000003E-2</v>
      </c>
      <c r="CX66" s="47">
        <f t="shared" si="23"/>
        <v>3.5000000000000003E-2</v>
      </c>
      <c r="CY66" s="47">
        <f t="shared" si="23"/>
        <v>3.5000000000000003E-2</v>
      </c>
      <c r="CZ66" s="47">
        <f t="shared" si="23"/>
        <v>3.5000000000000003E-2</v>
      </c>
      <c r="DA66" s="47">
        <f t="shared" si="23"/>
        <v>3.5000000000000003E-2</v>
      </c>
      <c r="DB66" s="47">
        <f t="shared" si="23"/>
        <v>3.5000000000000003E-2</v>
      </c>
      <c r="DC66" s="47">
        <f t="shared" si="23"/>
        <v>3.5000000000000003E-2</v>
      </c>
      <c r="DD66" s="47">
        <f t="shared" si="23"/>
        <v>3.5000000000000003E-2</v>
      </c>
      <c r="DE66" s="47">
        <f t="shared" si="23"/>
        <v>3.5000000000000003E-2</v>
      </c>
      <c r="DF66" s="47">
        <f t="shared" si="23"/>
        <v>3.5000000000000003E-2</v>
      </c>
      <c r="DG66" s="47">
        <f t="shared" si="23"/>
        <v>3.5000000000000003E-2</v>
      </c>
      <c r="DH66" s="47">
        <f t="shared" si="23"/>
        <v>3.5000000000000003E-2</v>
      </c>
      <c r="DI66" s="47">
        <f t="shared" si="23"/>
        <v>3.5000000000000003E-2</v>
      </c>
      <c r="DJ66" s="47">
        <f t="shared" si="23"/>
        <v>3.5000000000000003E-2</v>
      </c>
      <c r="DK66" s="47">
        <f t="shared" si="23"/>
        <v>3.5000000000000003E-2</v>
      </c>
      <c r="DL66" s="47">
        <f t="shared" si="23"/>
        <v>3.5000000000000003E-2</v>
      </c>
      <c r="DM66" s="47">
        <f t="shared" si="23"/>
        <v>3.5000000000000003E-2</v>
      </c>
      <c r="DN66" s="47">
        <f t="shared" si="23"/>
        <v>3.5000000000000003E-2</v>
      </c>
      <c r="DO66" s="47">
        <f t="shared" si="23"/>
        <v>3.5000000000000003E-2</v>
      </c>
      <c r="DP66" s="47">
        <f t="shared" si="23"/>
        <v>3.5000000000000003E-2</v>
      </c>
      <c r="DQ66" s="47">
        <f t="shared" si="23"/>
        <v>3.5000000000000003E-2</v>
      </c>
      <c r="DR66" s="47">
        <f t="shared" si="23"/>
        <v>3.5000000000000003E-2</v>
      </c>
      <c r="DS66" s="47">
        <f t="shared" si="23"/>
        <v>3.5000000000000003E-2</v>
      </c>
      <c r="DT66" s="47">
        <f t="shared" si="23"/>
        <v>3.5000000000000003E-2</v>
      </c>
      <c r="DU66" s="47">
        <f t="shared" si="23"/>
        <v>3.5000000000000003E-2</v>
      </c>
      <c r="DV66" s="47">
        <f t="shared" si="23"/>
        <v>3.5000000000000003E-2</v>
      </c>
      <c r="DW66" s="47">
        <f t="shared" si="23"/>
        <v>3.5000000000000003E-2</v>
      </c>
      <c r="DX66" s="47">
        <f t="shared" si="23"/>
        <v>3.5000000000000003E-2</v>
      </c>
      <c r="DY66" s="47">
        <f t="shared" si="23"/>
        <v>3.5000000000000003E-2</v>
      </c>
      <c r="DZ66" s="47">
        <f t="shared" si="23"/>
        <v>3.5000000000000003E-2</v>
      </c>
      <c r="EA66" s="47">
        <f t="shared" ref="EA66:FX66" si="24">$B$1</f>
        <v>3.5000000000000003E-2</v>
      </c>
      <c r="EB66" s="47">
        <f t="shared" si="24"/>
        <v>3.5000000000000003E-2</v>
      </c>
      <c r="EC66" s="47">
        <f t="shared" si="24"/>
        <v>3.5000000000000003E-2</v>
      </c>
      <c r="ED66" s="47">
        <f t="shared" si="24"/>
        <v>3.5000000000000003E-2</v>
      </c>
      <c r="EE66" s="47">
        <f t="shared" si="24"/>
        <v>3.5000000000000003E-2</v>
      </c>
      <c r="EF66" s="47">
        <f t="shared" si="24"/>
        <v>3.5000000000000003E-2</v>
      </c>
      <c r="EG66" s="47">
        <f t="shared" si="24"/>
        <v>3.5000000000000003E-2</v>
      </c>
      <c r="EH66" s="47">
        <f t="shared" si="24"/>
        <v>3.5000000000000003E-2</v>
      </c>
      <c r="EI66" s="47">
        <f t="shared" si="24"/>
        <v>3.5000000000000003E-2</v>
      </c>
      <c r="EJ66" s="47">
        <f t="shared" si="24"/>
        <v>3.5000000000000003E-2</v>
      </c>
      <c r="EK66" s="47">
        <f t="shared" si="24"/>
        <v>3.5000000000000003E-2</v>
      </c>
      <c r="EL66" s="47">
        <f t="shared" si="24"/>
        <v>3.5000000000000003E-2</v>
      </c>
      <c r="EM66" s="47">
        <f t="shared" si="24"/>
        <v>3.5000000000000003E-2</v>
      </c>
      <c r="EN66" s="47">
        <f t="shared" si="24"/>
        <v>3.5000000000000003E-2</v>
      </c>
      <c r="EO66" s="47">
        <f t="shared" si="24"/>
        <v>3.5000000000000003E-2</v>
      </c>
      <c r="EP66" s="47">
        <f t="shared" si="24"/>
        <v>3.5000000000000003E-2</v>
      </c>
      <c r="EQ66" s="47">
        <f t="shared" si="24"/>
        <v>3.5000000000000003E-2</v>
      </c>
      <c r="ER66" s="47">
        <f t="shared" si="24"/>
        <v>3.5000000000000003E-2</v>
      </c>
      <c r="ES66" s="47">
        <f t="shared" si="24"/>
        <v>3.5000000000000003E-2</v>
      </c>
      <c r="ET66" s="47">
        <f t="shared" si="24"/>
        <v>3.5000000000000003E-2</v>
      </c>
      <c r="EU66" s="47">
        <f t="shared" si="24"/>
        <v>3.5000000000000003E-2</v>
      </c>
      <c r="EV66" s="47">
        <f t="shared" si="24"/>
        <v>3.5000000000000003E-2</v>
      </c>
      <c r="EW66" s="47">
        <f t="shared" si="24"/>
        <v>3.5000000000000003E-2</v>
      </c>
      <c r="EX66" s="47">
        <f t="shared" si="24"/>
        <v>3.5000000000000003E-2</v>
      </c>
      <c r="EY66" s="47">
        <f t="shared" si="24"/>
        <v>3.5000000000000003E-2</v>
      </c>
      <c r="EZ66" s="47">
        <f t="shared" si="24"/>
        <v>3.5000000000000003E-2</v>
      </c>
      <c r="FA66" s="47">
        <f t="shared" si="24"/>
        <v>3.5000000000000003E-2</v>
      </c>
      <c r="FB66" s="47">
        <f t="shared" si="24"/>
        <v>3.5000000000000003E-2</v>
      </c>
      <c r="FC66" s="47">
        <f t="shared" si="24"/>
        <v>3.5000000000000003E-2</v>
      </c>
      <c r="FD66" s="47">
        <f t="shared" si="24"/>
        <v>3.5000000000000003E-2</v>
      </c>
      <c r="FE66" s="47">
        <f t="shared" si="24"/>
        <v>3.5000000000000003E-2</v>
      </c>
      <c r="FF66" s="47">
        <f t="shared" si="24"/>
        <v>3.5000000000000003E-2</v>
      </c>
      <c r="FG66" s="47">
        <f t="shared" si="24"/>
        <v>3.5000000000000003E-2</v>
      </c>
      <c r="FH66" s="47">
        <f t="shared" si="24"/>
        <v>3.5000000000000003E-2</v>
      </c>
      <c r="FI66" s="47">
        <f t="shared" si="24"/>
        <v>3.5000000000000003E-2</v>
      </c>
      <c r="FJ66" s="47">
        <f t="shared" si="24"/>
        <v>3.5000000000000003E-2</v>
      </c>
      <c r="FK66" s="47">
        <f t="shared" si="24"/>
        <v>3.5000000000000003E-2</v>
      </c>
      <c r="FL66" s="47">
        <f t="shared" si="24"/>
        <v>3.5000000000000003E-2</v>
      </c>
      <c r="FM66" s="47">
        <f t="shared" si="24"/>
        <v>3.5000000000000003E-2</v>
      </c>
      <c r="FN66" s="47">
        <f t="shared" si="24"/>
        <v>3.5000000000000003E-2</v>
      </c>
      <c r="FO66" s="47">
        <f t="shared" si="24"/>
        <v>3.5000000000000003E-2</v>
      </c>
      <c r="FP66" s="47">
        <f t="shared" si="24"/>
        <v>3.5000000000000003E-2</v>
      </c>
      <c r="FQ66" s="47">
        <f t="shared" si="24"/>
        <v>3.5000000000000003E-2</v>
      </c>
      <c r="FR66" s="47">
        <f t="shared" si="24"/>
        <v>3.5000000000000003E-2</v>
      </c>
      <c r="FS66" s="47">
        <f t="shared" si="24"/>
        <v>3.5000000000000003E-2</v>
      </c>
      <c r="FT66" s="47">
        <f t="shared" si="24"/>
        <v>3.5000000000000003E-2</v>
      </c>
      <c r="FU66" s="47">
        <f t="shared" si="24"/>
        <v>3.5000000000000003E-2</v>
      </c>
      <c r="FV66" s="47">
        <f t="shared" si="24"/>
        <v>3.5000000000000003E-2</v>
      </c>
      <c r="FW66" s="47">
        <f t="shared" si="24"/>
        <v>3.5000000000000003E-2</v>
      </c>
      <c r="FX66" s="47">
        <f t="shared" si="24"/>
        <v>3.5000000000000003E-2</v>
      </c>
      <c r="FY66" s="47"/>
      <c r="FZ66" s="47"/>
      <c r="GA66" s="65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</row>
    <row r="67" spans="1:195" x14ac:dyDescent="0.2">
      <c r="A67" s="6" t="s">
        <v>531</v>
      </c>
      <c r="B67" s="7" t="s">
        <v>532</v>
      </c>
      <c r="C67" s="65">
        <v>999999999</v>
      </c>
      <c r="D67" s="65">
        <v>999999999</v>
      </c>
      <c r="E67" s="65">
        <v>999999999</v>
      </c>
      <c r="F67" s="65">
        <v>999999999</v>
      </c>
      <c r="G67" s="65">
        <v>999999999</v>
      </c>
      <c r="H67" s="65">
        <v>999999999</v>
      </c>
      <c r="I67" s="65">
        <v>999999999</v>
      </c>
      <c r="J67" s="65">
        <v>999999999</v>
      </c>
      <c r="K67" s="65">
        <v>999999999</v>
      </c>
      <c r="L67" s="65">
        <v>999999999</v>
      </c>
      <c r="M67" s="65">
        <v>999999999</v>
      </c>
      <c r="N67" s="65">
        <v>999999999</v>
      </c>
      <c r="O67" s="65">
        <v>999999999</v>
      </c>
      <c r="P67" s="65">
        <v>999999999</v>
      </c>
      <c r="Q67" s="65">
        <v>999999999</v>
      </c>
      <c r="R67" s="65">
        <v>999999999</v>
      </c>
      <c r="S67" s="65">
        <v>999999999</v>
      </c>
      <c r="T67" s="65">
        <v>999999999</v>
      </c>
      <c r="U67" s="65">
        <v>999999999</v>
      </c>
      <c r="V67" s="65">
        <v>999999999</v>
      </c>
      <c r="W67" s="65">
        <v>999999999</v>
      </c>
      <c r="X67" s="65">
        <v>999999999</v>
      </c>
      <c r="Y67" s="65">
        <v>999999999</v>
      </c>
      <c r="Z67" s="65">
        <v>999999999</v>
      </c>
      <c r="AA67" s="65">
        <v>999999999</v>
      </c>
      <c r="AB67" s="65">
        <v>999999999</v>
      </c>
      <c r="AC67" s="65">
        <v>999999999</v>
      </c>
      <c r="AD67" s="65">
        <v>999999999</v>
      </c>
      <c r="AE67" s="65">
        <v>999999999</v>
      </c>
      <c r="AF67" s="65">
        <v>999999999</v>
      </c>
      <c r="AG67" s="65">
        <v>999999999</v>
      </c>
      <c r="AH67" s="65">
        <v>999999999</v>
      </c>
      <c r="AI67" s="65">
        <v>999999999</v>
      </c>
      <c r="AJ67" s="65">
        <v>999999999</v>
      </c>
      <c r="AK67" s="65">
        <v>999999999</v>
      </c>
      <c r="AL67" s="65">
        <v>999999999</v>
      </c>
      <c r="AM67" s="65">
        <v>999999999</v>
      </c>
      <c r="AN67" s="65">
        <v>999999999</v>
      </c>
      <c r="AO67" s="65">
        <v>999999999</v>
      </c>
      <c r="AP67" s="65">
        <v>999999999</v>
      </c>
      <c r="AQ67" s="65">
        <v>999999999</v>
      </c>
      <c r="AR67" s="65">
        <v>999999999</v>
      </c>
      <c r="AS67" s="65">
        <v>999999999</v>
      </c>
      <c r="AT67" s="65">
        <v>999999999</v>
      </c>
      <c r="AU67" s="65">
        <v>999999999</v>
      </c>
      <c r="AV67" s="65">
        <v>999999999</v>
      </c>
      <c r="AW67" s="65">
        <v>999999999</v>
      </c>
      <c r="AX67" s="65">
        <v>999999999</v>
      </c>
      <c r="AY67" s="65">
        <v>999999999</v>
      </c>
      <c r="AZ67" s="65">
        <v>999999999</v>
      </c>
      <c r="BA67" s="65">
        <v>999999999</v>
      </c>
      <c r="BB67" s="65">
        <v>999999999</v>
      </c>
      <c r="BC67" s="65">
        <v>999999999</v>
      </c>
      <c r="BD67" s="65">
        <v>999999999</v>
      </c>
      <c r="BE67" s="65">
        <v>999999999</v>
      </c>
      <c r="BF67" s="65">
        <v>999999999</v>
      </c>
      <c r="BG67" s="65">
        <v>999999999</v>
      </c>
      <c r="BH67" s="65">
        <v>999999999</v>
      </c>
      <c r="BI67" s="65">
        <v>999999999</v>
      </c>
      <c r="BJ67" s="65">
        <v>999999999</v>
      </c>
      <c r="BK67" s="65">
        <v>999999999</v>
      </c>
      <c r="BL67" s="65">
        <v>999999999</v>
      </c>
      <c r="BM67" s="65">
        <v>999999999</v>
      </c>
      <c r="BN67" s="65">
        <v>999999999</v>
      </c>
      <c r="BO67" s="65">
        <v>999999999</v>
      </c>
      <c r="BP67" s="65">
        <v>999999999</v>
      </c>
      <c r="BQ67" s="65">
        <v>999999999</v>
      </c>
      <c r="BR67" s="65">
        <v>999999999</v>
      </c>
      <c r="BS67" s="65">
        <v>999999999</v>
      </c>
      <c r="BT67" s="65">
        <v>999999999</v>
      </c>
      <c r="BU67" s="65">
        <v>999999999</v>
      </c>
      <c r="BV67" s="65">
        <v>999999999</v>
      </c>
      <c r="BW67" s="65">
        <v>999999999</v>
      </c>
      <c r="BX67" s="65">
        <v>999999999</v>
      </c>
      <c r="BY67" s="65">
        <v>999999999</v>
      </c>
      <c r="BZ67" s="65">
        <v>999999999</v>
      </c>
      <c r="CA67" s="65">
        <v>999999999</v>
      </c>
      <c r="CB67" s="65">
        <v>999999999</v>
      </c>
      <c r="CC67" s="65">
        <v>999999999</v>
      </c>
      <c r="CD67" s="65">
        <v>999999999</v>
      </c>
      <c r="CE67" s="65">
        <v>999999999</v>
      </c>
      <c r="CF67" s="65">
        <v>999999999</v>
      </c>
      <c r="CG67" s="65">
        <v>999999999</v>
      </c>
      <c r="CH67" s="65">
        <v>999999999</v>
      </c>
      <c r="CI67" s="65">
        <v>999999999</v>
      </c>
      <c r="CJ67" s="65">
        <v>999999999</v>
      </c>
      <c r="CK67" s="65">
        <v>999999999</v>
      </c>
      <c r="CL67" s="65">
        <v>999999999</v>
      </c>
      <c r="CM67" s="65">
        <v>999999999</v>
      </c>
      <c r="CN67" s="65">
        <v>999999999</v>
      </c>
      <c r="CO67" s="65">
        <v>999999999</v>
      </c>
      <c r="CP67" s="65">
        <v>999999999</v>
      </c>
      <c r="CQ67" s="65">
        <v>999999999</v>
      </c>
      <c r="CR67" s="65">
        <v>999999999</v>
      </c>
      <c r="CS67" s="65">
        <v>999999999</v>
      </c>
      <c r="CT67" s="65">
        <v>999999999</v>
      </c>
      <c r="CU67" s="65">
        <v>999999999</v>
      </c>
      <c r="CV67" s="65">
        <v>999999999</v>
      </c>
      <c r="CW67" s="65">
        <v>999999999</v>
      </c>
      <c r="CX67" s="65">
        <v>999999999</v>
      </c>
      <c r="CY67" s="65">
        <v>999999999</v>
      </c>
      <c r="CZ67" s="65">
        <v>999999999</v>
      </c>
      <c r="DA67" s="65">
        <v>999999999</v>
      </c>
      <c r="DB67" s="65">
        <v>999999999</v>
      </c>
      <c r="DC67" s="65">
        <v>999999999</v>
      </c>
      <c r="DD67" s="65">
        <v>999999999</v>
      </c>
      <c r="DE67" s="65">
        <v>999999999</v>
      </c>
      <c r="DF67" s="65">
        <v>999999999</v>
      </c>
      <c r="DG67" s="65">
        <v>999999999</v>
      </c>
      <c r="DH67" s="65">
        <v>999999999</v>
      </c>
      <c r="DI67" s="65">
        <v>999999999</v>
      </c>
      <c r="DJ67" s="65">
        <v>999999999</v>
      </c>
      <c r="DK67" s="65">
        <v>999999999</v>
      </c>
      <c r="DL67" s="65">
        <v>999999999</v>
      </c>
      <c r="DM67" s="65">
        <v>999999999</v>
      </c>
      <c r="DN67" s="65">
        <v>999999999</v>
      </c>
      <c r="DO67" s="65">
        <v>999999999</v>
      </c>
      <c r="DP67" s="65">
        <v>999999999</v>
      </c>
      <c r="DQ67" s="65">
        <v>999999999</v>
      </c>
      <c r="DR67" s="65">
        <v>999999999</v>
      </c>
      <c r="DS67" s="65">
        <v>999999999</v>
      </c>
      <c r="DT67" s="65">
        <v>999999999</v>
      </c>
      <c r="DU67" s="65">
        <v>999999999</v>
      </c>
      <c r="DV67" s="65">
        <v>999999999</v>
      </c>
      <c r="DW67" s="65">
        <v>999999999</v>
      </c>
      <c r="DX67" s="65">
        <v>999999999</v>
      </c>
      <c r="DY67" s="65">
        <v>999999999</v>
      </c>
      <c r="DZ67" s="65">
        <v>999999999</v>
      </c>
      <c r="EA67" s="65">
        <v>999999999</v>
      </c>
      <c r="EB67" s="65">
        <v>999999999</v>
      </c>
      <c r="EC67" s="65">
        <v>999999999</v>
      </c>
      <c r="ED67" s="65">
        <v>999999999</v>
      </c>
      <c r="EE67" s="65">
        <v>999999999</v>
      </c>
      <c r="EF67" s="65">
        <v>999999999</v>
      </c>
      <c r="EG67" s="65">
        <v>999999999</v>
      </c>
      <c r="EH67" s="65">
        <v>999999999</v>
      </c>
      <c r="EI67" s="65">
        <v>999999999</v>
      </c>
      <c r="EJ67" s="65">
        <v>999999999</v>
      </c>
      <c r="EK67" s="65">
        <v>999999999</v>
      </c>
      <c r="EL67" s="65">
        <v>999999999</v>
      </c>
      <c r="EM67" s="65">
        <v>999999999</v>
      </c>
      <c r="EN67" s="65">
        <v>999999999</v>
      </c>
      <c r="EO67" s="65">
        <v>999999999</v>
      </c>
      <c r="EP67" s="65">
        <v>999999999</v>
      </c>
      <c r="EQ67" s="65">
        <v>999999999</v>
      </c>
      <c r="ER67" s="65">
        <v>999999999</v>
      </c>
      <c r="ES67" s="65">
        <v>999999999</v>
      </c>
      <c r="ET67" s="65">
        <v>999999999</v>
      </c>
      <c r="EU67" s="65">
        <v>999999999</v>
      </c>
      <c r="EV67" s="65">
        <v>999999999</v>
      </c>
      <c r="EW67" s="65">
        <v>999999999</v>
      </c>
      <c r="EX67" s="65">
        <v>999999999</v>
      </c>
      <c r="EY67" s="65">
        <v>999999999</v>
      </c>
      <c r="EZ67" s="65">
        <v>999999999</v>
      </c>
      <c r="FA67" s="65">
        <v>999999999</v>
      </c>
      <c r="FB67" s="65">
        <v>999999999</v>
      </c>
      <c r="FC67" s="65">
        <v>999999999</v>
      </c>
      <c r="FD67" s="65">
        <v>999999999</v>
      </c>
      <c r="FE67" s="65">
        <v>999999999</v>
      </c>
      <c r="FF67" s="65">
        <v>999999999</v>
      </c>
      <c r="FG67" s="65">
        <v>999999999</v>
      </c>
      <c r="FH67" s="65">
        <v>999999999</v>
      </c>
      <c r="FI67" s="65">
        <v>999999999</v>
      </c>
      <c r="FJ67" s="65">
        <v>999999999</v>
      </c>
      <c r="FK67" s="65">
        <v>999999999</v>
      </c>
      <c r="FL67" s="65">
        <v>999999999</v>
      </c>
      <c r="FM67" s="65">
        <v>999999999</v>
      </c>
      <c r="FN67" s="65">
        <v>999999999</v>
      </c>
      <c r="FO67" s="65">
        <v>999999999</v>
      </c>
      <c r="FP67" s="65">
        <v>999999999</v>
      </c>
      <c r="FQ67" s="65">
        <v>999999999</v>
      </c>
      <c r="FR67" s="65">
        <v>999999999</v>
      </c>
      <c r="FS67" s="65">
        <v>999999999</v>
      </c>
      <c r="FT67" s="65">
        <v>999999999</v>
      </c>
      <c r="FU67" s="65">
        <v>999999999</v>
      </c>
      <c r="FV67" s="65">
        <v>999999999</v>
      </c>
      <c r="FW67" s="65">
        <v>999999999</v>
      </c>
      <c r="FX67" s="65">
        <v>999999999</v>
      </c>
      <c r="FY67" s="65"/>
      <c r="FZ67" s="65">
        <f>SUM(C67:FX67)</f>
        <v>177999999822</v>
      </c>
      <c r="GA67" s="65"/>
      <c r="GB67" s="47"/>
      <c r="GC67" s="47"/>
      <c r="GD67" s="47"/>
      <c r="GE67" s="47"/>
      <c r="GF67" s="47"/>
      <c r="GG67" s="7"/>
      <c r="GH67" s="7"/>
      <c r="GI67" s="7"/>
      <c r="GJ67" s="7"/>
      <c r="GK67" s="7"/>
      <c r="GL67" s="7"/>
      <c r="GM67" s="7"/>
    </row>
    <row r="68" spans="1:195" x14ac:dyDescent="0.2">
      <c r="A68" s="7"/>
      <c r="B68" s="7" t="s">
        <v>533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7"/>
      <c r="GB68" s="65"/>
      <c r="GC68" s="65"/>
      <c r="GD68" s="65"/>
      <c r="GE68" s="65"/>
      <c r="GF68" s="65"/>
      <c r="GG68" s="7"/>
      <c r="GH68" s="65"/>
      <c r="GI68" s="65"/>
      <c r="GJ68" s="65"/>
      <c r="GK68" s="65"/>
      <c r="GL68" s="65"/>
      <c r="GM68" s="7"/>
    </row>
    <row r="69" spans="1:195" x14ac:dyDescent="0.2">
      <c r="A69" s="7"/>
      <c r="B69" s="7" t="s">
        <v>534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5"/>
      <c r="EY69" s="65"/>
      <c r="EZ69" s="65"/>
      <c r="FA69" s="65"/>
      <c r="FB69" s="65"/>
      <c r="FC69" s="65"/>
      <c r="FD69" s="65"/>
      <c r="FE69" s="65"/>
      <c r="FF69" s="65"/>
      <c r="FG69" s="65"/>
      <c r="FH69" s="65"/>
      <c r="FI69" s="65"/>
      <c r="FJ69" s="65"/>
      <c r="FK69" s="65"/>
      <c r="FL69" s="65"/>
      <c r="FM69" s="65"/>
      <c r="FN69" s="65"/>
      <c r="FO69" s="65"/>
      <c r="FP69" s="65"/>
      <c r="FQ69" s="65"/>
      <c r="FR69" s="65"/>
      <c r="FS69" s="65"/>
      <c r="FT69" s="65"/>
      <c r="FU69" s="65"/>
      <c r="FV69" s="65"/>
      <c r="FW69" s="65"/>
      <c r="FX69" s="65"/>
      <c r="FY69" s="65"/>
      <c r="FZ69" s="65"/>
      <c r="GA69" s="7"/>
      <c r="GB69" s="65"/>
      <c r="GC69" s="65"/>
      <c r="GD69" s="65"/>
      <c r="GE69" s="7"/>
      <c r="GF69" s="7"/>
      <c r="GG69" s="7"/>
      <c r="GH69" s="7"/>
      <c r="GI69" s="7"/>
      <c r="GJ69" s="7"/>
      <c r="GK69" s="7"/>
      <c r="GL69" s="7"/>
      <c r="GM69" s="7"/>
    </row>
    <row r="70" spans="1:195" x14ac:dyDescent="0.2">
      <c r="A70" s="7"/>
      <c r="B70" s="7" t="s">
        <v>535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7"/>
      <c r="GB70" s="65"/>
      <c r="GC70" s="65"/>
      <c r="GD70" s="65"/>
      <c r="GE70" s="7"/>
      <c r="GF70" s="7"/>
      <c r="GG70" s="7"/>
      <c r="GH70" s="7"/>
      <c r="GI70" s="7"/>
      <c r="GJ70" s="7"/>
      <c r="GK70" s="7"/>
      <c r="GL70" s="7"/>
      <c r="GM70" s="7"/>
    </row>
    <row r="71" spans="1:195" x14ac:dyDescent="0.2">
      <c r="A71" s="7"/>
      <c r="B71" s="7" t="s">
        <v>536</v>
      </c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7"/>
      <c r="GB71" s="65"/>
      <c r="GC71" s="65"/>
      <c r="GD71" s="65"/>
      <c r="GE71" s="7"/>
      <c r="GF71" s="7"/>
      <c r="GG71" s="7"/>
      <c r="GH71" s="7"/>
      <c r="GI71" s="7"/>
      <c r="GJ71" s="7"/>
      <c r="GK71" s="7"/>
      <c r="GL71" s="7"/>
      <c r="GM71" s="7"/>
    </row>
    <row r="72" spans="1:195" x14ac:dyDescent="0.2">
      <c r="A72" s="6" t="s">
        <v>537</v>
      </c>
      <c r="B72" s="7" t="s">
        <v>538</v>
      </c>
      <c r="C72" s="65">
        <v>999999999</v>
      </c>
      <c r="D72" s="65">
        <v>999999999</v>
      </c>
      <c r="E72" s="65">
        <v>999999999</v>
      </c>
      <c r="F72" s="65">
        <v>999999999</v>
      </c>
      <c r="G72" s="65">
        <v>999999999</v>
      </c>
      <c r="H72" s="65">
        <v>999999999</v>
      </c>
      <c r="I72" s="65">
        <v>999999999</v>
      </c>
      <c r="J72" s="65">
        <v>999999999</v>
      </c>
      <c r="K72" s="65">
        <v>999999999</v>
      </c>
      <c r="L72" s="65">
        <v>999999999</v>
      </c>
      <c r="M72" s="65">
        <v>999999999</v>
      </c>
      <c r="N72" s="65">
        <v>999999999</v>
      </c>
      <c r="O72" s="65">
        <v>999999999</v>
      </c>
      <c r="P72" s="65">
        <v>999999999</v>
      </c>
      <c r="Q72" s="65">
        <v>999999999</v>
      </c>
      <c r="R72" s="65">
        <v>999999999</v>
      </c>
      <c r="S72" s="65">
        <v>999999999</v>
      </c>
      <c r="T72" s="65">
        <v>999999999</v>
      </c>
      <c r="U72" s="65">
        <v>999999999</v>
      </c>
      <c r="V72" s="65">
        <v>999999999</v>
      </c>
      <c r="W72" s="65">
        <v>999999999</v>
      </c>
      <c r="X72" s="65">
        <v>999999999</v>
      </c>
      <c r="Y72" s="65">
        <v>999999999</v>
      </c>
      <c r="Z72" s="65">
        <v>999999999</v>
      </c>
      <c r="AA72" s="65">
        <v>999999999</v>
      </c>
      <c r="AB72" s="65">
        <v>999999999</v>
      </c>
      <c r="AC72" s="65">
        <v>999999999</v>
      </c>
      <c r="AD72" s="65">
        <v>999999999</v>
      </c>
      <c r="AE72" s="65">
        <v>999999999</v>
      </c>
      <c r="AF72" s="65">
        <v>999999999</v>
      </c>
      <c r="AG72" s="65">
        <v>999999999</v>
      </c>
      <c r="AH72" s="65">
        <v>999999999</v>
      </c>
      <c r="AI72" s="65">
        <v>999999999</v>
      </c>
      <c r="AJ72" s="65">
        <v>999999999</v>
      </c>
      <c r="AK72" s="65">
        <v>999999999</v>
      </c>
      <c r="AL72" s="65">
        <v>999999999</v>
      </c>
      <c r="AM72" s="65">
        <v>999999999</v>
      </c>
      <c r="AN72" s="65">
        <v>999999999</v>
      </c>
      <c r="AO72" s="65">
        <v>999999999</v>
      </c>
      <c r="AP72" s="65">
        <v>999999999</v>
      </c>
      <c r="AQ72" s="65">
        <v>999999999</v>
      </c>
      <c r="AR72" s="65">
        <v>999999999</v>
      </c>
      <c r="AS72" s="65">
        <v>999999999</v>
      </c>
      <c r="AT72" s="65">
        <v>999999999</v>
      </c>
      <c r="AU72" s="65">
        <v>999999999</v>
      </c>
      <c r="AV72" s="65">
        <v>999999999</v>
      </c>
      <c r="AW72" s="65">
        <v>999999999</v>
      </c>
      <c r="AX72" s="65">
        <v>999999999</v>
      </c>
      <c r="AY72" s="65">
        <v>999999999</v>
      </c>
      <c r="AZ72" s="65">
        <v>999999999</v>
      </c>
      <c r="BA72" s="65">
        <v>999999999</v>
      </c>
      <c r="BB72" s="65">
        <v>999999999</v>
      </c>
      <c r="BC72" s="65">
        <v>999999999</v>
      </c>
      <c r="BD72" s="65">
        <v>999999999</v>
      </c>
      <c r="BE72" s="65">
        <v>999999999</v>
      </c>
      <c r="BF72" s="65">
        <v>999999999</v>
      </c>
      <c r="BG72" s="65">
        <v>999999999</v>
      </c>
      <c r="BH72" s="65">
        <v>999999999</v>
      </c>
      <c r="BI72" s="65">
        <v>999999999</v>
      </c>
      <c r="BJ72" s="65">
        <v>999999999</v>
      </c>
      <c r="BK72" s="65">
        <v>999999999</v>
      </c>
      <c r="BL72" s="65">
        <v>999999999</v>
      </c>
      <c r="BM72" s="65">
        <v>999999999</v>
      </c>
      <c r="BN72" s="65">
        <v>999999999</v>
      </c>
      <c r="BO72" s="65">
        <v>999999999</v>
      </c>
      <c r="BP72" s="65">
        <v>999999999</v>
      </c>
      <c r="BQ72" s="65">
        <v>999999999</v>
      </c>
      <c r="BR72" s="65">
        <v>999999999</v>
      </c>
      <c r="BS72" s="65">
        <v>999999999</v>
      </c>
      <c r="BT72" s="65">
        <v>999999999</v>
      </c>
      <c r="BU72" s="65">
        <v>999999999</v>
      </c>
      <c r="BV72" s="65">
        <v>999999999</v>
      </c>
      <c r="BW72" s="65">
        <v>999999999</v>
      </c>
      <c r="BX72" s="65">
        <v>999999999</v>
      </c>
      <c r="BY72" s="65">
        <v>999999999</v>
      </c>
      <c r="BZ72" s="65">
        <v>999999999</v>
      </c>
      <c r="CA72" s="65">
        <v>999999999</v>
      </c>
      <c r="CB72" s="65">
        <v>999999999</v>
      </c>
      <c r="CC72" s="65">
        <v>999999999</v>
      </c>
      <c r="CD72" s="65">
        <v>999999999</v>
      </c>
      <c r="CE72" s="65">
        <v>999999999</v>
      </c>
      <c r="CF72" s="65">
        <v>999999999</v>
      </c>
      <c r="CG72" s="65">
        <v>999999999</v>
      </c>
      <c r="CH72" s="65">
        <v>999999999</v>
      </c>
      <c r="CI72" s="65">
        <v>999999999</v>
      </c>
      <c r="CJ72" s="65">
        <v>999999999</v>
      </c>
      <c r="CK72" s="65">
        <v>999999999</v>
      </c>
      <c r="CL72" s="65">
        <v>999999999</v>
      </c>
      <c r="CM72" s="65">
        <v>999999999</v>
      </c>
      <c r="CN72" s="65">
        <v>999999999</v>
      </c>
      <c r="CO72" s="65">
        <v>999999999</v>
      </c>
      <c r="CP72" s="65">
        <v>999999999</v>
      </c>
      <c r="CQ72" s="65">
        <v>999999999</v>
      </c>
      <c r="CR72" s="65">
        <v>999999999</v>
      </c>
      <c r="CS72" s="65">
        <v>999999999</v>
      </c>
      <c r="CT72" s="65">
        <v>999999999</v>
      </c>
      <c r="CU72" s="65">
        <v>999999999</v>
      </c>
      <c r="CV72" s="65">
        <v>999999999</v>
      </c>
      <c r="CW72" s="65">
        <v>999999999</v>
      </c>
      <c r="CX72" s="65">
        <v>999999999</v>
      </c>
      <c r="CY72" s="65">
        <v>999999999</v>
      </c>
      <c r="CZ72" s="65">
        <v>999999999</v>
      </c>
      <c r="DA72" s="65">
        <v>999999999</v>
      </c>
      <c r="DB72" s="65">
        <v>999999999</v>
      </c>
      <c r="DC72" s="65">
        <v>999999999</v>
      </c>
      <c r="DD72" s="65">
        <v>999999999</v>
      </c>
      <c r="DE72" s="65">
        <v>999999999</v>
      </c>
      <c r="DF72" s="65">
        <v>999999999</v>
      </c>
      <c r="DG72" s="65">
        <v>999999999</v>
      </c>
      <c r="DH72" s="65">
        <v>999999999</v>
      </c>
      <c r="DI72" s="65">
        <v>999999999</v>
      </c>
      <c r="DJ72" s="65">
        <v>999999999</v>
      </c>
      <c r="DK72" s="65">
        <v>999999999</v>
      </c>
      <c r="DL72" s="65">
        <v>999999999</v>
      </c>
      <c r="DM72" s="65">
        <v>999999999</v>
      </c>
      <c r="DN72" s="65">
        <v>999999999</v>
      </c>
      <c r="DO72" s="65">
        <v>999999999</v>
      </c>
      <c r="DP72" s="65">
        <v>999999999</v>
      </c>
      <c r="DQ72" s="65">
        <v>999999999</v>
      </c>
      <c r="DR72" s="65">
        <v>999999999</v>
      </c>
      <c r="DS72" s="65">
        <v>999999999</v>
      </c>
      <c r="DT72" s="65">
        <v>999999999</v>
      </c>
      <c r="DU72" s="65">
        <v>999999999</v>
      </c>
      <c r="DV72" s="65">
        <v>999999999</v>
      </c>
      <c r="DW72" s="65">
        <v>999999999</v>
      </c>
      <c r="DX72" s="65">
        <v>999999999</v>
      </c>
      <c r="DY72" s="65">
        <v>999999999</v>
      </c>
      <c r="DZ72" s="65">
        <v>999999999</v>
      </c>
      <c r="EA72" s="65">
        <v>999999999</v>
      </c>
      <c r="EB72" s="65">
        <v>999999999</v>
      </c>
      <c r="EC72" s="65">
        <v>999999999</v>
      </c>
      <c r="ED72" s="65">
        <v>999999999</v>
      </c>
      <c r="EE72" s="65">
        <v>999999999</v>
      </c>
      <c r="EF72" s="65">
        <v>999999999</v>
      </c>
      <c r="EG72" s="65">
        <v>999999999</v>
      </c>
      <c r="EH72" s="65">
        <v>999999999</v>
      </c>
      <c r="EI72" s="65">
        <v>999999999</v>
      </c>
      <c r="EJ72" s="65">
        <v>999999999</v>
      </c>
      <c r="EK72" s="65">
        <v>999999999</v>
      </c>
      <c r="EL72" s="65">
        <v>999999999</v>
      </c>
      <c r="EM72" s="65">
        <v>999999999</v>
      </c>
      <c r="EN72" s="65">
        <v>999999999</v>
      </c>
      <c r="EO72" s="65">
        <v>999999999</v>
      </c>
      <c r="EP72" s="65">
        <v>999999999</v>
      </c>
      <c r="EQ72" s="65">
        <v>999999999</v>
      </c>
      <c r="ER72" s="65">
        <v>999999999</v>
      </c>
      <c r="ES72" s="65">
        <v>999999999</v>
      </c>
      <c r="ET72" s="65">
        <v>999999999</v>
      </c>
      <c r="EU72" s="65">
        <v>999999999</v>
      </c>
      <c r="EV72" s="65">
        <v>999999999</v>
      </c>
      <c r="EW72" s="65">
        <v>999999999</v>
      </c>
      <c r="EX72" s="65">
        <v>999999999</v>
      </c>
      <c r="EY72" s="65">
        <v>999999999</v>
      </c>
      <c r="EZ72" s="65">
        <v>999999999</v>
      </c>
      <c r="FA72" s="65">
        <v>999999999</v>
      </c>
      <c r="FB72" s="65">
        <v>999999999</v>
      </c>
      <c r="FC72" s="65">
        <v>999999999</v>
      </c>
      <c r="FD72" s="65">
        <v>999999999</v>
      </c>
      <c r="FE72" s="65">
        <v>999999999</v>
      </c>
      <c r="FF72" s="65">
        <v>999999999</v>
      </c>
      <c r="FG72" s="65">
        <v>999999999</v>
      </c>
      <c r="FH72" s="65">
        <v>999999999</v>
      </c>
      <c r="FI72" s="65">
        <v>999999999</v>
      </c>
      <c r="FJ72" s="65">
        <v>999999999</v>
      </c>
      <c r="FK72" s="65">
        <v>999999999</v>
      </c>
      <c r="FL72" s="65">
        <v>999999999</v>
      </c>
      <c r="FM72" s="65">
        <v>999999999</v>
      </c>
      <c r="FN72" s="65">
        <v>999999999</v>
      </c>
      <c r="FO72" s="65">
        <v>999999999</v>
      </c>
      <c r="FP72" s="65">
        <v>999999999</v>
      </c>
      <c r="FQ72" s="65">
        <v>999999999</v>
      </c>
      <c r="FR72" s="65">
        <v>999999999</v>
      </c>
      <c r="FS72" s="65">
        <v>999999999</v>
      </c>
      <c r="FT72" s="65">
        <v>999999999</v>
      </c>
      <c r="FU72" s="65">
        <v>999999999</v>
      </c>
      <c r="FV72" s="65">
        <v>999999999</v>
      </c>
      <c r="FW72" s="65">
        <v>999999999</v>
      </c>
      <c r="FX72" s="65">
        <v>999999999</v>
      </c>
      <c r="FY72" s="65"/>
      <c r="FZ72" s="65">
        <f>SUM(C72:FX72)</f>
        <v>177999999822</v>
      </c>
      <c r="GA72" s="7"/>
      <c r="GB72" s="65"/>
      <c r="GC72" s="65"/>
      <c r="GD72" s="65"/>
      <c r="GE72" s="7"/>
      <c r="GF72" s="7"/>
      <c r="GG72" s="7"/>
      <c r="GH72" s="7"/>
      <c r="GI72" s="7"/>
      <c r="GJ72" s="7"/>
      <c r="GK72" s="7"/>
      <c r="GL72" s="7"/>
      <c r="GM72" s="7"/>
    </row>
    <row r="73" spans="1:195" x14ac:dyDescent="0.2">
      <c r="A73" s="7"/>
      <c r="B73" s="7" t="s">
        <v>533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  <c r="EO73" s="65"/>
      <c r="EP73" s="65"/>
      <c r="EQ73" s="65"/>
      <c r="ER73" s="65"/>
      <c r="ES73" s="65"/>
      <c r="ET73" s="65"/>
      <c r="EU73" s="65"/>
      <c r="EV73" s="65"/>
      <c r="EW73" s="65"/>
      <c r="EX73" s="65"/>
      <c r="EY73" s="65"/>
      <c r="EZ73" s="65"/>
      <c r="FA73" s="65"/>
      <c r="FB73" s="65"/>
      <c r="FC73" s="65"/>
      <c r="FD73" s="65"/>
      <c r="FE73" s="65"/>
      <c r="FF73" s="65"/>
      <c r="FG73" s="65"/>
      <c r="FH73" s="65"/>
      <c r="FI73" s="65"/>
      <c r="FJ73" s="65"/>
      <c r="FK73" s="65"/>
      <c r="FL73" s="65"/>
      <c r="FM73" s="65"/>
      <c r="FN73" s="65"/>
      <c r="FO73" s="65"/>
      <c r="FP73" s="65"/>
      <c r="FQ73" s="65"/>
      <c r="FR73" s="65"/>
      <c r="FS73" s="65"/>
      <c r="FT73" s="65"/>
      <c r="FU73" s="65"/>
      <c r="FV73" s="65"/>
      <c r="FW73" s="65"/>
      <c r="FX73" s="65"/>
      <c r="FY73" s="65"/>
      <c r="FZ73" s="7"/>
      <c r="GA73" s="7"/>
      <c r="GB73" s="65"/>
      <c r="GC73" s="65"/>
      <c r="GD73" s="65"/>
      <c r="GE73" s="65"/>
      <c r="GF73" s="65"/>
      <c r="GG73" s="7"/>
      <c r="GH73" s="7"/>
      <c r="GI73" s="7"/>
      <c r="GJ73" s="7"/>
      <c r="GK73" s="7"/>
      <c r="GL73" s="7"/>
      <c r="GM73" s="7"/>
    </row>
    <row r="74" spans="1:195" x14ac:dyDescent="0.2">
      <c r="A74" s="7"/>
      <c r="B74" s="7" t="s">
        <v>539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6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</row>
    <row r="75" spans="1:195" x14ac:dyDescent="0.2">
      <c r="A75" s="7"/>
      <c r="B75" s="7" t="s">
        <v>540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  <c r="FG75" s="65"/>
      <c r="FH75" s="65"/>
      <c r="FI75" s="65"/>
      <c r="FJ75" s="65"/>
      <c r="FK75" s="65"/>
      <c r="FL75" s="65"/>
      <c r="FM75" s="65"/>
      <c r="FN75" s="65"/>
      <c r="FO75" s="65"/>
      <c r="FP75" s="65"/>
      <c r="FQ75" s="65"/>
      <c r="FR75" s="65"/>
      <c r="FS75" s="65"/>
      <c r="FT75" s="65"/>
      <c r="FU75" s="65"/>
      <c r="FV75" s="65"/>
      <c r="FW75" s="65"/>
      <c r="FX75" s="65"/>
      <c r="FY75" s="65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</row>
    <row r="76" spans="1:195" x14ac:dyDescent="0.2">
      <c r="A76" s="7"/>
      <c r="B76" s="7" t="s">
        <v>541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  <c r="FI76" s="65"/>
      <c r="FJ76" s="65"/>
      <c r="FK76" s="65"/>
      <c r="FL76" s="65"/>
      <c r="FM76" s="65"/>
      <c r="FN76" s="65"/>
      <c r="FO76" s="65"/>
      <c r="FP76" s="65"/>
      <c r="FQ76" s="65"/>
      <c r="FR76" s="65"/>
      <c r="FS76" s="65"/>
      <c r="FT76" s="65"/>
      <c r="FU76" s="65"/>
      <c r="FV76" s="65"/>
      <c r="FW76" s="65"/>
      <c r="FX76" s="65"/>
      <c r="FY76" s="65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</row>
    <row r="77" spans="1:195" x14ac:dyDescent="0.2">
      <c r="A77" s="6" t="s">
        <v>542</v>
      </c>
      <c r="B77" s="7" t="s">
        <v>543</v>
      </c>
      <c r="C77" s="67">
        <v>214049.99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67">
        <v>518609.48</v>
      </c>
      <c r="J77" s="67">
        <v>0</v>
      </c>
      <c r="K77" s="67">
        <v>0</v>
      </c>
      <c r="L77" s="67">
        <v>0</v>
      </c>
      <c r="M77" s="67">
        <v>0</v>
      </c>
      <c r="N77" s="67">
        <v>6454001.4400000004</v>
      </c>
      <c r="O77" s="67">
        <v>2315346.59</v>
      </c>
      <c r="P77" s="67">
        <v>6508.04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4645.62</v>
      </c>
      <c r="Y77" s="67">
        <v>0</v>
      </c>
      <c r="Z77" s="67">
        <v>125782.95</v>
      </c>
      <c r="AA77" s="67">
        <v>0</v>
      </c>
      <c r="AB77" s="67">
        <v>0</v>
      </c>
      <c r="AC77" s="67">
        <v>0</v>
      </c>
      <c r="AD77" s="67">
        <v>0</v>
      </c>
      <c r="AE77" s="67">
        <v>73409.77</v>
      </c>
      <c r="AF77" s="67">
        <v>0</v>
      </c>
      <c r="AG77" s="67">
        <v>0</v>
      </c>
      <c r="AH77" s="67">
        <v>189856.48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2116980.9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40575.480000000003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784125.51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64538.16</v>
      </c>
      <c r="CE77" s="67">
        <v>0</v>
      </c>
      <c r="CF77" s="67">
        <v>139360.24</v>
      </c>
      <c r="CG77" s="67">
        <v>0</v>
      </c>
      <c r="CH77" s="67">
        <v>0</v>
      </c>
      <c r="CI77" s="67">
        <v>0</v>
      </c>
      <c r="CJ77" s="67">
        <v>0</v>
      </c>
      <c r="CK77" s="67">
        <v>2621262.39</v>
      </c>
      <c r="CL77" s="67">
        <v>34407.54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  <c r="CR77" s="67">
        <v>78694.86</v>
      </c>
      <c r="CS77" s="67">
        <v>0</v>
      </c>
      <c r="CT77" s="67">
        <v>29636.04</v>
      </c>
      <c r="CU77" s="67">
        <v>0</v>
      </c>
      <c r="CV77" s="67">
        <v>28341.66</v>
      </c>
      <c r="CW77" s="67">
        <v>0</v>
      </c>
      <c r="CX77" s="67">
        <v>0</v>
      </c>
      <c r="CY77" s="67">
        <v>0</v>
      </c>
      <c r="CZ77" s="67">
        <v>0</v>
      </c>
      <c r="DA77" s="67">
        <v>18622.72</v>
      </c>
      <c r="DB77" s="67">
        <v>0</v>
      </c>
      <c r="DC77" s="67">
        <v>36496.36</v>
      </c>
      <c r="DD77" s="67">
        <v>5221.7700000000004</v>
      </c>
      <c r="DE77" s="67">
        <v>0</v>
      </c>
      <c r="DF77" s="67">
        <v>0</v>
      </c>
      <c r="DG77" s="67">
        <v>0</v>
      </c>
      <c r="DH77" s="67">
        <v>277847.37</v>
      </c>
      <c r="DI77" s="67">
        <v>0</v>
      </c>
      <c r="DJ77" s="67">
        <v>0</v>
      </c>
      <c r="DK77" s="67">
        <v>0</v>
      </c>
      <c r="DL77" s="67">
        <v>0</v>
      </c>
      <c r="DM77" s="67">
        <v>0</v>
      </c>
      <c r="DN77" s="67">
        <v>0</v>
      </c>
      <c r="DO77" s="67">
        <v>0</v>
      </c>
      <c r="DP77" s="67">
        <v>9617.9</v>
      </c>
      <c r="DQ77" s="67">
        <v>0</v>
      </c>
      <c r="DR77" s="67">
        <v>0</v>
      </c>
      <c r="DS77" s="67">
        <v>0</v>
      </c>
      <c r="DT77" s="67">
        <v>0</v>
      </c>
      <c r="DU77" s="67">
        <v>0</v>
      </c>
      <c r="DV77" s="67">
        <v>0</v>
      </c>
      <c r="DW77" s="67">
        <v>0</v>
      </c>
      <c r="DX77" s="67">
        <v>0</v>
      </c>
      <c r="DY77" s="67">
        <v>0</v>
      </c>
      <c r="DZ77" s="67">
        <v>0</v>
      </c>
      <c r="EA77" s="67">
        <v>550952.78</v>
      </c>
      <c r="EB77" s="67">
        <v>0</v>
      </c>
      <c r="EC77" s="67">
        <v>0</v>
      </c>
      <c r="ED77" s="67">
        <v>710551.13</v>
      </c>
      <c r="EE77" s="67">
        <v>0</v>
      </c>
      <c r="EF77" s="67">
        <v>0</v>
      </c>
      <c r="EG77" s="67">
        <v>0</v>
      </c>
      <c r="EH77" s="67">
        <v>0</v>
      </c>
      <c r="EI77" s="67">
        <v>0</v>
      </c>
      <c r="EJ77" s="67">
        <v>0</v>
      </c>
      <c r="EK77" s="67">
        <v>0</v>
      </c>
      <c r="EL77" s="67">
        <v>671262.95</v>
      </c>
      <c r="EM77" s="67">
        <v>0</v>
      </c>
      <c r="EN77" s="67">
        <v>0</v>
      </c>
      <c r="EO77" s="67">
        <v>0</v>
      </c>
      <c r="EP77" s="67">
        <v>0</v>
      </c>
      <c r="EQ77" s="67">
        <v>1064161.06</v>
      </c>
      <c r="ER77" s="67">
        <v>0</v>
      </c>
      <c r="ES77" s="67">
        <v>0</v>
      </c>
      <c r="ET77" s="67">
        <v>0</v>
      </c>
      <c r="EU77" s="67">
        <v>0</v>
      </c>
      <c r="EV77" s="67">
        <v>19817.919999999998</v>
      </c>
      <c r="EW77" s="67">
        <v>0</v>
      </c>
      <c r="EX77" s="67">
        <v>0</v>
      </c>
      <c r="EY77" s="67">
        <v>0</v>
      </c>
      <c r="EZ77" s="67">
        <v>74228.81</v>
      </c>
      <c r="FA77" s="67">
        <v>1475032.01</v>
      </c>
      <c r="FB77" s="67">
        <v>0</v>
      </c>
      <c r="FC77" s="67">
        <v>0</v>
      </c>
      <c r="FD77" s="67">
        <v>0</v>
      </c>
      <c r="FE77" s="67">
        <v>7823.44</v>
      </c>
      <c r="FF77" s="67">
        <v>0</v>
      </c>
      <c r="FG77" s="67">
        <v>0</v>
      </c>
      <c r="FH77" s="67">
        <v>76952.78</v>
      </c>
      <c r="FI77" s="67">
        <v>0</v>
      </c>
      <c r="FJ77" s="67">
        <v>0</v>
      </c>
      <c r="FK77" s="67">
        <v>46526.37</v>
      </c>
      <c r="FL77" s="67">
        <v>0</v>
      </c>
      <c r="FM77" s="67">
        <v>0</v>
      </c>
      <c r="FN77" s="67">
        <v>0</v>
      </c>
      <c r="FO77" s="67">
        <v>0</v>
      </c>
      <c r="FP77" s="67">
        <v>0</v>
      </c>
      <c r="FQ77" s="67">
        <v>0</v>
      </c>
      <c r="FR77" s="67">
        <v>0</v>
      </c>
      <c r="FS77" s="67">
        <v>0</v>
      </c>
      <c r="FT77" s="67">
        <v>0</v>
      </c>
      <c r="FU77" s="67">
        <v>0</v>
      </c>
      <c r="FV77" s="67">
        <v>0</v>
      </c>
      <c r="FW77" s="67">
        <v>0</v>
      </c>
      <c r="FX77" s="67">
        <v>0</v>
      </c>
      <c r="FY77" s="68"/>
      <c r="FZ77" s="7">
        <f>SUM(C77:FX77)</f>
        <v>20885248.509999998</v>
      </c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</row>
    <row r="78" spans="1:195" x14ac:dyDescent="0.2">
      <c r="A78" s="6" t="s">
        <v>544</v>
      </c>
      <c r="B78" s="7" t="s">
        <v>545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387510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  <c r="AW78" s="67">
        <v>0</v>
      </c>
      <c r="AX78" s="67">
        <v>0</v>
      </c>
      <c r="AY78" s="67">
        <v>0</v>
      </c>
      <c r="AZ78" s="67">
        <v>0</v>
      </c>
      <c r="BA78" s="67">
        <v>0</v>
      </c>
      <c r="BB78" s="67">
        <v>0</v>
      </c>
      <c r="BC78" s="67">
        <v>0</v>
      </c>
      <c r="BD78" s="67">
        <v>0</v>
      </c>
      <c r="BE78" s="67">
        <v>0</v>
      </c>
      <c r="BF78" s="67">
        <v>0</v>
      </c>
      <c r="BG78" s="67">
        <v>0</v>
      </c>
      <c r="BH78" s="67">
        <v>0</v>
      </c>
      <c r="BI78" s="67">
        <v>0</v>
      </c>
      <c r="BJ78" s="67">
        <v>0</v>
      </c>
      <c r="BK78" s="67">
        <v>0</v>
      </c>
      <c r="BL78" s="67">
        <v>0</v>
      </c>
      <c r="BM78" s="67">
        <v>0</v>
      </c>
      <c r="BN78" s="67">
        <v>0</v>
      </c>
      <c r="BO78" s="67">
        <v>0</v>
      </c>
      <c r="BP78" s="67">
        <v>0</v>
      </c>
      <c r="BQ78" s="67">
        <v>0</v>
      </c>
      <c r="BR78" s="67">
        <v>0</v>
      </c>
      <c r="BS78" s="67">
        <v>0</v>
      </c>
      <c r="BT78" s="67">
        <v>0</v>
      </c>
      <c r="BU78" s="67">
        <v>0</v>
      </c>
      <c r="BV78" s="67">
        <v>0</v>
      </c>
      <c r="BW78" s="67">
        <v>0</v>
      </c>
      <c r="BX78" s="67">
        <v>0</v>
      </c>
      <c r="BY78" s="67">
        <v>0</v>
      </c>
      <c r="BZ78" s="67">
        <v>0</v>
      </c>
      <c r="CA78" s="67">
        <v>0</v>
      </c>
      <c r="CB78" s="67">
        <v>0</v>
      </c>
      <c r="CC78" s="67">
        <v>0</v>
      </c>
      <c r="CD78" s="67">
        <v>0</v>
      </c>
      <c r="CE78" s="67">
        <v>0</v>
      </c>
      <c r="CF78" s="67">
        <v>0</v>
      </c>
      <c r="CG78" s="67">
        <v>0</v>
      </c>
      <c r="CH78" s="67">
        <v>0</v>
      </c>
      <c r="CI78" s="67">
        <v>0</v>
      </c>
      <c r="CJ78" s="67">
        <v>0</v>
      </c>
      <c r="CK78" s="67">
        <v>0</v>
      </c>
      <c r="CL78" s="67">
        <v>0</v>
      </c>
      <c r="CM78" s="67">
        <v>0</v>
      </c>
      <c r="CN78" s="67">
        <v>0</v>
      </c>
      <c r="CO78" s="67">
        <v>0</v>
      </c>
      <c r="CP78" s="67">
        <v>0</v>
      </c>
      <c r="CQ78" s="67">
        <v>0</v>
      </c>
      <c r="CR78" s="67">
        <v>0</v>
      </c>
      <c r="CS78" s="67">
        <v>0</v>
      </c>
      <c r="CT78" s="67">
        <v>0</v>
      </c>
      <c r="CU78" s="67">
        <v>0</v>
      </c>
      <c r="CV78" s="67">
        <v>0</v>
      </c>
      <c r="CW78" s="67">
        <v>0</v>
      </c>
      <c r="CX78" s="67">
        <v>0</v>
      </c>
      <c r="CY78" s="67">
        <v>0</v>
      </c>
      <c r="CZ78" s="67">
        <v>0</v>
      </c>
      <c r="DA78" s="67">
        <v>0</v>
      </c>
      <c r="DB78" s="67">
        <v>0</v>
      </c>
      <c r="DC78" s="67">
        <v>0</v>
      </c>
      <c r="DD78" s="67">
        <v>0</v>
      </c>
      <c r="DE78" s="67">
        <v>0</v>
      </c>
      <c r="DF78" s="67">
        <v>0</v>
      </c>
      <c r="DG78" s="67">
        <v>0</v>
      </c>
      <c r="DH78" s="67">
        <v>0</v>
      </c>
      <c r="DI78" s="67">
        <v>0</v>
      </c>
      <c r="DJ78" s="67">
        <v>0</v>
      </c>
      <c r="DK78" s="67">
        <v>0</v>
      </c>
      <c r="DL78" s="67">
        <v>0</v>
      </c>
      <c r="DM78" s="67">
        <v>0</v>
      </c>
      <c r="DN78" s="67">
        <v>0</v>
      </c>
      <c r="DO78" s="67">
        <v>0</v>
      </c>
      <c r="DP78" s="67">
        <v>0</v>
      </c>
      <c r="DQ78" s="67">
        <v>0</v>
      </c>
      <c r="DR78" s="67">
        <v>0</v>
      </c>
      <c r="DS78" s="67">
        <v>0</v>
      </c>
      <c r="DT78" s="67">
        <v>0</v>
      </c>
      <c r="DU78" s="67">
        <v>0</v>
      </c>
      <c r="DV78" s="67">
        <v>0</v>
      </c>
      <c r="DW78" s="67">
        <v>0</v>
      </c>
      <c r="DX78" s="67">
        <v>0</v>
      </c>
      <c r="DY78" s="67">
        <v>0</v>
      </c>
      <c r="DZ78" s="67">
        <v>0</v>
      </c>
      <c r="EA78" s="67">
        <v>0</v>
      </c>
      <c r="EB78" s="67">
        <v>0</v>
      </c>
      <c r="EC78" s="67">
        <v>0</v>
      </c>
      <c r="ED78" s="67">
        <v>0</v>
      </c>
      <c r="EE78" s="67">
        <v>0</v>
      </c>
      <c r="EF78" s="67">
        <v>0</v>
      </c>
      <c r="EG78" s="67">
        <v>0</v>
      </c>
      <c r="EH78" s="67">
        <v>0</v>
      </c>
      <c r="EI78" s="67">
        <v>0</v>
      </c>
      <c r="EJ78" s="67">
        <v>0</v>
      </c>
      <c r="EK78" s="67">
        <v>0</v>
      </c>
      <c r="EL78" s="67">
        <v>0</v>
      </c>
      <c r="EM78" s="67">
        <v>0</v>
      </c>
      <c r="EN78" s="67">
        <v>0</v>
      </c>
      <c r="EO78" s="67">
        <v>0</v>
      </c>
      <c r="EP78" s="67">
        <v>0</v>
      </c>
      <c r="EQ78" s="67">
        <v>0</v>
      </c>
      <c r="ER78" s="67">
        <v>0</v>
      </c>
      <c r="ES78" s="67">
        <v>0</v>
      </c>
      <c r="ET78" s="67">
        <v>0</v>
      </c>
      <c r="EU78" s="67">
        <v>0</v>
      </c>
      <c r="EV78" s="67">
        <v>0</v>
      </c>
      <c r="EW78" s="67">
        <v>0</v>
      </c>
      <c r="EX78" s="67">
        <v>0</v>
      </c>
      <c r="EY78" s="67">
        <v>0</v>
      </c>
      <c r="EZ78" s="67">
        <v>0</v>
      </c>
      <c r="FA78" s="67">
        <v>0</v>
      </c>
      <c r="FB78" s="67">
        <v>0</v>
      </c>
      <c r="FC78" s="67">
        <v>0</v>
      </c>
      <c r="FD78" s="67">
        <v>0</v>
      </c>
      <c r="FE78" s="67">
        <v>0</v>
      </c>
      <c r="FF78" s="67">
        <v>0</v>
      </c>
      <c r="FG78" s="67">
        <v>0</v>
      </c>
      <c r="FH78" s="67">
        <v>0</v>
      </c>
      <c r="FI78" s="67">
        <v>0</v>
      </c>
      <c r="FJ78" s="67">
        <v>0</v>
      </c>
      <c r="FK78" s="67">
        <v>0</v>
      </c>
      <c r="FL78" s="67">
        <v>0</v>
      </c>
      <c r="FM78" s="67">
        <v>0</v>
      </c>
      <c r="FN78" s="67">
        <v>0</v>
      </c>
      <c r="FO78" s="67">
        <v>0</v>
      </c>
      <c r="FP78" s="67">
        <v>0</v>
      </c>
      <c r="FQ78" s="67">
        <v>0</v>
      </c>
      <c r="FR78" s="67">
        <v>0</v>
      </c>
      <c r="FS78" s="67">
        <v>0</v>
      </c>
      <c r="FT78" s="67">
        <v>0</v>
      </c>
      <c r="FU78" s="67">
        <v>0</v>
      </c>
      <c r="FV78" s="67">
        <v>0</v>
      </c>
      <c r="FW78" s="67">
        <v>0</v>
      </c>
      <c r="FX78" s="67">
        <v>0</v>
      </c>
      <c r="FY78" s="68"/>
      <c r="FZ78" s="7">
        <f>SUM(C78:FX78)</f>
        <v>387510</v>
      </c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</row>
    <row r="79" spans="1:195" x14ac:dyDescent="0.2">
      <c r="A79" s="6" t="s">
        <v>546</v>
      </c>
      <c r="B79" s="7" t="s">
        <v>547</v>
      </c>
      <c r="C79" s="69">
        <v>16669559.25</v>
      </c>
      <c r="D79" s="69">
        <v>65228872.876839004</v>
      </c>
      <c r="E79" s="70">
        <v>4889730.9685400007</v>
      </c>
      <c r="F79" s="71">
        <v>17071878.890965</v>
      </c>
      <c r="G79" s="71">
        <v>0</v>
      </c>
      <c r="H79" s="71">
        <v>299937.33620399999</v>
      </c>
      <c r="I79" s="71">
        <v>25684117.510949999</v>
      </c>
      <c r="J79" s="71">
        <v>0</v>
      </c>
      <c r="K79" s="71">
        <v>0</v>
      </c>
      <c r="L79" s="71">
        <v>6155749.9522349993</v>
      </c>
      <c r="M79" s="71">
        <v>3822451.6886400003</v>
      </c>
      <c r="N79" s="71">
        <v>125564656.55575798</v>
      </c>
      <c r="O79" s="71">
        <v>26497666.232531998</v>
      </c>
      <c r="P79" s="71">
        <v>0</v>
      </c>
      <c r="Q79" s="71">
        <v>106521846.32337601</v>
      </c>
      <c r="R79" s="71">
        <v>240050.200854</v>
      </c>
      <c r="S79" s="71">
        <v>1484781.0574559998</v>
      </c>
      <c r="T79" s="71">
        <v>178859.86045200002</v>
      </c>
      <c r="U79" s="71">
        <v>100001.734362</v>
      </c>
      <c r="V79" s="71">
        <v>0</v>
      </c>
      <c r="W79" s="71">
        <v>0</v>
      </c>
      <c r="X79" s="71">
        <v>150007.06902000002</v>
      </c>
      <c r="Y79" s="71">
        <v>0</v>
      </c>
      <c r="Z79" s="71">
        <v>0</v>
      </c>
      <c r="AA79" s="71">
        <v>67376649.967920005</v>
      </c>
      <c r="AB79" s="71">
        <v>76404762.275924996</v>
      </c>
      <c r="AC79" s="71">
        <v>2656858.5666</v>
      </c>
      <c r="AD79" s="71">
        <v>2341880.6589219999</v>
      </c>
      <c r="AE79" s="71">
        <v>350012.72985</v>
      </c>
      <c r="AF79" s="71">
        <v>792910.17374400003</v>
      </c>
      <c r="AG79" s="71">
        <v>2762411.1673599998</v>
      </c>
      <c r="AH79" s="71">
        <v>0</v>
      </c>
      <c r="AI79" s="71">
        <v>0</v>
      </c>
      <c r="AJ79" s="71">
        <v>0</v>
      </c>
      <c r="AK79" s="71">
        <v>0</v>
      </c>
      <c r="AL79" s="71">
        <v>385009.72942500003</v>
      </c>
      <c r="AM79" s="71">
        <v>344768.72399999999</v>
      </c>
      <c r="AN79" s="71">
        <v>0</v>
      </c>
      <c r="AO79" s="71">
        <v>0</v>
      </c>
      <c r="AP79" s="71">
        <v>243950238.45875999</v>
      </c>
      <c r="AQ79" s="71">
        <v>297219.84899999999</v>
      </c>
      <c r="AR79" s="71">
        <v>73708634.923199996</v>
      </c>
      <c r="AS79" s="71">
        <v>15337982.64339</v>
      </c>
      <c r="AT79" s="71">
        <v>1589938.6881599997</v>
      </c>
      <c r="AU79" s="71">
        <v>0</v>
      </c>
      <c r="AV79" s="71">
        <v>0</v>
      </c>
      <c r="AW79" s="71">
        <v>0</v>
      </c>
      <c r="AX79" s="71">
        <v>0</v>
      </c>
      <c r="AY79" s="71">
        <v>0</v>
      </c>
      <c r="AZ79" s="71">
        <v>5750476.3919800008</v>
      </c>
      <c r="BA79" s="71">
        <v>8766500.0503499992</v>
      </c>
      <c r="BB79" s="71">
        <v>1008049.85</v>
      </c>
      <c r="BC79" s="71">
        <v>75173153.710859999</v>
      </c>
      <c r="BD79" s="71">
        <v>9289339.4528999999</v>
      </c>
      <c r="BE79" s="71">
        <v>4128770.1180499997</v>
      </c>
      <c r="BF79" s="71">
        <v>26750160.064949997</v>
      </c>
      <c r="BG79" s="71">
        <v>0</v>
      </c>
      <c r="BH79" s="71">
        <v>418607.49</v>
      </c>
      <c r="BI79" s="71">
        <v>0</v>
      </c>
      <c r="BJ79" s="71">
        <v>3999650.5610400001</v>
      </c>
      <c r="BK79" s="71">
        <v>24315992.629999999</v>
      </c>
      <c r="BL79" s="71">
        <v>0</v>
      </c>
      <c r="BM79" s="71">
        <v>0</v>
      </c>
      <c r="BN79" s="71">
        <v>1384912.5932199999</v>
      </c>
      <c r="BO79" s="71">
        <v>349976.32014600001</v>
      </c>
      <c r="BP79" s="71">
        <v>153686.122</v>
      </c>
      <c r="BQ79" s="71">
        <v>16634976.408600003</v>
      </c>
      <c r="BR79" s="71">
        <v>9199065.7217599992</v>
      </c>
      <c r="BS79" s="71">
        <v>2167204.4017399997</v>
      </c>
      <c r="BT79" s="71">
        <v>936864.083232</v>
      </c>
      <c r="BU79" s="71">
        <v>1100007.0868799998</v>
      </c>
      <c r="BV79" s="71">
        <v>2309835.9259100002</v>
      </c>
      <c r="BW79" s="71">
        <v>3798915.9351749998</v>
      </c>
      <c r="BX79" s="71">
        <v>0</v>
      </c>
      <c r="BY79" s="71">
        <v>0</v>
      </c>
      <c r="BZ79" s="71">
        <v>0</v>
      </c>
      <c r="CA79" s="71">
        <v>0</v>
      </c>
      <c r="CB79" s="71">
        <v>149759092.57447898</v>
      </c>
      <c r="CC79" s="71">
        <v>0</v>
      </c>
      <c r="CD79" s="71">
        <v>0</v>
      </c>
      <c r="CE79" s="71">
        <v>0</v>
      </c>
      <c r="CF79" s="71">
        <v>0</v>
      </c>
      <c r="CG79" s="71">
        <v>172598.89500000002</v>
      </c>
      <c r="CH79" s="71">
        <v>247577.70999999996</v>
      </c>
      <c r="CI79" s="71">
        <v>381434.41136500001</v>
      </c>
      <c r="CJ79" s="71">
        <v>668007.83682899992</v>
      </c>
      <c r="CK79" s="71">
        <v>12098266.082162999</v>
      </c>
      <c r="CL79" s="71">
        <v>1875983.1131800001</v>
      </c>
      <c r="CM79" s="71">
        <v>1099909.4182520001</v>
      </c>
      <c r="CN79" s="71">
        <v>62374531.002849996</v>
      </c>
      <c r="CO79" s="71">
        <v>34428577.763141997</v>
      </c>
      <c r="CP79" s="71">
        <v>3000798.0951080001</v>
      </c>
      <c r="CQ79" s="71">
        <v>0</v>
      </c>
      <c r="CR79" s="71">
        <v>350043.88475499995</v>
      </c>
      <c r="CS79" s="71">
        <v>0</v>
      </c>
      <c r="CT79" s="71">
        <v>0</v>
      </c>
      <c r="CU79" s="71">
        <v>131903.40744000001</v>
      </c>
      <c r="CV79" s="71">
        <v>171645.87975999998</v>
      </c>
      <c r="CW79" s="71">
        <v>0</v>
      </c>
      <c r="CX79" s="71">
        <v>0</v>
      </c>
      <c r="CY79" s="71">
        <v>0</v>
      </c>
      <c r="CZ79" s="71">
        <v>499908.62565</v>
      </c>
      <c r="DA79" s="71">
        <v>22013.76136</v>
      </c>
      <c r="DB79" s="71">
        <v>0</v>
      </c>
      <c r="DC79" s="71">
        <v>445024.90064999997</v>
      </c>
      <c r="DD79" s="71">
        <v>0</v>
      </c>
      <c r="DE79" s="71">
        <v>349893.22422000003</v>
      </c>
      <c r="DF79" s="71">
        <v>16027607.159144001</v>
      </c>
      <c r="DG79" s="71">
        <v>70008.775583999988</v>
      </c>
      <c r="DH79" s="71">
        <v>1899691.5163479999</v>
      </c>
      <c r="DI79" s="71">
        <v>0</v>
      </c>
      <c r="DJ79" s="71">
        <v>389973.40772000002</v>
      </c>
      <c r="DK79" s="71">
        <v>57822.047979999996</v>
      </c>
      <c r="DL79" s="71">
        <v>0</v>
      </c>
      <c r="DM79" s="71">
        <v>248000.64283500001</v>
      </c>
      <c r="DN79" s="71">
        <v>2399903.4740159996</v>
      </c>
      <c r="DO79" s="71">
        <v>548208.8873099999</v>
      </c>
      <c r="DP79" s="71">
        <v>0</v>
      </c>
      <c r="DQ79" s="71">
        <v>0</v>
      </c>
      <c r="DR79" s="71">
        <v>0</v>
      </c>
      <c r="DS79" s="71">
        <v>0</v>
      </c>
      <c r="DT79" s="71">
        <v>0</v>
      </c>
      <c r="DU79" s="71">
        <v>0</v>
      </c>
      <c r="DV79" s="71">
        <v>0</v>
      </c>
      <c r="DW79" s="71">
        <v>15870.584768000001</v>
      </c>
      <c r="DX79" s="71">
        <v>493505.05207999999</v>
      </c>
      <c r="DY79" s="71">
        <v>1327962.66912</v>
      </c>
      <c r="DZ79" s="71">
        <v>643298.63820199994</v>
      </c>
      <c r="EA79" s="71">
        <v>1269557.08864</v>
      </c>
      <c r="EB79" s="71">
        <v>545787.68999999994</v>
      </c>
      <c r="EC79" s="71">
        <v>172528.625</v>
      </c>
      <c r="ED79" s="71">
        <v>6399737.3460999997</v>
      </c>
      <c r="EE79" s="71">
        <v>0</v>
      </c>
      <c r="EF79" s="71">
        <v>0</v>
      </c>
      <c r="EG79" s="71">
        <v>0</v>
      </c>
      <c r="EH79" s="71">
        <v>0</v>
      </c>
      <c r="EI79" s="71">
        <v>0</v>
      </c>
      <c r="EJ79" s="71">
        <v>0</v>
      </c>
      <c r="EK79" s="71">
        <v>404383.67317999993</v>
      </c>
      <c r="EL79" s="71">
        <v>732094.69590000005</v>
      </c>
      <c r="EM79" s="71">
        <v>883942.03800000006</v>
      </c>
      <c r="EN79" s="71">
        <v>194979.64228999999</v>
      </c>
      <c r="EO79" s="71">
        <v>75013.292209000007</v>
      </c>
      <c r="EP79" s="71">
        <v>905478.5344</v>
      </c>
      <c r="EQ79" s="71">
        <v>5663253.4636260001</v>
      </c>
      <c r="ER79" s="71">
        <v>1164525.9506099999</v>
      </c>
      <c r="ES79" s="71">
        <v>0</v>
      </c>
      <c r="ET79" s="71">
        <v>236703.73063999999</v>
      </c>
      <c r="EU79" s="71">
        <v>0</v>
      </c>
      <c r="EV79" s="71">
        <v>0</v>
      </c>
      <c r="EW79" s="71">
        <v>3366497.28192</v>
      </c>
      <c r="EX79" s="71">
        <v>397788.50371199998</v>
      </c>
      <c r="EY79" s="71">
        <v>0</v>
      </c>
      <c r="EZ79" s="71">
        <v>0</v>
      </c>
      <c r="FA79" s="71">
        <v>5721492.3250000002</v>
      </c>
      <c r="FB79" s="71">
        <v>583800.85049999994</v>
      </c>
      <c r="FC79" s="71">
        <v>1099914.5890260001</v>
      </c>
      <c r="FD79" s="71">
        <v>0</v>
      </c>
      <c r="FE79" s="71">
        <v>250025.86220800001</v>
      </c>
      <c r="FF79" s="71">
        <v>0</v>
      </c>
      <c r="FG79" s="71">
        <v>0</v>
      </c>
      <c r="FH79" s="71">
        <v>144610.95162599999</v>
      </c>
      <c r="FI79" s="71">
        <v>3903745.356896</v>
      </c>
      <c r="FJ79" s="72">
        <v>2700538.1259999997</v>
      </c>
      <c r="FK79" s="71">
        <v>4500071.3933100002</v>
      </c>
      <c r="FL79" s="71">
        <v>8694743.8372600004</v>
      </c>
      <c r="FM79" s="71">
        <v>4500227.2790430002</v>
      </c>
      <c r="FN79" s="71">
        <v>25116580.940000001</v>
      </c>
      <c r="FO79" s="72">
        <v>2904038.4530300004</v>
      </c>
      <c r="FP79" s="71">
        <v>2674015.2147809998</v>
      </c>
      <c r="FQ79" s="71">
        <v>900265.97060000012</v>
      </c>
      <c r="FR79" s="71">
        <v>800039.81439999992</v>
      </c>
      <c r="FS79" s="71">
        <v>74921.289119999987</v>
      </c>
      <c r="FT79" s="71">
        <v>405029.625</v>
      </c>
      <c r="FU79" s="71">
        <v>1194044.6173599998</v>
      </c>
      <c r="FV79" s="71">
        <v>1471020.7375999999</v>
      </c>
      <c r="FW79" s="71">
        <v>0</v>
      </c>
      <c r="FX79" s="71">
        <v>319177.95679999999</v>
      </c>
      <c r="FY79" s="68"/>
      <c r="FZ79" s="7">
        <f>SUM(C79:FX79)</f>
        <v>1469065231.1703286</v>
      </c>
      <c r="GA79" s="18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</row>
    <row r="80" spans="1:195" x14ac:dyDescent="0.2">
      <c r="A80" s="73"/>
      <c r="B80" s="74" t="s">
        <v>548</v>
      </c>
      <c r="C80" s="75">
        <v>1023645.96</v>
      </c>
      <c r="D80" s="75">
        <v>5923407.6999999881</v>
      </c>
      <c r="E80" s="75">
        <v>1501809.63</v>
      </c>
      <c r="F80" s="75">
        <v>1480552.63</v>
      </c>
      <c r="G80" s="75">
        <v>313409.98</v>
      </c>
      <c r="H80" s="75">
        <v>197482.31</v>
      </c>
      <c r="I80" s="76">
        <v>3049421.53</v>
      </c>
      <c r="J80" s="75">
        <v>0</v>
      </c>
      <c r="K80" s="75">
        <v>0</v>
      </c>
      <c r="L80" s="75">
        <v>767975.6099999994</v>
      </c>
      <c r="M80" s="75">
        <v>339255.28999999911</v>
      </c>
      <c r="N80" s="75">
        <v>1003951.56</v>
      </c>
      <c r="O80" s="75">
        <v>3157850.6999999881</v>
      </c>
      <c r="P80" s="75">
        <v>0</v>
      </c>
      <c r="Q80" s="75">
        <v>2551562.3199999998</v>
      </c>
      <c r="R80" s="75">
        <v>93067.899999999907</v>
      </c>
      <c r="S80" s="75">
        <v>147716.44999999925</v>
      </c>
      <c r="T80" s="75">
        <v>0</v>
      </c>
      <c r="U80" s="75">
        <v>0</v>
      </c>
      <c r="V80" s="75">
        <v>0</v>
      </c>
      <c r="W80">
        <v>0</v>
      </c>
      <c r="X80" s="75">
        <v>0</v>
      </c>
      <c r="Y80" s="75">
        <v>0</v>
      </c>
      <c r="Z80" s="75">
        <v>0</v>
      </c>
      <c r="AA80" s="75">
        <v>3107770.19</v>
      </c>
      <c r="AB80" s="76">
        <v>5484100.7199999997</v>
      </c>
      <c r="AC80" s="76">
        <v>179452.74</v>
      </c>
      <c r="AD80" s="76">
        <v>173421.01</v>
      </c>
      <c r="AE80" s="75">
        <v>0</v>
      </c>
      <c r="AF80" s="76">
        <v>0</v>
      </c>
      <c r="AG80" s="75">
        <v>585726.86</v>
      </c>
      <c r="AH80" s="75">
        <v>0</v>
      </c>
      <c r="AI80" s="75">
        <v>0</v>
      </c>
      <c r="AJ80" s="75">
        <v>0</v>
      </c>
      <c r="AK80" s="75">
        <v>0</v>
      </c>
      <c r="AL80" s="75">
        <v>0</v>
      </c>
      <c r="AM80" s="75">
        <v>0</v>
      </c>
      <c r="AN80" s="75">
        <v>23452.35999999987</v>
      </c>
      <c r="AO80" s="75">
        <v>0</v>
      </c>
      <c r="AP80" s="75">
        <v>13961260.089999974</v>
      </c>
      <c r="AQ80" s="75">
        <v>4996.7000000001863</v>
      </c>
      <c r="AR80" s="75">
        <v>4936260.97</v>
      </c>
      <c r="AS80" s="75">
        <v>3140096.46</v>
      </c>
      <c r="AT80" s="75">
        <v>706569</v>
      </c>
      <c r="AU80" s="75">
        <v>183362.49</v>
      </c>
      <c r="AV80" s="75">
        <v>0</v>
      </c>
      <c r="AW80" s="75">
        <v>127133.32</v>
      </c>
      <c r="AX80" s="75">
        <v>17799.04</v>
      </c>
      <c r="AY80" s="75">
        <v>67342.069999999832</v>
      </c>
      <c r="AZ80" s="75">
        <v>5661380.25</v>
      </c>
      <c r="BA80" s="75">
        <v>4239435.37</v>
      </c>
      <c r="BB80" s="75">
        <v>2450915.0699999998</v>
      </c>
      <c r="BC80" s="76">
        <v>13979440.599999994</v>
      </c>
      <c r="BD80" s="75">
        <v>2610812.9700000002</v>
      </c>
      <c r="BE80" s="75">
        <v>691421.59</v>
      </c>
      <c r="BF80" s="75">
        <v>12423538.810000002</v>
      </c>
      <c r="BG80" s="75">
        <v>177371.84</v>
      </c>
      <c r="BH80" s="75">
        <v>272348.34999999998</v>
      </c>
      <c r="BI80" s="75">
        <v>117074.81</v>
      </c>
      <c r="BJ80" s="75">
        <v>2978693.21</v>
      </c>
      <c r="BK80" s="75">
        <v>3075849.87</v>
      </c>
      <c r="BL80" s="75">
        <v>26731.37</v>
      </c>
      <c r="BM80" s="75">
        <v>73715.73</v>
      </c>
      <c r="BN80" s="75">
        <v>0</v>
      </c>
      <c r="BO80" s="75">
        <v>46591.460000000894</v>
      </c>
      <c r="BP80" s="75">
        <v>66821.180000000168</v>
      </c>
      <c r="BQ80" s="75">
        <v>831665.80999999866</v>
      </c>
      <c r="BR80" s="75">
        <v>53981.400000002235</v>
      </c>
      <c r="BS80" s="75">
        <v>0</v>
      </c>
      <c r="BT80" s="75">
        <v>96176.64000000013</v>
      </c>
      <c r="BU80" s="75">
        <v>45796.089999999851</v>
      </c>
      <c r="BV80" s="75">
        <v>680000</v>
      </c>
      <c r="BW80" s="75">
        <v>271620.42</v>
      </c>
      <c r="BX80" s="75">
        <v>30925.080000000075</v>
      </c>
      <c r="BY80" s="75">
        <v>20772.939999999478</v>
      </c>
      <c r="BZ80" s="75">
        <v>128574.8</v>
      </c>
      <c r="CA80" s="75">
        <v>0</v>
      </c>
      <c r="CB80" s="75">
        <v>14199549.600000024</v>
      </c>
      <c r="CC80" s="75">
        <v>51316.119999999879</v>
      </c>
      <c r="CD80" s="75">
        <v>32213.38</v>
      </c>
      <c r="CE80" s="75">
        <v>35823.39000000013</v>
      </c>
      <c r="CF80" s="75">
        <v>60736.420000000158</v>
      </c>
      <c r="CG80" s="75">
        <f>52674.03+119000</f>
        <v>171674.03</v>
      </c>
      <c r="CH80" s="75">
        <v>42137.689999999944</v>
      </c>
      <c r="CI80" s="75">
        <v>191859.43000000063</v>
      </c>
      <c r="CJ80" s="75">
        <v>127581.31</v>
      </c>
      <c r="CK80" s="75">
        <v>0</v>
      </c>
      <c r="CL80" s="75">
        <v>0</v>
      </c>
      <c r="CM80" s="75">
        <v>0</v>
      </c>
      <c r="CN80" s="75">
        <v>5532198.7100000083</v>
      </c>
      <c r="CO80" s="75">
        <v>3311063.7200000137</v>
      </c>
      <c r="CP80" s="75">
        <v>487185.26</v>
      </c>
      <c r="CQ80" s="75">
        <v>0</v>
      </c>
      <c r="CR80" s="75">
        <v>0</v>
      </c>
      <c r="CS80" s="75">
        <v>0</v>
      </c>
      <c r="CT80" s="75">
        <v>0</v>
      </c>
      <c r="CU80" s="75">
        <v>0</v>
      </c>
      <c r="CV80" s="75">
        <v>0</v>
      </c>
      <c r="CW80" s="75">
        <v>2963.7100000001956</v>
      </c>
      <c r="CX80" s="75">
        <v>34454.619999999646</v>
      </c>
      <c r="CY80" s="75">
        <v>0</v>
      </c>
      <c r="CZ80" s="75">
        <v>0</v>
      </c>
      <c r="DA80" s="75">
        <v>0</v>
      </c>
      <c r="DB80" s="75">
        <v>0</v>
      </c>
      <c r="DC80" s="75">
        <v>0</v>
      </c>
      <c r="DD80" s="75">
        <v>31853.880000000121</v>
      </c>
      <c r="DE80" s="75">
        <v>0</v>
      </c>
      <c r="DF80" s="76">
        <v>964429.94000001252</v>
      </c>
      <c r="DG80" s="75">
        <v>0</v>
      </c>
      <c r="DH80" s="75">
        <v>0</v>
      </c>
      <c r="DI80" s="75">
        <v>187923.21999999881</v>
      </c>
      <c r="DJ80" s="75">
        <v>70570.470000000205</v>
      </c>
      <c r="DK80" s="75">
        <v>63148.970000000205</v>
      </c>
      <c r="DL80" s="75">
        <v>0</v>
      </c>
      <c r="DM80" s="75">
        <v>0</v>
      </c>
      <c r="DN80" s="75">
        <v>0</v>
      </c>
      <c r="DO80" s="75">
        <v>0</v>
      </c>
      <c r="DP80" s="75">
        <v>1230.7399999999907</v>
      </c>
      <c r="DQ80" s="75">
        <v>0</v>
      </c>
      <c r="DR80" s="75">
        <v>0</v>
      </c>
      <c r="DS80" s="75">
        <v>0</v>
      </c>
      <c r="DT80" s="75">
        <v>0</v>
      </c>
      <c r="DU80" s="75">
        <v>0</v>
      </c>
      <c r="DV80" s="75">
        <v>0</v>
      </c>
      <c r="DW80" s="75">
        <v>0</v>
      </c>
      <c r="DX80" s="75">
        <v>27492.279999999795</v>
      </c>
      <c r="DY80" s="75">
        <v>0</v>
      </c>
      <c r="DZ80" s="75">
        <v>739613.14999999944</v>
      </c>
      <c r="EA80" s="75">
        <v>139332.39000000001</v>
      </c>
      <c r="EB80" s="75">
        <v>81512.760000000242</v>
      </c>
      <c r="EC80" s="75">
        <v>108091.72</v>
      </c>
      <c r="ED80" s="75">
        <v>1114082.5</v>
      </c>
      <c r="EE80" s="75">
        <v>0</v>
      </c>
      <c r="EF80" s="75">
        <v>0</v>
      </c>
      <c r="EG80" s="75">
        <v>8952.6699999999255</v>
      </c>
      <c r="EH80" s="75">
        <v>6739.7900000000373</v>
      </c>
      <c r="EI80" s="75">
        <v>984513.67000000179</v>
      </c>
      <c r="EJ80" s="75">
        <v>556718.94000000507</v>
      </c>
      <c r="EK80" s="75">
        <v>0</v>
      </c>
      <c r="EL80" s="75">
        <v>19606.400000000001</v>
      </c>
      <c r="EM80" s="75">
        <v>0</v>
      </c>
      <c r="EN80" s="75">
        <v>0</v>
      </c>
      <c r="EO80" s="75">
        <v>0</v>
      </c>
      <c r="EP80" s="75">
        <v>0</v>
      </c>
      <c r="EQ80" s="75">
        <v>773723.74</v>
      </c>
      <c r="ER80" s="75">
        <v>13739.379999999888</v>
      </c>
      <c r="ES80" s="75">
        <v>0</v>
      </c>
      <c r="ET80" s="75">
        <v>0</v>
      </c>
      <c r="EU80" s="75">
        <v>0</v>
      </c>
      <c r="EV80" s="75">
        <v>25108.400000000001</v>
      </c>
      <c r="EW80" s="75">
        <v>2296.6300000003539</v>
      </c>
      <c r="EX80" s="75">
        <v>6362.1400000001304</v>
      </c>
      <c r="EY80" s="75">
        <v>0</v>
      </c>
      <c r="EZ80" s="75">
        <v>3088.3899999998976</v>
      </c>
      <c r="FA80" s="75">
        <v>650000</v>
      </c>
      <c r="FB80" s="75">
        <v>235967.64</v>
      </c>
      <c r="FC80" s="75">
        <v>1157745.67</v>
      </c>
      <c r="FD80" s="75">
        <v>0</v>
      </c>
      <c r="FE80" s="75">
        <v>0</v>
      </c>
      <c r="FF80" s="75">
        <v>0</v>
      </c>
      <c r="FG80" s="75">
        <v>0</v>
      </c>
      <c r="FH80" s="75">
        <v>0</v>
      </c>
      <c r="FI80" s="75">
        <v>464593.6400000006</v>
      </c>
      <c r="FJ80" s="75">
        <v>402051.60000000056</v>
      </c>
      <c r="FK80" s="75">
        <v>263308.68</v>
      </c>
      <c r="FL80" s="75">
        <v>679899.57</v>
      </c>
      <c r="FM80" s="75">
        <v>418806.28000000119</v>
      </c>
      <c r="FN80" s="75">
        <v>2545812.86</v>
      </c>
      <c r="FO80" s="75">
        <v>243119.79</v>
      </c>
      <c r="FP80" s="75">
        <v>520740.68999999948</v>
      </c>
      <c r="FQ80" s="75">
        <v>223101.13</v>
      </c>
      <c r="FR80" s="75">
        <v>0</v>
      </c>
      <c r="FS80" s="75">
        <v>0</v>
      </c>
      <c r="FT80" s="75">
        <v>0</v>
      </c>
      <c r="FU80" s="75">
        <v>0</v>
      </c>
      <c r="FV80" s="75">
        <v>0</v>
      </c>
      <c r="FW80" s="75">
        <v>0</v>
      </c>
      <c r="FX80" s="75">
        <v>0</v>
      </c>
      <c r="FY80" s="68"/>
      <c r="FZ80" s="7">
        <f>SUM(C80:FX80)</f>
        <v>143317546.35999998</v>
      </c>
      <c r="GA80" s="18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</row>
    <row r="81" spans="1:197" x14ac:dyDescent="0.2">
      <c r="A81" s="73"/>
      <c r="B81" s="74" t="s">
        <v>549</v>
      </c>
      <c r="C81" s="74">
        <f t="shared" ref="C81:BN81" si="25">((C278*0.25)+C80)</f>
        <v>18625124.282500003</v>
      </c>
      <c r="D81" s="74">
        <f t="shared" si="25"/>
        <v>106626803.89999999</v>
      </c>
      <c r="E81" s="74">
        <f t="shared" si="25"/>
        <v>19118966.872499999</v>
      </c>
      <c r="F81" s="74">
        <f t="shared" si="25"/>
        <v>56905666.952500001</v>
      </c>
      <c r="G81" s="74">
        <f t="shared" si="25"/>
        <v>3530164.9750000001</v>
      </c>
      <c r="H81" s="74">
        <f t="shared" si="25"/>
        <v>3128700.25</v>
      </c>
      <c r="I81" s="74">
        <f t="shared" si="25"/>
        <v>27271532.752500001</v>
      </c>
      <c r="J81" s="74">
        <f t="shared" si="25"/>
        <v>5545743.7525000004</v>
      </c>
      <c r="K81" s="74">
        <f t="shared" si="25"/>
        <v>900213.77500000002</v>
      </c>
      <c r="L81" s="74">
        <f t="shared" si="25"/>
        <v>6929725.8324999996</v>
      </c>
      <c r="M81" s="74">
        <f t="shared" si="25"/>
        <v>3822299.5924999993</v>
      </c>
      <c r="N81" s="74">
        <f t="shared" si="25"/>
        <v>132821679.13500001</v>
      </c>
      <c r="O81" s="74">
        <f t="shared" si="25"/>
        <v>36290892.847499989</v>
      </c>
      <c r="P81" s="74">
        <f t="shared" si="25"/>
        <v>1065073.7050000001</v>
      </c>
      <c r="Q81" s="74">
        <f t="shared" si="25"/>
        <v>106529720.21499999</v>
      </c>
      <c r="R81" s="74">
        <f t="shared" si="25"/>
        <v>12841261.300000001</v>
      </c>
      <c r="S81" s="74">
        <f t="shared" si="25"/>
        <v>4402045.9149999991</v>
      </c>
      <c r="T81" s="74">
        <f t="shared" si="25"/>
        <v>706141.91249999998</v>
      </c>
      <c r="U81" s="74">
        <f t="shared" si="25"/>
        <v>284249.60499999998</v>
      </c>
      <c r="V81" s="74">
        <f t="shared" si="25"/>
        <v>912745.44</v>
      </c>
      <c r="W81" s="74">
        <f t="shared" si="25"/>
        <v>605788.95499999996</v>
      </c>
      <c r="X81" s="74">
        <f t="shared" si="25"/>
        <v>244654.3775</v>
      </c>
      <c r="Y81" s="74">
        <f t="shared" si="25"/>
        <v>2041352.1775</v>
      </c>
      <c r="Z81" s="74">
        <f t="shared" si="25"/>
        <v>832889.52</v>
      </c>
      <c r="AA81" s="74">
        <f t="shared" si="25"/>
        <v>79398263.424999997</v>
      </c>
      <c r="AB81" s="74">
        <f t="shared" si="25"/>
        <v>76407125.3125</v>
      </c>
      <c r="AC81" s="74">
        <f t="shared" si="25"/>
        <v>2694706.7</v>
      </c>
      <c r="AD81" s="74">
        <f t="shared" si="25"/>
        <v>3629382.7649999997</v>
      </c>
      <c r="AE81" s="74">
        <f t="shared" si="25"/>
        <v>457963.02750000003</v>
      </c>
      <c r="AF81" s="74">
        <f t="shared" si="25"/>
        <v>724439.67</v>
      </c>
      <c r="AG81" s="74">
        <f t="shared" si="25"/>
        <v>2381370.0750000002</v>
      </c>
      <c r="AH81" s="74">
        <f t="shared" si="25"/>
        <v>2632343.1825000001</v>
      </c>
      <c r="AI81" s="74">
        <f t="shared" si="25"/>
        <v>1104840.6850000001</v>
      </c>
      <c r="AJ81" s="74">
        <f t="shared" si="25"/>
        <v>720070.87250000006</v>
      </c>
      <c r="AK81" s="74">
        <f t="shared" si="25"/>
        <v>817470.11499999999</v>
      </c>
      <c r="AL81" s="74">
        <f t="shared" si="25"/>
        <v>968294.88</v>
      </c>
      <c r="AM81" s="74">
        <f t="shared" si="25"/>
        <v>1204059.8049999999</v>
      </c>
      <c r="AN81" s="74">
        <f t="shared" si="25"/>
        <v>1106042.325</v>
      </c>
      <c r="AO81" s="74">
        <f t="shared" si="25"/>
        <v>11313442.887499999</v>
      </c>
      <c r="AP81" s="74">
        <f t="shared" si="25"/>
        <v>243945905.81749997</v>
      </c>
      <c r="AQ81" s="74">
        <f t="shared" si="25"/>
        <v>935967.93250000023</v>
      </c>
      <c r="AR81" s="74">
        <f t="shared" si="25"/>
        <v>160553444.0925</v>
      </c>
      <c r="AS81" s="74">
        <f t="shared" si="25"/>
        <v>21042112.4575</v>
      </c>
      <c r="AT81" s="74">
        <f t="shared" si="25"/>
        <v>6329562.8174999999</v>
      </c>
      <c r="AU81" s="74">
        <f t="shared" si="25"/>
        <v>1190963.0449999999</v>
      </c>
      <c r="AV81" s="74">
        <f t="shared" si="25"/>
        <v>1136892.4450000001</v>
      </c>
      <c r="AW81" s="74">
        <f t="shared" si="25"/>
        <v>1058218.0774999999</v>
      </c>
      <c r="AX81" s="74">
        <f t="shared" si="25"/>
        <v>377464.19749999995</v>
      </c>
      <c r="AY81" s="74">
        <f t="shared" si="25"/>
        <v>1360609.6974999998</v>
      </c>
      <c r="AZ81" s="74">
        <f t="shared" si="25"/>
        <v>37546035.32</v>
      </c>
      <c r="BA81" s="74">
        <f t="shared" si="25"/>
        <v>26169350.3825</v>
      </c>
      <c r="BB81" s="74">
        <f t="shared" si="25"/>
        <v>21730102.539999999</v>
      </c>
      <c r="BC81" s="74">
        <f t="shared" si="25"/>
        <v>82532414.554999992</v>
      </c>
      <c r="BD81" s="74">
        <f t="shared" si="25"/>
        <v>11207331.192500001</v>
      </c>
      <c r="BE81" s="74">
        <f t="shared" si="25"/>
        <v>4078647.6074999999</v>
      </c>
      <c r="BF81" s="74">
        <f t="shared" si="25"/>
        <v>72712833.719999999</v>
      </c>
      <c r="BG81" s="74">
        <f t="shared" si="25"/>
        <v>2819645.585</v>
      </c>
      <c r="BH81" s="74">
        <f t="shared" si="25"/>
        <v>1886573.915</v>
      </c>
      <c r="BI81" s="74">
        <f t="shared" si="25"/>
        <v>1113086.2975000001</v>
      </c>
      <c r="BJ81" s="74">
        <f t="shared" si="25"/>
        <v>18035646.175000001</v>
      </c>
      <c r="BK81" s="74">
        <f t="shared" si="25"/>
        <v>71986719.252499998</v>
      </c>
      <c r="BL81" s="74">
        <f t="shared" si="25"/>
        <v>686819.98250000004</v>
      </c>
      <c r="BM81" s="74">
        <f t="shared" si="25"/>
        <v>1123701.3699999999</v>
      </c>
      <c r="BN81" s="74">
        <f t="shared" si="25"/>
        <v>8301198.0075000003</v>
      </c>
      <c r="BO81" s="74">
        <f t="shared" ref="BO81:DZ81" si="26">((BO278*0.25)+BO80)</f>
        <v>3392564.3900000011</v>
      </c>
      <c r="BP81" s="74">
        <f t="shared" si="26"/>
        <v>868564.38750000019</v>
      </c>
      <c r="BQ81" s="74">
        <f t="shared" si="26"/>
        <v>16628904.259999998</v>
      </c>
      <c r="BR81" s="74">
        <f t="shared" si="26"/>
        <v>11285099.552500002</v>
      </c>
      <c r="BS81" s="74">
        <f t="shared" si="26"/>
        <v>3181994.9849999999</v>
      </c>
      <c r="BT81" s="74">
        <f t="shared" si="26"/>
        <v>1363055.3775000002</v>
      </c>
      <c r="BU81" s="74">
        <f t="shared" si="26"/>
        <v>1325014.5949999997</v>
      </c>
      <c r="BV81" s="74">
        <f t="shared" si="26"/>
        <v>3873602.1675</v>
      </c>
      <c r="BW81" s="74">
        <f t="shared" si="26"/>
        <v>5263504.1674999995</v>
      </c>
      <c r="BX81" s="74">
        <f t="shared" si="26"/>
        <v>431561.6650000001</v>
      </c>
      <c r="BY81" s="74">
        <f t="shared" si="26"/>
        <v>1402538.7549999994</v>
      </c>
      <c r="BZ81" s="74">
        <f t="shared" si="26"/>
        <v>956917.78250000009</v>
      </c>
      <c r="CA81" s="74">
        <f t="shared" si="26"/>
        <v>736783.89249999996</v>
      </c>
      <c r="CB81" s="74">
        <f t="shared" si="26"/>
        <v>206316443.96750003</v>
      </c>
      <c r="CC81" s="74">
        <f t="shared" si="26"/>
        <v>795750.09499999986</v>
      </c>
      <c r="CD81" s="74">
        <f t="shared" si="26"/>
        <v>820506.9375</v>
      </c>
      <c r="CE81" s="74">
        <f t="shared" si="26"/>
        <v>708351.61500000011</v>
      </c>
      <c r="CF81" s="74">
        <f t="shared" si="26"/>
        <v>637342.69000000018</v>
      </c>
      <c r="CG81" s="74">
        <f t="shared" si="26"/>
        <v>972844.86250000005</v>
      </c>
      <c r="CH81" s="74">
        <f t="shared" si="26"/>
        <v>546987.20499999996</v>
      </c>
      <c r="CI81" s="74">
        <f t="shared" si="26"/>
        <v>2070916.3875000007</v>
      </c>
      <c r="CJ81" s="74">
        <f t="shared" si="26"/>
        <v>2707200.2124999999</v>
      </c>
      <c r="CK81" s="74">
        <f t="shared" si="26"/>
        <v>14720328.484999999</v>
      </c>
      <c r="CL81" s="74">
        <f t="shared" si="26"/>
        <v>3523570.625</v>
      </c>
      <c r="CM81" s="74">
        <f t="shared" si="26"/>
        <v>2232391.2225000001</v>
      </c>
      <c r="CN81" s="74">
        <f t="shared" si="26"/>
        <v>82383806.527500004</v>
      </c>
      <c r="CO81" s="74">
        <f t="shared" si="26"/>
        <v>38655243.667500012</v>
      </c>
      <c r="CP81" s="74">
        <f t="shared" si="26"/>
        <v>3222381.6825000001</v>
      </c>
      <c r="CQ81" s="74">
        <f t="shared" si="26"/>
        <v>2439645.8774999999</v>
      </c>
      <c r="CR81" s="74">
        <f t="shared" si="26"/>
        <v>877466.34</v>
      </c>
      <c r="CS81" s="74">
        <f t="shared" si="26"/>
        <v>1053998.4275</v>
      </c>
      <c r="CT81" s="74">
        <f t="shared" si="26"/>
        <v>525222.91749999998</v>
      </c>
      <c r="CU81" s="74">
        <f t="shared" si="26"/>
        <v>1065879.8</v>
      </c>
      <c r="CV81" s="74">
        <f t="shared" si="26"/>
        <v>230988.36499999999</v>
      </c>
      <c r="CW81" s="74">
        <f t="shared" si="26"/>
        <v>788005.34750000015</v>
      </c>
      <c r="CX81" s="74">
        <f t="shared" si="26"/>
        <v>1357675.0874999997</v>
      </c>
      <c r="CY81" s="74">
        <f t="shared" si="26"/>
        <v>251407.67249999999</v>
      </c>
      <c r="CZ81" s="74">
        <f t="shared" si="26"/>
        <v>4974071.6325000003</v>
      </c>
      <c r="DA81" s="74">
        <f t="shared" si="26"/>
        <v>804346.4375</v>
      </c>
      <c r="DB81" s="74">
        <f t="shared" si="26"/>
        <v>1020052.69</v>
      </c>
      <c r="DC81" s="74">
        <f t="shared" si="26"/>
        <v>692996.79</v>
      </c>
      <c r="DD81" s="74">
        <f t="shared" si="26"/>
        <v>733221.09750000015</v>
      </c>
      <c r="DE81" s="74">
        <f t="shared" si="26"/>
        <v>1078268.1625000001</v>
      </c>
      <c r="DF81" s="74">
        <f t="shared" si="26"/>
        <v>52267229.077500015</v>
      </c>
      <c r="DG81" s="74">
        <f t="shared" si="26"/>
        <v>441941.07250000001</v>
      </c>
      <c r="DH81" s="74">
        <f t="shared" si="26"/>
        <v>4844800.6749999998</v>
      </c>
      <c r="DI81" s="74">
        <f t="shared" si="26"/>
        <v>6623843.3674999988</v>
      </c>
      <c r="DJ81" s="74">
        <f t="shared" si="26"/>
        <v>1823648.4000000001</v>
      </c>
      <c r="DK81" s="74">
        <f t="shared" si="26"/>
        <v>1396743.4300000002</v>
      </c>
      <c r="DL81" s="74">
        <f t="shared" si="26"/>
        <v>14433093.689999999</v>
      </c>
      <c r="DM81" s="74">
        <f t="shared" si="26"/>
        <v>976230.54500000004</v>
      </c>
      <c r="DN81" s="74">
        <f t="shared" si="26"/>
        <v>3577463.4725000001</v>
      </c>
      <c r="DO81" s="74">
        <f t="shared" si="26"/>
        <v>8285540.4325000001</v>
      </c>
      <c r="DP81" s="74">
        <f t="shared" si="26"/>
        <v>858974.53749999998</v>
      </c>
      <c r="DQ81" s="74">
        <f t="shared" si="26"/>
        <v>2182542.4024999999</v>
      </c>
      <c r="DR81" s="74">
        <f t="shared" si="26"/>
        <v>3735396.8450000002</v>
      </c>
      <c r="DS81" s="74">
        <f t="shared" si="26"/>
        <v>2026968.4075</v>
      </c>
      <c r="DT81" s="74">
        <f t="shared" si="26"/>
        <v>729197.59499999997</v>
      </c>
      <c r="DU81" s="74">
        <f t="shared" si="26"/>
        <v>1125978.895</v>
      </c>
      <c r="DV81" s="74">
        <f t="shared" si="26"/>
        <v>856633.08</v>
      </c>
      <c r="DW81" s="74">
        <f t="shared" si="26"/>
        <v>1035884.76</v>
      </c>
      <c r="DX81" s="74">
        <f t="shared" si="26"/>
        <v>822846.86999999976</v>
      </c>
      <c r="DY81" s="74">
        <f t="shared" si="26"/>
        <v>1117729.155</v>
      </c>
      <c r="DZ81" s="74">
        <f t="shared" si="26"/>
        <v>2859772.7324999995</v>
      </c>
      <c r="EA81" s="74">
        <f t="shared" ref="EA81:FX81" si="27">((EA278*0.25)+EA80)</f>
        <v>1782454.8725000001</v>
      </c>
      <c r="EB81" s="74">
        <f t="shared" si="27"/>
        <v>1687070.0125000002</v>
      </c>
      <c r="EC81" s="74">
        <f t="shared" si="27"/>
        <v>1072563.9075</v>
      </c>
      <c r="ED81" s="74">
        <f t="shared" si="27"/>
        <v>6330830.6349999998</v>
      </c>
      <c r="EE81" s="74">
        <f t="shared" si="27"/>
        <v>794190.41500000004</v>
      </c>
      <c r="EF81" s="74">
        <f t="shared" si="27"/>
        <v>3817684.9449999998</v>
      </c>
      <c r="EG81" s="74">
        <f t="shared" si="27"/>
        <v>902054.23999999987</v>
      </c>
      <c r="EH81" s="74">
        <f t="shared" si="27"/>
        <v>864731.69000000006</v>
      </c>
      <c r="EI81" s="74">
        <f t="shared" si="27"/>
        <v>39981163.120000005</v>
      </c>
      <c r="EJ81" s="74">
        <f t="shared" si="27"/>
        <v>24981847.987500004</v>
      </c>
      <c r="EK81" s="74">
        <f t="shared" si="27"/>
        <v>1783192.1875</v>
      </c>
      <c r="EL81" s="74">
        <f t="shared" si="27"/>
        <v>1262662.0974999999</v>
      </c>
      <c r="EM81" s="74">
        <f t="shared" si="27"/>
        <v>1189107.9650000001</v>
      </c>
      <c r="EN81" s="74">
        <f t="shared" si="27"/>
        <v>2711849.3675000002</v>
      </c>
      <c r="EO81" s="74">
        <f t="shared" si="27"/>
        <v>1065860.27</v>
      </c>
      <c r="EP81" s="74">
        <f t="shared" si="27"/>
        <v>1289963.2075</v>
      </c>
      <c r="EQ81" s="74">
        <f t="shared" si="27"/>
        <v>7497925.5499999998</v>
      </c>
      <c r="ER81" s="74">
        <f t="shared" si="27"/>
        <v>1127774.0049999999</v>
      </c>
      <c r="ES81" s="74">
        <f t="shared" si="27"/>
        <v>725705.04249999998</v>
      </c>
      <c r="ET81" s="74">
        <f t="shared" si="27"/>
        <v>917975.53</v>
      </c>
      <c r="EU81" s="74">
        <f t="shared" si="27"/>
        <v>1736605.6025</v>
      </c>
      <c r="EV81" s="74">
        <f t="shared" si="27"/>
        <v>475683.54000000004</v>
      </c>
      <c r="EW81" s="74">
        <f t="shared" si="27"/>
        <v>2972234.5450000004</v>
      </c>
      <c r="EX81" s="74">
        <f t="shared" si="27"/>
        <v>796493.51750000007</v>
      </c>
      <c r="EY81" s="74">
        <f t="shared" si="27"/>
        <v>1482425.0349999999</v>
      </c>
      <c r="EZ81" s="74">
        <f t="shared" si="27"/>
        <v>609625.71999999986</v>
      </c>
      <c r="FA81" s="74">
        <f t="shared" si="27"/>
        <v>9934111.8574999999</v>
      </c>
      <c r="FB81" s="74">
        <f t="shared" si="27"/>
        <v>1311341.2349999999</v>
      </c>
      <c r="FC81" s="74">
        <f t="shared" si="27"/>
        <v>6541697.2975000003</v>
      </c>
      <c r="FD81" s="74">
        <f t="shared" si="27"/>
        <v>1239970.7</v>
      </c>
      <c r="FE81" s="74">
        <f t="shared" si="27"/>
        <v>457804.82250000001</v>
      </c>
      <c r="FF81" s="74">
        <f t="shared" si="27"/>
        <v>826745.47250000003</v>
      </c>
      <c r="FG81" s="74">
        <f t="shared" si="27"/>
        <v>593164.20499999996</v>
      </c>
      <c r="FH81" s="74">
        <f t="shared" si="27"/>
        <v>398759.35249999998</v>
      </c>
      <c r="FI81" s="74">
        <f t="shared" si="27"/>
        <v>5017109.1275000004</v>
      </c>
      <c r="FJ81" s="74">
        <f t="shared" si="27"/>
        <v>5247633.5625000009</v>
      </c>
      <c r="FK81" s="74">
        <f t="shared" si="27"/>
        <v>6717751.4899999993</v>
      </c>
      <c r="FL81" s="74">
        <f t="shared" si="27"/>
        <v>19581923.555</v>
      </c>
      <c r="FM81" s="74">
        <f t="shared" si="27"/>
        <v>9346476.1675000004</v>
      </c>
      <c r="FN81" s="74">
        <f t="shared" si="27"/>
        <v>58198770.390000001</v>
      </c>
      <c r="FO81" s="74">
        <f t="shared" si="27"/>
        <v>3101737.8149999999</v>
      </c>
      <c r="FP81" s="74">
        <f t="shared" si="27"/>
        <v>6550752.3674999997</v>
      </c>
      <c r="FQ81" s="74">
        <f t="shared" si="27"/>
        <v>2821672.38</v>
      </c>
      <c r="FR81" s="74">
        <f t="shared" si="27"/>
        <v>745130.71750000003</v>
      </c>
      <c r="FS81" s="74">
        <f t="shared" si="27"/>
        <v>774512.72250000003</v>
      </c>
      <c r="FT81" s="74">
        <f t="shared" si="27"/>
        <v>326921.23249999998</v>
      </c>
      <c r="FU81" s="74">
        <f t="shared" si="27"/>
        <v>2358197.4424999999</v>
      </c>
      <c r="FV81" s="74">
        <f t="shared" si="27"/>
        <v>1908277.5275000001</v>
      </c>
      <c r="FW81" s="74">
        <f t="shared" si="27"/>
        <v>767794.62250000006</v>
      </c>
      <c r="FX81" s="74">
        <f t="shared" si="27"/>
        <v>319161.90250000003</v>
      </c>
      <c r="FY81" s="7"/>
      <c r="FZ81" s="7">
        <f>SUM(C81:FX81)</f>
        <v>2333291471.4725003</v>
      </c>
      <c r="GA81" s="18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</row>
    <row r="82" spans="1:197" x14ac:dyDescent="0.2">
      <c r="A82" s="77">
        <v>0.08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18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</row>
    <row r="83" spans="1:197" ht="15.75" x14ac:dyDescent="0.25">
      <c r="A83" s="7"/>
      <c r="B83" s="43" t="s">
        <v>550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18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</row>
    <row r="84" spans="1:197" x14ac:dyDescent="0.2">
      <c r="A84" s="6" t="s">
        <v>551</v>
      </c>
      <c r="B84" s="7" t="s">
        <v>552</v>
      </c>
      <c r="C84" s="18">
        <f t="shared" ref="C84:BN84" si="28">C16</f>
        <v>6372</v>
      </c>
      <c r="D84" s="18">
        <f t="shared" si="28"/>
        <v>34363.5</v>
      </c>
      <c r="E84" s="18">
        <f t="shared" si="28"/>
        <v>5274</v>
      </c>
      <c r="F84" s="18">
        <f t="shared" si="28"/>
        <v>20215.5</v>
      </c>
      <c r="G84" s="18">
        <f t="shared" si="28"/>
        <v>1234</v>
      </c>
      <c r="H84" s="18">
        <f t="shared" si="28"/>
        <v>1129</v>
      </c>
      <c r="I84" s="18">
        <f t="shared" si="28"/>
        <v>7427.5</v>
      </c>
      <c r="J84" s="18">
        <f t="shared" si="28"/>
        <v>2111.5</v>
      </c>
      <c r="K84" s="18">
        <f t="shared" si="28"/>
        <v>249</v>
      </c>
      <c r="L84" s="18">
        <f t="shared" si="28"/>
        <v>2195</v>
      </c>
      <c r="M84" s="18">
        <f t="shared" si="28"/>
        <v>998.5</v>
      </c>
      <c r="N84" s="18">
        <f t="shared" si="28"/>
        <v>50787.5</v>
      </c>
      <c r="O84" s="18">
        <f t="shared" si="28"/>
        <v>13067.5</v>
      </c>
      <c r="P84" s="18">
        <f t="shared" si="28"/>
        <v>303.5</v>
      </c>
      <c r="Q84" s="18">
        <f t="shared" si="28"/>
        <v>36575</v>
      </c>
      <c r="R84" s="18">
        <f t="shared" si="28"/>
        <v>477.5</v>
      </c>
      <c r="S84" s="18">
        <f t="shared" si="28"/>
        <v>1644</v>
      </c>
      <c r="T84" s="18">
        <f t="shared" si="28"/>
        <v>166.5</v>
      </c>
      <c r="U84" s="18">
        <f t="shared" si="28"/>
        <v>48.5</v>
      </c>
      <c r="V84" s="18">
        <f t="shared" si="28"/>
        <v>265.5</v>
      </c>
      <c r="W84" s="18">
        <f t="shared" si="28"/>
        <v>130.5</v>
      </c>
      <c r="X84" s="18">
        <f t="shared" si="28"/>
        <v>30</v>
      </c>
      <c r="Y84" s="18">
        <f t="shared" si="28"/>
        <v>456</v>
      </c>
      <c r="Z84" s="18">
        <f t="shared" si="28"/>
        <v>235.5</v>
      </c>
      <c r="AA84" s="18">
        <f t="shared" si="28"/>
        <v>30979.5</v>
      </c>
      <c r="AB84" s="18">
        <f t="shared" si="28"/>
        <v>27171.5</v>
      </c>
      <c r="AC84" s="18">
        <f t="shared" si="28"/>
        <v>951</v>
      </c>
      <c r="AD84" s="18">
        <f t="shared" si="28"/>
        <v>1259.5</v>
      </c>
      <c r="AE84" s="18">
        <f t="shared" si="28"/>
        <v>92</v>
      </c>
      <c r="AF84" s="18">
        <f t="shared" si="28"/>
        <v>172</v>
      </c>
      <c r="AG84" s="18">
        <f t="shared" si="28"/>
        <v>609</v>
      </c>
      <c r="AH84" s="18">
        <f t="shared" si="28"/>
        <v>991.5</v>
      </c>
      <c r="AI84" s="18">
        <f t="shared" si="28"/>
        <v>365.5</v>
      </c>
      <c r="AJ84" s="18">
        <f t="shared" si="28"/>
        <v>153</v>
      </c>
      <c r="AK84" s="18">
        <f t="shared" si="28"/>
        <v>166.5</v>
      </c>
      <c r="AL84" s="18">
        <f t="shared" si="28"/>
        <v>259.5</v>
      </c>
      <c r="AM84" s="18">
        <f t="shared" si="28"/>
        <v>380</v>
      </c>
      <c r="AN84" s="18">
        <f t="shared" si="28"/>
        <v>318.5</v>
      </c>
      <c r="AO84" s="18">
        <f t="shared" si="28"/>
        <v>4241</v>
      </c>
      <c r="AP84" s="18">
        <f t="shared" si="28"/>
        <v>82330</v>
      </c>
      <c r="AQ84" s="18">
        <f t="shared" si="28"/>
        <v>244.5</v>
      </c>
      <c r="AR84" s="18">
        <f t="shared" si="28"/>
        <v>59455.5</v>
      </c>
      <c r="AS84" s="18">
        <f t="shared" si="28"/>
        <v>6343.5</v>
      </c>
      <c r="AT84" s="18">
        <f t="shared" si="28"/>
        <v>2293.5</v>
      </c>
      <c r="AU84" s="18">
        <f t="shared" si="28"/>
        <v>275</v>
      </c>
      <c r="AV84" s="18">
        <f t="shared" si="28"/>
        <v>329.5</v>
      </c>
      <c r="AW84" s="18">
        <f t="shared" si="28"/>
        <v>248.5</v>
      </c>
      <c r="AX84" s="18">
        <f t="shared" si="28"/>
        <v>69.5</v>
      </c>
      <c r="AY84" s="18">
        <f t="shared" si="28"/>
        <v>409.5</v>
      </c>
      <c r="AZ84" s="18">
        <f t="shared" si="28"/>
        <v>12298.5</v>
      </c>
      <c r="BA84" s="18">
        <f t="shared" si="28"/>
        <v>9225.5</v>
      </c>
      <c r="BB84" s="18">
        <f t="shared" si="28"/>
        <v>7727</v>
      </c>
      <c r="BC84" s="18">
        <f t="shared" si="28"/>
        <v>21009</v>
      </c>
      <c r="BD84" s="18">
        <f t="shared" si="28"/>
        <v>3622.5</v>
      </c>
      <c r="BE84" s="18">
        <f t="shared" si="28"/>
        <v>1286</v>
      </c>
      <c r="BF84" s="18">
        <f t="shared" si="28"/>
        <v>24490.5</v>
      </c>
      <c r="BG84" s="18">
        <f t="shared" si="28"/>
        <v>894</v>
      </c>
      <c r="BH84" s="18">
        <f t="shared" si="28"/>
        <v>566</v>
      </c>
      <c r="BI84" s="18">
        <f t="shared" si="28"/>
        <v>270</v>
      </c>
      <c r="BJ84" s="18">
        <f t="shared" si="28"/>
        <v>6299.5</v>
      </c>
      <c r="BK84" s="18">
        <f t="shared" si="28"/>
        <v>18861.5</v>
      </c>
      <c r="BL84" s="18">
        <f t="shared" si="28"/>
        <v>75.5</v>
      </c>
      <c r="BM84" s="18">
        <f t="shared" si="28"/>
        <v>303</v>
      </c>
      <c r="BN84" s="18">
        <f t="shared" si="28"/>
        <v>3219</v>
      </c>
      <c r="BO84" s="18">
        <f t="shared" ref="BO84:DZ84" si="29">BO16</f>
        <v>1303.5</v>
      </c>
      <c r="BP84" s="18">
        <f t="shared" si="29"/>
        <v>175</v>
      </c>
      <c r="BQ84" s="18">
        <f t="shared" si="29"/>
        <v>5661.5</v>
      </c>
      <c r="BR84" s="18">
        <f t="shared" si="29"/>
        <v>4525</v>
      </c>
      <c r="BS84" s="18">
        <f t="shared" si="29"/>
        <v>1123.5</v>
      </c>
      <c r="BT84" s="18">
        <f t="shared" si="29"/>
        <v>379.5</v>
      </c>
      <c r="BU84" s="18">
        <f t="shared" si="29"/>
        <v>395.5</v>
      </c>
      <c r="BV84" s="18">
        <f t="shared" si="29"/>
        <v>1232</v>
      </c>
      <c r="BW84" s="18">
        <f t="shared" si="29"/>
        <v>1990</v>
      </c>
      <c r="BX84" s="18">
        <f t="shared" si="29"/>
        <v>72.5</v>
      </c>
      <c r="BY84" s="18">
        <f t="shared" si="29"/>
        <v>451</v>
      </c>
      <c r="BZ84" s="18">
        <f t="shared" si="29"/>
        <v>217</v>
      </c>
      <c r="CA84" s="18">
        <f t="shared" si="29"/>
        <v>167.5</v>
      </c>
      <c r="CB84" s="18">
        <f t="shared" si="29"/>
        <v>72924.5</v>
      </c>
      <c r="CC84" s="18">
        <f t="shared" si="29"/>
        <v>186</v>
      </c>
      <c r="CD84" s="18">
        <f t="shared" si="29"/>
        <v>223</v>
      </c>
      <c r="CE84" s="18">
        <f t="shared" si="29"/>
        <v>156.5</v>
      </c>
      <c r="CF84" s="18">
        <f t="shared" si="29"/>
        <v>119</v>
      </c>
      <c r="CG84" s="18">
        <f t="shared" si="29"/>
        <v>202.5</v>
      </c>
      <c r="CH84" s="18">
        <f t="shared" si="29"/>
        <v>101.5</v>
      </c>
      <c r="CI84" s="18">
        <f t="shared" si="29"/>
        <v>715.5</v>
      </c>
      <c r="CJ84" s="18">
        <f t="shared" si="29"/>
        <v>900</v>
      </c>
      <c r="CK84" s="18">
        <f t="shared" si="29"/>
        <v>4395</v>
      </c>
      <c r="CL84" s="18">
        <f t="shared" si="29"/>
        <v>1269</v>
      </c>
      <c r="CM84" s="18">
        <f t="shared" si="29"/>
        <v>698</v>
      </c>
      <c r="CN84" s="18">
        <f t="shared" si="29"/>
        <v>28615</v>
      </c>
      <c r="CO84" s="18">
        <f t="shared" si="29"/>
        <v>14617</v>
      </c>
      <c r="CP84" s="18">
        <f t="shared" si="29"/>
        <v>983</v>
      </c>
      <c r="CQ84" s="18">
        <f t="shared" si="29"/>
        <v>805</v>
      </c>
      <c r="CR84" s="18">
        <f t="shared" si="29"/>
        <v>238</v>
      </c>
      <c r="CS84" s="18">
        <f t="shared" si="29"/>
        <v>308</v>
      </c>
      <c r="CT84" s="18">
        <f t="shared" si="29"/>
        <v>107.5</v>
      </c>
      <c r="CU84" s="18">
        <f t="shared" si="29"/>
        <v>69</v>
      </c>
      <c r="CV84" s="18">
        <f t="shared" si="29"/>
        <v>29.5</v>
      </c>
      <c r="CW84" s="18">
        <f t="shared" si="29"/>
        <v>195.5</v>
      </c>
      <c r="CX84" s="18">
        <f t="shared" si="29"/>
        <v>467.5</v>
      </c>
      <c r="CY84" s="18">
        <f t="shared" si="29"/>
        <v>37</v>
      </c>
      <c r="CZ84" s="18">
        <f t="shared" si="29"/>
        <v>1845</v>
      </c>
      <c r="DA84" s="18">
        <f t="shared" si="29"/>
        <v>203.5</v>
      </c>
      <c r="DB84" s="18">
        <f t="shared" si="29"/>
        <v>316</v>
      </c>
      <c r="DC84" s="18">
        <f t="shared" si="29"/>
        <v>162</v>
      </c>
      <c r="DD84" s="18">
        <f t="shared" si="29"/>
        <v>157</v>
      </c>
      <c r="DE84" s="18">
        <f t="shared" si="29"/>
        <v>291.5</v>
      </c>
      <c r="DF84" s="18">
        <f t="shared" si="29"/>
        <v>19957.5</v>
      </c>
      <c r="DG84" s="18">
        <f t="shared" si="29"/>
        <v>85</v>
      </c>
      <c r="DH84" s="18">
        <f t="shared" si="29"/>
        <v>1945</v>
      </c>
      <c r="DI84" s="18">
        <f t="shared" si="29"/>
        <v>2362.5</v>
      </c>
      <c r="DJ84" s="18">
        <f t="shared" si="29"/>
        <v>631.5</v>
      </c>
      <c r="DK84" s="18">
        <f t="shared" si="29"/>
        <v>468</v>
      </c>
      <c r="DL84" s="18">
        <f t="shared" si="29"/>
        <v>5726</v>
      </c>
      <c r="DM84" s="18">
        <f t="shared" si="29"/>
        <v>236</v>
      </c>
      <c r="DN84" s="18">
        <f t="shared" si="29"/>
        <v>1296.5</v>
      </c>
      <c r="DO84" s="18">
        <f t="shared" si="29"/>
        <v>3203</v>
      </c>
      <c r="DP84" s="18">
        <f t="shared" si="29"/>
        <v>208.5</v>
      </c>
      <c r="DQ84" s="18">
        <f t="shared" si="29"/>
        <v>798</v>
      </c>
      <c r="DR84" s="18">
        <f t="shared" si="29"/>
        <v>1356.5</v>
      </c>
      <c r="DS84" s="18">
        <f t="shared" si="29"/>
        <v>632</v>
      </c>
      <c r="DT84" s="18">
        <f t="shared" si="29"/>
        <v>163</v>
      </c>
      <c r="DU84" s="18">
        <f t="shared" si="29"/>
        <v>346.5</v>
      </c>
      <c r="DV84" s="18">
        <f t="shared" si="29"/>
        <v>218</v>
      </c>
      <c r="DW84" s="18">
        <f t="shared" si="29"/>
        <v>314</v>
      </c>
      <c r="DX84" s="18">
        <f t="shared" si="29"/>
        <v>160.5</v>
      </c>
      <c r="DY84" s="18">
        <f t="shared" si="29"/>
        <v>309.5</v>
      </c>
      <c r="DZ84" s="18">
        <f t="shared" si="29"/>
        <v>729.5</v>
      </c>
      <c r="EA84" s="18">
        <f t="shared" ref="EA84:FX84" si="30">EA16</f>
        <v>533.5</v>
      </c>
      <c r="EB84" s="18">
        <f t="shared" si="30"/>
        <v>556.5</v>
      </c>
      <c r="EC84" s="18">
        <f t="shared" si="30"/>
        <v>306.5</v>
      </c>
      <c r="ED84" s="18">
        <f t="shared" si="30"/>
        <v>1552.5</v>
      </c>
      <c r="EE84" s="18">
        <f t="shared" si="30"/>
        <v>198</v>
      </c>
      <c r="EF84" s="18">
        <f t="shared" si="30"/>
        <v>1414</v>
      </c>
      <c r="EG84" s="18">
        <f t="shared" si="30"/>
        <v>252.5</v>
      </c>
      <c r="EH84" s="18">
        <f t="shared" si="30"/>
        <v>248.5</v>
      </c>
      <c r="EI84" s="18">
        <f t="shared" si="30"/>
        <v>14340.5</v>
      </c>
      <c r="EJ84" s="18">
        <f t="shared" si="30"/>
        <v>10073.5</v>
      </c>
      <c r="EK84" s="18">
        <f t="shared" si="30"/>
        <v>673.5</v>
      </c>
      <c r="EL84" s="18">
        <f t="shared" si="30"/>
        <v>457.5</v>
      </c>
      <c r="EM84" s="18">
        <f t="shared" si="30"/>
        <v>391.5</v>
      </c>
      <c r="EN84" s="18">
        <f t="shared" si="30"/>
        <v>896.5</v>
      </c>
      <c r="EO84" s="18">
        <f t="shared" si="30"/>
        <v>322</v>
      </c>
      <c r="EP84" s="18">
        <f t="shared" si="30"/>
        <v>424.5</v>
      </c>
      <c r="EQ84" s="18">
        <f t="shared" si="30"/>
        <v>2592.5</v>
      </c>
      <c r="ER84" s="18">
        <f t="shared" si="30"/>
        <v>316.5</v>
      </c>
      <c r="ES84" s="18">
        <f t="shared" si="30"/>
        <v>168.5</v>
      </c>
      <c r="ET84" s="18">
        <f t="shared" si="30"/>
        <v>166</v>
      </c>
      <c r="EU84" s="18">
        <f t="shared" si="30"/>
        <v>581</v>
      </c>
      <c r="EV84" s="18">
        <f t="shared" si="30"/>
        <v>80</v>
      </c>
      <c r="EW84" s="18">
        <f t="shared" si="30"/>
        <v>871</v>
      </c>
      <c r="EX84" s="18">
        <f t="shared" si="30"/>
        <v>165.5</v>
      </c>
      <c r="EY84" s="18">
        <f t="shared" si="30"/>
        <v>208.5</v>
      </c>
      <c r="EZ84" s="18">
        <f t="shared" si="30"/>
        <v>114</v>
      </c>
      <c r="FA84" s="18">
        <f t="shared" si="30"/>
        <v>3486</v>
      </c>
      <c r="FB84" s="18">
        <f t="shared" si="30"/>
        <v>286.5</v>
      </c>
      <c r="FC84" s="18">
        <f t="shared" si="30"/>
        <v>1944</v>
      </c>
      <c r="FD84" s="18">
        <f t="shared" si="30"/>
        <v>415</v>
      </c>
      <c r="FE84" s="18">
        <f t="shared" si="30"/>
        <v>82</v>
      </c>
      <c r="FF84" s="18">
        <f t="shared" si="30"/>
        <v>188</v>
      </c>
      <c r="FG84" s="18">
        <f t="shared" si="30"/>
        <v>124</v>
      </c>
      <c r="FH84" s="18">
        <f t="shared" si="30"/>
        <v>72</v>
      </c>
      <c r="FI84" s="18">
        <f t="shared" si="30"/>
        <v>1752</v>
      </c>
      <c r="FJ84" s="18">
        <f t="shared" si="30"/>
        <v>1998.5</v>
      </c>
      <c r="FK84" s="18">
        <f t="shared" si="30"/>
        <v>2612.5</v>
      </c>
      <c r="FL84" s="18">
        <f t="shared" si="30"/>
        <v>7995.5</v>
      </c>
      <c r="FM84" s="18">
        <f t="shared" si="30"/>
        <v>3731.5</v>
      </c>
      <c r="FN84" s="18">
        <f t="shared" si="30"/>
        <v>21573.5</v>
      </c>
      <c r="FO84" s="18">
        <f t="shared" si="30"/>
        <v>1104</v>
      </c>
      <c r="FP84" s="18">
        <f t="shared" si="30"/>
        <v>2342</v>
      </c>
      <c r="FQ84" s="18">
        <f t="shared" si="30"/>
        <v>994.5</v>
      </c>
      <c r="FR84" s="18">
        <f t="shared" si="30"/>
        <v>169.5</v>
      </c>
      <c r="FS84" s="18">
        <f t="shared" si="30"/>
        <v>179</v>
      </c>
      <c r="FT84" s="18">
        <f t="shared" si="30"/>
        <v>58</v>
      </c>
      <c r="FU84" s="18">
        <f t="shared" si="30"/>
        <v>832.5</v>
      </c>
      <c r="FV84" s="18">
        <f t="shared" si="30"/>
        <v>689</v>
      </c>
      <c r="FW84" s="18">
        <f t="shared" si="30"/>
        <v>156</v>
      </c>
      <c r="FX84" s="18">
        <f t="shared" si="30"/>
        <v>57.5</v>
      </c>
      <c r="FY84" s="7"/>
      <c r="FZ84" s="18">
        <f t="shared" ref="FZ84:FZ89" si="31">SUM(C84:FX84)</f>
        <v>796939.5</v>
      </c>
      <c r="GA84" s="20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</row>
    <row r="85" spans="1:197" x14ac:dyDescent="0.2">
      <c r="A85" s="6" t="s">
        <v>553</v>
      </c>
      <c r="B85" s="7" t="s">
        <v>554</v>
      </c>
      <c r="C85" s="18">
        <f t="shared" ref="C85:BN88" si="32">C24</f>
        <v>6356.5</v>
      </c>
      <c r="D85" s="18">
        <f t="shared" si="32"/>
        <v>34775</v>
      </c>
      <c r="E85" s="18">
        <f t="shared" si="32"/>
        <v>5544</v>
      </c>
      <c r="F85" s="18">
        <f t="shared" si="32"/>
        <v>19613</v>
      </c>
      <c r="G85" s="18">
        <f t="shared" si="32"/>
        <v>1207.5</v>
      </c>
      <c r="H85" s="18">
        <f t="shared" si="32"/>
        <v>1096.5</v>
      </c>
      <c r="I85" s="18">
        <f t="shared" si="32"/>
        <v>7781</v>
      </c>
      <c r="J85" s="18">
        <f t="shared" si="32"/>
        <v>2171.5</v>
      </c>
      <c r="K85" s="18">
        <f t="shared" si="32"/>
        <v>233.5</v>
      </c>
      <c r="L85" s="18">
        <f t="shared" si="32"/>
        <v>2219.5</v>
      </c>
      <c r="M85" s="18">
        <f t="shared" si="32"/>
        <v>1047</v>
      </c>
      <c r="N85" s="18">
        <f t="shared" si="32"/>
        <v>51486.5</v>
      </c>
      <c r="O85" s="18">
        <f t="shared" si="32"/>
        <v>13342.5</v>
      </c>
      <c r="P85" s="18">
        <f t="shared" si="32"/>
        <v>270.5</v>
      </c>
      <c r="Q85" s="18">
        <f t="shared" si="32"/>
        <v>36070.5</v>
      </c>
      <c r="R85" s="18">
        <f t="shared" si="32"/>
        <v>474.5</v>
      </c>
      <c r="S85" s="18">
        <f t="shared" si="32"/>
        <v>1662.5</v>
      </c>
      <c r="T85" s="18">
        <f t="shared" si="32"/>
        <v>144.5</v>
      </c>
      <c r="U85" s="18">
        <f t="shared" si="32"/>
        <v>54.5</v>
      </c>
      <c r="V85" s="18">
        <f t="shared" si="32"/>
        <v>250</v>
      </c>
      <c r="W85" s="18">
        <f t="shared" si="32"/>
        <v>142</v>
      </c>
      <c r="X85" s="18">
        <f t="shared" si="32"/>
        <v>44</v>
      </c>
      <c r="Y85" s="18">
        <f t="shared" si="32"/>
        <v>434</v>
      </c>
      <c r="Z85" s="18">
        <f t="shared" si="32"/>
        <v>219</v>
      </c>
      <c r="AA85" s="18">
        <f t="shared" si="32"/>
        <v>30848.5</v>
      </c>
      <c r="AB85" s="18">
        <f t="shared" si="32"/>
        <v>27335.5</v>
      </c>
      <c r="AC85" s="18">
        <f t="shared" si="32"/>
        <v>960</v>
      </c>
      <c r="AD85" s="18">
        <f t="shared" si="32"/>
        <v>1252.5</v>
      </c>
      <c r="AE85" s="18">
        <f t="shared" si="32"/>
        <v>92.5</v>
      </c>
      <c r="AF85" s="18">
        <f t="shared" si="32"/>
        <v>174.5</v>
      </c>
      <c r="AG85" s="18">
        <f t="shared" si="32"/>
        <v>632</v>
      </c>
      <c r="AH85" s="18">
        <f t="shared" si="32"/>
        <v>1008</v>
      </c>
      <c r="AI85" s="18">
        <f t="shared" si="32"/>
        <v>331.5</v>
      </c>
      <c r="AJ85" s="18">
        <f t="shared" si="32"/>
        <v>140.5</v>
      </c>
      <c r="AK85" s="18">
        <f t="shared" si="32"/>
        <v>177.5</v>
      </c>
      <c r="AL85" s="18">
        <f t="shared" si="32"/>
        <v>237.5</v>
      </c>
      <c r="AM85" s="18">
        <f t="shared" si="32"/>
        <v>403</v>
      </c>
      <c r="AN85" s="18">
        <f t="shared" si="32"/>
        <v>331.5</v>
      </c>
      <c r="AO85" s="18">
        <f t="shared" si="32"/>
        <v>4360.5</v>
      </c>
      <c r="AP85" s="18">
        <f t="shared" si="32"/>
        <v>83793</v>
      </c>
      <c r="AQ85" s="18">
        <f t="shared" si="32"/>
        <v>241</v>
      </c>
      <c r="AR85" s="18">
        <f t="shared" si="32"/>
        <v>60239.5</v>
      </c>
      <c r="AS85" s="18">
        <f t="shared" si="32"/>
        <v>6425.5</v>
      </c>
      <c r="AT85" s="18">
        <f t="shared" si="32"/>
        <v>2232</v>
      </c>
      <c r="AU85" s="18">
        <f t="shared" si="32"/>
        <v>255</v>
      </c>
      <c r="AV85" s="18">
        <f t="shared" si="32"/>
        <v>304</v>
      </c>
      <c r="AW85" s="18">
        <f t="shared" si="32"/>
        <v>254</v>
      </c>
      <c r="AX85" s="18">
        <f t="shared" si="32"/>
        <v>71.5</v>
      </c>
      <c r="AY85" s="18">
        <f t="shared" si="32"/>
        <v>426</v>
      </c>
      <c r="AZ85" s="18">
        <f t="shared" si="32"/>
        <v>12587</v>
      </c>
      <c r="BA85" s="18">
        <f t="shared" si="32"/>
        <v>8981</v>
      </c>
      <c r="BB85" s="18">
        <f t="shared" si="32"/>
        <v>7862.5</v>
      </c>
      <c r="BC85" s="18">
        <f t="shared" si="32"/>
        <v>21479.5</v>
      </c>
      <c r="BD85" s="18">
        <f t="shared" si="32"/>
        <v>3545</v>
      </c>
      <c r="BE85" s="18">
        <f t="shared" si="32"/>
        <v>1295.5</v>
      </c>
      <c r="BF85" s="18">
        <f t="shared" si="32"/>
        <v>24154.5</v>
      </c>
      <c r="BG85" s="18">
        <f t="shared" si="32"/>
        <v>891.5</v>
      </c>
      <c r="BH85" s="18">
        <f t="shared" si="32"/>
        <v>546.5</v>
      </c>
      <c r="BI85" s="18">
        <f t="shared" si="32"/>
        <v>258</v>
      </c>
      <c r="BJ85" s="18">
        <f t="shared" si="32"/>
        <v>6328.5</v>
      </c>
      <c r="BK85" s="18">
        <f t="shared" si="32"/>
        <v>18568.5</v>
      </c>
      <c r="BL85" s="18">
        <f t="shared" si="32"/>
        <v>109.5</v>
      </c>
      <c r="BM85" s="18">
        <f t="shared" si="32"/>
        <v>288</v>
      </c>
      <c r="BN85" s="18">
        <f t="shared" si="32"/>
        <v>3258</v>
      </c>
      <c r="BO85" s="18">
        <f t="shared" ref="BO85:DZ88" si="33">BO24</f>
        <v>1341</v>
      </c>
      <c r="BP85" s="18">
        <f t="shared" si="33"/>
        <v>194</v>
      </c>
      <c r="BQ85" s="18">
        <f t="shared" si="33"/>
        <v>5572.5</v>
      </c>
      <c r="BR85" s="18">
        <f t="shared" si="33"/>
        <v>4487</v>
      </c>
      <c r="BS85" s="18">
        <f t="shared" si="33"/>
        <v>1138.5</v>
      </c>
      <c r="BT85" s="18">
        <f t="shared" si="33"/>
        <v>412.5</v>
      </c>
      <c r="BU85" s="18">
        <f t="shared" si="33"/>
        <v>398</v>
      </c>
      <c r="BV85" s="18">
        <f t="shared" si="33"/>
        <v>1248.5</v>
      </c>
      <c r="BW85" s="18">
        <f t="shared" si="33"/>
        <v>2006.5</v>
      </c>
      <c r="BX85" s="18">
        <f t="shared" si="33"/>
        <v>69</v>
      </c>
      <c r="BY85" s="18">
        <f t="shared" si="33"/>
        <v>466</v>
      </c>
      <c r="BZ85" s="18">
        <f t="shared" si="33"/>
        <v>199</v>
      </c>
      <c r="CA85" s="18">
        <f t="shared" si="33"/>
        <v>153</v>
      </c>
      <c r="CB85" s="18">
        <f t="shared" si="33"/>
        <v>73784</v>
      </c>
      <c r="CC85" s="18">
        <f t="shared" si="33"/>
        <v>187</v>
      </c>
      <c r="CD85" s="18">
        <f t="shared" si="33"/>
        <v>84</v>
      </c>
      <c r="CE85" s="18">
        <f t="shared" si="33"/>
        <v>125.5</v>
      </c>
      <c r="CF85" s="18">
        <f t="shared" si="33"/>
        <v>141.5</v>
      </c>
      <c r="CG85" s="18">
        <f t="shared" si="33"/>
        <v>209</v>
      </c>
      <c r="CH85" s="18">
        <f t="shared" si="33"/>
        <v>101</v>
      </c>
      <c r="CI85" s="18">
        <f t="shared" si="33"/>
        <v>687.5</v>
      </c>
      <c r="CJ85" s="18">
        <f t="shared" si="33"/>
        <v>925.5</v>
      </c>
      <c r="CK85" s="18">
        <f t="shared" si="33"/>
        <v>4431.5</v>
      </c>
      <c r="CL85" s="18">
        <f t="shared" si="33"/>
        <v>1311.5</v>
      </c>
      <c r="CM85" s="18">
        <f t="shared" si="33"/>
        <v>688</v>
      </c>
      <c r="CN85" s="18">
        <f t="shared" si="33"/>
        <v>28349</v>
      </c>
      <c r="CO85" s="18">
        <f t="shared" si="33"/>
        <v>14746.5</v>
      </c>
      <c r="CP85" s="18">
        <f t="shared" si="33"/>
        <v>997</v>
      </c>
      <c r="CQ85" s="18">
        <f t="shared" si="33"/>
        <v>789.5</v>
      </c>
      <c r="CR85" s="18">
        <f t="shared" si="33"/>
        <v>214.5</v>
      </c>
      <c r="CS85" s="18">
        <f t="shared" si="33"/>
        <v>314</v>
      </c>
      <c r="CT85" s="18">
        <f t="shared" si="33"/>
        <v>101.5</v>
      </c>
      <c r="CU85" s="18">
        <f t="shared" si="33"/>
        <v>83</v>
      </c>
      <c r="CV85" s="18">
        <f t="shared" si="33"/>
        <v>28</v>
      </c>
      <c r="CW85" s="18">
        <f t="shared" si="33"/>
        <v>188.5</v>
      </c>
      <c r="CX85" s="18">
        <f t="shared" si="33"/>
        <v>454</v>
      </c>
      <c r="CY85" s="18">
        <f t="shared" si="33"/>
        <v>36.5</v>
      </c>
      <c r="CZ85" s="18">
        <f t="shared" si="33"/>
        <v>1888</v>
      </c>
      <c r="DA85" s="18">
        <f t="shared" si="33"/>
        <v>197</v>
      </c>
      <c r="DB85" s="18">
        <f t="shared" si="33"/>
        <v>308.5</v>
      </c>
      <c r="DC85" s="18">
        <f t="shared" si="33"/>
        <v>142</v>
      </c>
      <c r="DD85" s="18">
        <f t="shared" si="33"/>
        <v>156</v>
      </c>
      <c r="DE85" s="18">
        <f t="shared" si="33"/>
        <v>287.5</v>
      </c>
      <c r="DF85" s="18">
        <f t="shared" si="33"/>
        <v>20440</v>
      </c>
      <c r="DG85" s="18">
        <f t="shared" si="33"/>
        <v>79</v>
      </c>
      <c r="DH85" s="18">
        <f t="shared" si="33"/>
        <v>1945</v>
      </c>
      <c r="DI85" s="18">
        <f t="shared" si="33"/>
        <v>2491</v>
      </c>
      <c r="DJ85" s="18">
        <f t="shared" si="33"/>
        <v>662.5</v>
      </c>
      <c r="DK85" s="18">
        <f t="shared" si="33"/>
        <v>454</v>
      </c>
      <c r="DL85" s="18">
        <f t="shared" si="33"/>
        <v>5766</v>
      </c>
      <c r="DM85" s="18">
        <f t="shared" si="33"/>
        <v>238</v>
      </c>
      <c r="DN85" s="18">
        <f t="shared" si="33"/>
        <v>1321</v>
      </c>
      <c r="DO85" s="18">
        <f t="shared" si="33"/>
        <v>3212.5</v>
      </c>
      <c r="DP85" s="18">
        <f t="shared" si="33"/>
        <v>203.5</v>
      </c>
      <c r="DQ85" s="18">
        <f t="shared" si="33"/>
        <v>764</v>
      </c>
      <c r="DR85" s="18">
        <f t="shared" si="33"/>
        <v>1354</v>
      </c>
      <c r="DS85" s="18">
        <f t="shared" si="33"/>
        <v>679.5</v>
      </c>
      <c r="DT85" s="18">
        <f t="shared" si="33"/>
        <v>150</v>
      </c>
      <c r="DU85" s="18">
        <f t="shared" si="33"/>
        <v>367.5</v>
      </c>
      <c r="DV85" s="18">
        <f t="shared" si="33"/>
        <v>217</v>
      </c>
      <c r="DW85" s="18">
        <f t="shared" si="33"/>
        <v>311.5</v>
      </c>
      <c r="DX85" s="18">
        <f t="shared" si="33"/>
        <v>174</v>
      </c>
      <c r="DY85" s="18">
        <f t="shared" si="33"/>
        <v>310.5</v>
      </c>
      <c r="DZ85" s="18">
        <f t="shared" si="33"/>
        <v>759</v>
      </c>
      <c r="EA85" s="18">
        <f t="shared" ref="EA85:FX88" si="34">EA24</f>
        <v>525.5</v>
      </c>
      <c r="EB85" s="18">
        <f t="shared" si="34"/>
        <v>582</v>
      </c>
      <c r="EC85" s="18">
        <f t="shared" si="34"/>
        <v>311</v>
      </c>
      <c r="ED85" s="18">
        <f t="shared" si="34"/>
        <v>1635.5</v>
      </c>
      <c r="EE85" s="18">
        <f t="shared" si="34"/>
        <v>181</v>
      </c>
      <c r="EF85" s="18">
        <f t="shared" si="34"/>
        <v>1471</v>
      </c>
      <c r="EG85" s="18">
        <f t="shared" si="34"/>
        <v>247</v>
      </c>
      <c r="EH85" s="18">
        <f t="shared" si="34"/>
        <v>242.5</v>
      </c>
      <c r="EI85" s="18">
        <f t="shared" si="34"/>
        <v>14421.5</v>
      </c>
      <c r="EJ85" s="18">
        <f t="shared" si="34"/>
        <v>9763.5</v>
      </c>
      <c r="EK85" s="18">
        <f t="shared" si="34"/>
        <v>681</v>
      </c>
      <c r="EL85" s="18">
        <f t="shared" si="34"/>
        <v>468</v>
      </c>
      <c r="EM85" s="18">
        <f t="shared" si="34"/>
        <v>406</v>
      </c>
      <c r="EN85" s="18">
        <f t="shared" si="34"/>
        <v>930</v>
      </c>
      <c r="EO85" s="18">
        <f t="shared" si="34"/>
        <v>329</v>
      </c>
      <c r="EP85" s="18">
        <f t="shared" si="34"/>
        <v>398.5</v>
      </c>
      <c r="EQ85" s="18">
        <f t="shared" si="34"/>
        <v>2589.5</v>
      </c>
      <c r="ER85" s="18">
        <f t="shared" si="34"/>
        <v>302</v>
      </c>
      <c r="ES85" s="18">
        <f t="shared" si="34"/>
        <v>145.5</v>
      </c>
      <c r="ET85" s="18">
        <f t="shared" si="34"/>
        <v>202</v>
      </c>
      <c r="EU85" s="18">
        <f t="shared" si="34"/>
        <v>582.5</v>
      </c>
      <c r="EV85" s="18">
        <f t="shared" si="34"/>
        <v>74</v>
      </c>
      <c r="EW85" s="18">
        <f t="shared" si="34"/>
        <v>879.5</v>
      </c>
      <c r="EX85" s="18">
        <f t="shared" si="34"/>
        <v>174.5</v>
      </c>
      <c r="EY85" s="18">
        <f t="shared" si="34"/>
        <v>210.5</v>
      </c>
      <c r="EZ85" s="18">
        <f t="shared" si="34"/>
        <v>134.5</v>
      </c>
      <c r="FA85" s="18">
        <f t="shared" si="34"/>
        <v>3492</v>
      </c>
      <c r="FB85" s="18">
        <f t="shared" si="34"/>
        <v>336</v>
      </c>
      <c r="FC85" s="18">
        <f t="shared" si="34"/>
        <v>2007</v>
      </c>
      <c r="FD85" s="18">
        <f t="shared" si="34"/>
        <v>399.5</v>
      </c>
      <c r="FE85" s="18">
        <f t="shared" si="34"/>
        <v>86</v>
      </c>
      <c r="FF85" s="18">
        <f t="shared" si="34"/>
        <v>201</v>
      </c>
      <c r="FG85" s="18">
        <f t="shared" si="34"/>
        <v>125</v>
      </c>
      <c r="FH85" s="18">
        <f t="shared" si="34"/>
        <v>65</v>
      </c>
      <c r="FI85" s="18">
        <f t="shared" si="34"/>
        <v>1785</v>
      </c>
      <c r="FJ85" s="18">
        <f t="shared" si="34"/>
        <v>1999.5</v>
      </c>
      <c r="FK85" s="18">
        <f t="shared" si="34"/>
        <v>2534</v>
      </c>
      <c r="FL85" s="18">
        <f t="shared" si="34"/>
        <v>7895.5</v>
      </c>
      <c r="FM85" s="18">
        <f t="shared" si="34"/>
        <v>3662</v>
      </c>
      <c r="FN85" s="18">
        <f t="shared" si="34"/>
        <v>21110.5</v>
      </c>
      <c r="FO85" s="18">
        <f t="shared" si="34"/>
        <v>1090.5</v>
      </c>
      <c r="FP85" s="18">
        <f t="shared" si="34"/>
        <v>2312.5</v>
      </c>
      <c r="FQ85" s="18">
        <f t="shared" si="34"/>
        <v>1016.5</v>
      </c>
      <c r="FR85" s="18">
        <f t="shared" si="34"/>
        <v>179</v>
      </c>
      <c r="FS85" s="18">
        <f t="shared" si="34"/>
        <v>183</v>
      </c>
      <c r="FT85" s="18">
        <f t="shared" si="34"/>
        <v>59.5</v>
      </c>
      <c r="FU85" s="18">
        <f t="shared" si="34"/>
        <v>818.5</v>
      </c>
      <c r="FV85" s="18">
        <f t="shared" si="34"/>
        <v>700.5</v>
      </c>
      <c r="FW85" s="18">
        <f t="shared" si="34"/>
        <v>172.5</v>
      </c>
      <c r="FX85" s="18">
        <f t="shared" si="34"/>
        <v>53.5</v>
      </c>
      <c r="FY85" s="7"/>
      <c r="FZ85" s="18">
        <f t="shared" si="31"/>
        <v>801034</v>
      </c>
      <c r="GA85" s="20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</row>
    <row r="86" spans="1:197" x14ac:dyDescent="0.2">
      <c r="A86" s="6" t="s">
        <v>555</v>
      </c>
      <c r="B86" s="7" t="s">
        <v>556</v>
      </c>
      <c r="C86" s="18">
        <f t="shared" si="32"/>
        <v>6206.5</v>
      </c>
      <c r="D86" s="18">
        <f t="shared" si="32"/>
        <v>35353</v>
      </c>
      <c r="E86" s="18">
        <f t="shared" si="32"/>
        <v>5620</v>
      </c>
      <c r="F86" s="18">
        <f t="shared" si="32"/>
        <v>18697</v>
      </c>
      <c r="G86" s="18">
        <f t="shared" si="32"/>
        <v>1129</v>
      </c>
      <c r="H86" s="18">
        <f t="shared" si="32"/>
        <v>1008.5</v>
      </c>
      <c r="I86" s="18">
        <f t="shared" si="32"/>
        <v>7839.5</v>
      </c>
      <c r="J86" s="18">
        <f t="shared" si="32"/>
        <v>2173</v>
      </c>
      <c r="K86" s="18">
        <f t="shared" si="32"/>
        <v>227.5</v>
      </c>
      <c r="L86" s="18">
        <f t="shared" si="32"/>
        <v>2253</v>
      </c>
      <c r="M86" s="18">
        <f t="shared" si="32"/>
        <v>1130.5</v>
      </c>
      <c r="N86" s="18">
        <f t="shared" si="32"/>
        <v>52424.5</v>
      </c>
      <c r="O86" s="18">
        <f t="shared" si="32"/>
        <v>13743.5</v>
      </c>
      <c r="P86" s="18">
        <f t="shared" si="32"/>
        <v>225.5</v>
      </c>
      <c r="Q86" s="18">
        <f t="shared" si="32"/>
        <v>35788.5</v>
      </c>
      <c r="R86" s="18">
        <f t="shared" si="32"/>
        <v>461</v>
      </c>
      <c r="S86" s="18">
        <f t="shared" si="32"/>
        <v>1567</v>
      </c>
      <c r="T86" s="18">
        <f t="shared" si="32"/>
        <v>134.5</v>
      </c>
      <c r="U86" s="18">
        <f t="shared" si="32"/>
        <v>55.5</v>
      </c>
      <c r="V86" s="18">
        <f t="shared" si="32"/>
        <v>265.5</v>
      </c>
      <c r="W86" s="18">
        <f t="shared" si="32"/>
        <v>131.5</v>
      </c>
      <c r="X86" s="18">
        <f t="shared" si="32"/>
        <v>46</v>
      </c>
      <c r="Y86" s="18">
        <f t="shared" si="32"/>
        <v>410</v>
      </c>
      <c r="Z86" s="18">
        <f t="shared" si="32"/>
        <v>202.5</v>
      </c>
      <c r="AA86" s="18">
        <f t="shared" si="32"/>
        <v>30000.5</v>
      </c>
      <c r="AB86" s="18">
        <f t="shared" si="32"/>
        <v>27543.5</v>
      </c>
      <c r="AC86" s="18">
        <f t="shared" si="32"/>
        <v>891.5</v>
      </c>
      <c r="AD86" s="18">
        <f t="shared" si="32"/>
        <v>1188.5</v>
      </c>
      <c r="AE86" s="18">
        <f t="shared" si="32"/>
        <v>92</v>
      </c>
      <c r="AF86" s="18">
        <f t="shared" si="32"/>
        <v>164.5</v>
      </c>
      <c r="AG86" s="18">
        <f t="shared" si="32"/>
        <v>635.5</v>
      </c>
      <c r="AH86" s="18">
        <f t="shared" si="32"/>
        <v>994</v>
      </c>
      <c r="AI86" s="18">
        <f t="shared" si="32"/>
        <v>335.5</v>
      </c>
      <c r="AJ86" s="18">
        <f t="shared" si="32"/>
        <v>145</v>
      </c>
      <c r="AK86" s="18">
        <f t="shared" si="32"/>
        <v>193</v>
      </c>
      <c r="AL86" s="18">
        <f t="shared" si="32"/>
        <v>242</v>
      </c>
      <c r="AM86" s="18">
        <f t="shared" si="32"/>
        <v>393</v>
      </c>
      <c r="AN86" s="18">
        <f t="shared" si="32"/>
        <v>316</v>
      </c>
      <c r="AO86" s="18">
        <f t="shared" si="32"/>
        <v>4455</v>
      </c>
      <c r="AP86" s="18">
        <f t="shared" si="32"/>
        <v>85068.5</v>
      </c>
      <c r="AQ86" s="18">
        <f t="shared" si="32"/>
        <v>212.5</v>
      </c>
      <c r="AR86" s="18">
        <f t="shared" si="32"/>
        <v>60561</v>
      </c>
      <c r="AS86" s="18">
        <f t="shared" si="32"/>
        <v>6434</v>
      </c>
      <c r="AT86" s="18">
        <f t="shared" si="32"/>
        <v>2065.5</v>
      </c>
      <c r="AU86" s="18">
        <f t="shared" si="32"/>
        <v>229.5</v>
      </c>
      <c r="AV86" s="18">
        <f t="shared" si="32"/>
        <v>281.5</v>
      </c>
      <c r="AW86" s="18">
        <f t="shared" si="32"/>
        <v>250.5</v>
      </c>
      <c r="AX86" s="18">
        <f t="shared" si="32"/>
        <v>64</v>
      </c>
      <c r="AY86" s="18">
        <f t="shared" si="32"/>
        <v>433</v>
      </c>
      <c r="AZ86" s="18">
        <f t="shared" si="32"/>
        <v>12480.5</v>
      </c>
      <c r="BA86" s="18">
        <f t="shared" si="32"/>
        <v>8836.5</v>
      </c>
      <c r="BB86" s="18">
        <f t="shared" si="32"/>
        <v>7811.5</v>
      </c>
      <c r="BC86" s="18">
        <f t="shared" si="32"/>
        <v>22495.5</v>
      </c>
      <c r="BD86" s="18">
        <f t="shared" si="32"/>
        <v>3592.5</v>
      </c>
      <c r="BE86" s="18">
        <f t="shared" si="32"/>
        <v>1312.5</v>
      </c>
      <c r="BF86" s="18">
        <f t="shared" si="32"/>
        <v>23847</v>
      </c>
      <c r="BG86" s="18">
        <f t="shared" si="32"/>
        <v>941.5</v>
      </c>
      <c r="BH86" s="18">
        <f t="shared" si="32"/>
        <v>554</v>
      </c>
      <c r="BI86" s="18">
        <f t="shared" si="32"/>
        <v>236</v>
      </c>
      <c r="BJ86" s="18">
        <f t="shared" si="32"/>
        <v>6205.5</v>
      </c>
      <c r="BK86" s="18">
        <f t="shared" si="32"/>
        <v>17370</v>
      </c>
      <c r="BL86" s="18">
        <f t="shared" si="32"/>
        <v>152</v>
      </c>
      <c r="BM86" s="18">
        <f t="shared" si="32"/>
        <v>229</v>
      </c>
      <c r="BN86" s="18">
        <f t="shared" si="32"/>
        <v>3248.5</v>
      </c>
      <c r="BO86" s="18">
        <f t="shared" si="33"/>
        <v>1291.5</v>
      </c>
      <c r="BP86" s="18">
        <f t="shared" si="33"/>
        <v>177</v>
      </c>
      <c r="BQ86" s="18">
        <f t="shared" si="33"/>
        <v>5543.1</v>
      </c>
      <c r="BR86" s="18">
        <f t="shared" si="33"/>
        <v>4380.5</v>
      </c>
      <c r="BS86" s="18">
        <f t="shared" si="33"/>
        <v>1082</v>
      </c>
      <c r="BT86" s="18">
        <f t="shared" si="33"/>
        <v>409</v>
      </c>
      <c r="BU86" s="18">
        <f t="shared" si="33"/>
        <v>400.5</v>
      </c>
      <c r="BV86" s="18">
        <f t="shared" si="33"/>
        <v>1232</v>
      </c>
      <c r="BW86" s="18">
        <f t="shared" si="33"/>
        <v>2002.5</v>
      </c>
      <c r="BX86" s="18">
        <f t="shared" si="33"/>
        <v>55.5</v>
      </c>
      <c r="BY86" s="18">
        <f t="shared" si="33"/>
        <v>500</v>
      </c>
      <c r="BZ86" s="18">
        <f t="shared" si="33"/>
        <v>196</v>
      </c>
      <c r="CA86" s="18">
        <f t="shared" si="33"/>
        <v>133</v>
      </c>
      <c r="CB86" s="18">
        <f t="shared" si="33"/>
        <v>76761</v>
      </c>
      <c r="CC86" s="18">
        <f t="shared" si="33"/>
        <v>188</v>
      </c>
      <c r="CD86" s="18">
        <f t="shared" si="33"/>
        <v>39</v>
      </c>
      <c r="CE86" s="18">
        <f t="shared" si="33"/>
        <v>140.5</v>
      </c>
      <c r="CF86" s="18">
        <f t="shared" si="33"/>
        <v>137</v>
      </c>
      <c r="CG86" s="18">
        <f t="shared" si="33"/>
        <v>192</v>
      </c>
      <c r="CH86" s="18">
        <f t="shared" si="33"/>
        <v>101</v>
      </c>
      <c r="CI86" s="18">
        <f t="shared" si="33"/>
        <v>681</v>
      </c>
      <c r="CJ86" s="18">
        <f t="shared" si="33"/>
        <v>932</v>
      </c>
      <c r="CK86" s="18">
        <f t="shared" si="33"/>
        <v>4386</v>
      </c>
      <c r="CL86" s="18">
        <f t="shared" si="33"/>
        <v>1306</v>
      </c>
      <c r="CM86" s="18">
        <f t="shared" si="33"/>
        <v>712.5</v>
      </c>
      <c r="CN86" s="18">
        <f t="shared" si="33"/>
        <v>28365.5</v>
      </c>
      <c r="CO86" s="18">
        <f t="shared" si="33"/>
        <v>14463</v>
      </c>
      <c r="CP86" s="18">
        <f t="shared" si="33"/>
        <v>992</v>
      </c>
      <c r="CQ86" s="18">
        <f t="shared" si="33"/>
        <v>784.5</v>
      </c>
      <c r="CR86" s="18">
        <f t="shared" si="33"/>
        <v>204</v>
      </c>
      <c r="CS86" s="18">
        <f t="shared" si="33"/>
        <v>319</v>
      </c>
      <c r="CT86" s="18">
        <f t="shared" si="33"/>
        <v>90</v>
      </c>
      <c r="CU86" s="18">
        <f t="shared" si="33"/>
        <v>71</v>
      </c>
      <c r="CV86" s="18">
        <f t="shared" si="33"/>
        <v>37</v>
      </c>
      <c r="CW86" s="18">
        <f t="shared" si="33"/>
        <v>195.5</v>
      </c>
      <c r="CX86" s="18">
        <f t="shared" si="33"/>
        <v>437</v>
      </c>
      <c r="CY86" s="18">
        <f t="shared" si="33"/>
        <v>39</v>
      </c>
      <c r="CZ86" s="18">
        <f t="shared" si="33"/>
        <v>1973.5</v>
      </c>
      <c r="DA86" s="18">
        <f t="shared" si="33"/>
        <v>173.5</v>
      </c>
      <c r="DB86" s="18">
        <f t="shared" si="33"/>
        <v>308.5</v>
      </c>
      <c r="DC86" s="18">
        <f t="shared" si="33"/>
        <v>140.5</v>
      </c>
      <c r="DD86" s="18">
        <f t="shared" si="33"/>
        <v>159</v>
      </c>
      <c r="DE86" s="18">
        <f t="shared" si="33"/>
        <v>335.5</v>
      </c>
      <c r="DF86" s="18">
        <f t="shared" si="33"/>
        <v>20321.5</v>
      </c>
      <c r="DG86" s="18">
        <f t="shared" si="33"/>
        <v>81</v>
      </c>
      <c r="DH86" s="18">
        <f t="shared" si="33"/>
        <v>1890</v>
      </c>
      <c r="DI86" s="18">
        <f t="shared" si="33"/>
        <v>2497.5</v>
      </c>
      <c r="DJ86" s="18">
        <f t="shared" si="33"/>
        <v>613</v>
      </c>
      <c r="DK86" s="18">
        <f t="shared" si="33"/>
        <v>437.5</v>
      </c>
      <c r="DL86" s="18">
        <f t="shared" si="33"/>
        <v>5575.5</v>
      </c>
      <c r="DM86" s="18">
        <f t="shared" si="33"/>
        <v>234.5</v>
      </c>
      <c r="DN86" s="18">
        <f t="shared" si="33"/>
        <v>1260.5</v>
      </c>
      <c r="DO86" s="18">
        <f t="shared" si="33"/>
        <v>3148.5</v>
      </c>
      <c r="DP86" s="18">
        <f t="shared" si="33"/>
        <v>198</v>
      </c>
      <c r="DQ86" s="18">
        <f t="shared" si="33"/>
        <v>701.5</v>
      </c>
      <c r="DR86" s="18">
        <f t="shared" si="33"/>
        <v>1384.5</v>
      </c>
      <c r="DS86" s="18">
        <f t="shared" si="33"/>
        <v>715.5</v>
      </c>
      <c r="DT86" s="18">
        <f t="shared" si="33"/>
        <v>165</v>
      </c>
      <c r="DU86" s="18">
        <f t="shared" si="33"/>
        <v>369.5</v>
      </c>
      <c r="DV86" s="18">
        <f t="shared" si="33"/>
        <v>205</v>
      </c>
      <c r="DW86" s="18">
        <f t="shared" si="33"/>
        <v>312</v>
      </c>
      <c r="DX86" s="18">
        <f t="shared" si="33"/>
        <v>173.5</v>
      </c>
      <c r="DY86" s="18">
        <f t="shared" si="33"/>
        <v>317</v>
      </c>
      <c r="DZ86" s="18">
        <f t="shared" si="33"/>
        <v>724.5</v>
      </c>
      <c r="EA86" s="18">
        <f t="shared" si="34"/>
        <v>559</v>
      </c>
      <c r="EB86" s="18">
        <f t="shared" si="34"/>
        <v>593</v>
      </c>
      <c r="EC86" s="18">
        <f t="shared" si="34"/>
        <v>301</v>
      </c>
      <c r="ED86" s="18">
        <f t="shared" si="34"/>
        <v>1584</v>
      </c>
      <c r="EE86" s="18">
        <f t="shared" si="34"/>
        <v>171.5</v>
      </c>
      <c r="EF86" s="18">
        <f t="shared" si="34"/>
        <v>1443.5</v>
      </c>
      <c r="EG86" s="18">
        <f t="shared" si="34"/>
        <v>257</v>
      </c>
      <c r="EH86" s="18">
        <f t="shared" si="34"/>
        <v>247.5</v>
      </c>
      <c r="EI86" s="18">
        <f t="shared" si="34"/>
        <v>14573.5</v>
      </c>
      <c r="EJ86" s="18">
        <f t="shared" si="34"/>
        <v>9751.5</v>
      </c>
      <c r="EK86" s="18">
        <f t="shared" si="34"/>
        <v>643</v>
      </c>
      <c r="EL86" s="18">
        <f t="shared" si="34"/>
        <v>458</v>
      </c>
      <c r="EM86" s="18">
        <f t="shared" si="34"/>
        <v>382</v>
      </c>
      <c r="EN86" s="18">
        <f t="shared" si="34"/>
        <v>1009.5</v>
      </c>
      <c r="EO86" s="18">
        <f t="shared" si="34"/>
        <v>332</v>
      </c>
      <c r="EP86" s="18">
        <f t="shared" si="34"/>
        <v>353.5</v>
      </c>
      <c r="EQ86" s="18">
        <f t="shared" si="34"/>
        <v>2533</v>
      </c>
      <c r="ER86" s="18">
        <f t="shared" si="34"/>
        <v>277</v>
      </c>
      <c r="ES86" s="18">
        <f t="shared" si="34"/>
        <v>132.5</v>
      </c>
      <c r="ET86" s="18">
        <f t="shared" si="34"/>
        <v>217</v>
      </c>
      <c r="EU86" s="18">
        <f t="shared" si="34"/>
        <v>565</v>
      </c>
      <c r="EV86" s="18">
        <f t="shared" si="34"/>
        <v>74</v>
      </c>
      <c r="EW86" s="18">
        <f t="shared" si="34"/>
        <v>872.5</v>
      </c>
      <c r="EX86" s="18">
        <f t="shared" si="34"/>
        <v>162</v>
      </c>
      <c r="EY86" s="18">
        <f t="shared" si="34"/>
        <v>225</v>
      </c>
      <c r="EZ86" s="18">
        <f t="shared" si="34"/>
        <v>126</v>
      </c>
      <c r="FA86" s="18">
        <f t="shared" si="34"/>
        <v>3331</v>
      </c>
      <c r="FB86" s="18">
        <f t="shared" si="34"/>
        <v>313.5</v>
      </c>
      <c r="FC86" s="18">
        <f t="shared" si="34"/>
        <v>2255</v>
      </c>
      <c r="FD86" s="18">
        <f t="shared" si="34"/>
        <v>381</v>
      </c>
      <c r="FE86" s="18">
        <f t="shared" si="34"/>
        <v>87</v>
      </c>
      <c r="FF86" s="18">
        <f t="shared" si="34"/>
        <v>210.5</v>
      </c>
      <c r="FG86" s="18">
        <f t="shared" si="34"/>
        <v>139</v>
      </c>
      <c r="FH86" s="18">
        <f t="shared" si="34"/>
        <v>70</v>
      </c>
      <c r="FI86" s="18">
        <f t="shared" si="34"/>
        <v>1796.5</v>
      </c>
      <c r="FJ86" s="18">
        <f t="shared" si="34"/>
        <v>1954.5</v>
      </c>
      <c r="FK86" s="18">
        <f t="shared" si="34"/>
        <v>2442.5</v>
      </c>
      <c r="FL86" s="18">
        <f t="shared" si="34"/>
        <v>7316</v>
      </c>
      <c r="FM86" s="18">
        <f t="shared" si="34"/>
        <v>3616.5</v>
      </c>
      <c r="FN86" s="18">
        <f t="shared" si="34"/>
        <v>21483</v>
      </c>
      <c r="FO86" s="18">
        <f t="shared" si="34"/>
        <v>1044.5</v>
      </c>
      <c r="FP86" s="18">
        <f t="shared" si="34"/>
        <v>2128.5</v>
      </c>
      <c r="FQ86" s="18">
        <f t="shared" si="34"/>
        <v>898.5</v>
      </c>
      <c r="FR86" s="18">
        <f t="shared" si="34"/>
        <v>165</v>
      </c>
      <c r="FS86" s="18">
        <f t="shared" si="34"/>
        <v>206.5</v>
      </c>
      <c r="FT86" s="18">
        <f t="shared" si="34"/>
        <v>54</v>
      </c>
      <c r="FU86" s="18">
        <f t="shared" si="34"/>
        <v>849</v>
      </c>
      <c r="FV86" s="18">
        <f t="shared" si="34"/>
        <v>698.5</v>
      </c>
      <c r="FW86" s="18">
        <f t="shared" si="34"/>
        <v>178.5</v>
      </c>
      <c r="FX86" s="18">
        <f t="shared" si="34"/>
        <v>56</v>
      </c>
      <c r="FY86" s="18"/>
      <c r="FZ86" s="18">
        <f t="shared" si="31"/>
        <v>802505.6</v>
      </c>
      <c r="GA86" s="20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</row>
    <row r="87" spans="1:197" x14ac:dyDescent="0.2">
      <c r="A87" s="6" t="s">
        <v>557</v>
      </c>
      <c r="B87" s="7" t="s">
        <v>558</v>
      </c>
      <c r="C87" s="18">
        <f t="shared" si="32"/>
        <v>6370</v>
      </c>
      <c r="D87" s="18">
        <f t="shared" si="32"/>
        <v>37392</v>
      </c>
      <c r="E87" s="18">
        <f t="shared" si="32"/>
        <v>6075.5</v>
      </c>
      <c r="F87" s="18">
        <f t="shared" si="32"/>
        <v>18594</v>
      </c>
      <c r="G87" s="18">
        <f t="shared" si="32"/>
        <v>1069</v>
      </c>
      <c r="H87" s="18">
        <f t="shared" si="32"/>
        <v>1019</v>
      </c>
      <c r="I87" s="18">
        <f t="shared" si="32"/>
        <v>8482.5</v>
      </c>
      <c r="J87" s="18">
        <f t="shared" si="32"/>
        <v>2302</v>
      </c>
      <c r="K87" s="18">
        <f t="shared" si="32"/>
        <v>271</v>
      </c>
      <c r="L87" s="18">
        <f t="shared" si="32"/>
        <v>2402</v>
      </c>
      <c r="M87" s="18">
        <f t="shared" si="32"/>
        <v>1210.5</v>
      </c>
      <c r="N87" s="18">
        <f t="shared" si="32"/>
        <v>54233</v>
      </c>
      <c r="O87" s="18">
        <f t="shared" si="32"/>
        <v>14424.5</v>
      </c>
      <c r="P87" s="18">
        <f t="shared" si="32"/>
        <v>220.5</v>
      </c>
      <c r="Q87" s="18">
        <f t="shared" si="32"/>
        <v>37464.5</v>
      </c>
      <c r="R87" s="18">
        <f t="shared" si="32"/>
        <v>508</v>
      </c>
      <c r="S87" s="18">
        <f t="shared" si="32"/>
        <v>1680.5</v>
      </c>
      <c r="T87" s="18">
        <f t="shared" si="32"/>
        <v>139</v>
      </c>
      <c r="U87" s="18">
        <f t="shared" si="32"/>
        <v>53</v>
      </c>
      <c r="V87" s="18">
        <f t="shared" si="32"/>
        <v>277</v>
      </c>
      <c r="W87" s="18">
        <f t="shared" si="32"/>
        <v>80</v>
      </c>
      <c r="X87" s="18">
        <f t="shared" si="32"/>
        <v>39</v>
      </c>
      <c r="Y87" s="18">
        <f t="shared" si="32"/>
        <v>454.5</v>
      </c>
      <c r="Z87" s="18">
        <f t="shared" si="32"/>
        <v>213.5</v>
      </c>
      <c r="AA87" s="18">
        <f t="shared" si="32"/>
        <v>31033.5</v>
      </c>
      <c r="AB87" s="18">
        <f t="shared" si="32"/>
        <v>29992.5</v>
      </c>
      <c r="AC87" s="18">
        <f t="shared" si="32"/>
        <v>966</v>
      </c>
      <c r="AD87" s="18">
        <f t="shared" si="32"/>
        <v>1250.5</v>
      </c>
      <c r="AE87" s="18">
        <f t="shared" si="32"/>
        <v>102.5</v>
      </c>
      <c r="AF87" s="18">
        <f t="shared" si="32"/>
        <v>181.5</v>
      </c>
      <c r="AG87" s="18">
        <f t="shared" si="32"/>
        <v>657.5</v>
      </c>
      <c r="AH87" s="18">
        <f t="shared" si="32"/>
        <v>1073</v>
      </c>
      <c r="AI87" s="18">
        <f t="shared" si="32"/>
        <v>326</v>
      </c>
      <c r="AJ87" s="18">
        <f t="shared" si="32"/>
        <v>146</v>
      </c>
      <c r="AK87" s="18">
        <f t="shared" si="32"/>
        <v>191</v>
      </c>
      <c r="AL87" s="18">
        <f t="shared" si="32"/>
        <v>247.5</v>
      </c>
      <c r="AM87" s="18">
        <f t="shared" si="32"/>
        <v>421.5</v>
      </c>
      <c r="AN87" s="18">
        <f t="shared" si="32"/>
        <v>366</v>
      </c>
      <c r="AO87" s="18">
        <f t="shared" si="32"/>
        <v>4676.5</v>
      </c>
      <c r="AP87" s="18">
        <f t="shared" si="32"/>
        <v>86844</v>
      </c>
      <c r="AQ87" s="18">
        <f t="shared" si="32"/>
        <v>218.5</v>
      </c>
      <c r="AR87" s="18">
        <f t="shared" si="32"/>
        <v>63331</v>
      </c>
      <c r="AS87" s="18">
        <f t="shared" si="32"/>
        <v>6556.5</v>
      </c>
      <c r="AT87" s="18">
        <f t="shared" si="32"/>
        <v>2197</v>
      </c>
      <c r="AU87" s="18">
        <f t="shared" si="32"/>
        <v>223</v>
      </c>
      <c r="AV87" s="18">
        <f t="shared" si="32"/>
        <v>309.5</v>
      </c>
      <c r="AW87" s="18">
        <f t="shared" si="32"/>
        <v>227.5</v>
      </c>
      <c r="AX87" s="18">
        <f t="shared" si="32"/>
        <v>37.5</v>
      </c>
      <c r="AY87" s="18">
        <f t="shared" si="32"/>
        <v>444.5</v>
      </c>
      <c r="AZ87" s="18">
        <f t="shared" si="32"/>
        <v>12842.5</v>
      </c>
      <c r="BA87" s="18">
        <f t="shared" si="32"/>
        <v>9292.5</v>
      </c>
      <c r="BB87" s="18">
        <f t="shared" si="32"/>
        <v>8083.5</v>
      </c>
      <c r="BC87" s="18">
        <f t="shared" si="32"/>
        <v>24645.5</v>
      </c>
      <c r="BD87" s="18">
        <f t="shared" si="32"/>
        <v>3672</v>
      </c>
      <c r="BE87" s="18">
        <f t="shared" si="32"/>
        <v>1393</v>
      </c>
      <c r="BF87" s="18">
        <f t="shared" si="32"/>
        <v>24709</v>
      </c>
      <c r="BG87" s="18">
        <f t="shared" si="32"/>
        <v>1038.5</v>
      </c>
      <c r="BH87" s="18">
        <f t="shared" si="32"/>
        <v>575.5</v>
      </c>
      <c r="BI87" s="18">
        <f t="shared" si="32"/>
        <v>226.5</v>
      </c>
      <c r="BJ87" s="18">
        <f t="shared" si="32"/>
        <v>6433</v>
      </c>
      <c r="BK87" s="18">
        <f t="shared" si="32"/>
        <v>17504</v>
      </c>
      <c r="BL87" s="18">
        <f t="shared" si="32"/>
        <v>197</v>
      </c>
      <c r="BM87" s="18">
        <f t="shared" si="32"/>
        <v>264.5</v>
      </c>
      <c r="BN87" s="18">
        <f t="shared" si="32"/>
        <v>3495</v>
      </c>
      <c r="BO87" s="18">
        <f t="shared" si="33"/>
        <v>1308.5</v>
      </c>
      <c r="BP87" s="18">
        <f t="shared" si="33"/>
        <v>211</v>
      </c>
      <c r="BQ87" s="18">
        <f t="shared" si="33"/>
        <v>5866</v>
      </c>
      <c r="BR87" s="18">
        <f t="shared" si="33"/>
        <v>4650</v>
      </c>
      <c r="BS87" s="18">
        <f t="shared" si="33"/>
        <v>1232.5</v>
      </c>
      <c r="BT87" s="18">
        <f t="shared" si="33"/>
        <v>457.5</v>
      </c>
      <c r="BU87" s="18">
        <f t="shared" si="33"/>
        <v>435.5</v>
      </c>
      <c r="BV87" s="18">
        <f t="shared" si="33"/>
        <v>1305.5</v>
      </c>
      <c r="BW87" s="18">
        <f t="shared" si="33"/>
        <v>2027</v>
      </c>
      <c r="BX87" s="18">
        <f t="shared" si="33"/>
        <v>78.5</v>
      </c>
      <c r="BY87" s="18">
        <f t="shared" si="33"/>
        <v>495</v>
      </c>
      <c r="BZ87" s="18">
        <f t="shared" si="33"/>
        <v>200</v>
      </c>
      <c r="CA87" s="18">
        <f t="shared" si="33"/>
        <v>158.5</v>
      </c>
      <c r="CB87" s="18">
        <f t="shared" si="33"/>
        <v>79941</v>
      </c>
      <c r="CC87" s="18">
        <f t="shared" si="33"/>
        <v>173</v>
      </c>
      <c r="CD87" s="18">
        <f t="shared" si="33"/>
        <v>47.5</v>
      </c>
      <c r="CE87" s="18">
        <f t="shared" si="33"/>
        <v>141</v>
      </c>
      <c r="CF87" s="18">
        <f t="shared" si="33"/>
        <v>112.5</v>
      </c>
      <c r="CG87" s="18">
        <f t="shared" si="33"/>
        <v>209.5</v>
      </c>
      <c r="CH87" s="18">
        <f t="shared" si="33"/>
        <v>112.5</v>
      </c>
      <c r="CI87" s="18">
        <f t="shared" si="33"/>
        <v>702.5</v>
      </c>
      <c r="CJ87" s="18">
        <f t="shared" si="33"/>
        <v>1007.5</v>
      </c>
      <c r="CK87" s="18">
        <f t="shared" si="33"/>
        <v>4473</v>
      </c>
      <c r="CL87" s="18">
        <f t="shared" si="33"/>
        <v>1366</v>
      </c>
      <c r="CM87" s="18">
        <f t="shared" si="33"/>
        <v>784.5</v>
      </c>
      <c r="CN87" s="18">
        <f t="shared" si="33"/>
        <v>29377</v>
      </c>
      <c r="CO87" s="18">
        <f t="shared" si="33"/>
        <v>15434</v>
      </c>
      <c r="CP87" s="18">
        <f t="shared" si="33"/>
        <v>1075</v>
      </c>
      <c r="CQ87" s="18">
        <f t="shared" si="33"/>
        <v>891.5</v>
      </c>
      <c r="CR87" s="18">
        <f t="shared" si="33"/>
        <v>187</v>
      </c>
      <c r="CS87" s="18">
        <f t="shared" si="33"/>
        <v>366</v>
      </c>
      <c r="CT87" s="18">
        <f t="shared" si="33"/>
        <v>108.5</v>
      </c>
      <c r="CU87" s="18">
        <f t="shared" si="33"/>
        <v>65</v>
      </c>
      <c r="CV87" s="18">
        <f t="shared" si="33"/>
        <v>42</v>
      </c>
      <c r="CW87" s="18">
        <f t="shared" si="33"/>
        <v>195.5</v>
      </c>
      <c r="CX87" s="18">
        <f t="shared" si="33"/>
        <v>456</v>
      </c>
      <c r="CY87" s="18">
        <f t="shared" si="33"/>
        <v>43</v>
      </c>
      <c r="CZ87" s="18">
        <f t="shared" si="33"/>
        <v>2080</v>
      </c>
      <c r="DA87" s="18">
        <f t="shared" si="33"/>
        <v>190.5</v>
      </c>
      <c r="DB87" s="18">
        <f t="shared" si="33"/>
        <v>303.5</v>
      </c>
      <c r="DC87" s="18">
        <f t="shared" si="33"/>
        <v>150.5</v>
      </c>
      <c r="DD87" s="18">
        <f t="shared" si="33"/>
        <v>149.5</v>
      </c>
      <c r="DE87" s="18">
        <f t="shared" si="33"/>
        <v>382</v>
      </c>
      <c r="DF87" s="18">
        <f t="shared" si="33"/>
        <v>21119</v>
      </c>
      <c r="DG87" s="18">
        <f t="shared" si="33"/>
        <v>80.5</v>
      </c>
      <c r="DH87" s="18">
        <f t="shared" si="33"/>
        <v>1989</v>
      </c>
      <c r="DI87" s="18">
        <f t="shared" si="33"/>
        <v>2633.5</v>
      </c>
      <c r="DJ87" s="18">
        <f t="shared" si="33"/>
        <v>633.5</v>
      </c>
      <c r="DK87" s="18">
        <f t="shared" si="33"/>
        <v>465.5</v>
      </c>
      <c r="DL87" s="18">
        <f t="shared" si="33"/>
        <v>5885</v>
      </c>
      <c r="DM87" s="18">
        <f t="shared" si="33"/>
        <v>236.5</v>
      </c>
      <c r="DN87" s="18">
        <f t="shared" si="33"/>
        <v>1374</v>
      </c>
      <c r="DO87" s="18">
        <f t="shared" si="33"/>
        <v>3256</v>
      </c>
      <c r="DP87" s="18">
        <f t="shared" si="33"/>
        <v>196.5</v>
      </c>
      <c r="DQ87" s="18">
        <f t="shared" si="33"/>
        <v>655.5</v>
      </c>
      <c r="DR87" s="18">
        <f t="shared" si="33"/>
        <v>1425.5</v>
      </c>
      <c r="DS87" s="18">
        <f t="shared" si="33"/>
        <v>740</v>
      </c>
      <c r="DT87" s="18">
        <f t="shared" si="33"/>
        <v>167</v>
      </c>
      <c r="DU87" s="18">
        <f t="shared" si="33"/>
        <v>360</v>
      </c>
      <c r="DV87" s="18">
        <f t="shared" si="33"/>
        <v>209</v>
      </c>
      <c r="DW87" s="18">
        <f t="shared" si="33"/>
        <v>321</v>
      </c>
      <c r="DX87" s="18">
        <f t="shared" si="33"/>
        <v>157.5</v>
      </c>
      <c r="DY87" s="18">
        <f t="shared" si="33"/>
        <v>330.5</v>
      </c>
      <c r="DZ87" s="18">
        <f t="shared" si="33"/>
        <v>802</v>
      </c>
      <c r="EA87" s="18">
        <f t="shared" si="34"/>
        <v>623.5</v>
      </c>
      <c r="EB87" s="18">
        <f t="shared" si="34"/>
        <v>596</v>
      </c>
      <c r="EC87" s="18">
        <f t="shared" si="34"/>
        <v>311</v>
      </c>
      <c r="ED87" s="18">
        <f t="shared" si="34"/>
        <v>1638</v>
      </c>
      <c r="EE87" s="18">
        <f t="shared" si="34"/>
        <v>177.5</v>
      </c>
      <c r="EF87" s="18">
        <f t="shared" si="34"/>
        <v>1484.5</v>
      </c>
      <c r="EG87" s="18">
        <f t="shared" si="34"/>
        <v>280.5</v>
      </c>
      <c r="EH87" s="18">
        <f t="shared" si="34"/>
        <v>214</v>
      </c>
      <c r="EI87" s="18">
        <f t="shared" si="34"/>
        <v>15221.5</v>
      </c>
      <c r="EJ87" s="18">
        <f t="shared" si="34"/>
        <v>9996</v>
      </c>
      <c r="EK87" s="18">
        <f t="shared" si="34"/>
        <v>707</v>
      </c>
      <c r="EL87" s="18">
        <f t="shared" si="34"/>
        <v>475</v>
      </c>
      <c r="EM87" s="18">
        <f t="shared" si="34"/>
        <v>422</v>
      </c>
      <c r="EN87" s="18">
        <f t="shared" si="34"/>
        <v>997.5</v>
      </c>
      <c r="EO87" s="18">
        <f t="shared" si="34"/>
        <v>358.5</v>
      </c>
      <c r="EP87" s="18">
        <f t="shared" si="34"/>
        <v>385</v>
      </c>
      <c r="EQ87" s="18">
        <f t="shared" si="34"/>
        <v>2613.5</v>
      </c>
      <c r="ER87" s="18">
        <f t="shared" si="34"/>
        <v>290.5</v>
      </c>
      <c r="ES87" s="18">
        <f t="shared" si="34"/>
        <v>141</v>
      </c>
      <c r="ET87" s="18">
        <f t="shared" si="34"/>
        <v>215</v>
      </c>
      <c r="EU87" s="18">
        <f t="shared" si="34"/>
        <v>570.5</v>
      </c>
      <c r="EV87" s="18">
        <f t="shared" si="34"/>
        <v>72</v>
      </c>
      <c r="EW87" s="18">
        <f t="shared" si="34"/>
        <v>894</v>
      </c>
      <c r="EX87" s="18">
        <f t="shared" si="34"/>
        <v>171.5</v>
      </c>
      <c r="EY87" s="18">
        <f t="shared" si="34"/>
        <v>260</v>
      </c>
      <c r="EZ87" s="18">
        <f t="shared" si="34"/>
        <v>142</v>
      </c>
      <c r="FA87" s="18">
        <f t="shared" si="34"/>
        <v>3452</v>
      </c>
      <c r="FB87" s="18">
        <f t="shared" si="34"/>
        <v>340.5</v>
      </c>
      <c r="FC87" s="18">
        <f t="shared" si="34"/>
        <v>2432.5</v>
      </c>
      <c r="FD87" s="18">
        <f t="shared" si="34"/>
        <v>361.5</v>
      </c>
      <c r="FE87" s="18">
        <f t="shared" si="34"/>
        <v>94</v>
      </c>
      <c r="FF87" s="18">
        <f t="shared" si="34"/>
        <v>202.5</v>
      </c>
      <c r="FG87" s="18">
        <f t="shared" si="34"/>
        <v>128</v>
      </c>
      <c r="FH87" s="18">
        <f t="shared" si="34"/>
        <v>80</v>
      </c>
      <c r="FI87" s="18">
        <f t="shared" si="34"/>
        <v>1840</v>
      </c>
      <c r="FJ87" s="18">
        <f t="shared" si="34"/>
        <v>1983</v>
      </c>
      <c r="FK87" s="18">
        <f t="shared" si="34"/>
        <v>2526.5</v>
      </c>
      <c r="FL87" s="18">
        <f t="shared" si="34"/>
        <v>7095</v>
      </c>
      <c r="FM87" s="18">
        <f t="shared" si="34"/>
        <v>3835.5</v>
      </c>
      <c r="FN87" s="18">
        <f t="shared" si="34"/>
        <v>22102</v>
      </c>
      <c r="FO87" s="18">
        <f t="shared" si="34"/>
        <v>1109.5</v>
      </c>
      <c r="FP87" s="18">
        <f t="shared" si="34"/>
        <v>2254.5</v>
      </c>
      <c r="FQ87" s="18">
        <f t="shared" si="34"/>
        <v>940.5</v>
      </c>
      <c r="FR87" s="18">
        <f t="shared" si="34"/>
        <v>175</v>
      </c>
      <c r="FS87" s="18">
        <f t="shared" si="34"/>
        <v>210.5</v>
      </c>
      <c r="FT87" s="18">
        <f t="shared" si="34"/>
        <v>73</v>
      </c>
      <c r="FU87" s="18">
        <f t="shared" si="34"/>
        <v>849</v>
      </c>
      <c r="FV87" s="18">
        <f t="shared" si="34"/>
        <v>713.5</v>
      </c>
      <c r="FW87" s="18">
        <f t="shared" si="34"/>
        <v>184</v>
      </c>
      <c r="FX87" s="18">
        <f t="shared" si="34"/>
        <v>59</v>
      </c>
      <c r="FY87" s="18"/>
      <c r="FZ87" s="18">
        <f t="shared" si="31"/>
        <v>835695.5</v>
      </c>
      <c r="GA87" s="20"/>
      <c r="GB87" s="18"/>
      <c r="GC87" s="18"/>
      <c r="GD87" s="18"/>
      <c r="GE87" s="18"/>
      <c r="GF87" s="18"/>
      <c r="GG87" s="7"/>
      <c r="GH87" s="7"/>
      <c r="GI87" s="7"/>
      <c r="GJ87" s="7"/>
      <c r="GK87" s="7"/>
      <c r="GL87" s="7"/>
      <c r="GM87" s="7"/>
    </row>
    <row r="88" spans="1:197" x14ac:dyDescent="0.2">
      <c r="A88" s="6" t="s">
        <v>559</v>
      </c>
      <c r="B88" s="7" t="s">
        <v>560</v>
      </c>
      <c r="C88" s="18">
        <f t="shared" si="32"/>
        <v>6220.5</v>
      </c>
      <c r="D88" s="18">
        <f t="shared" si="32"/>
        <v>37649.5</v>
      </c>
      <c r="E88" s="18">
        <f t="shared" si="32"/>
        <v>6398</v>
      </c>
      <c r="F88" s="18">
        <f t="shared" si="32"/>
        <v>17925.5</v>
      </c>
      <c r="G88" s="18">
        <f t="shared" si="32"/>
        <v>997</v>
      </c>
      <c r="H88" s="18">
        <f t="shared" si="32"/>
        <v>993.5</v>
      </c>
      <c r="I88" s="18">
        <f t="shared" si="32"/>
        <v>8600</v>
      </c>
      <c r="J88" s="18">
        <f t="shared" si="32"/>
        <v>2333</v>
      </c>
      <c r="K88" s="18">
        <f t="shared" si="32"/>
        <v>290</v>
      </c>
      <c r="L88" s="18">
        <f t="shared" si="32"/>
        <v>2425</v>
      </c>
      <c r="M88" s="18">
        <f t="shared" si="32"/>
        <v>1242</v>
      </c>
      <c r="N88" s="18">
        <f t="shared" si="32"/>
        <v>54172</v>
      </c>
      <c r="O88" s="18">
        <f t="shared" si="32"/>
        <v>14607</v>
      </c>
      <c r="P88" s="18">
        <f t="shared" si="32"/>
        <v>184</v>
      </c>
      <c r="Q88" s="18">
        <f t="shared" si="32"/>
        <v>37311.5</v>
      </c>
      <c r="R88" s="18">
        <f t="shared" si="32"/>
        <v>500.5</v>
      </c>
      <c r="S88" s="18">
        <f t="shared" si="32"/>
        <v>1658.5</v>
      </c>
      <c r="T88" s="18">
        <f t="shared" si="32"/>
        <v>151</v>
      </c>
      <c r="U88" s="18">
        <f t="shared" si="32"/>
        <v>52</v>
      </c>
      <c r="V88" s="18">
        <f t="shared" si="32"/>
        <v>276.5</v>
      </c>
      <c r="W88" s="18">
        <f t="shared" si="32"/>
        <v>41.5</v>
      </c>
      <c r="X88" s="18">
        <f t="shared" si="32"/>
        <v>38</v>
      </c>
      <c r="Y88" s="18">
        <f t="shared" si="32"/>
        <v>456</v>
      </c>
      <c r="Z88" s="18">
        <f t="shared" si="32"/>
        <v>243.5</v>
      </c>
      <c r="AA88" s="18">
        <f t="shared" si="32"/>
        <v>30575</v>
      </c>
      <c r="AB88" s="18">
        <f t="shared" si="32"/>
        <v>29609.5</v>
      </c>
      <c r="AC88" s="18">
        <f t="shared" si="32"/>
        <v>954.5</v>
      </c>
      <c r="AD88" s="18">
        <f t="shared" si="32"/>
        <v>1210</v>
      </c>
      <c r="AE88" s="18">
        <f t="shared" si="32"/>
        <v>98</v>
      </c>
      <c r="AF88" s="18">
        <f t="shared" si="32"/>
        <v>165</v>
      </c>
      <c r="AG88" s="18">
        <f t="shared" si="32"/>
        <v>689</v>
      </c>
      <c r="AH88" s="18">
        <f t="shared" si="32"/>
        <v>1029</v>
      </c>
      <c r="AI88" s="18">
        <f t="shared" si="32"/>
        <v>334.5</v>
      </c>
      <c r="AJ88" s="18">
        <f t="shared" si="32"/>
        <v>154.5</v>
      </c>
      <c r="AK88" s="18">
        <f t="shared" si="32"/>
        <v>199.5</v>
      </c>
      <c r="AL88" s="18">
        <f t="shared" si="32"/>
        <v>271.5</v>
      </c>
      <c r="AM88" s="18">
        <f t="shared" si="32"/>
        <v>434.5</v>
      </c>
      <c r="AN88" s="18">
        <f t="shared" si="32"/>
        <v>353</v>
      </c>
      <c r="AO88" s="18">
        <f t="shared" si="32"/>
        <v>4622</v>
      </c>
      <c r="AP88" s="18">
        <f t="shared" si="32"/>
        <v>86698</v>
      </c>
      <c r="AQ88" s="18">
        <f t="shared" si="32"/>
        <v>219</v>
      </c>
      <c r="AR88" s="18">
        <f t="shared" si="32"/>
        <v>62836.5</v>
      </c>
      <c r="AS88" s="18">
        <f t="shared" si="32"/>
        <v>6631.5</v>
      </c>
      <c r="AT88" s="18">
        <f t="shared" si="32"/>
        <v>2235</v>
      </c>
      <c r="AU88" s="18">
        <f t="shared" si="32"/>
        <v>234</v>
      </c>
      <c r="AV88" s="18">
        <f t="shared" si="32"/>
        <v>288.5</v>
      </c>
      <c r="AW88" s="18">
        <f t="shared" si="32"/>
        <v>224.5</v>
      </c>
      <c r="AX88" s="18">
        <f t="shared" si="32"/>
        <v>46.5</v>
      </c>
      <c r="AY88" s="18">
        <f t="shared" si="32"/>
        <v>442</v>
      </c>
      <c r="AZ88" s="18">
        <f t="shared" si="32"/>
        <v>12859</v>
      </c>
      <c r="BA88" s="18">
        <f t="shared" si="32"/>
        <v>9168</v>
      </c>
      <c r="BB88" s="18">
        <f t="shared" si="32"/>
        <v>7940.5</v>
      </c>
      <c r="BC88" s="18">
        <f t="shared" si="32"/>
        <v>25239</v>
      </c>
      <c r="BD88" s="18">
        <f t="shared" si="32"/>
        <v>3776.5</v>
      </c>
      <c r="BE88" s="18">
        <f t="shared" si="32"/>
        <v>1454</v>
      </c>
      <c r="BF88" s="18">
        <f t="shared" si="32"/>
        <v>24171.5</v>
      </c>
      <c r="BG88" s="18">
        <f t="shared" si="32"/>
        <v>1013.5</v>
      </c>
      <c r="BH88" s="18">
        <f t="shared" si="32"/>
        <v>533.5</v>
      </c>
      <c r="BI88" s="18">
        <f t="shared" si="32"/>
        <v>222.5</v>
      </c>
      <c r="BJ88" s="18">
        <f t="shared" si="32"/>
        <v>6525.5</v>
      </c>
      <c r="BK88" s="18">
        <f t="shared" si="32"/>
        <v>16924</v>
      </c>
      <c r="BL88" s="18">
        <f t="shared" si="32"/>
        <v>186</v>
      </c>
      <c r="BM88" s="18">
        <f t="shared" si="32"/>
        <v>282</v>
      </c>
      <c r="BN88" s="18">
        <f>BN27</f>
        <v>3544</v>
      </c>
      <c r="BO88" s="18">
        <f t="shared" si="33"/>
        <v>1341.5</v>
      </c>
      <c r="BP88" s="18">
        <f t="shared" si="33"/>
        <v>205</v>
      </c>
      <c r="BQ88" s="18">
        <f t="shared" si="33"/>
        <v>5839.9</v>
      </c>
      <c r="BR88" s="18">
        <f t="shared" si="33"/>
        <v>4677</v>
      </c>
      <c r="BS88" s="18">
        <f t="shared" si="33"/>
        <v>1157.5</v>
      </c>
      <c r="BT88" s="18">
        <f t="shared" si="33"/>
        <v>451.5</v>
      </c>
      <c r="BU88" s="18">
        <f t="shared" si="33"/>
        <v>408</v>
      </c>
      <c r="BV88" s="18">
        <f t="shared" si="33"/>
        <v>1304.5</v>
      </c>
      <c r="BW88" s="18">
        <f t="shared" si="33"/>
        <v>2009</v>
      </c>
      <c r="BX88" s="18">
        <f t="shared" si="33"/>
        <v>70</v>
      </c>
      <c r="BY88" s="18">
        <f t="shared" si="33"/>
        <v>488</v>
      </c>
      <c r="BZ88" s="18">
        <f t="shared" si="33"/>
        <v>207</v>
      </c>
      <c r="CA88" s="18">
        <f t="shared" si="33"/>
        <v>164</v>
      </c>
      <c r="CB88" s="18">
        <f t="shared" si="33"/>
        <v>80234</v>
      </c>
      <c r="CC88" s="18">
        <f t="shared" si="33"/>
        <v>175</v>
      </c>
      <c r="CD88" s="18">
        <f t="shared" si="33"/>
        <v>48</v>
      </c>
      <c r="CE88" s="18">
        <f t="shared" si="33"/>
        <v>149.5</v>
      </c>
      <c r="CF88" s="18">
        <f t="shared" si="33"/>
        <v>115.5</v>
      </c>
      <c r="CG88" s="18">
        <f t="shared" si="33"/>
        <v>216.5</v>
      </c>
      <c r="CH88" s="18">
        <f t="shared" si="33"/>
        <v>96</v>
      </c>
      <c r="CI88" s="18">
        <f t="shared" si="33"/>
        <v>725.5</v>
      </c>
      <c r="CJ88" s="18">
        <f t="shared" si="33"/>
        <v>972</v>
      </c>
      <c r="CK88" s="18">
        <f t="shared" si="33"/>
        <v>4473</v>
      </c>
      <c r="CL88" s="18">
        <f t="shared" si="33"/>
        <v>1374</v>
      </c>
      <c r="CM88" s="18">
        <f t="shared" si="33"/>
        <v>778</v>
      </c>
      <c r="CN88" s="18">
        <f t="shared" si="33"/>
        <v>28973</v>
      </c>
      <c r="CO88" s="18">
        <f t="shared" si="33"/>
        <v>15271.5</v>
      </c>
      <c r="CP88" s="18">
        <f t="shared" si="33"/>
        <v>1073</v>
      </c>
      <c r="CQ88" s="18">
        <f t="shared" si="33"/>
        <v>932</v>
      </c>
      <c r="CR88" s="18">
        <f t="shared" si="33"/>
        <v>177</v>
      </c>
      <c r="CS88" s="18">
        <f t="shared" si="33"/>
        <v>372</v>
      </c>
      <c r="CT88" s="18">
        <f t="shared" si="33"/>
        <v>105.5</v>
      </c>
      <c r="CU88" s="18">
        <f t="shared" si="33"/>
        <v>79</v>
      </c>
      <c r="CV88" s="18">
        <f t="shared" si="33"/>
        <v>43</v>
      </c>
      <c r="CW88" s="18">
        <f t="shared" si="33"/>
        <v>190</v>
      </c>
      <c r="CX88" s="18">
        <f t="shared" si="33"/>
        <v>478</v>
      </c>
      <c r="CY88" s="18">
        <f t="shared" si="33"/>
        <v>42</v>
      </c>
      <c r="CZ88" s="18">
        <f t="shared" si="33"/>
        <v>2136</v>
      </c>
      <c r="DA88" s="18">
        <f t="shared" si="33"/>
        <v>183.5</v>
      </c>
      <c r="DB88" s="18">
        <f t="shared" si="33"/>
        <v>304.5</v>
      </c>
      <c r="DC88" s="18">
        <f t="shared" si="33"/>
        <v>155</v>
      </c>
      <c r="DD88" s="18">
        <f t="shared" si="33"/>
        <v>162.5</v>
      </c>
      <c r="DE88" s="18">
        <f t="shared" si="33"/>
        <v>428.5</v>
      </c>
      <c r="DF88" s="18">
        <f t="shared" si="33"/>
        <v>20747.5</v>
      </c>
      <c r="DG88" s="18">
        <f t="shared" si="33"/>
        <v>94.5</v>
      </c>
      <c r="DH88" s="18">
        <f t="shared" si="33"/>
        <v>2100</v>
      </c>
      <c r="DI88" s="18">
        <f t="shared" si="33"/>
        <v>2658.5</v>
      </c>
      <c r="DJ88" s="18">
        <f t="shared" si="33"/>
        <v>653.5</v>
      </c>
      <c r="DK88" s="18">
        <f t="shared" si="33"/>
        <v>452.5</v>
      </c>
      <c r="DL88" s="18">
        <f t="shared" si="33"/>
        <v>5832</v>
      </c>
      <c r="DM88" s="18">
        <f t="shared" si="33"/>
        <v>250.5</v>
      </c>
      <c r="DN88" s="18">
        <f t="shared" si="33"/>
        <v>1431.5</v>
      </c>
      <c r="DO88" s="18">
        <f t="shared" si="33"/>
        <v>3171</v>
      </c>
      <c r="DP88" s="18">
        <f t="shared" si="33"/>
        <v>184.5</v>
      </c>
      <c r="DQ88" s="18">
        <f t="shared" si="33"/>
        <v>628</v>
      </c>
      <c r="DR88" s="18">
        <f t="shared" si="33"/>
        <v>1407.5</v>
      </c>
      <c r="DS88" s="18">
        <f t="shared" si="33"/>
        <v>767</v>
      </c>
      <c r="DT88" s="18">
        <f t="shared" si="33"/>
        <v>139</v>
      </c>
      <c r="DU88" s="18">
        <f t="shared" si="33"/>
        <v>386.5</v>
      </c>
      <c r="DV88" s="18">
        <f t="shared" si="33"/>
        <v>212</v>
      </c>
      <c r="DW88" s="18">
        <f t="shared" si="33"/>
        <v>343</v>
      </c>
      <c r="DX88" s="18">
        <f t="shared" si="33"/>
        <v>165.5</v>
      </c>
      <c r="DY88" s="18">
        <f t="shared" si="33"/>
        <v>335</v>
      </c>
      <c r="DZ88" s="18">
        <f>DZ27</f>
        <v>825</v>
      </c>
      <c r="EA88" s="18">
        <f t="shared" si="34"/>
        <v>612.5</v>
      </c>
      <c r="EB88" s="18">
        <f t="shared" si="34"/>
        <v>584</v>
      </c>
      <c r="EC88" s="18">
        <f t="shared" si="34"/>
        <v>323</v>
      </c>
      <c r="ED88" s="18">
        <f t="shared" si="34"/>
        <v>1651</v>
      </c>
      <c r="EE88" s="18">
        <f t="shared" si="34"/>
        <v>193</v>
      </c>
      <c r="EF88" s="18">
        <f t="shared" si="34"/>
        <v>1477.5</v>
      </c>
      <c r="EG88" s="18">
        <f t="shared" si="34"/>
        <v>283</v>
      </c>
      <c r="EH88" s="18">
        <f t="shared" si="34"/>
        <v>213.5</v>
      </c>
      <c r="EI88" s="18">
        <f t="shared" si="34"/>
        <v>15570.5</v>
      </c>
      <c r="EJ88" s="18">
        <f t="shared" si="34"/>
        <v>9523</v>
      </c>
      <c r="EK88" s="18">
        <f t="shared" si="34"/>
        <v>707.5</v>
      </c>
      <c r="EL88" s="18">
        <f t="shared" si="34"/>
        <v>470</v>
      </c>
      <c r="EM88" s="18">
        <f t="shared" si="34"/>
        <v>418.5</v>
      </c>
      <c r="EN88" s="18">
        <f t="shared" si="34"/>
        <v>981</v>
      </c>
      <c r="EO88" s="18">
        <f t="shared" si="34"/>
        <v>349.5</v>
      </c>
      <c r="EP88" s="18">
        <f t="shared" si="34"/>
        <v>401</v>
      </c>
      <c r="EQ88" s="18">
        <f t="shared" si="34"/>
        <v>2636</v>
      </c>
      <c r="ER88" s="18">
        <f t="shared" si="34"/>
        <v>307.5</v>
      </c>
      <c r="ES88" s="18">
        <f t="shared" si="34"/>
        <v>125.5</v>
      </c>
      <c r="ET88" s="18">
        <f t="shared" si="34"/>
        <v>208.5</v>
      </c>
      <c r="EU88" s="18">
        <f t="shared" si="34"/>
        <v>620.5</v>
      </c>
      <c r="EV88" s="18">
        <f t="shared" si="34"/>
        <v>60.5</v>
      </c>
      <c r="EW88" s="18">
        <f t="shared" si="34"/>
        <v>914</v>
      </c>
      <c r="EX88" s="18">
        <f t="shared" si="34"/>
        <v>183.5</v>
      </c>
      <c r="EY88" s="18">
        <f t="shared" si="34"/>
        <v>254</v>
      </c>
      <c r="EZ88" s="18">
        <f t="shared" si="34"/>
        <v>138</v>
      </c>
      <c r="FA88" s="18">
        <f t="shared" si="34"/>
        <v>3439</v>
      </c>
      <c r="FB88" s="18">
        <f t="shared" si="34"/>
        <v>348</v>
      </c>
      <c r="FC88" s="18">
        <f t="shared" si="34"/>
        <v>2522.5</v>
      </c>
      <c r="FD88" s="18">
        <f t="shared" si="34"/>
        <v>368</v>
      </c>
      <c r="FE88" s="18">
        <f t="shared" si="34"/>
        <v>104</v>
      </c>
      <c r="FF88" s="18">
        <f t="shared" si="34"/>
        <v>211.5</v>
      </c>
      <c r="FG88" s="18">
        <f t="shared" si="34"/>
        <v>117</v>
      </c>
      <c r="FH88" s="18">
        <f t="shared" si="34"/>
        <v>94</v>
      </c>
      <c r="FI88" s="18">
        <f t="shared" si="34"/>
        <v>1863</v>
      </c>
      <c r="FJ88" s="18">
        <f t="shared" si="34"/>
        <v>1932</v>
      </c>
      <c r="FK88" s="18">
        <f t="shared" si="34"/>
        <v>2382</v>
      </c>
      <c r="FL88" s="18">
        <f t="shared" si="34"/>
        <v>6508</v>
      </c>
      <c r="FM88" s="18">
        <f t="shared" si="34"/>
        <v>3710</v>
      </c>
      <c r="FN88" s="18">
        <f t="shared" si="34"/>
        <v>22062</v>
      </c>
      <c r="FO88" s="18">
        <f t="shared" si="34"/>
        <v>1111.5</v>
      </c>
      <c r="FP88" s="18">
        <f t="shared" si="34"/>
        <v>2308</v>
      </c>
      <c r="FQ88" s="18">
        <f t="shared" si="34"/>
        <v>934</v>
      </c>
      <c r="FR88" s="18">
        <f t="shared" si="34"/>
        <v>169</v>
      </c>
      <c r="FS88" s="18">
        <f t="shared" si="34"/>
        <v>194.5</v>
      </c>
      <c r="FT88" s="18">
        <f t="shared" si="34"/>
        <v>72</v>
      </c>
      <c r="FU88" s="18">
        <f t="shared" si="34"/>
        <v>808</v>
      </c>
      <c r="FV88" s="18">
        <f t="shared" si="34"/>
        <v>685.5</v>
      </c>
      <c r="FW88" s="18">
        <f t="shared" si="34"/>
        <v>188</v>
      </c>
      <c r="FX88" s="18">
        <f t="shared" si="34"/>
        <v>52.5</v>
      </c>
      <c r="FY88" s="18"/>
      <c r="FZ88" s="18">
        <f t="shared" si="31"/>
        <v>832121.4</v>
      </c>
      <c r="GA88" s="23"/>
      <c r="GB88" s="18"/>
      <c r="GC88" s="18"/>
      <c r="GD88" s="18"/>
      <c r="GE88" s="18"/>
      <c r="GF88" s="18"/>
      <c r="GG88" s="7"/>
      <c r="GH88" s="7"/>
      <c r="GI88" s="7"/>
      <c r="GJ88" s="7"/>
      <c r="GK88" s="7"/>
      <c r="GL88" s="7"/>
      <c r="GM88" s="7"/>
      <c r="GN88" s="24"/>
      <c r="GO88" s="24"/>
    </row>
    <row r="89" spans="1:197" x14ac:dyDescent="0.2">
      <c r="A89" s="6" t="s">
        <v>561</v>
      </c>
      <c r="B89" s="7" t="s">
        <v>562</v>
      </c>
      <c r="C89" s="18">
        <f t="shared" ref="C89:BN89" si="35">ROUND(MAX(C84,ROUND(AVERAGE(C84:C85),1),ROUND(AVERAGE(C84:C86),1),ROUND(AVERAGE(C84:C87),1),ROUND(AVERAGE(C84:C88),1)),1)</f>
        <v>6372</v>
      </c>
      <c r="D89" s="18">
        <f t="shared" si="35"/>
        <v>35906.6</v>
      </c>
      <c r="E89" s="18">
        <f t="shared" si="35"/>
        <v>5782.3</v>
      </c>
      <c r="F89" s="18">
        <f t="shared" si="35"/>
        <v>20215.5</v>
      </c>
      <c r="G89" s="18">
        <f t="shared" si="35"/>
        <v>1234</v>
      </c>
      <c r="H89" s="18">
        <f t="shared" si="35"/>
        <v>1129</v>
      </c>
      <c r="I89" s="18">
        <f t="shared" si="35"/>
        <v>8026.1</v>
      </c>
      <c r="J89" s="18">
        <f t="shared" si="35"/>
        <v>2218.1999999999998</v>
      </c>
      <c r="K89" s="18">
        <f t="shared" si="35"/>
        <v>254.2</v>
      </c>
      <c r="L89" s="18">
        <f t="shared" si="35"/>
        <v>2298.9</v>
      </c>
      <c r="M89" s="18">
        <f t="shared" si="35"/>
        <v>1125.7</v>
      </c>
      <c r="N89" s="18">
        <f t="shared" si="35"/>
        <v>52620.7</v>
      </c>
      <c r="O89" s="18">
        <f t="shared" si="35"/>
        <v>13837</v>
      </c>
      <c r="P89" s="18">
        <f t="shared" si="35"/>
        <v>303.5</v>
      </c>
      <c r="Q89" s="18">
        <f t="shared" si="35"/>
        <v>36642</v>
      </c>
      <c r="R89" s="18">
        <f t="shared" si="35"/>
        <v>484.3</v>
      </c>
      <c r="S89" s="18">
        <f t="shared" si="35"/>
        <v>1653.3</v>
      </c>
      <c r="T89" s="18">
        <f t="shared" si="35"/>
        <v>166.5</v>
      </c>
      <c r="U89" s="18">
        <f t="shared" si="35"/>
        <v>52.9</v>
      </c>
      <c r="V89" s="18">
        <f t="shared" si="35"/>
        <v>266.89999999999998</v>
      </c>
      <c r="W89" s="18">
        <f t="shared" si="35"/>
        <v>136.30000000000001</v>
      </c>
      <c r="X89" s="18">
        <f t="shared" si="35"/>
        <v>40</v>
      </c>
      <c r="Y89" s="18">
        <f t="shared" si="35"/>
        <v>456</v>
      </c>
      <c r="Z89" s="18">
        <f t="shared" si="35"/>
        <v>235.5</v>
      </c>
      <c r="AA89" s="18">
        <f t="shared" si="35"/>
        <v>30979.5</v>
      </c>
      <c r="AB89" s="18">
        <f t="shared" si="35"/>
        <v>28330.5</v>
      </c>
      <c r="AC89" s="18">
        <f t="shared" si="35"/>
        <v>955.5</v>
      </c>
      <c r="AD89" s="18">
        <f t="shared" si="35"/>
        <v>1259.5</v>
      </c>
      <c r="AE89" s="18">
        <f t="shared" si="35"/>
        <v>95.4</v>
      </c>
      <c r="AF89" s="18">
        <f t="shared" si="35"/>
        <v>173.3</v>
      </c>
      <c r="AG89" s="18">
        <f t="shared" si="35"/>
        <v>644.6</v>
      </c>
      <c r="AH89" s="18">
        <f t="shared" si="35"/>
        <v>1019.1</v>
      </c>
      <c r="AI89" s="18">
        <f t="shared" si="35"/>
        <v>365.5</v>
      </c>
      <c r="AJ89" s="18">
        <f t="shared" si="35"/>
        <v>153</v>
      </c>
      <c r="AK89" s="18">
        <f t="shared" si="35"/>
        <v>185.5</v>
      </c>
      <c r="AL89" s="18">
        <f t="shared" si="35"/>
        <v>259.5</v>
      </c>
      <c r="AM89" s="18">
        <f t="shared" si="35"/>
        <v>406.4</v>
      </c>
      <c r="AN89" s="18">
        <f t="shared" si="35"/>
        <v>337</v>
      </c>
      <c r="AO89" s="18">
        <f t="shared" si="35"/>
        <v>4471</v>
      </c>
      <c r="AP89" s="18">
        <f t="shared" si="35"/>
        <v>84946.7</v>
      </c>
      <c r="AQ89" s="18">
        <f t="shared" si="35"/>
        <v>244.5</v>
      </c>
      <c r="AR89" s="18">
        <f t="shared" si="35"/>
        <v>61284.7</v>
      </c>
      <c r="AS89" s="18">
        <f t="shared" si="35"/>
        <v>6478.2</v>
      </c>
      <c r="AT89" s="18">
        <f t="shared" si="35"/>
        <v>2293.5</v>
      </c>
      <c r="AU89" s="18">
        <f t="shared" si="35"/>
        <v>275</v>
      </c>
      <c r="AV89" s="18">
        <f t="shared" si="35"/>
        <v>329.5</v>
      </c>
      <c r="AW89" s="18">
        <f t="shared" si="35"/>
        <v>251.3</v>
      </c>
      <c r="AX89" s="18">
        <f t="shared" si="35"/>
        <v>70.5</v>
      </c>
      <c r="AY89" s="18">
        <f t="shared" si="35"/>
        <v>431</v>
      </c>
      <c r="AZ89" s="18">
        <f t="shared" si="35"/>
        <v>12613.5</v>
      </c>
      <c r="BA89" s="18">
        <f t="shared" si="35"/>
        <v>9225.5</v>
      </c>
      <c r="BB89" s="18">
        <f t="shared" si="35"/>
        <v>7885</v>
      </c>
      <c r="BC89" s="18">
        <f t="shared" si="35"/>
        <v>22973.7</v>
      </c>
      <c r="BD89" s="18">
        <f t="shared" si="35"/>
        <v>3641.7</v>
      </c>
      <c r="BE89" s="18">
        <f t="shared" si="35"/>
        <v>1348.2</v>
      </c>
      <c r="BF89" s="18">
        <f t="shared" si="35"/>
        <v>24490.5</v>
      </c>
      <c r="BG89" s="18">
        <f t="shared" si="35"/>
        <v>955.8</v>
      </c>
      <c r="BH89" s="18">
        <f t="shared" si="35"/>
        <v>566</v>
      </c>
      <c r="BI89" s="18">
        <f t="shared" si="35"/>
        <v>270</v>
      </c>
      <c r="BJ89" s="18">
        <f t="shared" si="35"/>
        <v>6358.4</v>
      </c>
      <c r="BK89" s="18">
        <f t="shared" si="35"/>
        <v>18861.5</v>
      </c>
      <c r="BL89" s="18">
        <f t="shared" si="35"/>
        <v>144</v>
      </c>
      <c r="BM89" s="18">
        <f t="shared" si="35"/>
        <v>303</v>
      </c>
      <c r="BN89" s="18">
        <f t="shared" si="35"/>
        <v>3352.9</v>
      </c>
      <c r="BO89" s="18">
        <f t="shared" ref="BO89:DZ89" si="36">ROUND(MAX(BO84,ROUND(AVERAGE(BO84:BO85),1),ROUND(AVERAGE(BO84:BO86),1),ROUND(AVERAGE(BO84:BO87),1),ROUND(AVERAGE(BO84:BO88),1)),1)</f>
        <v>1322.3</v>
      </c>
      <c r="BP89" s="18">
        <f t="shared" si="36"/>
        <v>192.4</v>
      </c>
      <c r="BQ89" s="18">
        <f t="shared" si="36"/>
        <v>5696.6</v>
      </c>
      <c r="BR89" s="18">
        <f t="shared" si="36"/>
        <v>4543.8999999999996</v>
      </c>
      <c r="BS89" s="18">
        <f t="shared" si="36"/>
        <v>1146.8</v>
      </c>
      <c r="BT89" s="18">
        <f t="shared" si="36"/>
        <v>422</v>
      </c>
      <c r="BU89" s="18">
        <f t="shared" si="36"/>
        <v>407.5</v>
      </c>
      <c r="BV89" s="18">
        <f t="shared" si="36"/>
        <v>1264.5</v>
      </c>
      <c r="BW89" s="18">
        <f t="shared" si="36"/>
        <v>2007</v>
      </c>
      <c r="BX89" s="18">
        <f t="shared" si="36"/>
        <v>72.5</v>
      </c>
      <c r="BY89" s="18">
        <f t="shared" si="36"/>
        <v>480</v>
      </c>
      <c r="BZ89" s="18">
        <f t="shared" si="36"/>
        <v>217</v>
      </c>
      <c r="CA89" s="18">
        <f t="shared" si="36"/>
        <v>167.5</v>
      </c>
      <c r="CB89" s="18">
        <f t="shared" si="36"/>
        <v>76728.899999999994</v>
      </c>
      <c r="CC89" s="18">
        <f t="shared" si="36"/>
        <v>187</v>
      </c>
      <c r="CD89" s="18">
        <f t="shared" si="36"/>
        <v>223</v>
      </c>
      <c r="CE89" s="18">
        <f t="shared" si="36"/>
        <v>156.5</v>
      </c>
      <c r="CF89" s="18">
        <f t="shared" si="36"/>
        <v>132.5</v>
      </c>
      <c r="CG89" s="18">
        <f t="shared" si="36"/>
        <v>205.9</v>
      </c>
      <c r="CH89" s="18">
        <f t="shared" si="36"/>
        <v>104</v>
      </c>
      <c r="CI89" s="18">
        <f t="shared" si="36"/>
        <v>715.5</v>
      </c>
      <c r="CJ89" s="18">
        <f t="shared" si="36"/>
        <v>947.4</v>
      </c>
      <c r="CK89" s="18">
        <f t="shared" si="36"/>
        <v>4431.7</v>
      </c>
      <c r="CL89" s="18">
        <f t="shared" si="36"/>
        <v>1325.3</v>
      </c>
      <c r="CM89" s="18">
        <f t="shared" si="36"/>
        <v>732.2</v>
      </c>
      <c r="CN89" s="18">
        <f t="shared" si="36"/>
        <v>28735.9</v>
      </c>
      <c r="CO89" s="18">
        <f t="shared" si="36"/>
        <v>14906.4</v>
      </c>
      <c r="CP89" s="18">
        <f t="shared" si="36"/>
        <v>1024</v>
      </c>
      <c r="CQ89" s="18">
        <f t="shared" si="36"/>
        <v>840.5</v>
      </c>
      <c r="CR89" s="18">
        <f t="shared" si="36"/>
        <v>238</v>
      </c>
      <c r="CS89" s="18">
        <f t="shared" si="36"/>
        <v>335.8</v>
      </c>
      <c r="CT89" s="18">
        <f t="shared" si="36"/>
        <v>107.5</v>
      </c>
      <c r="CU89" s="18">
        <f t="shared" si="36"/>
        <v>76</v>
      </c>
      <c r="CV89" s="18">
        <f t="shared" si="36"/>
        <v>35.9</v>
      </c>
      <c r="CW89" s="18">
        <f t="shared" si="36"/>
        <v>195.5</v>
      </c>
      <c r="CX89" s="18">
        <f t="shared" si="36"/>
        <v>467.5</v>
      </c>
      <c r="CY89" s="18">
        <f t="shared" si="36"/>
        <v>39.5</v>
      </c>
      <c r="CZ89" s="18">
        <f t="shared" si="36"/>
        <v>1984.5</v>
      </c>
      <c r="DA89" s="18">
        <f t="shared" si="36"/>
        <v>203.5</v>
      </c>
      <c r="DB89" s="18">
        <f t="shared" si="36"/>
        <v>316</v>
      </c>
      <c r="DC89" s="18">
        <f t="shared" si="36"/>
        <v>162</v>
      </c>
      <c r="DD89" s="18">
        <f t="shared" si="36"/>
        <v>157.30000000000001</v>
      </c>
      <c r="DE89" s="18">
        <f t="shared" si="36"/>
        <v>345</v>
      </c>
      <c r="DF89" s="18">
        <f t="shared" si="36"/>
        <v>20517.099999999999</v>
      </c>
      <c r="DG89" s="18">
        <f t="shared" si="36"/>
        <v>85</v>
      </c>
      <c r="DH89" s="18">
        <f t="shared" si="36"/>
        <v>1973.8</v>
      </c>
      <c r="DI89" s="18">
        <f t="shared" si="36"/>
        <v>2528.6</v>
      </c>
      <c r="DJ89" s="18">
        <f t="shared" si="36"/>
        <v>647</v>
      </c>
      <c r="DK89" s="18">
        <f t="shared" si="36"/>
        <v>468</v>
      </c>
      <c r="DL89" s="18">
        <f t="shared" si="36"/>
        <v>5756.9</v>
      </c>
      <c r="DM89" s="18">
        <f t="shared" si="36"/>
        <v>239.1</v>
      </c>
      <c r="DN89" s="18">
        <f t="shared" si="36"/>
        <v>1336.7</v>
      </c>
      <c r="DO89" s="18">
        <f t="shared" si="36"/>
        <v>3207.8</v>
      </c>
      <c r="DP89" s="18">
        <f t="shared" si="36"/>
        <v>208.5</v>
      </c>
      <c r="DQ89" s="18">
        <f t="shared" si="36"/>
        <v>798</v>
      </c>
      <c r="DR89" s="18">
        <f t="shared" si="36"/>
        <v>1385.6</v>
      </c>
      <c r="DS89" s="18">
        <f t="shared" si="36"/>
        <v>706.8</v>
      </c>
      <c r="DT89" s="18">
        <f t="shared" si="36"/>
        <v>163</v>
      </c>
      <c r="DU89" s="18">
        <f t="shared" si="36"/>
        <v>366</v>
      </c>
      <c r="DV89" s="18">
        <f t="shared" si="36"/>
        <v>218</v>
      </c>
      <c r="DW89" s="18">
        <f t="shared" si="36"/>
        <v>320.3</v>
      </c>
      <c r="DX89" s="18">
        <f t="shared" si="36"/>
        <v>169.3</v>
      </c>
      <c r="DY89" s="18">
        <f t="shared" si="36"/>
        <v>320.5</v>
      </c>
      <c r="DZ89" s="18">
        <f t="shared" si="36"/>
        <v>768</v>
      </c>
      <c r="EA89" s="18">
        <f t="shared" ref="EA89:FX89" si="37">ROUND(MAX(EA84,ROUND(AVERAGE(EA84:EA85),1),ROUND(AVERAGE(EA84:EA86),1),ROUND(AVERAGE(EA84:EA87),1),ROUND(AVERAGE(EA84:EA88),1)),1)</f>
        <v>570.79999999999995</v>
      </c>
      <c r="EB89" s="18">
        <f t="shared" si="37"/>
        <v>582.29999999999995</v>
      </c>
      <c r="EC89" s="18">
        <f t="shared" si="37"/>
        <v>310.5</v>
      </c>
      <c r="ED89" s="18">
        <f t="shared" si="37"/>
        <v>1612.2</v>
      </c>
      <c r="EE89" s="18">
        <f t="shared" si="37"/>
        <v>198</v>
      </c>
      <c r="EF89" s="18">
        <f t="shared" si="37"/>
        <v>1458.1</v>
      </c>
      <c r="EG89" s="18">
        <f t="shared" si="37"/>
        <v>264</v>
      </c>
      <c r="EH89" s="18">
        <f t="shared" si="37"/>
        <v>248.5</v>
      </c>
      <c r="EI89" s="18">
        <f t="shared" si="37"/>
        <v>14825.5</v>
      </c>
      <c r="EJ89" s="18">
        <f t="shared" si="37"/>
        <v>10073.5</v>
      </c>
      <c r="EK89" s="18">
        <f t="shared" si="37"/>
        <v>682.4</v>
      </c>
      <c r="EL89" s="18">
        <f t="shared" si="37"/>
        <v>465.7</v>
      </c>
      <c r="EM89" s="18">
        <f t="shared" si="37"/>
        <v>404</v>
      </c>
      <c r="EN89" s="18">
        <f t="shared" si="37"/>
        <v>962.9</v>
      </c>
      <c r="EO89" s="18">
        <f t="shared" si="37"/>
        <v>338.2</v>
      </c>
      <c r="EP89" s="18">
        <f t="shared" si="37"/>
        <v>424.5</v>
      </c>
      <c r="EQ89" s="18">
        <f t="shared" si="37"/>
        <v>2592.9</v>
      </c>
      <c r="ER89" s="18">
        <f t="shared" si="37"/>
        <v>316.5</v>
      </c>
      <c r="ES89" s="18">
        <f t="shared" si="37"/>
        <v>168.5</v>
      </c>
      <c r="ET89" s="18">
        <f t="shared" si="37"/>
        <v>201.7</v>
      </c>
      <c r="EU89" s="18">
        <f t="shared" si="37"/>
        <v>583.9</v>
      </c>
      <c r="EV89" s="18">
        <f t="shared" si="37"/>
        <v>80</v>
      </c>
      <c r="EW89" s="18">
        <f t="shared" si="37"/>
        <v>886.2</v>
      </c>
      <c r="EX89" s="18">
        <f t="shared" si="37"/>
        <v>171.4</v>
      </c>
      <c r="EY89" s="18">
        <f t="shared" si="37"/>
        <v>231.6</v>
      </c>
      <c r="EZ89" s="18">
        <f t="shared" si="37"/>
        <v>130.9</v>
      </c>
      <c r="FA89" s="18">
        <f t="shared" si="37"/>
        <v>3489</v>
      </c>
      <c r="FB89" s="18">
        <f t="shared" si="37"/>
        <v>324.89999999999998</v>
      </c>
      <c r="FC89" s="18">
        <f t="shared" si="37"/>
        <v>2232.1999999999998</v>
      </c>
      <c r="FD89" s="18">
        <f t="shared" si="37"/>
        <v>415</v>
      </c>
      <c r="FE89" s="18">
        <f t="shared" si="37"/>
        <v>90.6</v>
      </c>
      <c r="FF89" s="18">
        <f t="shared" si="37"/>
        <v>202.7</v>
      </c>
      <c r="FG89" s="18">
        <f t="shared" si="37"/>
        <v>129.30000000000001</v>
      </c>
      <c r="FH89" s="18">
        <f t="shared" si="37"/>
        <v>76.2</v>
      </c>
      <c r="FI89" s="18">
        <f t="shared" si="37"/>
        <v>1807.3</v>
      </c>
      <c r="FJ89" s="18">
        <f t="shared" si="37"/>
        <v>1999</v>
      </c>
      <c r="FK89" s="18">
        <f t="shared" si="37"/>
        <v>2612.5</v>
      </c>
      <c r="FL89" s="18">
        <f t="shared" si="37"/>
        <v>7995.5</v>
      </c>
      <c r="FM89" s="18">
        <f t="shared" si="37"/>
        <v>3731.5</v>
      </c>
      <c r="FN89" s="18">
        <f t="shared" si="37"/>
        <v>21666.2</v>
      </c>
      <c r="FO89" s="18">
        <f t="shared" si="37"/>
        <v>1104</v>
      </c>
      <c r="FP89" s="18">
        <f t="shared" si="37"/>
        <v>2342</v>
      </c>
      <c r="FQ89" s="18">
        <f t="shared" si="37"/>
        <v>1005.5</v>
      </c>
      <c r="FR89" s="18">
        <f t="shared" si="37"/>
        <v>174.3</v>
      </c>
      <c r="FS89" s="18">
        <f t="shared" si="37"/>
        <v>194.8</v>
      </c>
      <c r="FT89" s="18">
        <f t="shared" si="37"/>
        <v>63.3</v>
      </c>
      <c r="FU89" s="18">
        <f t="shared" si="37"/>
        <v>837.3</v>
      </c>
      <c r="FV89" s="18">
        <f t="shared" si="37"/>
        <v>700.4</v>
      </c>
      <c r="FW89" s="18">
        <f t="shared" si="37"/>
        <v>175.8</v>
      </c>
      <c r="FX89" s="18">
        <f t="shared" si="37"/>
        <v>57.5</v>
      </c>
      <c r="FY89" s="18"/>
      <c r="FZ89" s="18">
        <f t="shared" si="31"/>
        <v>819083.50000000047</v>
      </c>
      <c r="GA89" s="78">
        <v>819155.7</v>
      </c>
      <c r="GB89" s="18">
        <f>FZ89-GA89</f>
        <v>-72.199999999487773</v>
      </c>
      <c r="GC89" s="18"/>
      <c r="GD89" s="18"/>
      <c r="GE89" s="18"/>
      <c r="GF89" s="18"/>
      <c r="GG89" s="7"/>
      <c r="GH89" s="7"/>
      <c r="GI89" s="7"/>
      <c r="GJ89" s="7"/>
      <c r="GK89" s="7"/>
      <c r="GL89" s="7"/>
      <c r="GM89" s="7"/>
      <c r="GN89" s="24"/>
      <c r="GO89" s="24"/>
    </row>
    <row r="90" spans="1:197" x14ac:dyDescent="0.2">
      <c r="A90" s="7"/>
      <c r="B90" s="7" t="s">
        <v>563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18"/>
      <c r="FZ90" s="20"/>
      <c r="GA90" s="23"/>
      <c r="GB90" s="18"/>
      <c r="GC90" s="18"/>
      <c r="GD90" s="18"/>
      <c r="GE90" s="18"/>
      <c r="GF90" s="18"/>
      <c r="GG90" s="7"/>
      <c r="GH90" s="7"/>
      <c r="GI90" s="7"/>
      <c r="GJ90" s="7"/>
      <c r="GK90" s="7"/>
      <c r="GL90" s="7"/>
      <c r="GM90" s="7"/>
      <c r="GN90" s="24"/>
      <c r="GO90" s="24"/>
    </row>
    <row r="91" spans="1:197" x14ac:dyDescent="0.2">
      <c r="A91" s="7"/>
      <c r="B91" s="7" t="s">
        <v>564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18"/>
      <c r="FZ91" s="20"/>
      <c r="GA91" s="23"/>
      <c r="GB91" s="18"/>
      <c r="GC91" s="18"/>
      <c r="GD91" s="18"/>
      <c r="GE91" s="18"/>
      <c r="GF91" s="18"/>
      <c r="GG91" s="7"/>
      <c r="GH91" s="7"/>
      <c r="GI91" s="7"/>
      <c r="GJ91" s="7"/>
      <c r="GK91" s="7"/>
      <c r="GL91" s="7"/>
      <c r="GM91" s="7"/>
      <c r="GN91" s="24"/>
      <c r="GO91" s="24"/>
    </row>
    <row r="92" spans="1:197" x14ac:dyDescent="0.2">
      <c r="A92" s="6" t="s">
        <v>565</v>
      </c>
      <c r="B92" s="7" t="s">
        <v>566</v>
      </c>
      <c r="C92" s="49">
        <f t="shared" ref="C92:BN92" si="38">ROUND(C10*2*$A$82,2)</f>
        <v>0</v>
      </c>
      <c r="D92" s="49">
        <f t="shared" si="38"/>
        <v>0.24</v>
      </c>
      <c r="E92" s="49">
        <f t="shared" si="38"/>
        <v>0</v>
      </c>
      <c r="F92" s="49">
        <f t="shared" si="38"/>
        <v>0</v>
      </c>
      <c r="G92" s="49">
        <f t="shared" si="38"/>
        <v>0</v>
      </c>
      <c r="H92" s="49">
        <f t="shared" si="38"/>
        <v>0</v>
      </c>
      <c r="I92" s="49">
        <f t="shared" si="38"/>
        <v>0.16</v>
      </c>
      <c r="J92" s="49">
        <f t="shared" si="38"/>
        <v>0</v>
      </c>
      <c r="K92" s="49">
        <f t="shared" si="38"/>
        <v>0</v>
      </c>
      <c r="L92" s="49">
        <f t="shared" si="38"/>
        <v>0</v>
      </c>
      <c r="M92" s="49">
        <f t="shared" si="38"/>
        <v>0</v>
      </c>
      <c r="N92" s="49">
        <f t="shared" si="38"/>
        <v>3.28</v>
      </c>
      <c r="O92" s="49">
        <f t="shared" si="38"/>
        <v>0</v>
      </c>
      <c r="P92" s="49">
        <f t="shared" si="38"/>
        <v>0</v>
      </c>
      <c r="Q92" s="49">
        <f t="shared" si="38"/>
        <v>6.56</v>
      </c>
      <c r="R92" s="49">
        <f t="shared" si="38"/>
        <v>0</v>
      </c>
      <c r="S92" s="49">
        <f t="shared" si="38"/>
        <v>0.24</v>
      </c>
      <c r="T92" s="49">
        <f t="shared" si="38"/>
        <v>0</v>
      </c>
      <c r="U92" s="49">
        <f t="shared" si="38"/>
        <v>0</v>
      </c>
      <c r="V92" s="49">
        <f t="shared" si="38"/>
        <v>0</v>
      </c>
      <c r="W92" s="49">
        <f t="shared" si="38"/>
        <v>0.88</v>
      </c>
      <c r="X92" s="49">
        <f t="shared" si="38"/>
        <v>0</v>
      </c>
      <c r="Y92" s="49">
        <f t="shared" si="38"/>
        <v>0</v>
      </c>
      <c r="Z92" s="49">
        <f t="shared" si="38"/>
        <v>0</v>
      </c>
      <c r="AA92" s="49">
        <f t="shared" si="38"/>
        <v>3.2</v>
      </c>
      <c r="AB92" s="49">
        <f t="shared" si="38"/>
        <v>0.08</v>
      </c>
      <c r="AC92" s="49">
        <f t="shared" si="38"/>
        <v>0</v>
      </c>
      <c r="AD92" s="49">
        <f t="shared" si="38"/>
        <v>0</v>
      </c>
      <c r="AE92" s="49">
        <f t="shared" si="38"/>
        <v>0</v>
      </c>
      <c r="AF92" s="49">
        <f t="shared" si="38"/>
        <v>0</v>
      </c>
      <c r="AG92" s="49">
        <f t="shared" si="38"/>
        <v>0</v>
      </c>
      <c r="AH92" s="49">
        <f t="shared" si="38"/>
        <v>0</v>
      </c>
      <c r="AI92" s="49">
        <f t="shared" si="38"/>
        <v>0</v>
      </c>
      <c r="AJ92" s="49">
        <f t="shared" si="38"/>
        <v>0</v>
      </c>
      <c r="AK92" s="49">
        <f t="shared" si="38"/>
        <v>0</v>
      </c>
      <c r="AL92" s="49">
        <f t="shared" si="38"/>
        <v>0</v>
      </c>
      <c r="AM92" s="49">
        <f t="shared" si="38"/>
        <v>0.08</v>
      </c>
      <c r="AN92" s="49">
        <f t="shared" si="38"/>
        <v>0</v>
      </c>
      <c r="AO92" s="49">
        <f t="shared" si="38"/>
        <v>0.48</v>
      </c>
      <c r="AP92" s="49">
        <f t="shared" si="38"/>
        <v>0</v>
      </c>
      <c r="AQ92" s="49">
        <f t="shared" si="38"/>
        <v>0</v>
      </c>
      <c r="AR92" s="49">
        <f t="shared" si="38"/>
        <v>12.64</v>
      </c>
      <c r="AS92" s="49">
        <f t="shared" si="38"/>
        <v>0.08</v>
      </c>
      <c r="AT92" s="49">
        <f t="shared" si="38"/>
        <v>0.72</v>
      </c>
      <c r="AU92" s="49">
        <f t="shared" si="38"/>
        <v>0</v>
      </c>
      <c r="AV92" s="49">
        <f t="shared" si="38"/>
        <v>0</v>
      </c>
      <c r="AW92" s="49">
        <f t="shared" si="38"/>
        <v>0</v>
      </c>
      <c r="AX92" s="49">
        <f t="shared" si="38"/>
        <v>0</v>
      </c>
      <c r="AY92" s="49">
        <f t="shared" si="38"/>
        <v>0</v>
      </c>
      <c r="AZ92" s="49">
        <f t="shared" si="38"/>
        <v>2.56</v>
      </c>
      <c r="BA92" s="49">
        <f t="shared" si="38"/>
        <v>0</v>
      </c>
      <c r="BB92" s="49">
        <f t="shared" si="38"/>
        <v>0</v>
      </c>
      <c r="BC92" s="49">
        <f t="shared" si="38"/>
        <v>1.04</v>
      </c>
      <c r="BD92" s="49">
        <f t="shared" si="38"/>
        <v>0.16</v>
      </c>
      <c r="BE92" s="49">
        <f t="shared" si="38"/>
        <v>0</v>
      </c>
      <c r="BF92" s="49">
        <f t="shared" si="38"/>
        <v>30.88</v>
      </c>
      <c r="BG92" s="49">
        <f t="shared" si="38"/>
        <v>0</v>
      </c>
      <c r="BH92" s="49">
        <f t="shared" si="38"/>
        <v>0</v>
      </c>
      <c r="BI92" s="49">
        <f t="shared" si="38"/>
        <v>0</v>
      </c>
      <c r="BJ92" s="49">
        <f t="shared" si="38"/>
        <v>2.72</v>
      </c>
      <c r="BK92" s="49">
        <f t="shared" si="38"/>
        <v>14.08</v>
      </c>
      <c r="BL92" s="49">
        <f t="shared" si="38"/>
        <v>0</v>
      </c>
      <c r="BM92" s="49">
        <f t="shared" si="38"/>
        <v>0</v>
      </c>
      <c r="BN92" s="49">
        <f t="shared" si="38"/>
        <v>0.16</v>
      </c>
      <c r="BO92" s="49">
        <f t="shared" ref="BO92:DZ92" si="39">ROUND(BO10*2*$A$82,2)</f>
        <v>0.24</v>
      </c>
      <c r="BP92" s="49">
        <f t="shared" si="39"/>
        <v>0</v>
      </c>
      <c r="BQ92" s="49">
        <f t="shared" si="39"/>
        <v>0</v>
      </c>
      <c r="BR92" s="49">
        <f t="shared" si="39"/>
        <v>0</v>
      </c>
      <c r="BS92" s="49">
        <f t="shared" si="39"/>
        <v>0</v>
      </c>
      <c r="BT92" s="49">
        <f t="shared" si="39"/>
        <v>0</v>
      </c>
      <c r="BU92" s="49">
        <f t="shared" si="39"/>
        <v>0</v>
      </c>
      <c r="BV92" s="49">
        <f t="shared" si="39"/>
        <v>0</v>
      </c>
      <c r="BW92" s="49">
        <f t="shared" si="39"/>
        <v>0</v>
      </c>
      <c r="BX92" s="49">
        <f t="shared" si="39"/>
        <v>0</v>
      </c>
      <c r="BY92" s="49">
        <f t="shared" si="39"/>
        <v>0.08</v>
      </c>
      <c r="BZ92" s="49">
        <f t="shared" si="39"/>
        <v>0</v>
      </c>
      <c r="CA92" s="49">
        <f t="shared" si="39"/>
        <v>0</v>
      </c>
      <c r="CB92" s="49">
        <f t="shared" si="39"/>
        <v>15.36</v>
      </c>
      <c r="CC92" s="49">
        <f t="shared" si="39"/>
        <v>0</v>
      </c>
      <c r="CD92" s="49">
        <f t="shared" si="39"/>
        <v>4.5599999999999996</v>
      </c>
      <c r="CE92" s="49">
        <f t="shared" si="39"/>
        <v>0</v>
      </c>
      <c r="CF92" s="49">
        <f t="shared" si="39"/>
        <v>0</v>
      </c>
      <c r="CG92" s="49">
        <f t="shared" si="39"/>
        <v>0</v>
      </c>
      <c r="CH92" s="49">
        <f t="shared" si="39"/>
        <v>0</v>
      </c>
      <c r="CI92" s="49">
        <f t="shared" si="39"/>
        <v>0</v>
      </c>
      <c r="CJ92" s="49">
        <f t="shared" si="39"/>
        <v>0</v>
      </c>
      <c r="CK92" s="49">
        <f t="shared" si="39"/>
        <v>1.28</v>
      </c>
      <c r="CL92" s="49">
        <f t="shared" si="39"/>
        <v>0</v>
      </c>
      <c r="CM92" s="49">
        <f t="shared" si="39"/>
        <v>1.04</v>
      </c>
      <c r="CN92" s="49">
        <f t="shared" si="39"/>
        <v>9.44</v>
      </c>
      <c r="CO92" s="49">
        <f t="shared" si="39"/>
        <v>4.4800000000000004</v>
      </c>
      <c r="CP92" s="49">
        <f t="shared" si="39"/>
        <v>0.08</v>
      </c>
      <c r="CQ92" s="49">
        <f t="shared" si="39"/>
        <v>0</v>
      </c>
      <c r="CR92" s="49">
        <f t="shared" si="39"/>
        <v>0</v>
      </c>
      <c r="CS92" s="49">
        <f t="shared" si="39"/>
        <v>0</v>
      </c>
      <c r="CT92" s="49">
        <f t="shared" si="39"/>
        <v>0</v>
      </c>
      <c r="CU92" s="49">
        <f t="shared" si="39"/>
        <v>0</v>
      </c>
      <c r="CV92" s="49">
        <f t="shared" si="39"/>
        <v>0</v>
      </c>
      <c r="CW92" s="49">
        <f t="shared" si="39"/>
        <v>0</v>
      </c>
      <c r="CX92" s="49">
        <f t="shared" si="39"/>
        <v>0</v>
      </c>
      <c r="CY92" s="49">
        <f t="shared" si="39"/>
        <v>0</v>
      </c>
      <c r="CZ92" s="49">
        <f t="shared" si="39"/>
        <v>0</v>
      </c>
      <c r="DA92" s="49">
        <f t="shared" si="39"/>
        <v>0</v>
      </c>
      <c r="DB92" s="49">
        <f t="shared" si="39"/>
        <v>0</v>
      </c>
      <c r="DC92" s="49">
        <f t="shared" si="39"/>
        <v>0</v>
      </c>
      <c r="DD92" s="49">
        <f t="shared" si="39"/>
        <v>0</v>
      </c>
      <c r="DE92" s="49">
        <f t="shared" si="39"/>
        <v>0</v>
      </c>
      <c r="DF92" s="49">
        <f t="shared" si="39"/>
        <v>2.64</v>
      </c>
      <c r="DG92" s="49">
        <f t="shared" si="39"/>
        <v>0</v>
      </c>
      <c r="DH92" s="49">
        <f t="shared" si="39"/>
        <v>0.72</v>
      </c>
      <c r="DI92" s="49">
        <f t="shared" si="39"/>
        <v>0.32</v>
      </c>
      <c r="DJ92" s="49">
        <f t="shared" si="39"/>
        <v>0</v>
      </c>
      <c r="DK92" s="49">
        <f t="shared" si="39"/>
        <v>0</v>
      </c>
      <c r="DL92" s="49">
        <f t="shared" si="39"/>
        <v>0</v>
      </c>
      <c r="DM92" s="49">
        <f t="shared" si="39"/>
        <v>0</v>
      </c>
      <c r="DN92" s="49">
        <f t="shared" si="39"/>
        <v>0</v>
      </c>
      <c r="DO92" s="49">
        <f t="shared" si="39"/>
        <v>0</v>
      </c>
      <c r="DP92" s="49">
        <f t="shared" si="39"/>
        <v>0</v>
      </c>
      <c r="DQ92" s="49">
        <f t="shared" si="39"/>
        <v>0</v>
      </c>
      <c r="DR92" s="49">
        <f t="shared" si="39"/>
        <v>0</v>
      </c>
      <c r="DS92" s="49">
        <f t="shared" si="39"/>
        <v>0</v>
      </c>
      <c r="DT92" s="49">
        <f t="shared" si="39"/>
        <v>0</v>
      </c>
      <c r="DU92" s="49">
        <f t="shared" si="39"/>
        <v>0</v>
      </c>
      <c r="DV92" s="49">
        <f t="shared" si="39"/>
        <v>0</v>
      </c>
      <c r="DW92" s="49">
        <f t="shared" si="39"/>
        <v>0</v>
      </c>
      <c r="DX92" s="49">
        <f t="shared" si="39"/>
        <v>0</v>
      </c>
      <c r="DY92" s="49">
        <f t="shared" si="39"/>
        <v>0.08</v>
      </c>
      <c r="DZ92" s="49">
        <f t="shared" si="39"/>
        <v>0</v>
      </c>
      <c r="EA92" s="49">
        <f t="shared" ref="EA92:FX92" si="40">ROUND(EA10*2*$A$82,2)</f>
        <v>0.08</v>
      </c>
      <c r="EB92" s="49">
        <f t="shared" si="40"/>
        <v>0</v>
      </c>
      <c r="EC92" s="49">
        <f t="shared" si="40"/>
        <v>0</v>
      </c>
      <c r="ED92" s="49">
        <f t="shared" si="40"/>
        <v>0</v>
      </c>
      <c r="EE92" s="49">
        <f t="shared" si="40"/>
        <v>0</v>
      </c>
      <c r="EF92" s="49">
        <f t="shared" si="40"/>
        <v>0</v>
      </c>
      <c r="EG92" s="49">
        <f t="shared" si="40"/>
        <v>0</v>
      </c>
      <c r="EH92" s="49">
        <f t="shared" si="40"/>
        <v>0</v>
      </c>
      <c r="EI92" s="49">
        <f t="shared" si="40"/>
        <v>0</v>
      </c>
      <c r="EJ92" s="49">
        <f t="shared" si="40"/>
        <v>0.88</v>
      </c>
      <c r="EK92" s="49">
        <f t="shared" si="40"/>
        <v>0</v>
      </c>
      <c r="EL92" s="49">
        <f t="shared" si="40"/>
        <v>0</v>
      </c>
      <c r="EM92" s="49">
        <f t="shared" si="40"/>
        <v>0</v>
      </c>
      <c r="EN92" s="49">
        <f t="shared" si="40"/>
        <v>0</v>
      </c>
      <c r="EO92" s="49">
        <f t="shared" si="40"/>
        <v>0</v>
      </c>
      <c r="EP92" s="49">
        <f t="shared" si="40"/>
        <v>0</v>
      </c>
      <c r="EQ92" s="49">
        <f t="shared" si="40"/>
        <v>0</v>
      </c>
      <c r="ER92" s="49">
        <f t="shared" si="40"/>
        <v>0</v>
      </c>
      <c r="ES92" s="49">
        <f t="shared" si="40"/>
        <v>0.48</v>
      </c>
      <c r="ET92" s="49">
        <f t="shared" si="40"/>
        <v>0</v>
      </c>
      <c r="EU92" s="49">
        <f t="shared" si="40"/>
        <v>0</v>
      </c>
      <c r="EV92" s="49">
        <f t="shared" si="40"/>
        <v>0</v>
      </c>
      <c r="EW92" s="49">
        <f t="shared" si="40"/>
        <v>0</v>
      </c>
      <c r="EX92" s="49">
        <f t="shared" si="40"/>
        <v>0</v>
      </c>
      <c r="EY92" s="49">
        <f t="shared" si="40"/>
        <v>0</v>
      </c>
      <c r="EZ92" s="49">
        <f t="shared" si="40"/>
        <v>0</v>
      </c>
      <c r="FA92" s="49">
        <f t="shared" si="40"/>
        <v>0</v>
      </c>
      <c r="FB92" s="49">
        <f t="shared" si="40"/>
        <v>0</v>
      </c>
      <c r="FC92" s="49">
        <f t="shared" si="40"/>
        <v>0.4</v>
      </c>
      <c r="FD92" s="49">
        <f t="shared" si="40"/>
        <v>0</v>
      </c>
      <c r="FE92" s="49">
        <f t="shared" si="40"/>
        <v>0</v>
      </c>
      <c r="FF92" s="49">
        <f t="shared" si="40"/>
        <v>0</v>
      </c>
      <c r="FG92" s="49">
        <f t="shared" si="40"/>
        <v>0</v>
      </c>
      <c r="FH92" s="49">
        <f t="shared" si="40"/>
        <v>0</v>
      </c>
      <c r="FI92" s="49">
        <f t="shared" si="40"/>
        <v>0</v>
      </c>
      <c r="FJ92" s="49">
        <f t="shared" si="40"/>
        <v>0</v>
      </c>
      <c r="FK92" s="49">
        <f t="shared" si="40"/>
        <v>0</v>
      </c>
      <c r="FL92" s="49">
        <f t="shared" si="40"/>
        <v>5.92</v>
      </c>
      <c r="FM92" s="49">
        <f t="shared" si="40"/>
        <v>0</v>
      </c>
      <c r="FN92" s="49">
        <f t="shared" si="40"/>
        <v>1.2</v>
      </c>
      <c r="FO92" s="49">
        <f t="shared" si="40"/>
        <v>0</v>
      </c>
      <c r="FP92" s="49">
        <f t="shared" si="40"/>
        <v>0</v>
      </c>
      <c r="FQ92" s="49">
        <f t="shared" si="40"/>
        <v>0</v>
      </c>
      <c r="FR92" s="49">
        <f t="shared" si="40"/>
        <v>0</v>
      </c>
      <c r="FS92" s="49">
        <f t="shared" si="40"/>
        <v>0</v>
      </c>
      <c r="FT92" s="49">
        <f t="shared" si="40"/>
        <v>0</v>
      </c>
      <c r="FU92" s="49">
        <f t="shared" si="40"/>
        <v>0</v>
      </c>
      <c r="FV92" s="49">
        <f t="shared" si="40"/>
        <v>0</v>
      </c>
      <c r="FW92" s="49">
        <f t="shared" si="40"/>
        <v>0</v>
      </c>
      <c r="FX92" s="49">
        <f t="shared" si="40"/>
        <v>0</v>
      </c>
      <c r="FY92" s="7"/>
      <c r="FZ92" s="7">
        <f>SUM(C92:FX92)</f>
        <v>129.51999999999995</v>
      </c>
      <c r="GA92" s="23"/>
      <c r="GB92" s="20"/>
      <c r="GC92" s="20"/>
      <c r="GD92" s="20"/>
      <c r="GE92" s="20"/>
      <c r="GF92" s="7"/>
      <c r="GG92" s="7"/>
      <c r="GH92" s="18"/>
      <c r="GI92" s="18"/>
      <c r="GJ92" s="18"/>
      <c r="GK92" s="18"/>
      <c r="GL92" s="18"/>
      <c r="GM92" s="18"/>
      <c r="GN92" s="24"/>
      <c r="GO92" s="24"/>
    </row>
    <row r="93" spans="1:197" x14ac:dyDescent="0.2">
      <c r="A93" s="6" t="s">
        <v>567</v>
      </c>
      <c r="B93" s="7" t="s">
        <v>568</v>
      </c>
      <c r="C93" s="23">
        <f t="shared" ref="C93:BN93" si="41">C29</f>
        <v>229</v>
      </c>
      <c r="D93" s="23">
        <f t="shared" si="41"/>
        <v>331</v>
      </c>
      <c r="E93" s="23">
        <f t="shared" si="41"/>
        <v>264.5</v>
      </c>
      <c r="F93" s="23">
        <f t="shared" si="41"/>
        <v>259.5</v>
      </c>
      <c r="G93" s="23">
        <f t="shared" si="41"/>
        <v>12.5</v>
      </c>
      <c r="H93" s="23">
        <f t="shared" si="41"/>
        <v>12.5</v>
      </c>
      <c r="I93" s="23">
        <f t="shared" si="41"/>
        <v>391.5</v>
      </c>
      <c r="J93" s="23">
        <f t="shared" si="41"/>
        <v>93</v>
      </c>
      <c r="K93" s="23">
        <f t="shared" si="41"/>
        <v>3.5</v>
      </c>
      <c r="L93" s="23">
        <f t="shared" si="41"/>
        <v>84</v>
      </c>
      <c r="M93" s="23">
        <f t="shared" si="41"/>
        <v>56.5</v>
      </c>
      <c r="N93" s="23">
        <f t="shared" si="41"/>
        <v>404.5</v>
      </c>
      <c r="O93" s="23">
        <f t="shared" si="41"/>
        <v>94.5</v>
      </c>
      <c r="P93" s="23">
        <f t="shared" si="41"/>
        <v>3</v>
      </c>
      <c r="Q93" s="23">
        <f t="shared" si="41"/>
        <v>939</v>
      </c>
      <c r="R93" s="23">
        <f t="shared" si="41"/>
        <v>10</v>
      </c>
      <c r="S93" s="23">
        <f t="shared" si="41"/>
        <v>38</v>
      </c>
      <c r="T93" s="23">
        <f t="shared" si="41"/>
        <v>3.5</v>
      </c>
      <c r="U93" s="23">
        <f t="shared" si="41"/>
        <v>3.5</v>
      </c>
      <c r="V93" s="23">
        <f t="shared" si="41"/>
        <v>9.5</v>
      </c>
      <c r="W93" s="23">
        <f t="shared" si="41"/>
        <v>2</v>
      </c>
      <c r="X93" s="23">
        <f t="shared" si="41"/>
        <v>0.5</v>
      </c>
      <c r="Y93" s="23">
        <f t="shared" si="41"/>
        <v>26.5</v>
      </c>
      <c r="Z93" s="23">
        <f t="shared" si="41"/>
        <v>5.5</v>
      </c>
      <c r="AA93" s="23">
        <f t="shared" si="41"/>
        <v>248</v>
      </c>
      <c r="AB93" s="23">
        <f t="shared" si="41"/>
        <v>239.5</v>
      </c>
      <c r="AC93" s="23">
        <f t="shared" si="41"/>
        <v>48.5</v>
      </c>
      <c r="AD93" s="23">
        <f t="shared" si="41"/>
        <v>42.5</v>
      </c>
      <c r="AE93" s="23">
        <f t="shared" si="41"/>
        <v>5</v>
      </c>
      <c r="AF93" s="23">
        <f t="shared" si="41"/>
        <v>1.5</v>
      </c>
      <c r="AG93" s="23">
        <f t="shared" si="41"/>
        <v>15.5</v>
      </c>
      <c r="AH93" s="23">
        <f t="shared" si="41"/>
        <v>33</v>
      </c>
      <c r="AI93" s="23">
        <f t="shared" si="41"/>
        <v>7</v>
      </c>
      <c r="AJ93" s="23">
        <f t="shared" si="41"/>
        <v>12</v>
      </c>
      <c r="AK93" s="23">
        <f t="shared" si="41"/>
        <v>23</v>
      </c>
      <c r="AL93" s="23">
        <f t="shared" si="41"/>
        <v>28</v>
      </c>
      <c r="AM93" s="23">
        <f t="shared" si="41"/>
        <v>19</v>
      </c>
      <c r="AN93" s="23">
        <f t="shared" si="41"/>
        <v>11</v>
      </c>
      <c r="AO93" s="23">
        <f t="shared" si="41"/>
        <v>139.5</v>
      </c>
      <c r="AP93" s="23">
        <f t="shared" si="41"/>
        <v>3378</v>
      </c>
      <c r="AQ93" s="23">
        <f t="shared" si="41"/>
        <v>6</v>
      </c>
      <c r="AR93" s="23">
        <f t="shared" si="41"/>
        <v>80.5</v>
      </c>
      <c r="AS93" s="23">
        <f t="shared" si="41"/>
        <v>92.5</v>
      </c>
      <c r="AT93" s="23">
        <f t="shared" si="41"/>
        <v>14.5</v>
      </c>
      <c r="AU93" s="23">
        <f t="shared" si="41"/>
        <v>9.5</v>
      </c>
      <c r="AV93" s="23">
        <f t="shared" si="41"/>
        <v>8</v>
      </c>
      <c r="AW93" s="23">
        <f t="shared" si="41"/>
        <v>5</v>
      </c>
      <c r="AX93" s="23">
        <f t="shared" si="41"/>
        <v>2</v>
      </c>
      <c r="AY93" s="23">
        <f t="shared" si="41"/>
        <v>6.5</v>
      </c>
      <c r="AZ93" s="23">
        <f t="shared" si="41"/>
        <v>252.5</v>
      </c>
      <c r="BA93" s="23">
        <f t="shared" si="41"/>
        <v>85</v>
      </c>
      <c r="BB93" s="23">
        <f t="shared" si="41"/>
        <v>251</v>
      </c>
      <c r="BC93" s="23">
        <f t="shared" si="41"/>
        <v>473</v>
      </c>
      <c r="BD93" s="23">
        <f t="shared" si="41"/>
        <v>8</v>
      </c>
      <c r="BE93" s="23">
        <f t="shared" si="41"/>
        <v>9</v>
      </c>
      <c r="BF93" s="23">
        <f t="shared" si="41"/>
        <v>31</v>
      </c>
      <c r="BG93" s="23">
        <f t="shared" si="41"/>
        <v>39</v>
      </c>
      <c r="BH93" s="23">
        <f t="shared" si="41"/>
        <v>4</v>
      </c>
      <c r="BI93" s="23">
        <f t="shared" si="41"/>
        <v>9.5</v>
      </c>
      <c r="BJ93" s="23">
        <f t="shared" si="41"/>
        <v>26.5</v>
      </c>
      <c r="BK93" s="23">
        <f t="shared" si="41"/>
        <v>64</v>
      </c>
      <c r="BL93" s="23">
        <f t="shared" si="41"/>
        <v>1.5</v>
      </c>
      <c r="BM93" s="23">
        <f t="shared" si="41"/>
        <v>11</v>
      </c>
      <c r="BN93" s="23">
        <f t="shared" si="41"/>
        <v>138</v>
      </c>
      <c r="BO93" s="23">
        <f t="shared" ref="BO93:DZ93" si="42">BO29</f>
        <v>40.5</v>
      </c>
      <c r="BP93" s="23">
        <f t="shared" si="42"/>
        <v>7</v>
      </c>
      <c r="BQ93" s="23">
        <f t="shared" si="42"/>
        <v>149</v>
      </c>
      <c r="BR93" s="23">
        <f t="shared" si="42"/>
        <v>120.5</v>
      </c>
      <c r="BS93" s="23">
        <f t="shared" si="42"/>
        <v>49.5</v>
      </c>
      <c r="BT93" s="23">
        <f t="shared" si="42"/>
        <v>0</v>
      </c>
      <c r="BU93" s="23">
        <f t="shared" si="42"/>
        <v>10.5</v>
      </c>
      <c r="BV93" s="23">
        <f t="shared" si="42"/>
        <v>24</v>
      </c>
      <c r="BW93" s="23">
        <f t="shared" si="42"/>
        <v>34.5</v>
      </c>
      <c r="BX93" s="23">
        <f t="shared" si="42"/>
        <v>4</v>
      </c>
      <c r="BY93" s="23">
        <f t="shared" si="42"/>
        <v>28.5</v>
      </c>
      <c r="BZ93" s="23">
        <f t="shared" si="42"/>
        <v>14.5</v>
      </c>
      <c r="CA93" s="23">
        <f t="shared" si="42"/>
        <v>5</v>
      </c>
      <c r="CB93" s="23">
        <f t="shared" si="42"/>
        <v>750</v>
      </c>
      <c r="CC93" s="23">
        <f t="shared" si="42"/>
        <v>6.5</v>
      </c>
      <c r="CD93" s="23">
        <f t="shared" si="42"/>
        <v>7</v>
      </c>
      <c r="CE93" s="23">
        <f t="shared" si="42"/>
        <v>7.5</v>
      </c>
      <c r="CF93" s="23">
        <f t="shared" si="42"/>
        <v>4</v>
      </c>
      <c r="CG93" s="23">
        <f t="shared" si="42"/>
        <v>5.5</v>
      </c>
      <c r="CH93" s="23">
        <f t="shared" si="42"/>
        <v>4</v>
      </c>
      <c r="CI93" s="23">
        <f t="shared" si="42"/>
        <v>9.5</v>
      </c>
      <c r="CJ93" s="23">
        <f t="shared" si="42"/>
        <v>31.5</v>
      </c>
      <c r="CK93" s="23">
        <f t="shared" si="42"/>
        <v>100</v>
      </c>
      <c r="CL93" s="23">
        <f t="shared" si="42"/>
        <v>26</v>
      </c>
      <c r="CM93" s="23">
        <f t="shared" si="42"/>
        <v>24.5</v>
      </c>
      <c r="CN93" s="23">
        <f t="shared" si="42"/>
        <v>228</v>
      </c>
      <c r="CO93" s="23">
        <f t="shared" si="42"/>
        <v>73</v>
      </c>
      <c r="CP93" s="23">
        <f t="shared" si="42"/>
        <v>20</v>
      </c>
      <c r="CQ93" s="23">
        <f t="shared" si="42"/>
        <v>58</v>
      </c>
      <c r="CR93" s="23">
        <f t="shared" si="42"/>
        <v>6</v>
      </c>
      <c r="CS93" s="23">
        <f t="shared" si="42"/>
        <v>5</v>
      </c>
      <c r="CT93" s="23">
        <f t="shared" si="42"/>
        <v>4.5</v>
      </c>
      <c r="CU93" s="23">
        <f t="shared" si="42"/>
        <v>0</v>
      </c>
      <c r="CV93" s="23">
        <f t="shared" si="42"/>
        <v>1.5</v>
      </c>
      <c r="CW93" s="23">
        <f t="shared" si="42"/>
        <v>5</v>
      </c>
      <c r="CX93" s="23">
        <f t="shared" si="42"/>
        <v>16</v>
      </c>
      <c r="CY93" s="23">
        <f t="shared" si="42"/>
        <v>3</v>
      </c>
      <c r="CZ93" s="23">
        <f t="shared" si="42"/>
        <v>63</v>
      </c>
      <c r="DA93" s="23">
        <f t="shared" si="42"/>
        <v>7.5</v>
      </c>
      <c r="DB93" s="23">
        <f t="shared" si="42"/>
        <v>3.5</v>
      </c>
      <c r="DC93" s="23">
        <f t="shared" si="42"/>
        <v>3</v>
      </c>
      <c r="DD93" s="23">
        <f t="shared" si="42"/>
        <v>6</v>
      </c>
      <c r="DE93" s="23">
        <f t="shared" si="42"/>
        <v>10</v>
      </c>
      <c r="DF93" s="23">
        <f t="shared" si="42"/>
        <v>293.5</v>
      </c>
      <c r="DG93" s="23">
        <f t="shared" si="42"/>
        <v>4.5</v>
      </c>
      <c r="DH93" s="23">
        <f t="shared" si="42"/>
        <v>82.5</v>
      </c>
      <c r="DI93" s="23">
        <f t="shared" si="42"/>
        <v>84.5</v>
      </c>
      <c r="DJ93" s="23">
        <f t="shared" si="42"/>
        <v>13</v>
      </c>
      <c r="DK93" s="23">
        <f t="shared" si="42"/>
        <v>12.5</v>
      </c>
      <c r="DL93" s="23">
        <f t="shared" si="42"/>
        <v>75.5</v>
      </c>
      <c r="DM93" s="23">
        <f t="shared" si="42"/>
        <v>10</v>
      </c>
      <c r="DN93" s="23">
        <f t="shared" si="42"/>
        <v>41</v>
      </c>
      <c r="DO93" s="23">
        <f t="shared" si="42"/>
        <v>94.5</v>
      </c>
      <c r="DP93" s="23">
        <f t="shared" si="42"/>
        <v>7</v>
      </c>
      <c r="DQ93" s="23">
        <f t="shared" si="42"/>
        <v>41.5</v>
      </c>
      <c r="DR93" s="23">
        <f t="shared" si="42"/>
        <v>49.5</v>
      </c>
      <c r="DS93" s="23">
        <f t="shared" si="42"/>
        <v>32</v>
      </c>
      <c r="DT93" s="23">
        <f t="shared" si="42"/>
        <v>0</v>
      </c>
      <c r="DU93" s="23">
        <f t="shared" si="42"/>
        <v>9</v>
      </c>
      <c r="DV93" s="23">
        <f t="shared" si="42"/>
        <v>9.5</v>
      </c>
      <c r="DW93" s="23">
        <f t="shared" si="42"/>
        <v>0</v>
      </c>
      <c r="DX93" s="23">
        <f t="shared" si="42"/>
        <v>2.5</v>
      </c>
      <c r="DY93" s="23">
        <f t="shared" si="42"/>
        <v>2.5</v>
      </c>
      <c r="DZ93" s="23">
        <f t="shared" si="42"/>
        <v>20.5</v>
      </c>
      <c r="EA93" s="23">
        <f t="shared" ref="EA93:FX93" si="43">EA29</f>
        <v>20</v>
      </c>
      <c r="EB93" s="23">
        <f t="shared" si="43"/>
        <v>12.5</v>
      </c>
      <c r="EC93" s="23">
        <f t="shared" si="43"/>
        <v>7.5</v>
      </c>
      <c r="ED93" s="23">
        <f t="shared" si="43"/>
        <v>22.5</v>
      </c>
      <c r="EE93" s="23">
        <f t="shared" si="43"/>
        <v>4</v>
      </c>
      <c r="EF93" s="23">
        <f t="shared" si="43"/>
        <v>51</v>
      </c>
      <c r="EG93" s="23">
        <f t="shared" si="43"/>
        <v>9.5</v>
      </c>
      <c r="EH93" s="23">
        <f t="shared" si="43"/>
        <v>8</v>
      </c>
      <c r="EI93" s="23">
        <f t="shared" si="43"/>
        <v>596</v>
      </c>
      <c r="EJ93" s="23">
        <f t="shared" si="43"/>
        <v>128.5</v>
      </c>
      <c r="EK93" s="23">
        <f t="shared" si="43"/>
        <v>12</v>
      </c>
      <c r="EL93" s="23">
        <f t="shared" si="43"/>
        <v>6.5</v>
      </c>
      <c r="EM93" s="23">
        <f t="shared" si="43"/>
        <v>15</v>
      </c>
      <c r="EN93" s="23">
        <f t="shared" si="43"/>
        <v>27</v>
      </c>
      <c r="EO93" s="23">
        <f t="shared" si="43"/>
        <v>12.5</v>
      </c>
      <c r="EP93" s="23">
        <f t="shared" si="43"/>
        <v>7</v>
      </c>
      <c r="EQ93" s="23">
        <f t="shared" si="43"/>
        <v>25</v>
      </c>
      <c r="ER93" s="23">
        <f t="shared" si="43"/>
        <v>9</v>
      </c>
      <c r="ES93" s="23">
        <f t="shared" si="43"/>
        <v>15</v>
      </c>
      <c r="ET93" s="23">
        <f t="shared" si="43"/>
        <v>13</v>
      </c>
      <c r="EU93" s="23">
        <f t="shared" si="43"/>
        <v>27</v>
      </c>
      <c r="EV93" s="23">
        <f t="shared" si="43"/>
        <v>7</v>
      </c>
      <c r="EW93" s="23">
        <f t="shared" si="43"/>
        <v>13</v>
      </c>
      <c r="EX93" s="23">
        <f t="shared" si="43"/>
        <v>9.5</v>
      </c>
      <c r="EY93" s="23">
        <f t="shared" si="43"/>
        <v>8.5</v>
      </c>
      <c r="EZ93" s="23">
        <f t="shared" si="43"/>
        <v>6.5</v>
      </c>
      <c r="FA93" s="23">
        <f t="shared" si="43"/>
        <v>53.5</v>
      </c>
      <c r="FB93" s="23">
        <f t="shared" si="43"/>
        <v>10</v>
      </c>
      <c r="FC93" s="23">
        <f t="shared" si="43"/>
        <v>32</v>
      </c>
      <c r="FD93" s="23">
        <f t="shared" si="43"/>
        <v>19</v>
      </c>
      <c r="FE93" s="23">
        <f t="shared" si="43"/>
        <v>4</v>
      </c>
      <c r="FF93" s="23">
        <f t="shared" si="43"/>
        <v>8</v>
      </c>
      <c r="FG93" s="23">
        <f t="shared" si="43"/>
        <v>0</v>
      </c>
      <c r="FH93" s="23">
        <f t="shared" si="43"/>
        <v>5</v>
      </c>
      <c r="FI93" s="23">
        <f t="shared" si="43"/>
        <v>41</v>
      </c>
      <c r="FJ93" s="23">
        <f t="shared" si="43"/>
        <v>50</v>
      </c>
      <c r="FK93" s="23">
        <f t="shared" si="43"/>
        <v>45</v>
      </c>
      <c r="FL93" s="23">
        <f t="shared" si="43"/>
        <v>24</v>
      </c>
      <c r="FM93" s="23">
        <f t="shared" si="43"/>
        <v>59</v>
      </c>
      <c r="FN93" s="23">
        <f t="shared" si="43"/>
        <v>320</v>
      </c>
      <c r="FO93" s="23">
        <f t="shared" si="43"/>
        <v>31.5</v>
      </c>
      <c r="FP93" s="23">
        <f t="shared" si="43"/>
        <v>55.5</v>
      </c>
      <c r="FQ93" s="23">
        <f t="shared" si="43"/>
        <v>27.5</v>
      </c>
      <c r="FR93" s="23">
        <f t="shared" si="43"/>
        <v>3.5</v>
      </c>
      <c r="FS93" s="23">
        <f t="shared" si="43"/>
        <v>4.5</v>
      </c>
      <c r="FT93" s="23">
        <f t="shared" si="43"/>
        <v>1</v>
      </c>
      <c r="FU93" s="23">
        <f t="shared" si="43"/>
        <v>16</v>
      </c>
      <c r="FV93" s="23">
        <f t="shared" si="43"/>
        <v>15.5</v>
      </c>
      <c r="FW93" s="23">
        <f t="shared" si="43"/>
        <v>5.5</v>
      </c>
      <c r="FX93" s="23">
        <f t="shared" si="43"/>
        <v>2</v>
      </c>
      <c r="FY93" s="7"/>
      <c r="FZ93" s="23">
        <f>SUM(C93:FX93)</f>
        <v>13924</v>
      </c>
      <c r="GA93" s="23"/>
      <c r="GB93" s="20"/>
      <c r="GC93" s="20"/>
      <c r="GD93" s="20"/>
      <c r="GE93" s="20"/>
      <c r="GF93" s="20"/>
      <c r="GG93" s="7"/>
      <c r="GH93" s="18"/>
      <c r="GI93" s="18"/>
      <c r="GJ93" s="18"/>
      <c r="GK93" s="18"/>
      <c r="GL93" s="18"/>
      <c r="GM93" s="18"/>
      <c r="GN93" s="24"/>
      <c r="GO93" s="24"/>
    </row>
    <row r="94" spans="1:197" x14ac:dyDescent="0.2">
      <c r="A94" s="6" t="s">
        <v>569</v>
      </c>
      <c r="B94" s="7" t="s">
        <v>570</v>
      </c>
      <c r="C94" s="23">
        <f t="shared" ref="C94:BN94" si="44">C35</f>
        <v>0</v>
      </c>
      <c r="D94" s="23">
        <f t="shared" si="44"/>
        <v>0</v>
      </c>
      <c r="E94" s="23">
        <f t="shared" si="44"/>
        <v>13</v>
      </c>
      <c r="F94" s="23">
        <f t="shared" si="44"/>
        <v>39.5</v>
      </c>
      <c r="G94" s="23">
        <f t="shared" si="44"/>
        <v>0</v>
      </c>
      <c r="H94" s="23">
        <f t="shared" si="44"/>
        <v>0</v>
      </c>
      <c r="I94" s="23">
        <f t="shared" si="44"/>
        <v>0</v>
      </c>
      <c r="J94" s="23">
        <f t="shared" si="44"/>
        <v>0</v>
      </c>
      <c r="K94" s="23">
        <f t="shared" si="44"/>
        <v>0</v>
      </c>
      <c r="L94" s="23">
        <f t="shared" si="44"/>
        <v>0</v>
      </c>
      <c r="M94" s="23">
        <f t="shared" si="44"/>
        <v>0</v>
      </c>
      <c r="N94" s="23">
        <f t="shared" si="44"/>
        <v>0</v>
      </c>
      <c r="O94" s="23">
        <f t="shared" si="44"/>
        <v>0</v>
      </c>
      <c r="P94" s="23">
        <f t="shared" si="44"/>
        <v>0</v>
      </c>
      <c r="Q94" s="23">
        <f t="shared" si="44"/>
        <v>42.5</v>
      </c>
      <c r="R94" s="23">
        <f t="shared" si="44"/>
        <v>0</v>
      </c>
      <c r="S94" s="23">
        <f t="shared" si="44"/>
        <v>0</v>
      </c>
      <c r="T94" s="23">
        <f t="shared" si="44"/>
        <v>0</v>
      </c>
      <c r="U94" s="23">
        <f t="shared" si="44"/>
        <v>0</v>
      </c>
      <c r="V94" s="23">
        <f t="shared" si="44"/>
        <v>0</v>
      </c>
      <c r="W94" s="23">
        <f t="shared" si="44"/>
        <v>0</v>
      </c>
      <c r="X94" s="23">
        <f t="shared" si="44"/>
        <v>0</v>
      </c>
      <c r="Y94" s="23">
        <f t="shared" si="44"/>
        <v>0</v>
      </c>
      <c r="Z94" s="23">
        <f t="shared" si="44"/>
        <v>0</v>
      </c>
      <c r="AA94" s="23">
        <f t="shared" si="44"/>
        <v>0</v>
      </c>
      <c r="AB94" s="23">
        <f t="shared" si="44"/>
        <v>0</v>
      </c>
      <c r="AC94" s="23">
        <f t="shared" si="44"/>
        <v>0</v>
      </c>
      <c r="AD94" s="23">
        <f t="shared" si="44"/>
        <v>0</v>
      </c>
      <c r="AE94" s="23">
        <f t="shared" si="44"/>
        <v>0</v>
      </c>
      <c r="AF94" s="23">
        <f t="shared" si="44"/>
        <v>0</v>
      </c>
      <c r="AG94" s="23">
        <f t="shared" si="44"/>
        <v>0</v>
      </c>
      <c r="AH94" s="23">
        <f t="shared" si="44"/>
        <v>0</v>
      </c>
      <c r="AI94" s="23">
        <f t="shared" si="44"/>
        <v>0</v>
      </c>
      <c r="AJ94" s="23">
        <f t="shared" si="44"/>
        <v>0</v>
      </c>
      <c r="AK94" s="23">
        <f t="shared" si="44"/>
        <v>0</v>
      </c>
      <c r="AL94" s="23">
        <f t="shared" si="44"/>
        <v>0</v>
      </c>
      <c r="AM94" s="23">
        <f t="shared" si="44"/>
        <v>0</v>
      </c>
      <c r="AN94" s="23">
        <f t="shared" si="44"/>
        <v>0</v>
      </c>
      <c r="AO94" s="23">
        <f t="shared" si="44"/>
        <v>0</v>
      </c>
      <c r="AP94" s="23">
        <f t="shared" si="44"/>
        <v>0</v>
      </c>
      <c r="AQ94" s="23">
        <f t="shared" si="44"/>
        <v>0</v>
      </c>
      <c r="AR94" s="23">
        <f t="shared" si="44"/>
        <v>0</v>
      </c>
      <c r="AS94" s="23">
        <f t="shared" si="44"/>
        <v>0</v>
      </c>
      <c r="AT94" s="23">
        <f t="shared" si="44"/>
        <v>0</v>
      </c>
      <c r="AU94" s="23">
        <f t="shared" si="44"/>
        <v>0</v>
      </c>
      <c r="AV94" s="23">
        <f t="shared" si="44"/>
        <v>0</v>
      </c>
      <c r="AW94" s="23">
        <f t="shared" si="44"/>
        <v>0</v>
      </c>
      <c r="AX94" s="23">
        <f t="shared" si="44"/>
        <v>0</v>
      </c>
      <c r="AY94" s="23">
        <f t="shared" si="44"/>
        <v>0</v>
      </c>
      <c r="AZ94" s="23">
        <f t="shared" si="44"/>
        <v>0</v>
      </c>
      <c r="BA94" s="23">
        <f t="shared" si="44"/>
        <v>0</v>
      </c>
      <c r="BB94" s="23">
        <f t="shared" si="44"/>
        <v>0</v>
      </c>
      <c r="BC94" s="23">
        <f t="shared" si="44"/>
        <v>0</v>
      </c>
      <c r="BD94" s="23">
        <f t="shared" si="44"/>
        <v>0</v>
      </c>
      <c r="BE94" s="23">
        <f t="shared" si="44"/>
        <v>0</v>
      </c>
      <c r="BF94" s="23">
        <f t="shared" si="44"/>
        <v>0</v>
      </c>
      <c r="BG94" s="23">
        <f t="shared" si="44"/>
        <v>0</v>
      </c>
      <c r="BH94" s="23">
        <f t="shared" si="44"/>
        <v>0</v>
      </c>
      <c r="BI94" s="23">
        <f t="shared" si="44"/>
        <v>0</v>
      </c>
      <c r="BJ94" s="23">
        <f t="shared" si="44"/>
        <v>0</v>
      </c>
      <c r="BK94" s="23">
        <f t="shared" si="44"/>
        <v>0</v>
      </c>
      <c r="BL94" s="23">
        <f t="shared" si="44"/>
        <v>0</v>
      </c>
      <c r="BM94" s="23">
        <f t="shared" si="44"/>
        <v>0</v>
      </c>
      <c r="BN94" s="23">
        <f t="shared" si="44"/>
        <v>0</v>
      </c>
      <c r="BO94" s="23">
        <f t="shared" ref="BO94:DZ94" si="45">BO35</f>
        <v>0</v>
      </c>
      <c r="BP94" s="23">
        <f t="shared" si="45"/>
        <v>0</v>
      </c>
      <c r="BQ94" s="23">
        <f t="shared" si="45"/>
        <v>0</v>
      </c>
      <c r="BR94" s="23">
        <f t="shared" si="45"/>
        <v>0</v>
      </c>
      <c r="BS94" s="23">
        <f t="shared" si="45"/>
        <v>0</v>
      </c>
      <c r="BT94" s="23">
        <f t="shared" si="45"/>
        <v>0</v>
      </c>
      <c r="BU94" s="23">
        <f t="shared" si="45"/>
        <v>0</v>
      </c>
      <c r="BV94" s="23">
        <f t="shared" si="45"/>
        <v>0</v>
      </c>
      <c r="BW94" s="23">
        <f t="shared" si="45"/>
        <v>0</v>
      </c>
      <c r="BX94" s="23">
        <f t="shared" si="45"/>
        <v>0</v>
      </c>
      <c r="BY94" s="23">
        <f t="shared" si="45"/>
        <v>0</v>
      </c>
      <c r="BZ94" s="23">
        <f t="shared" si="45"/>
        <v>0</v>
      </c>
      <c r="CA94" s="23">
        <f t="shared" si="45"/>
        <v>0</v>
      </c>
      <c r="CB94" s="23">
        <f t="shared" si="45"/>
        <v>0</v>
      </c>
      <c r="CC94" s="23">
        <f t="shared" si="45"/>
        <v>0</v>
      </c>
      <c r="CD94" s="23">
        <f t="shared" si="45"/>
        <v>0</v>
      </c>
      <c r="CE94" s="23">
        <f t="shared" si="45"/>
        <v>0</v>
      </c>
      <c r="CF94" s="23">
        <f t="shared" si="45"/>
        <v>0</v>
      </c>
      <c r="CG94" s="23">
        <f t="shared" si="45"/>
        <v>0</v>
      </c>
      <c r="CH94" s="23">
        <f t="shared" si="45"/>
        <v>0</v>
      </c>
      <c r="CI94" s="23">
        <f t="shared" si="45"/>
        <v>0</v>
      </c>
      <c r="CJ94" s="23">
        <f t="shared" si="45"/>
        <v>0</v>
      </c>
      <c r="CK94" s="23">
        <f t="shared" si="45"/>
        <v>0</v>
      </c>
      <c r="CL94" s="23">
        <f t="shared" si="45"/>
        <v>0</v>
      </c>
      <c r="CM94" s="23">
        <f t="shared" si="45"/>
        <v>0</v>
      </c>
      <c r="CN94" s="23">
        <f t="shared" si="45"/>
        <v>0</v>
      </c>
      <c r="CO94" s="23">
        <f t="shared" si="45"/>
        <v>0</v>
      </c>
      <c r="CP94" s="23">
        <f t="shared" si="45"/>
        <v>0</v>
      </c>
      <c r="CQ94" s="23">
        <f t="shared" si="45"/>
        <v>0</v>
      </c>
      <c r="CR94" s="23">
        <f t="shared" si="45"/>
        <v>0</v>
      </c>
      <c r="CS94" s="23">
        <f t="shared" si="45"/>
        <v>0</v>
      </c>
      <c r="CT94" s="23">
        <f t="shared" si="45"/>
        <v>0</v>
      </c>
      <c r="CU94" s="23">
        <f t="shared" si="45"/>
        <v>0</v>
      </c>
      <c r="CV94" s="23">
        <f t="shared" si="45"/>
        <v>0</v>
      </c>
      <c r="CW94" s="23">
        <f t="shared" si="45"/>
        <v>0</v>
      </c>
      <c r="CX94" s="23">
        <f t="shared" si="45"/>
        <v>0</v>
      </c>
      <c r="CY94" s="23">
        <f t="shared" si="45"/>
        <v>0</v>
      </c>
      <c r="CZ94" s="23">
        <f t="shared" si="45"/>
        <v>0</v>
      </c>
      <c r="DA94" s="23">
        <f t="shared" si="45"/>
        <v>0</v>
      </c>
      <c r="DB94" s="23">
        <f t="shared" si="45"/>
        <v>0</v>
      </c>
      <c r="DC94" s="23">
        <f t="shared" si="45"/>
        <v>0</v>
      </c>
      <c r="DD94" s="23">
        <f t="shared" si="45"/>
        <v>0</v>
      </c>
      <c r="DE94" s="23">
        <f t="shared" si="45"/>
        <v>0</v>
      </c>
      <c r="DF94" s="23">
        <f t="shared" si="45"/>
        <v>11</v>
      </c>
      <c r="DG94" s="23">
        <f t="shared" si="45"/>
        <v>0</v>
      </c>
      <c r="DH94" s="23">
        <f t="shared" si="45"/>
        <v>0</v>
      </c>
      <c r="DI94" s="23">
        <f t="shared" si="45"/>
        <v>0</v>
      </c>
      <c r="DJ94" s="23">
        <f t="shared" si="45"/>
        <v>0</v>
      </c>
      <c r="DK94" s="23">
        <f t="shared" si="45"/>
        <v>0</v>
      </c>
      <c r="DL94" s="23">
        <f t="shared" si="45"/>
        <v>0</v>
      </c>
      <c r="DM94" s="23">
        <f t="shared" si="45"/>
        <v>0</v>
      </c>
      <c r="DN94" s="23">
        <f t="shared" si="45"/>
        <v>0</v>
      </c>
      <c r="DO94" s="23">
        <f t="shared" si="45"/>
        <v>0</v>
      </c>
      <c r="DP94" s="23">
        <f t="shared" si="45"/>
        <v>0</v>
      </c>
      <c r="DQ94" s="23">
        <f t="shared" si="45"/>
        <v>0</v>
      </c>
      <c r="DR94" s="23">
        <f t="shared" si="45"/>
        <v>0</v>
      </c>
      <c r="DS94" s="23">
        <f t="shared" si="45"/>
        <v>0</v>
      </c>
      <c r="DT94" s="23">
        <f t="shared" si="45"/>
        <v>0</v>
      </c>
      <c r="DU94" s="23">
        <f t="shared" si="45"/>
        <v>0</v>
      </c>
      <c r="DV94" s="23">
        <f t="shared" si="45"/>
        <v>0</v>
      </c>
      <c r="DW94" s="23">
        <f t="shared" si="45"/>
        <v>0</v>
      </c>
      <c r="DX94" s="23">
        <f t="shared" si="45"/>
        <v>0</v>
      </c>
      <c r="DY94" s="23">
        <f t="shared" si="45"/>
        <v>0</v>
      </c>
      <c r="DZ94" s="23">
        <f t="shared" si="45"/>
        <v>0</v>
      </c>
      <c r="EA94" s="23">
        <f t="shared" ref="EA94:FX94" si="46">EA35</f>
        <v>0</v>
      </c>
      <c r="EB94" s="23">
        <f t="shared" si="46"/>
        <v>0</v>
      </c>
      <c r="EC94" s="23">
        <f t="shared" si="46"/>
        <v>0</v>
      </c>
      <c r="ED94" s="23">
        <f t="shared" si="46"/>
        <v>0</v>
      </c>
      <c r="EE94" s="23">
        <f t="shared" si="46"/>
        <v>0</v>
      </c>
      <c r="EF94" s="23">
        <f t="shared" si="46"/>
        <v>0</v>
      </c>
      <c r="EG94" s="23">
        <f t="shared" si="46"/>
        <v>0</v>
      </c>
      <c r="EH94" s="23">
        <f t="shared" si="46"/>
        <v>0</v>
      </c>
      <c r="EI94" s="23">
        <f t="shared" si="46"/>
        <v>0</v>
      </c>
      <c r="EJ94" s="23">
        <f t="shared" si="46"/>
        <v>0</v>
      </c>
      <c r="EK94" s="23">
        <f t="shared" si="46"/>
        <v>0</v>
      </c>
      <c r="EL94" s="23">
        <f t="shared" si="46"/>
        <v>0</v>
      </c>
      <c r="EM94" s="23">
        <f t="shared" si="46"/>
        <v>0</v>
      </c>
      <c r="EN94" s="23">
        <f t="shared" si="46"/>
        <v>0</v>
      </c>
      <c r="EO94" s="23">
        <f t="shared" si="46"/>
        <v>0</v>
      </c>
      <c r="EP94" s="23">
        <f t="shared" si="46"/>
        <v>0</v>
      </c>
      <c r="EQ94" s="23">
        <f t="shared" si="46"/>
        <v>0</v>
      </c>
      <c r="ER94" s="23">
        <f t="shared" si="46"/>
        <v>0</v>
      </c>
      <c r="ES94" s="23">
        <f t="shared" si="46"/>
        <v>0</v>
      </c>
      <c r="ET94" s="23">
        <f t="shared" si="46"/>
        <v>0</v>
      </c>
      <c r="EU94" s="23">
        <f t="shared" si="46"/>
        <v>0</v>
      </c>
      <c r="EV94" s="23">
        <f t="shared" si="46"/>
        <v>0</v>
      </c>
      <c r="EW94" s="23">
        <f t="shared" si="46"/>
        <v>0</v>
      </c>
      <c r="EX94" s="23">
        <f t="shared" si="46"/>
        <v>0</v>
      </c>
      <c r="EY94" s="23">
        <f t="shared" si="46"/>
        <v>0</v>
      </c>
      <c r="EZ94" s="23">
        <f t="shared" si="46"/>
        <v>0</v>
      </c>
      <c r="FA94" s="23">
        <f t="shared" si="46"/>
        <v>0</v>
      </c>
      <c r="FB94" s="23">
        <f t="shared" si="46"/>
        <v>0</v>
      </c>
      <c r="FC94" s="23">
        <f t="shared" si="46"/>
        <v>0</v>
      </c>
      <c r="FD94" s="23">
        <f t="shared" si="46"/>
        <v>0</v>
      </c>
      <c r="FE94" s="23">
        <f t="shared" si="46"/>
        <v>0</v>
      </c>
      <c r="FF94" s="23">
        <f t="shared" si="46"/>
        <v>0</v>
      </c>
      <c r="FG94" s="23">
        <f t="shared" si="46"/>
        <v>0</v>
      </c>
      <c r="FH94" s="23">
        <f t="shared" si="46"/>
        <v>0</v>
      </c>
      <c r="FI94" s="23">
        <f t="shared" si="46"/>
        <v>0</v>
      </c>
      <c r="FJ94" s="23">
        <f t="shared" si="46"/>
        <v>0</v>
      </c>
      <c r="FK94" s="23">
        <f t="shared" si="46"/>
        <v>0</v>
      </c>
      <c r="FL94" s="23">
        <f t="shared" si="46"/>
        <v>0</v>
      </c>
      <c r="FM94" s="23">
        <f t="shared" si="46"/>
        <v>0</v>
      </c>
      <c r="FN94" s="23">
        <f t="shared" si="46"/>
        <v>0</v>
      </c>
      <c r="FO94" s="23">
        <f t="shared" si="46"/>
        <v>0</v>
      </c>
      <c r="FP94" s="23">
        <f t="shared" si="46"/>
        <v>0</v>
      </c>
      <c r="FQ94" s="23">
        <f t="shared" si="46"/>
        <v>0</v>
      </c>
      <c r="FR94" s="23">
        <f t="shared" si="46"/>
        <v>0</v>
      </c>
      <c r="FS94" s="23">
        <f t="shared" si="46"/>
        <v>0</v>
      </c>
      <c r="FT94" s="23">
        <f t="shared" si="46"/>
        <v>0</v>
      </c>
      <c r="FU94" s="23">
        <f t="shared" si="46"/>
        <v>0</v>
      </c>
      <c r="FV94" s="23">
        <f t="shared" si="46"/>
        <v>0</v>
      </c>
      <c r="FW94" s="23">
        <f t="shared" si="46"/>
        <v>0</v>
      </c>
      <c r="FX94" s="23">
        <f t="shared" si="46"/>
        <v>0</v>
      </c>
      <c r="FY94" s="23"/>
      <c r="FZ94" s="23">
        <f>SUM(C94:FX94)</f>
        <v>106</v>
      </c>
      <c r="GA94" s="23"/>
      <c r="GB94" s="20"/>
      <c r="GC94" s="20"/>
      <c r="GD94" s="20"/>
      <c r="GE94" s="20"/>
      <c r="GF94" s="20"/>
      <c r="GG94" s="7"/>
      <c r="GH94" s="18"/>
      <c r="GI94" s="18"/>
      <c r="GJ94" s="18"/>
      <c r="GK94" s="18"/>
      <c r="GL94" s="18"/>
      <c r="GM94" s="18"/>
      <c r="GN94" s="24"/>
      <c r="GO94" s="24"/>
    </row>
    <row r="95" spans="1:197" x14ac:dyDescent="0.2">
      <c r="A95" s="6" t="s">
        <v>571</v>
      </c>
      <c r="B95" s="7" t="s">
        <v>572</v>
      </c>
      <c r="C95" s="23">
        <f t="shared" ref="C95:BN95" si="47">C31</f>
        <v>0</v>
      </c>
      <c r="D95" s="23">
        <f t="shared" si="47"/>
        <v>4617</v>
      </c>
      <c r="E95" s="23">
        <f t="shared" si="47"/>
        <v>596.5</v>
      </c>
      <c r="F95" s="23">
        <f t="shared" si="47"/>
        <v>670.5</v>
      </c>
      <c r="G95" s="23">
        <f t="shared" si="47"/>
        <v>0</v>
      </c>
      <c r="H95" s="23">
        <f t="shared" si="47"/>
        <v>0</v>
      </c>
      <c r="I95" s="23">
        <f t="shared" si="47"/>
        <v>918.5</v>
      </c>
      <c r="J95" s="23">
        <f t="shared" si="47"/>
        <v>0</v>
      </c>
      <c r="K95" s="23">
        <f t="shared" si="47"/>
        <v>0</v>
      </c>
      <c r="L95" s="23">
        <f t="shared" si="47"/>
        <v>0</v>
      </c>
      <c r="M95" s="23">
        <f t="shared" si="47"/>
        <v>0</v>
      </c>
      <c r="N95" s="23">
        <f t="shared" si="47"/>
        <v>0</v>
      </c>
      <c r="O95" s="23">
        <f t="shared" si="47"/>
        <v>0</v>
      </c>
      <c r="P95" s="23">
        <f t="shared" si="47"/>
        <v>0</v>
      </c>
      <c r="Q95" s="23">
        <f t="shared" si="47"/>
        <v>923</v>
      </c>
      <c r="R95" s="23">
        <f t="shared" si="47"/>
        <v>0</v>
      </c>
      <c r="S95" s="23">
        <f t="shared" si="47"/>
        <v>0</v>
      </c>
      <c r="T95" s="23">
        <f t="shared" si="47"/>
        <v>0</v>
      </c>
      <c r="U95" s="23">
        <f t="shared" si="47"/>
        <v>0</v>
      </c>
      <c r="V95" s="23">
        <f t="shared" si="47"/>
        <v>0</v>
      </c>
      <c r="W95" s="23">
        <f t="shared" si="47"/>
        <v>0</v>
      </c>
      <c r="X95" s="23">
        <f t="shared" si="47"/>
        <v>0</v>
      </c>
      <c r="Y95" s="23">
        <f t="shared" si="47"/>
        <v>0</v>
      </c>
      <c r="Z95" s="23">
        <f t="shared" si="47"/>
        <v>0</v>
      </c>
      <c r="AA95" s="23">
        <f t="shared" si="47"/>
        <v>0</v>
      </c>
      <c r="AB95" s="23">
        <f t="shared" si="47"/>
        <v>0</v>
      </c>
      <c r="AC95" s="23">
        <f t="shared" si="47"/>
        <v>0</v>
      </c>
      <c r="AD95" s="23">
        <f t="shared" si="47"/>
        <v>128</v>
      </c>
      <c r="AE95" s="23">
        <f t="shared" si="47"/>
        <v>0</v>
      </c>
      <c r="AF95" s="23">
        <f t="shared" si="47"/>
        <v>0</v>
      </c>
      <c r="AG95" s="23">
        <f t="shared" si="47"/>
        <v>0</v>
      </c>
      <c r="AH95" s="23">
        <f t="shared" si="47"/>
        <v>0</v>
      </c>
      <c r="AI95" s="23">
        <f t="shared" si="47"/>
        <v>0</v>
      </c>
      <c r="AJ95" s="23">
        <f t="shared" si="47"/>
        <v>0</v>
      </c>
      <c r="AK95" s="23">
        <f t="shared" si="47"/>
        <v>0</v>
      </c>
      <c r="AL95" s="23">
        <f t="shared" si="47"/>
        <v>0</v>
      </c>
      <c r="AM95" s="23">
        <f t="shared" si="47"/>
        <v>0</v>
      </c>
      <c r="AN95" s="23">
        <f t="shared" si="47"/>
        <v>0</v>
      </c>
      <c r="AO95" s="23">
        <f t="shared" si="47"/>
        <v>0</v>
      </c>
      <c r="AP95" s="23">
        <f t="shared" si="47"/>
        <v>0</v>
      </c>
      <c r="AQ95" s="23">
        <f t="shared" si="47"/>
        <v>0</v>
      </c>
      <c r="AR95" s="23">
        <f t="shared" si="47"/>
        <v>2072</v>
      </c>
      <c r="AS95" s="23">
        <f t="shared" si="47"/>
        <v>295</v>
      </c>
      <c r="AT95" s="23">
        <f t="shared" si="47"/>
        <v>0</v>
      </c>
      <c r="AU95" s="23">
        <f t="shared" si="47"/>
        <v>0</v>
      </c>
      <c r="AV95" s="23">
        <f t="shared" si="47"/>
        <v>0</v>
      </c>
      <c r="AW95" s="23">
        <f t="shared" si="47"/>
        <v>0</v>
      </c>
      <c r="AX95" s="23">
        <f t="shared" si="47"/>
        <v>0</v>
      </c>
      <c r="AY95" s="23">
        <f t="shared" si="47"/>
        <v>0</v>
      </c>
      <c r="AZ95" s="23">
        <f t="shared" si="47"/>
        <v>0</v>
      </c>
      <c r="BA95" s="23">
        <f t="shared" si="47"/>
        <v>0</v>
      </c>
      <c r="BB95" s="23">
        <f t="shared" si="47"/>
        <v>0</v>
      </c>
      <c r="BC95" s="23">
        <f t="shared" si="47"/>
        <v>3982.5</v>
      </c>
      <c r="BD95" s="23">
        <f t="shared" si="47"/>
        <v>0</v>
      </c>
      <c r="BE95" s="23">
        <f t="shared" si="47"/>
        <v>0</v>
      </c>
      <c r="BF95" s="23">
        <f t="shared" si="47"/>
        <v>0</v>
      </c>
      <c r="BG95" s="23">
        <f t="shared" si="47"/>
        <v>0</v>
      </c>
      <c r="BH95" s="23">
        <f t="shared" si="47"/>
        <v>0</v>
      </c>
      <c r="BI95" s="23">
        <f t="shared" si="47"/>
        <v>0</v>
      </c>
      <c r="BJ95" s="23">
        <f t="shared" si="47"/>
        <v>0</v>
      </c>
      <c r="BK95" s="23">
        <f t="shared" si="47"/>
        <v>0</v>
      </c>
      <c r="BL95" s="23">
        <f t="shared" si="47"/>
        <v>0</v>
      </c>
      <c r="BM95" s="23">
        <f t="shared" si="47"/>
        <v>0</v>
      </c>
      <c r="BN95" s="23">
        <f t="shared" si="47"/>
        <v>0</v>
      </c>
      <c r="BO95" s="23">
        <f t="shared" ref="BO95:DZ95" si="48">BO31</f>
        <v>0</v>
      </c>
      <c r="BP95" s="23">
        <f t="shared" si="48"/>
        <v>0</v>
      </c>
      <c r="BQ95" s="23">
        <f t="shared" si="48"/>
        <v>250</v>
      </c>
      <c r="BR95" s="23">
        <f t="shared" si="48"/>
        <v>0</v>
      </c>
      <c r="BS95" s="23">
        <f t="shared" si="48"/>
        <v>0</v>
      </c>
      <c r="BT95" s="23">
        <f t="shared" si="48"/>
        <v>0</v>
      </c>
      <c r="BU95" s="23">
        <f t="shared" si="48"/>
        <v>0</v>
      </c>
      <c r="BV95" s="23">
        <f t="shared" si="48"/>
        <v>0</v>
      </c>
      <c r="BW95" s="23">
        <f t="shared" si="48"/>
        <v>0</v>
      </c>
      <c r="BX95" s="23">
        <f t="shared" si="48"/>
        <v>0</v>
      </c>
      <c r="BY95" s="23">
        <f t="shared" si="48"/>
        <v>0</v>
      </c>
      <c r="BZ95" s="23">
        <f t="shared" si="48"/>
        <v>0</v>
      </c>
      <c r="CA95" s="23">
        <f t="shared" si="48"/>
        <v>0</v>
      </c>
      <c r="CB95" s="23">
        <f t="shared" si="48"/>
        <v>812.5</v>
      </c>
      <c r="CC95" s="23">
        <f t="shared" si="48"/>
        <v>0</v>
      </c>
      <c r="CD95" s="23">
        <f t="shared" si="48"/>
        <v>0</v>
      </c>
      <c r="CE95" s="23">
        <f t="shared" si="48"/>
        <v>0</v>
      </c>
      <c r="CF95" s="23">
        <f t="shared" si="48"/>
        <v>0</v>
      </c>
      <c r="CG95" s="23">
        <f t="shared" si="48"/>
        <v>0</v>
      </c>
      <c r="CH95" s="23">
        <f t="shared" si="48"/>
        <v>0</v>
      </c>
      <c r="CI95" s="23">
        <f t="shared" si="48"/>
        <v>0</v>
      </c>
      <c r="CJ95" s="23">
        <f t="shared" si="48"/>
        <v>0</v>
      </c>
      <c r="CK95" s="23">
        <f t="shared" si="48"/>
        <v>549</v>
      </c>
      <c r="CL95" s="23">
        <f t="shared" si="48"/>
        <v>0</v>
      </c>
      <c r="CM95" s="23">
        <f t="shared" si="48"/>
        <v>0</v>
      </c>
      <c r="CN95" s="23">
        <f t="shared" si="48"/>
        <v>2998.5</v>
      </c>
      <c r="CO95" s="23">
        <f t="shared" si="48"/>
        <v>0</v>
      </c>
      <c r="CP95" s="23">
        <f t="shared" si="48"/>
        <v>0</v>
      </c>
      <c r="CQ95" s="23">
        <f t="shared" si="48"/>
        <v>0</v>
      </c>
      <c r="CR95" s="23">
        <f t="shared" si="48"/>
        <v>0</v>
      </c>
      <c r="CS95" s="23">
        <f t="shared" si="48"/>
        <v>0</v>
      </c>
      <c r="CT95" s="23">
        <f t="shared" si="48"/>
        <v>0</v>
      </c>
      <c r="CU95" s="23">
        <f t="shared" si="48"/>
        <v>0</v>
      </c>
      <c r="CV95" s="23">
        <f t="shared" si="48"/>
        <v>0</v>
      </c>
      <c r="CW95" s="23">
        <f t="shared" si="48"/>
        <v>0</v>
      </c>
      <c r="CX95" s="23">
        <f t="shared" si="48"/>
        <v>0</v>
      </c>
      <c r="CY95" s="23">
        <f t="shared" si="48"/>
        <v>0</v>
      </c>
      <c r="CZ95" s="23">
        <f t="shared" si="48"/>
        <v>0</v>
      </c>
      <c r="DA95" s="23">
        <f t="shared" si="48"/>
        <v>0</v>
      </c>
      <c r="DB95" s="23">
        <f t="shared" si="48"/>
        <v>0</v>
      </c>
      <c r="DC95" s="23">
        <f t="shared" si="48"/>
        <v>0</v>
      </c>
      <c r="DD95" s="23">
        <f t="shared" si="48"/>
        <v>0</v>
      </c>
      <c r="DE95" s="23">
        <f t="shared" si="48"/>
        <v>0</v>
      </c>
      <c r="DF95" s="23">
        <f t="shared" si="48"/>
        <v>925</v>
      </c>
      <c r="DG95" s="23">
        <f t="shared" si="48"/>
        <v>0</v>
      </c>
      <c r="DH95" s="23">
        <f t="shared" si="48"/>
        <v>0</v>
      </c>
      <c r="DI95" s="23">
        <f t="shared" si="48"/>
        <v>48</v>
      </c>
      <c r="DJ95" s="23">
        <f t="shared" si="48"/>
        <v>0</v>
      </c>
      <c r="DK95" s="23">
        <f t="shared" si="48"/>
        <v>0</v>
      </c>
      <c r="DL95" s="23">
        <f t="shared" si="48"/>
        <v>0</v>
      </c>
      <c r="DM95" s="23">
        <f t="shared" si="48"/>
        <v>0</v>
      </c>
      <c r="DN95" s="23">
        <f t="shared" si="48"/>
        <v>0</v>
      </c>
      <c r="DO95" s="23">
        <f t="shared" si="48"/>
        <v>0</v>
      </c>
      <c r="DP95" s="23">
        <f t="shared" si="48"/>
        <v>0</v>
      </c>
      <c r="DQ95" s="23">
        <f t="shared" si="48"/>
        <v>0</v>
      </c>
      <c r="DR95" s="23">
        <f t="shared" si="48"/>
        <v>0</v>
      </c>
      <c r="DS95" s="23">
        <f t="shared" si="48"/>
        <v>0</v>
      </c>
      <c r="DT95" s="23">
        <f t="shared" si="48"/>
        <v>0</v>
      </c>
      <c r="DU95" s="23">
        <f t="shared" si="48"/>
        <v>0</v>
      </c>
      <c r="DV95" s="23">
        <f t="shared" si="48"/>
        <v>0</v>
      </c>
      <c r="DW95" s="23">
        <f t="shared" si="48"/>
        <v>0</v>
      </c>
      <c r="DX95" s="23">
        <f t="shared" si="48"/>
        <v>0</v>
      </c>
      <c r="DY95" s="23">
        <f t="shared" si="48"/>
        <v>0</v>
      </c>
      <c r="DZ95" s="23">
        <f t="shared" si="48"/>
        <v>0</v>
      </c>
      <c r="EA95" s="23">
        <f t="shared" ref="EA95:FX95" si="49">EA31</f>
        <v>0</v>
      </c>
      <c r="EB95" s="23">
        <f t="shared" si="49"/>
        <v>0</v>
      </c>
      <c r="EC95" s="23">
        <f t="shared" si="49"/>
        <v>0</v>
      </c>
      <c r="ED95" s="23">
        <f t="shared" si="49"/>
        <v>0</v>
      </c>
      <c r="EE95" s="23">
        <f t="shared" si="49"/>
        <v>0</v>
      </c>
      <c r="EF95" s="23">
        <f t="shared" si="49"/>
        <v>0</v>
      </c>
      <c r="EG95" s="23">
        <f t="shared" si="49"/>
        <v>0</v>
      </c>
      <c r="EH95" s="23">
        <f t="shared" si="49"/>
        <v>0</v>
      </c>
      <c r="EI95" s="23">
        <f t="shared" si="49"/>
        <v>0</v>
      </c>
      <c r="EJ95" s="23">
        <f t="shared" si="49"/>
        <v>0</v>
      </c>
      <c r="EK95" s="23">
        <f t="shared" si="49"/>
        <v>0</v>
      </c>
      <c r="EL95" s="23">
        <f t="shared" si="49"/>
        <v>0</v>
      </c>
      <c r="EM95" s="23">
        <f t="shared" si="49"/>
        <v>0</v>
      </c>
      <c r="EN95" s="23">
        <f t="shared" si="49"/>
        <v>0</v>
      </c>
      <c r="EO95" s="23">
        <f t="shared" si="49"/>
        <v>0</v>
      </c>
      <c r="EP95" s="23">
        <f t="shared" si="49"/>
        <v>0</v>
      </c>
      <c r="EQ95" s="23">
        <f t="shared" si="49"/>
        <v>119</v>
      </c>
      <c r="ER95" s="23">
        <f t="shared" si="49"/>
        <v>0</v>
      </c>
      <c r="ES95" s="23">
        <f t="shared" si="49"/>
        <v>0</v>
      </c>
      <c r="ET95" s="23">
        <f t="shared" si="49"/>
        <v>0</v>
      </c>
      <c r="EU95" s="23">
        <f t="shared" si="49"/>
        <v>0</v>
      </c>
      <c r="EV95" s="23">
        <f t="shared" si="49"/>
        <v>0</v>
      </c>
      <c r="EW95" s="23">
        <f t="shared" si="49"/>
        <v>0</v>
      </c>
      <c r="EX95" s="23">
        <f t="shared" si="49"/>
        <v>0</v>
      </c>
      <c r="EY95" s="23">
        <f t="shared" si="49"/>
        <v>0</v>
      </c>
      <c r="EZ95" s="23">
        <f t="shared" si="49"/>
        <v>0</v>
      </c>
      <c r="FA95" s="23">
        <f t="shared" si="49"/>
        <v>0</v>
      </c>
      <c r="FB95" s="23">
        <f t="shared" si="49"/>
        <v>0</v>
      </c>
      <c r="FC95" s="23">
        <f t="shared" si="49"/>
        <v>0</v>
      </c>
      <c r="FD95" s="23">
        <f t="shared" si="49"/>
        <v>0</v>
      </c>
      <c r="FE95" s="23">
        <f t="shared" si="49"/>
        <v>0</v>
      </c>
      <c r="FF95" s="23">
        <f t="shared" si="49"/>
        <v>0</v>
      </c>
      <c r="FG95" s="23">
        <f t="shared" si="49"/>
        <v>0</v>
      </c>
      <c r="FH95" s="23">
        <f t="shared" si="49"/>
        <v>0</v>
      </c>
      <c r="FI95" s="23">
        <f t="shared" si="49"/>
        <v>0</v>
      </c>
      <c r="FJ95" s="23">
        <f t="shared" si="49"/>
        <v>0</v>
      </c>
      <c r="FK95" s="23">
        <f t="shared" si="49"/>
        <v>0</v>
      </c>
      <c r="FL95" s="23">
        <f t="shared" si="49"/>
        <v>0</v>
      </c>
      <c r="FM95" s="23">
        <f t="shared" si="49"/>
        <v>0</v>
      </c>
      <c r="FN95" s="23">
        <f t="shared" si="49"/>
        <v>0</v>
      </c>
      <c r="FO95" s="23">
        <f t="shared" si="49"/>
        <v>0</v>
      </c>
      <c r="FP95" s="23">
        <f t="shared" si="49"/>
        <v>0</v>
      </c>
      <c r="FQ95" s="23">
        <f t="shared" si="49"/>
        <v>0</v>
      </c>
      <c r="FR95" s="23">
        <f t="shared" si="49"/>
        <v>0</v>
      </c>
      <c r="FS95" s="23">
        <f t="shared" si="49"/>
        <v>0</v>
      </c>
      <c r="FT95" s="23">
        <f t="shared" si="49"/>
        <v>0</v>
      </c>
      <c r="FU95" s="23">
        <f t="shared" si="49"/>
        <v>0</v>
      </c>
      <c r="FV95" s="23">
        <f t="shared" si="49"/>
        <v>0</v>
      </c>
      <c r="FW95" s="23">
        <f t="shared" si="49"/>
        <v>0</v>
      </c>
      <c r="FX95" s="23">
        <f t="shared" si="49"/>
        <v>0</v>
      </c>
      <c r="FY95" s="23"/>
      <c r="FZ95" s="23">
        <f>SUM(C95:FY95)</f>
        <v>19905</v>
      </c>
      <c r="GA95" s="20"/>
      <c r="GB95" s="20"/>
      <c r="GC95" s="20"/>
      <c r="GD95" s="20"/>
      <c r="GE95" s="20"/>
      <c r="GF95" s="20"/>
      <c r="GG95" s="7"/>
      <c r="GH95" s="18"/>
      <c r="GI95" s="18"/>
      <c r="GJ95" s="18"/>
      <c r="GK95" s="18"/>
      <c r="GL95" s="18"/>
      <c r="GM95" s="18"/>
      <c r="GN95" s="24"/>
      <c r="GO95" s="24"/>
    </row>
    <row r="96" spans="1:197" x14ac:dyDescent="0.2">
      <c r="A96" s="6" t="s">
        <v>573</v>
      </c>
      <c r="B96" s="7" t="s">
        <v>574</v>
      </c>
      <c r="C96" s="49">
        <f t="shared" ref="C96:BN96" si="50">ROUND(C33*2*$A$82,2)</f>
        <v>0</v>
      </c>
      <c r="D96" s="49">
        <f t="shared" si="50"/>
        <v>0</v>
      </c>
      <c r="E96" s="49">
        <f t="shared" si="50"/>
        <v>0</v>
      </c>
      <c r="F96" s="49">
        <f t="shared" si="50"/>
        <v>0</v>
      </c>
      <c r="G96" s="49">
        <f t="shared" si="50"/>
        <v>0</v>
      </c>
      <c r="H96" s="49">
        <f t="shared" si="50"/>
        <v>0</v>
      </c>
      <c r="I96" s="49">
        <f t="shared" si="50"/>
        <v>0</v>
      </c>
      <c r="J96" s="49">
        <f t="shared" si="50"/>
        <v>0</v>
      </c>
      <c r="K96" s="49">
        <f t="shared" si="50"/>
        <v>0</v>
      </c>
      <c r="L96" s="49">
        <f t="shared" si="50"/>
        <v>0</v>
      </c>
      <c r="M96" s="49">
        <f t="shared" si="50"/>
        <v>0</v>
      </c>
      <c r="N96" s="49">
        <f t="shared" si="50"/>
        <v>0</v>
      </c>
      <c r="O96" s="49">
        <f t="shared" si="50"/>
        <v>0</v>
      </c>
      <c r="P96" s="49">
        <f t="shared" si="50"/>
        <v>0</v>
      </c>
      <c r="Q96" s="49">
        <f t="shared" si="50"/>
        <v>0</v>
      </c>
      <c r="R96" s="49">
        <f t="shared" si="50"/>
        <v>0</v>
      </c>
      <c r="S96" s="49">
        <f t="shared" si="50"/>
        <v>0</v>
      </c>
      <c r="T96" s="49">
        <f t="shared" si="50"/>
        <v>0</v>
      </c>
      <c r="U96" s="49">
        <f t="shared" si="50"/>
        <v>0</v>
      </c>
      <c r="V96" s="49">
        <f t="shared" si="50"/>
        <v>0</v>
      </c>
      <c r="W96" s="49">
        <f t="shared" si="50"/>
        <v>0</v>
      </c>
      <c r="X96" s="49">
        <f t="shared" si="50"/>
        <v>0</v>
      </c>
      <c r="Y96" s="49">
        <f t="shared" si="50"/>
        <v>0</v>
      </c>
      <c r="Z96" s="49">
        <f t="shared" si="50"/>
        <v>0</v>
      </c>
      <c r="AA96" s="49">
        <f t="shared" si="50"/>
        <v>0</v>
      </c>
      <c r="AB96" s="49">
        <f t="shared" si="50"/>
        <v>0</v>
      </c>
      <c r="AC96" s="49">
        <f t="shared" si="50"/>
        <v>0</v>
      </c>
      <c r="AD96" s="49">
        <f t="shared" si="50"/>
        <v>0</v>
      </c>
      <c r="AE96" s="49">
        <f t="shared" si="50"/>
        <v>0</v>
      </c>
      <c r="AF96" s="49">
        <f t="shared" si="50"/>
        <v>0</v>
      </c>
      <c r="AG96" s="49">
        <f t="shared" si="50"/>
        <v>0</v>
      </c>
      <c r="AH96" s="49">
        <f t="shared" si="50"/>
        <v>0</v>
      </c>
      <c r="AI96" s="49">
        <f t="shared" si="50"/>
        <v>0</v>
      </c>
      <c r="AJ96" s="49">
        <f t="shared" si="50"/>
        <v>0</v>
      </c>
      <c r="AK96" s="49">
        <f t="shared" si="50"/>
        <v>0</v>
      </c>
      <c r="AL96" s="49">
        <f t="shared" si="50"/>
        <v>0</v>
      </c>
      <c r="AM96" s="49">
        <f t="shared" si="50"/>
        <v>0</v>
      </c>
      <c r="AN96" s="49">
        <f t="shared" si="50"/>
        <v>0</v>
      </c>
      <c r="AO96" s="49">
        <f t="shared" si="50"/>
        <v>0</v>
      </c>
      <c r="AP96" s="49">
        <f t="shared" si="50"/>
        <v>0</v>
      </c>
      <c r="AQ96" s="49">
        <f t="shared" si="50"/>
        <v>0</v>
      </c>
      <c r="AR96" s="49">
        <f t="shared" si="50"/>
        <v>5.92</v>
      </c>
      <c r="AS96" s="49">
        <f t="shared" si="50"/>
        <v>0</v>
      </c>
      <c r="AT96" s="49">
        <f t="shared" si="50"/>
        <v>0</v>
      </c>
      <c r="AU96" s="49">
        <f t="shared" si="50"/>
        <v>0</v>
      </c>
      <c r="AV96" s="49">
        <f t="shared" si="50"/>
        <v>0</v>
      </c>
      <c r="AW96" s="49">
        <f t="shared" si="50"/>
        <v>0</v>
      </c>
      <c r="AX96" s="49">
        <f t="shared" si="50"/>
        <v>0</v>
      </c>
      <c r="AY96" s="49">
        <f t="shared" si="50"/>
        <v>0</v>
      </c>
      <c r="AZ96" s="49">
        <f t="shared" si="50"/>
        <v>0</v>
      </c>
      <c r="BA96" s="49">
        <f t="shared" si="50"/>
        <v>0</v>
      </c>
      <c r="BB96" s="49">
        <f t="shared" si="50"/>
        <v>0</v>
      </c>
      <c r="BC96" s="49">
        <f t="shared" si="50"/>
        <v>2.08</v>
      </c>
      <c r="BD96" s="49">
        <f t="shared" si="50"/>
        <v>0</v>
      </c>
      <c r="BE96" s="49">
        <f t="shared" si="50"/>
        <v>0</v>
      </c>
      <c r="BF96" s="49">
        <f t="shared" si="50"/>
        <v>0</v>
      </c>
      <c r="BG96" s="49">
        <f t="shared" si="50"/>
        <v>0</v>
      </c>
      <c r="BH96" s="49">
        <f t="shared" si="50"/>
        <v>0</v>
      </c>
      <c r="BI96" s="49">
        <f t="shared" si="50"/>
        <v>0</v>
      </c>
      <c r="BJ96" s="49">
        <f t="shared" si="50"/>
        <v>0</v>
      </c>
      <c r="BK96" s="49">
        <f t="shared" si="50"/>
        <v>0</v>
      </c>
      <c r="BL96" s="49">
        <f t="shared" si="50"/>
        <v>0</v>
      </c>
      <c r="BM96" s="49">
        <f t="shared" si="50"/>
        <v>0</v>
      </c>
      <c r="BN96" s="49">
        <f t="shared" si="50"/>
        <v>0</v>
      </c>
      <c r="BO96" s="49">
        <f t="shared" ref="BO96:DZ96" si="51">ROUND(BO33*2*$A$82,2)</f>
        <v>0</v>
      </c>
      <c r="BP96" s="49">
        <f t="shared" si="51"/>
        <v>0</v>
      </c>
      <c r="BQ96" s="49">
        <f t="shared" si="51"/>
        <v>0</v>
      </c>
      <c r="BR96" s="49">
        <f t="shared" si="51"/>
        <v>0</v>
      </c>
      <c r="BS96" s="49">
        <f t="shared" si="51"/>
        <v>0</v>
      </c>
      <c r="BT96" s="49">
        <f t="shared" si="51"/>
        <v>0</v>
      </c>
      <c r="BU96" s="49">
        <f t="shared" si="51"/>
        <v>0</v>
      </c>
      <c r="BV96" s="49">
        <f t="shared" si="51"/>
        <v>0</v>
      </c>
      <c r="BW96" s="49">
        <f t="shared" si="51"/>
        <v>0</v>
      </c>
      <c r="BX96" s="49">
        <f t="shared" si="51"/>
        <v>0</v>
      </c>
      <c r="BY96" s="49">
        <f t="shared" si="51"/>
        <v>0</v>
      </c>
      <c r="BZ96" s="49">
        <f t="shared" si="51"/>
        <v>0</v>
      </c>
      <c r="CA96" s="49">
        <f t="shared" si="51"/>
        <v>0</v>
      </c>
      <c r="CB96" s="49">
        <f t="shared" si="51"/>
        <v>0.4</v>
      </c>
      <c r="CC96" s="49">
        <f t="shared" si="51"/>
        <v>0</v>
      </c>
      <c r="CD96" s="49">
        <f t="shared" si="51"/>
        <v>0</v>
      </c>
      <c r="CE96" s="49">
        <f t="shared" si="51"/>
        <v>0</v>
      </c>
      <c r="CF96" s="49">
        <f t="shared" si="51"/>
        <v>0</v>
      </c>
      <c r="CG96" s="49">
        <f t="shared" si="51"/>
        <v>0</v>
      </c>
      <c r="CH96" s="49">
        <f t="shared" si="51"/>
        <v>0</v>
      </c>
      <c r="CI96" s="49">
        <f t="shared" si="51"/>
        <v>0</v>
      </c>
      <c r="CJ96" s="49">
        <f t="shared" si="51"/>
        <v>0</v>
      </c>
      <c r="CK96" s="49">
        <f t="shared" si="51"/>
        <v>0.08</v>
      </c>
      <c r="CL96" s="49">
        <f t="shared" si="51"/>
        <v>0</v>
      </c>
      <c r="CM96" s="49">
        <f t="shared" si="51"/>
        <v>0</v>
      </c>
      <c r="CN96" s="49">
        <f t="shared" si="51"/>
        <v>18.88</v>
      </c>
      <c r="CO96" s="49">
        <f t="shared" si="51"/>
        <v>0</v>
      </c>
      <c r="CP96" s="49">
        <f t="shared" si="51"/>
        <v>0</v>
      </c>
      <c r="CQ96" s="49">
        <f t="shared" si="51"/>
        <v>0</v>
      </c>
      <c r="CR96" s="49">
        <f t="shared" si="51"/>
        <v>0</v>
      </c>
      <c r="CS96" s="49">
        <f t="shared" si="51"/>
        <v>0</v>
      </c>
      <c r="CT96" s="49">
        <f t="shared" si="51"/>
        <v>0</v>
      </c>
      <c r="CU96" s="49">
        <f t="shared" si="51"/>
        <v>0</v>
      </c>
      <c r="CV96" s="49">
        <f t="shared" si="51"/>
        <v>0</v>
      </c>
      <c r="CW96" s="49">
        <f t="shared" si="51"/>
        <v>0</v>
      </c>
      <c r="CX96" s="49">
        <f t="shared" si="51"/>
        <v>0</v>
      </c>
      <c r="CY96" s="49">
        <f t="shared" si="51"/>
        <v>0</v>
      </c>
      <c r="CZ96" s="49">
        <f t="shared" si="51"/>
        <v>0</v>
      </c>
      <c r="DA96" s="49">
        <f t="shared" si="51"/>
        <v>0</v>
      </c>
      <c r="DB96" s="49">
        <f t="shared" si="51"/>
        <v>0</v>
      </c>
      <c r="DC96" s="49">
        <f t="shared" si="51"/>
        <v>0</v>
      </c>
      <c r="DD96" s="49">
        <f t="shared" si="51"/>
        <v>0</v>
      </c>
      <c r="DE96" s="49">
        <f t="shared" si="51"/>
        <v>0</v>
      </c>
      <c r="DF96" s="49">
        <f t="shared" si="51"/>
        <v>1.28</v>
      </c>
      <c r="DG96" s="49">
        <f t="shared" si="51"/>
        <v>0</v>
      </c>
      <c r="DH96" s="49">
        <f t="shared" si="51"/>
        <v>0</v>
      </c>
      <c r="DI96" s="49">
        <f t="shared" si="51"/>
        <v>0</v>
      </c>
      <c r="DJ96" s="49">
        <f t="shared" si="51"/>
        <v>0</v>
      </c>
      <c r="DK96" s="49">
        <f t="shared" si="51"/>
        <v>0</v>
      </c>
      <c r="DL96" s="49">
        <f t="shared" si="51"/>
        <v>0</v>
      </c>
      <c r="DM96" s="49">
        <f t="shared" si="51"/>
        <v>0</v>
      </c>
      <c r="DN96" s="49">
        <f t="shared" si="51"/>
        <v>0</v>
      </c>
      <c r="DO96" s="49">
        <f t="shared" si="51"/>
        <v>0</v>
      </c>
      <c r="DP96" s="49">
        <f t="shared" si="51"/>
        <v>0</v>
      </c>
      <c r="DQ96" s="49">
        <f t="shared" si="51"/>
        <v>0</v>
      </c>
      <c r="DR96" s="49">
        <f t="shared" si="51"/>
        <v>0</v>
      </c>
      <c r="DS96" s="49">
        <f t="shared" si="51"/>
        <v>0</v>
      </c>
      <c r="DT96" s="49">
        <f t="shared" si="51"/>
        <v>0</v>
      </c>
      <c r="DU96" s="49">
        <f t="shared" si="51"/>
        <v>0</v>
      </c>
      <c r="DV96" s="49">
        <f t="shared" si="51"/>
        <v>0</v>
      </c>
      <c r="DW96" s="49">
        <f t="shared" si="51"/>
        <v>0</v>
      </c>
      <c r="DX96" s="49">
        <f t="shared" si="51"/>
        <v>0</v>
      </c>
      <c r="DY96" s="49">
        <f t="shared" si="51"/>
        <v>0</v>
      </c>
      <c r="DZ96" s="49">
        <f t="shared" si="51"/>
        <v>0</v>
      </c>
      <c r="EA96" s="49">
        <f t="shared" ref="EA96:FX96" si="52">ROUND(EA33*2*$A$82,2)</f>
        <v>0</v>
      </c>
      <c r="EB96" s="49">
        <f t="shared" si="52"/>
        <v>0</v>
      </c>
      <c r="EC96" s="49">
        <f t="shared" si="52"/>
        <v>0</v>
      </c>
      <c r="ED96" s="49">
        <f t="shared" si="52"/>
        <v>0</v>
      </c>
      <c r="EE96" s="49">
        <f t="shared" si="52"/>
        <v>0</v>
      </c>
      <c r="EF96" s="49">
        <f t="shared" si="52"/>
        <v>0</v>
      </c>
      <c r="EG96" s="49">
        <f t="shared" si="52"/>
        <v>0</v>
      </c>
      <c r="EH96" s="49">
        <f t="shared" si="52"/>
        <v>0</v>
      </c>
      <c r="EI96" s="49">
        <f t="shared" si="52"/>
        <v>0</v>
      </c>
      <c r="EJ96" s="49">
        <f t="shared" si="52"/>
        <v>0</v>
      </c>
      <c r="EK96" s="49">
        <f t="shared" si="52"/>
        <v>0</v>
      </c>
      <c r="EL96" s="49">
        <f t="shared" si="52"/>
        <v>0</v>
      </c>
      <c r="EM96" s="49">
        <f t="shared" si="52"/>
        <v>0</v>
      </c>
      <c r="EN96" s="49">
        <f t="shared" si="52"/>
        <v>0</v>
      </c>
      <c r="EO96" s="49">
        <f t="shared" si="52"/>
        <v>0</v>
      </c>
      <c r="EP96" s="49">
        <f t="shared" si="52"/>
        <v>0</v>
      </c>
      <c r="EQ96" s="49">
        <f t="shared" si="52"/>
        <v>0</v>
      </c>
      <c r="ER96" s="49">
        <f t="shared" si="52"/>
        <v>0</v>
      </c>
      <c r="ES96" s="49">
        <f t="shared" si="52"/>
        <v>0</v>
      </c>
      <c r="ET96" s="49">
        <f t="shared" si="52"/>
        <v>0</v>
      </c>
      <c r="EU96" s="49">
        <f t="shared" si="52"/>
        <v>0</v>
      </c>
      <c r="EV96" s="49">
        <f t="shared" si="52"/>
        <v>0</v>
      </c>
      <c r="EW96" s="49">
        <f t="shared" si="52"/>
        <v>0</v>
      </c>
      <c r="EX96" s="49">
        <f t="shared" si="52"/>
        <v>0</v>
      </c>
      <c r="EY96" s="49">
        <f t="shared" si="52"/>
        <v>0</v>
      </c>
      <c r="EZ96" s="49">
        <f t="shared" si="52"/>
        <v>0</v>
      </c>
      <c r="FA96" s="49">
        <f t="shared" si="52"/>
        <v>0</v>
      </c>
      <c r="FB96" s="49">
        <f t="shared" si="52"/>
        <v>0</v>
      </c>
      <c r="FC96" s="49">
        <f t="shared" si="52"/>
        <v>0</v>
      </c>
      <c r="FD96" s="49">
        <f t="shared" si="52"/>
        <v>0</v>
      </c>
      <c r="FE96" s="49">
        <f t="shared" si="52"/>
        <v>0</v>
      </c>
      <c r="FF96" s="49">
        <f t="shared" si="52"/>
        <v>0</v>
      </c>
      <c r="FG96" s="49">
        <f t="shared" si="52"/>
        <v>0</v>
      </c>
      <c r="FH96" s="49">
        <f t="shared" si="52"/>
        <v>0</v>
      </c>
      <c r="FI96" s="49">
        <f t="shared" si="52"/>
        <v>0</v>
      </c>
      <c r="FJ96" s="49">
        <f t="shared" si="52"/>
        <v>0</v>
      </c>
      <c r="FK96" s="49">
        <f t="shared" si="52"/>
        <v>0</v>
      </c>
      <c r="FL96" s="49">
        <f t="shared" si="52"/>
        <v>0</v>
      </c>
      <c r="FM96" s="49">
        <f t="shared" si="52"/>
        <v>0</v>
      </c>
      <c r="FN96" s="49">
        <f t="shared" si="52"/>
        <v>0</v>
      </c>
      <c r="FO96" s="49">
        <f t="shared" si="52"/>
        <v>0</v>
      </c>
      <c r="FP96" s="49">
        <f t="shared" si="52"/>
        <v>0</v>
      </c>
      <c r="FQ96" s="49">
        <f t="shared" si="52"/>
        <v>0</v>
      </c>
      <c r="FR96" s="49">
        <f t="shared" si="52"/>
        <v>0</v>
      </c>
      <c r="FS96" s="49">
        <f t="shared" si="52"/>
        <v>0</v>
      </c>
      <c r="FT96" s="49">
        <f t="shared" si="52"/>
        <v>0</v>
      </c>
      <c r="FU96" s="49">
        <f t="shared" si="52"/>
        <v>0</v>
      </c>
      <c r="FV96" s="49">
        <f t="shared" si="52"/>
        <v>0</v>
      </c>
      <c r="FW96" s="49">
        <f t="shared" si="52"/>
        <v>0</v>
      </c>
      <c r="FX96" s="49">
        <f t="shared" si="52"/>
        <v>0</v>
      </c>
      <c r="FY96" s="23"/>
      <c r="FZ96" s="49">
        <f>SUM(C96:FY96)</f>
        <v>28.64</v>
      </c>
      <c r="GA96" s="20"/>
      <c r="GB96" s="23"/>
      <c r="GC96" s="23"/>
      <c r="GD96" s="23"/>
      <c r="GE96" s="23"/>
      <c r="GF96" s="7"/>
      <c r="GG96" s="7"/>
      <c r="GH96" s="18"/>
      <c r="GI96" s="18"/>
      <c r="GJ96" s="18"/>
      <c r="GK96" s="18"/>
      <c r="GL96" s="18"/>
      <c r="GM96" s="18"/>
      <c r="GN96" s="24"/>
      <c r="GO96" s="24"/>
    </row>
    <row r="97" spans="1:256" x14ac:dyDescent="0.2">
      <c r="A97" s="6" t="s">
        <v>575</v>
      </c>
      <c r="B97" s="7" t="s">
        <v>576</v>
      </c>
      <c r="C97" s="34">
        <f>ROUND(IF(AND((C89+C92+C93+C94+C95+C96)&lt;50,(C13=0)),50,(C89+C92+C93+C94+C95+C96)),1)</f>
        <v>6601</v>
      </c>
      <c r="D97" s="34">
        <f t="shared" ref="D97:BO97" si="53">ROUND(IF(AND((D89+D92+D93+D94+D95+D96)&lt;50,(D13=0)),50,(D89+D92+D93+D94+D95+D96)),1)</f>
        <v>40854.800000000003</v>
      </c>
      <c r="E97" s="34">
        <f t="shared" si="53"/>
        <v>6656.3</v>
      </c>
      <c r="F97" s="34">
        <f t="shared" si="53"/>
        <v>21185</v>
      </c>
      <c r="G97" s="34">
        <f t="shared" si="53"/>
        <v>1246.5</v>
      </c>
      <c r="H97" s="34">
        <f t="shared" si="53"/>
        <v>1141.5</v>
      </c>
      <c r="I97" s="34">
        <f t="shared" si="53"/>
        <v>9336.2999999999993</v>
      </c>
      <c r="J97" s="34">
        <f t="shared" si="53"/>
        <v>2311.1999999999998</v>
      </c>
      <c r="K97" s="34">
        <f t="shared" si="53"/>
        <v>257.7</v>
      </c>
      <c r="L97" s="34">
        <f t="shared" si="53"/>
        <v>2382.9</v>
      </c>
      <c r="M97" s="34">
        <f t="shared" si="53"/>
        <v>1182.2</v>
      </c>
      <c r="N97" s="34">
        <f t="shared" si="53"/>
        <v>53028.5</v>
      </c>
      <c r="O97" s="34">
        <f t="shared" si="53"/>
        <v>13931.5</v>
      </c>
      <c r="P97" s="34">
        <f t="shared" si="53"/>
        <v>306.5</v>
      </c>
      <c r="Q97" s="34">
        <f t="shared" si="53"/>
        <v>38553.1</v>
      </c>
      <c r="R97" s="34">
        <f t="shared" si="53"/>
        <v>494.3</v>
      </c>
      <c r="S97" s="34">
        <f t="shared" si="53"/>
        <v>1691.5</v>
      </c>
      <c r="T97" s="34">
        <f t="shared" si="53"/>
        <v>170</v>
      </c>
      <c r="U97" s="34">
        <f t="shared" si="53"/>
        <v>56.4</v>
      </c>
      <c r="V97" s="34">
        <f t="shared" si="53"/>
        <v>276.39999999999998</v>
      </c>
      <c r="W97" s="34">
        <f t="shared" si="53"/>
        <v>139.19999999999999</v>
      </c>
      <c r="X97" s="34">
        <f t="shared" si="53"/>
        <v>50</v>
      </c>
      <c r="Y97" s="34">
        <f t="shared" si="53"/>
        <v>482.5</v>
      </c>
      <c r="Z97" s="34">
        <f t="shared" si="53"/>
        <v>241</v>
      </c>
      <c r="AA97" s="34">
        <f t="shared" si="53"/>
        <v>31230.7</v>
      </c>
      <c r="AB97" s="34">
        <f t="shared" si="53"/>
        <v>28570.1</v>
      </c>
      <c r="AC97" s="34">
        <f t="shared" si="53"/>
        <v>1004</v>
      </c>
      <c r="AD97" s="34">
        <f t="shared" si="53"/>
        <v>1430</v>
      </c>
      <c r="AE97" s="34">
        <f t="shared" si="53"/>
        <v>100.4</v>
      </c>
      <c r="AF97" s="34">
        <f t="shared" si="53"/>
        <v>174.8</v>
      </c>
      <c r="AG97" s="34">
        <f t="shared" si="53"/>
        <v>660.1</v>
      </c>
      <c r="AH97" s="34">
        <f t="shared" si="53"/>
        <v>1052.0999999999999</v>
      </c>
      <c r="AI97" s="34">
        <f t="shared" si="53"/>
        <v>372.5</v>
      </c>
      <c r="AJ97" s="34">
        <f t="shared" si="53"/>
        <v>165</v>
      </c>
      <c r="AK97" s="34">
        <f t="shared" si="53"/>
        <v>208.5</v>
      </c>
      <c r="AL97" s="34">
        <f t="shared" si="53"/>
        <v>287.5</v>
      </c>
      <c r="AM97" s="34">
        <f t="shared" si="53"/>
        <v>425.5</v>
      </c>
      <c r="AN97" s="34">
        <f t="shared" si="53"/>
        <v>348</v>
      </c>
      <c r="AO97" s="34">
        <f t="shared" si="53"/>
        <v>4611</v>
      </c>
      <c r="AP97" s="34">
        <f t="shared" si="53"/>
        <v>88324.7</v>
      </c>
      <c r="AQ97" s="34">
        <f t="shared" si="53"/>
        <v>250.5</v>
      </c>
      <c r="AR97" s="34">
        <f t="shared" si="53"/>
        <v>63455.8</v>
      </c>
      <c r="AS97" s="34">
        <f t="shared" si="53"/>
        <v>6865.8</v>
      </c>
      <c r="AT97" s="34">
        <f t="shared" si="53"/>
        <v>2308.6999999999998</v>
      </c>
      <c r="AU97" s="34">
        <f t="shared" si="53"/>
        <v>284.5</v>
      </c>
      <c r="AV97" s="34">
        <f t="shared" si="53"/>
        <v>337.5</v>
      </c>
      <c r="AW97" s="34">
        <f t="shared" si="53"/>
        <v>256.3</v>
      </c>
      <c r="AX97" s="34">
        <f t="shared" si="53"/>
        <v>72.5</v>
      </c>
      <c r="AY97" s="34">
        <f t="shared" si="53"/>
        <v>437.5</v>
      </c>
      <c r="AZ97" s="34">
        <f t="shared" si="53"/>
        <v>12868.6</v>
      </c>
      <c r="BA97" s="34">
        <f t="shared" si="53"/>
        <v>9310.5</v>
      </c>
      <c r="BB97" s="34">
        <f t="shared" si="53"/>
        <v>8136</v>
      </c>
      <c r="BC97" s="34">
        <f t="shared" si="53"/>
        <v>27432.3</v>
      </c>
      <c r="BD97" s="34">
        <f t="shared" si="53"/>
        <v>3649.9</v>
      </c>
      <c r="BE97" s="34">
        <f t="shared" si="53"/>
        <v>1357.2</v>
      </c>
      <c r="BF97" s="34">
        <f t="shared" si="53"/>
        <v>24552.400000000001</v>
      </c>
      <c r="BG97" s="34">
        <f t="shared" si="53"/>
        <v>994.8</v>
      </c>
      <c r="BH97" s="34">
        <f t="shared" si="53"/>
        <v>570</v>
      </c>
      <c r="BI97" s="34">
        <f t="shared" si="53"/>
        <v>279.5</v>
      </c>
      <c r="BJ97" s="34">
        <f t="shared" si="53"/>
        <v>6387.6</v>
      </c>
      <c r="BK97" s="34">
        <f t="shared" si="53"/>
        <v>18939.599999999999</v>
      </c>
      <c r="BL97" s="34">
        <f t="shared" si="53"/>
        <v>145.5</v>
      </c>
      <c r="BM97" s="34">
        <f t="shared" si="53"/>
        <v>314</v>
      </c>
      <c r="BN97" s="34">
        <f t="shared" si="53"/>
        <v>3491.1</v>
      </c>
      <c r="BO97" s="34">
        <f t="shared" si="53"/>
        <v>1363</v>
      </c>
      <c r="BP97" s="34">
        <f t="shared" ref="BP97:EA97" si="54">ROUND(IF(AND((BP89+BP92+BP93+BP94+BP95+BP96)&lt;50,(BP13=0)),50,(BP89+BP92+BP93+BP94+BP95+BP96)),1)</f>
        <v>199.4</v>
      </c>
      <c r="BQ97" s="34">
        <f t="shared" si="54"/>
        <v>6095.6</v>
      </c>
      <c r="BR97" s="34">
        <f t="shared" si="54"/>
        <v>4664.3999999999996</v>
      </c>
      <c r="BS97" s="34">
        <f t="shared" si="54"/>
        <v>1196.3</v>
      </c>
      <c r="BT97" s="34">
        <f t="shared" si="54"/>
        <v>422</v>
      </c>
      <c r="BU97" s="34">
        <f t="shared" si="54"/>
        <v>418</v>
      </c>
      <c r="BV97" s="34">
        <f t="shared" si="54"/>
        <v>1288.5</v>
      </c>
      <c r="BW97" s="34">
        <f t="shared" si="54"/>
        <v>2041.5</v>
      </c>
      <c r="BX97" s="34">
        <f t="shared" si="54"/>
        <v>76.5</v>
      </c>
      <c r="BY97" s="34">
        <f t="shared" si="54"/>
        <v>508.6</v>
      </c>
      <c r="BZ97" s="34">
        <f t="shared" si="54"/>
        <v>231.5</v>
      </c>
      <c r="CA97" s="34">
        <f t="shared" si="54"/>
        <v>172.5</v>
      </c>
      <c r="CB97" s="34">
        <f t="shared" si="54"/>
        <v>78307.199999999997</v>
      </c>
      <c r="CC97" s="34">
        <f t="shared" si="54"/>
        <v>193.5</v>
      </c>
      <c r="CD97" s="34">
        <f t="shared" si="54"/>
        <v>234.6</v>
      </c>
      <c r="CE97" s="34">
        <f t="shared" si="54"/>
        <v>164</v>
      </c>
      <c r="CF97" s="34">
        <f t="shared" si="54"/>
        <v>136.5</v>
      </c>
      <c r="CG97" s="34">
        <f t="shared" si="54"/>
        <v>211.4</v>
      </c>
      <c r="CH97" s="34">
        <f t="shared" si="54"/>
        <v>108</v>
      </c>
      <c r="CI97" s="34">
        <f t="shared" si="54"/>
        <v>725</v>
      </c>
      <c r="CJ97" s="34">
        <f t="shared" si="54"/>
        <v>978.9</v>
      </c>
      <c r="CK97" s="34">
        <f t="shared" si="54"/>
        <v>5082.1000000000004</v>
      </c>
      <c r="CL97" s="34">
        <f t="shared" si="54"/>
        <v>1351.3</v>
      </c>
      <c r="CM97" s="34">
        <f t="shared" si="54"/>
        <v>757.7</v>
      </c>
      <c r="CN97" s="34">
        <f t="shared" si="54"/>
        <v>31990.7</v>
      </c>
      <c r="CO97" s="34">
        <f t="shared" si="54"/>
        <v>14983.9</v>
      </c>
      <c r="CP97" s="34">
        <f t="shared" si="54"/>
        <v>1044.0999999999999</v>
      </c>
      <c r="CQ97" s="34">
        <f t="shared" si="54"/>
        <v>898.5</v>
      </c>
      <c r="CR97" s="34">
        <f t="shared" si="54"/>
        <v>244</v>
      </c>
      <c r="CS97" s="34">
        <f t="shared" si="54"/>
        <v>340.8</v>
      </c>
      <c r="CT97" s="34">
        <f t="shared" si="54"/>
        <v>112</v>
      </c>
      <c r="CU97" s="34">
        <f t="shared" si="54"/>
        <v>76</v>
      </c>
      <c r="CV97" s="34">
        <f t="shared" si="54"/>
        <v>50</v>
      </c>
      <c r="CW97" s="34">
        <f t="shared" si="54"/>
        <v>200.5</v>
      </c>
      <c r="CX97" s="34">
        <f t="shared" si="54"/>
        <v>483.5</v>
      </c>
      <c r="CY97" s="34">
        <f t="shared" si="54"/>
        <v>50</v>
      </c>
      <c r="CZ97" s="34">
        <f t="shared" si="54"/>
        <v>2047.5</v>
      </c>
      <c r="DA97" s="34">
        <f t="shared" si="54"/>
        <v>211</v>
      </c>
      <c r="DB97" s="34">
        <f t="shared" si="54"/>
        <v>319.5</v>
      </c>
      <c r="DC97" s="34">
        <f t="shared" si="54"/>
        <v>165</v>
      </c>
      <c r="DD97" s="34">
        <f t="shared" si="54"/>
        <v>163.30000000000001</v>
      </c>
      <c r="DE97" s="34">
        <f t="shared" si="54"/>
        <v>355</v>
      </c>
      <c r="DF97" s="34">
        <f t="shared" si="54"/>
        <v>21750.5</v>
      </c>
      <c r="DG97" s="34">
        <f t="shared" si="54"/>
        <v>89.5</v>
      </c>
      <c r="DH97" s="34">
        <f t="shared" si="54"/>
        <v>2057</v>
      </c>
      <c r="DI97" s="34">
        <f t="shared" si="54"/>
        <v>2661.4</v>
      </c>
      <c r="DJ97" s="34">
        <f t="shared" si="54"/>
        <v>660</v>
      </c>
      <c r="DK97" s="34">
        <f t="shared" si="54"/>
        <v>480.5</v>
      </c>
      <c r="DL97" s="34">
        <f t="shared" si="54"/>
        <v>5832.4</v>
      </c>
      <c r="DM97" s="34">
        <f t="shared" si="54"/>
        <v>249.1</v>
      </c>
      <c r="DN97" s="34">
        <f t="shared" si="54"/>
        <v>1377.7</v>
      </c>
      <c r="DO97" s="34">
        <f t="shared" si="54"/>
        <v>3302.3</v>
      </c>
      <c r="DP97" s="34">
        <f t="shared" si="54"/>
        <v>215.5</v>
      </c>
      <c r="DQ97" s="34">
        <f t="shared" si="54"/>
        <v>839.5</v>
      </c>
      <c r="DR97" s="34">
        <f t="shared" si="54"/>
        <v>1435.1</v>
      </c>
      <c r="DS97" s="34">
        <f t="shared" si="54"/>
        <v>738.8</v>
      </c>
      <c r="DT97" s="34">
        <f t="shared" si="54"/>
        <v>163</v>
      </c>
      <c r="DU97" s="34">
        <f t="shared" si="54"/>
        <v>375</v>
      </c>
      <c r="DV97" s="34">
        <f t="shared" si="54"/>
        <v>227.5</v>
      </c>
      <c r="DW97" s="34">
        <f t="shared" si="54"/>
        <v>320.3</v>
      </c>
      <c r="DX97" s="34">
        <f t="shared" si="54"/>
        <v>171.8</v>
      </c>
      <c r="DY97" s="34">
        <f t="shared" si="54"/>
        <v>323.10000000000002</v>
      </c>
      <c r="DZ97" s="34">
        <f t="shared" si="54"/>
        <v>788.5</v>
      </c>
      <c r="EA97" s="34">
        <f t="shared" si="54"/>
        <v>590.9</v>
      </c>
      <c r="EB97" s="34">
        <f t="shared" ref="EB97:FX97" si="55">ROUND(IF(AND((EB89+EB92+EB93+EB94+EB95+EB96)&lt;50,(EB13=0)),50,(EB89+EB92+EB93+EB94+EB95+EB96)),1)</f>
        <v>594.79999999999995</v>
      </c>
      <c r="EC97" s="34">
        <f t="shared" si="55"/>
        <v>318</v>
      </c>
      <c r="ED97" s="34">
        <f t="shared" si="55"/>
        <v>1634.7</v>
      </c>
      <c r="EE97" s="34">
        <f t="shared" si="55"/>
        <v>202</v>
      </c>
      <c r="EF97" s="34">
        <f t="shared" si="55"/>
        <v>1509.1</v>
      </c>
      <c r="EG97" s="34">
        <f t="shared" si="55"/>
        <v>273.5</v>
      </c>
      <c r="EH97" s="34">
        <f t="shared" si="55"/>
        <v>256.5</v>
      </c>
      <c r="EI97" s="34">
        <f t="shared" si="55"/>
        <v>15421.5</v>
      </c>
      <c r="EJ97" s="34">
        <f t="shared" si="55"/>
        <v>10202.9</v>
      </c>
      <c r="EK97" s="34">
        <f t="shared" si="55"/>
        <v>694.4</v>
      </c>
      <c r="EL97" s="34">
        <f t="shared" si="55"/>
        <v>472.2</v>
      </c>
      <c r="EM97" s="34">
        <f t="shared" si="55"/>
        <v>419</v>
      </c>
      <c r="EN97" s="34">
        <f t="shared" si="55"/>
        <v>989.9</v>
      </c>
      <c r="EO97" s="34">
        <f t="shared" si="55"/>
        <v>350.7</v>
      </c>
      <c r="EP97" s="34">
        <f t="shared" si="55"/>
        <v>431.5</v>
      </c>
      <c r="EQ97" s="34">
        <f t="shared" si="55"/>
        <v>2736.9</v>
      </c>
      <c r="ER97" s="34">
        <f t="shared" si="55"/>
        <v>325.5</v>
      </c>
      <c r="ES97" s="34">
        <f t="shared" si="55"/>
        <v>184</v>
      </c>
      <c r="ET97" s="34">
        <f t="shared" si="55"/>
        <v>214.7</v>
      </c>
      <c r="EU97" s="34">
        <f t="shared" si="55"/>
        <v>610.9</v>
      </c>
      <c r="EV97" s="34">
        <f t="shared" si="55"/>
        <v>87</v>
      </c>
      <c r="EW97" s="34">
        <f t="shared" si="55"/>
        <v>899.2</v>
      </c>
      <c r="EX97" s="34">
        <f t="shared" si="55"/>
        <v>180.9</v>
      </c>
      <c r="EY97" s="34">
        <f t="shared" si="55"/>
        <v>240.1</v>
      </c>
      <c r="EZ97" s="34">
        <f t="shared" si="55"/>
        <v>137.4</v>
      </c>
      <c r="FA97" s="34">
        <f t="shared" si="55"/>
        <v>3542.5</v>
      </c>
      <c r="FB97" s="34">
        <f t="shared" si="55"/>
        <v>334.9</v>
      </c>
      <c r="FC97" s="34">
        <f t="shared" si="55"/>
        <v>2264.6</v>
      </c>
      <c r="FD97" s="34">
        <f t="shared" si="55"/>
        <v>434</v>
      </c>
      <c r="FE97" s="34">
        <f t="shared" si="55"/>
        <v>94.6</v>
      </c>
      <c r="FF97" s="34">
        <f t="shared" si="55"/>
        <v>210.7</v>
      </c>
      <c r="FG97" s="34">
        <f t="shared" si="55"/>
        <v>129.30000000000001</v>
      </c>
      <c r="FH97" s="34">
        <f t="shared" si="55"/>
        <v>81.2</v>
      </c>
      <c r="FI97" s="34">
        <f t="shared" si="55"/>
        <v>1848.3</v>
      </c>
      <c r="FJ97" s="34">
        <f t="shared" si="55"/>
        <v>2049</v>
      </c>
      <c r="FK97" s="34">
        <f t="shared" si="55"/>
        <v>2657.5</v>
      </c>
      <c r="FL97" s="34">
        <f t="shared" si="55"/>
        <v>8025.4</v>
      </c>
      <c r="FM97" s="34">
        <f t="shared" si="55"/>
        <v>3790.5</v>
      </c>
      <c r="FN97" s="34">
        <f t="shared" si="55"/>
        <v>21987.4</v>
      </c>
      <c r="FO97" s="34">
        <f t="shared" si="55"/>
        <v>1135.5</v>
      </c>
      <c r="FP97" s="34">
        <f t="shared" si="55"/>
        <v>2397.5</v>
      </c>
      <c r="FQ97" s="34">
        <f t="shared" si="55"/>
        <v>1033</v>
      </c>
      <c r="FR97" s="34">
        <f t="shared" si="55"/>
        <v>177.8</v>
      </c>
      <c r="FS97" s="34">
        <f t="shared" si="55"/>
        <v>199.3</v>
      </c>
      <c r="FT97" s="34">
        <f t="shared" si="55"/>
        <v>64.3</v>
      </c>
      <c r="FU97" s="34">
        <f t="shared" si="55"/>
        <v>853.3</v>
      </c>
      <c r="FV97" s="34">
        <f t="shared" si="55"/>
        <v>715.9</v>
      </c>
      <c r="FW97" s="34">
        <f t="shared" si="55"/>
        <v>181.3</v>
      </c>
      <c r="FX97" s="34">
        <f t="shared" si="55"/>
        <v>59.5</v>
      </c>
      <c r="FY97" s="23"/>
      <c r="FZ97" s="23">
        <f t="shared" ref="FZ97:FZ104" si="56">SUM(C97:FX97)</f>
        <v>853206.60000000033</v>
      </c>
      <c r="GA97" s="20">
        <f>FZ102-FZ101-FZ100-FZ99-FZ98</f>
        <v>853206.60000000033</v>
      </c>
      <c r="GB97" s="23"/>
      <c r="GC97" s="23"/>
      <c r="GD97" s="23"/>
      <c r="GE97" s="23"/>
      <c r="GF97" s="7"/>
      <c r="GG97" s="7"/>
      <c r="GH97" s="18"/>
      <c r="GI97" s="18"/>
      <c r="GJ97" s="18"/>
      <c r="GK97" s="18"/>
      <c r="GL97" s="18"/>
      <c r="GM97" s="18"/>
      <c r="GN97" s="24"/>
      <c r="GO97" s="24"/>
    </row>
    <row r="98" spans="1:256" x14ac:dyDescent="0.2">
      <c r="A98" s="6" t="s">
        <v>577</v>
      </c>
      <c r="B98" s="7" t="s">
        <v>578</v>
      </c>
      <c r="C98" s="23">
        <f>C14</f>
        <v>1</v>
      </c>
      <c r="D98" s="23">
        <f t="shared" ref="D98:BO98" si="57">D14</f>
        <v>35</v>
      </c>
      <c r="E98" s="23">
        <f t="shared" si="57"/>
        <v>0</v>
      </c>
      <c r="F98" s="23">
        <f t="shared" si="57"/>
        <v>4</v>
      </c>
      <c r="G98" s="23">
        <f t="shared" si="57"/>
        <v>0</v>
      </c>
      <c r="H98" s="23">
        <f t="shared" si="57"/>
        <v>3</v>
      </c>
      <c r="I98" s="23">
        <f t="shared" si="57"/>
        <v>2</v>
      </c>
      <c r="J98" s="23">
        <f t="shared" si="57"/>
        <v>0</v>
      </c>
      <c r="K98" s="23">
        <f t="shared" si="57"/>
        <v>0</v>
      </c>
      <c r="L98" s="23">
        <f t="shared" si="57"/>
        <v>5</v>
      </c>
      <c r="M98" s="23">
        <f t="shared" si="57"/>
        <v>0</v>
      </c>
      <c r="N98" s="23">
        <f t="shared" si="57"/>
        <v>13.5</v>
      </c>
      <c r="O98" s="23">
        <f t="shared" si="57"/>
        <v>16</v>
      </c>
      <c r="P98" s="23">
        <f t="shared" si="57"/>
        <v>0</v>
      </c>
      <c r="Q98" s="23">
        <f t="shared" si="57"/>
        <v>139</v>
      </c>
      <c r="R98" s="23">
        <f t="shared" si="57"/>
        <v>0</v>
      </c>
      <c r="S98" s="23">
        <f t="shared" si="57"/>
        <v>0</v>
      </c>
      <c r="T98" s="23">
        <f t="shared" si="57"/>
        <v>0</v>
      </c>
      <c r="U98" s="23">
        <f t="shared" si="57"/>
        <v>0</v>
      </c>
      <c r="V98" s="23">
        <f t="shared" si="57"/>
        <v>0</v>
      </c>
      <c r="W98" s="23">
        <f t="shared" si="57"/>
        <v>0</v>
      </c>
      <c r="X98" s="23">
        <f t="shared" si="57"/>
        <v>0</v>
      </c>
      <c r="Y98" s="23">
        <f t="shared" si="57"/>
        <v>0</v>
      </c>
      <c r="Z98" s="23">
        <f t="shared" si="57"/>
        <v>0</v>
      </c>
      <c r="AA98" s="23">
        <f t="shared" si="57"/>
        <v>38.5</v>
      </c>
      <c r="AB98" s="23">
        <f t="shared" si="57"/>
        <v>3.5</v>
      </c>
      <c r="AC98" s="23">
        <f t="shared" si="57"/>
        <v>0</v>
      </c>
      <c r="AD98" s="23">
        <f t="shared" si="57"/>
        <v>0</v>
      </c>
      <c r="AE98" s="23">
        <f t="shared" si="57"/>
        <v>0</v>
      </c>
      <c r="AF98" s="23">
        <f t="shared" si="57"/>
        <v>0</v>
      </c>
      <c r="AG98" s="23">
        <f t="shared" si="57"/>
        <v>0</v>
      </c>
      <c r="AH98" s="23">
        <f t="shared" si="57"/>
        <v>0</v>
      </c>
      <c r="AI98" s="23">
        <f t="shared" si="57"/>
        <v>0</v>
      </c>
      <c r="AJ98" s="23">
        <f t="shared" si="57"/>
        <v>0</v>
      </c>
      <c r="AK98" s="23">
        <f t="shared" si="57"/>
        <v>0</v>
      </c>
      <c r="AL98" s="23">
        <f t="shared" si="57"/>
        <v>0</v>
      </c>
      <c r="AM98" s="23">
        <f t="shared" si="57"/>
        <v>0</v>
      </c>
      <c r="AN98" s="23">
        <f t="shared" si="57"/>
        <v>0</v>
      </c>
      <c r="AO98" s="23">
        <f t="shared" si="57"/>
        <v>0</v>
      </c>
      <c r="AP98" s="23">
        <f t="shared" si="57"/>
        <v>79</v>
      </c>
      <c r="AQ98" s="23">
        <f t="shared" si="57"/>
        <v>1.5</v>
      </c>
      <c r="AR98" s="23">
        <f t="shared" si="57"/>
        <v>31</v>
      </c>
      <c r="AS98" s="23">
        <f t="shared" si="57"/>
        <v>4</v>
      </c>
      <c r="AT98" s="23">
        <f t="shared" si="57"/>
        <v>2</v>
      </c>
      <c r="AU98" s="23">
        <f t="shared" si="57"/>
        <v>0</v>
      </c>
      <c r="AV98" s="23">
        <f t="shared" si="57"/>
        <v>0</v>
      </c>
      <c r="AW98" s="23">
        <f t="shared" si="57"/>
        <v>0</v>
      </c>
      <c r="AX98" s="23">
        <f t="shared" si="57"/>
        <v>0</v>
      </c>
      <c r="AY98" s="23">
        <f t="shared" si="57"/>
        <v>0</v>
      </c>
      <c r="AZ98" s="23">
        <f t="shared" si="57"/>
        <v>0</v>
      </c>
      <c r="BA98" s="23">
        <f t="shared" si="57"/>
        <v>0.5</v>
      </c>
      <c r="BB98" s="23">
        <f t="shared" si="57"/>
        <v>3</v>
      </c>
      <c r="BC98" s="23">
        <f t="shared" si="57"/>
        <v>3</v>
      </c>
      <c r="BD98" s="23">
        <f t="shared" si="57"/>
        <v>0</v>
      </c>
      <c r="BE98" s="23">
        <f t="shared" si="57"/>
        <v>0</v>
      </c>
      <c r="BF98" s="23">
        <f t="shared" si="57"/>
        <v>18</v>
      </c>
      <c r="BG98" s="23">
        <f t="shared" si="57"/>
        <v>0</v>
      </c>
      <c r="BH98" s="23">
        <f t="shared" si="57"/>
        <v>2.5</v>
      </c>
      <c r="BI98" s="23">
        <f t="shared" si="57"/>
        <v>0</v>
      </c>
      <c r="BJ98" s="23">
        <f t="shared" si="57"/>
        <v>5.5</v>
      </c>
      <c r="BK98" s="23">
        <f t="shared" si="57"/>
        <v>44</v>
      </c>
      <c r="BL98" s="23">
        <f t="shared" si="57"/>
        <v>3.5</v>
      </c>
      <c r="BM98" s="23">
        <f t="shared" si="57"/>
        <v>4</v>
      </c>
      <c r="BN98" s="23">
        <f t="shared" si="57"/>
        <v>31.5</v>
      </c>
      <c r="BO98" s="23">
        <f t="shared" si="57"/>
        <v>0</v>
      </c>
      <c r="BP98" s="23">
        <f t="shared" ref="BP98:EA98" si="58">BP14</f>
        <v>0</v>
      </c>
      <c r="BQ98" s="23">
        <f t="shared" si="58"/>
        <v>0</v>
      </c>
      <c r="BR98" s="23">
        <f t="shared" si="58"/>
        <v>0</v>
      </c>
      <c r="BS98" s="23">
        <f t="shared" si="58"/>
        <v>0</v>
      </c>
      <c r="BT98" s="23">
        <f t="shared" si="58"/>
        <v>0</v>
      </c>
      <c r="BU98" s="23">
        <f t="shared" si="58"/>
        <v>0</v>
      </c>
      <c r="BV98" s="23">
        <f t="shared" si="58"/>
        <v>0</v>
      </c>
      <c r="BW98" s="23">
        <f t="shared" si="58"/>
        <v>0</v>
      </c>
      <c r="BX98" s="23">
        <f t="shared" si="58"/>
        <v>0</v>
      </c>
      <c r="BY98" s="23">
        <f t="shared" si="58"/>
        <v>0</v>
      </c>
      <c r="BZ98" s="23">
        <f t="shared" si="58"/>
        <v>0</v>
      </c>
      <c r="CA98" s="23">
        <f t="shared" si="58"/>
        <v>0</v>
      </c>
      <c r="CB98" s="23">
        <f t="shared" si="58"/>
        <v>39</v>
      </c>
      <c r="CC98" s="23">
        <f t="shared" si="58"/>
        <v>0</v>
      </c>
      <c r="CD98" s="23">
        <f t="shared" si="58"/>
        <v>0</v>
      </c>
      <c r="CE98" s="23">
        <f t="shared" si="58"/>
        <v>0</v>
      </c>
      <c r="CF98" s="23">
        <f t="shared" si="58"/>
        <v>0</v>
      </c>
      <c r="CG98" s="23">
        <f t="shared" si="58"/>
        <v>0</v>
      </c>
      <c r="CH98" s="23">
        <f t="shared" si="58"/>
        <v>0</v>
      </c>
      <c r="CI98" s="23">
        <f t="shared" si="58"/>
        <v>0</v>
      </c>
      <c r="CJ98" s="23">
        <f t="shared" si="58"/>
        <v>0</v>
      </c>
      <c r="CK98" s="23">
        <f t="shared" si="58"/>
        <v>0</v>
      </c>
      <c r="CL98" s="23">
        <f t="shared" si="58"/>
        <v>3</v>
      </c>
      <c r="CM98" s="23">
        <f t="shared" si="58"/>
        <v>0</v>
      </c>
      <c r="CN98" s="23">
        <f t="shared" si="58"/>
        <v>122</v>
      </c>
      <c r="CO98" s="23">
        <f t="shared" si="58"/>
        <v>23.5</v>
      </c>
      <c r="CP98" s="23">
        <f t="shared" si="58"/>
        <v>5</v>
      </c>
      <c r="CQ98" s="23">
        <f t="shared" si="58"/>
        <v>0</v>
      </c>
      <c r="CR98" s="23">
        <f t="shared" si="58"/>
        <v>0</v>
      </c>
      <c r="CS98" s="23">
        <f t="shared" si="58"/>
        <v>0</v>
      </c>
      <c r="CT98" s="23">
        <f t="shared" si="58"/>
        <v>0</v>
      </c>
      <c r="CU98" s="23">
        <f t="shared" si="58"/>
        <v>2</v>
      </c>
      <c r="CV98" s="23">
        <f t="shared" si="58"/>
        <v>0</v>
      </c>
      <c r="CW98" s="23">
        <f t="shared" si="58"/>
        <v>0</v>
      </c>
      <c r="CX98" s="23">
        <f t="shared" si="58"/>
        <v>0</v>
      </c>
      <c r="CY98" s="23">
        <f t="shared" si="58"/>
        <v>0</v>
      </c>
      <c r="CZ98" s="23">
        <f t="shared" si="58"/>
        <v>0</v>
      </c>
      <c r="DA98" s="23">
        <f t="shared" si="58"/>
        <v>0</v>
      </c>
      <c r="DB98" s="23">
        <f t="shared" si="58"/>
        <v>0</v>
      </c>
      <c r="DC98" s="23">
        <f t="shared" si="58"/>
        <v>0</v>
      </c>
      <c r="DD98" s="23">
        <f t="shared" si="58"/>
        <v>0</v>
      </c>
      <c r="DE98" s="23">
        <f t="shared" si="58"/>
        <v>0</v>
      </c>
      <c r="DF98" s="23">
        <f t="shared" si="58"/>
        <v>32</v>
      </c>
      <c r="DG98" s="23">
        <f t="shared" si="58"/>
        <v>0</v>
      </c>
      <c r="DH98" s="23">
        <f t="shared" si="58"/>
        <v>0</v>
      </c>
      <c r="DI98" s="23">
        <f t="shared" si="58"/>
        <v>0</v>
      </c>
      <c r="DJ98" s="23">
        <f t="shared" si="58"/>
        <v>0</v>
      </c>
      <c r="DK98" s="23">
        <f t="shared" si="58"/>
        <v>0</v>
      </c>
      <c r="DL98" s="23">
        <f t="shared" si="58"/>
        <v>0</v>
      </c>
      <c r="DM98" s="23">
        <f t="shared" si="58"/>
        <v>0</v>
      </c>
      <c r="DN98" s="23">
        <f t="shared" si="58"/>
        <v>0</v>
      </c>
      <c r="DO98" s="23">
        <f t="shared" si="58"/>
        <v>0</v>
      </c>
      <c r="DP98" s="23">
        <f t="shared" si="58"/>
        <v>0</v>
      </c>
      <c r="DQ98" s="23">
        <f t="shared" si="58"/>
        <v>0</v>
      </c>
      <c r="DR98" s="23">
        <f t="shared" si="58"/>
        <v>0</v>
      </c>
      <c r="DS98" s="23">
        <f t="shared" si="58"/>
        <v>0</v>
      </c>
      <c r="DT98" s="23">
        <f t="shared" si="58"/>
        <v>0</v>
      </c>
      <c r="DU98" s="23">
        <f t="shared" si="58"/>
        <v>0</v>
      </c>
      <c r="DV98" s="23">
        <f t="shared" si="58"/>
        <v>0</v>
      </c>
      <c r="DW98" s="23">
        <f t="shared" si="58"/>
        <v>0</v>
      </c>
      <c r="DX98" s="23">
        <f t="shared" si="58"/>
        <v>0</v>
      </c>
      <c r="DY98" s="23">
        <f t="shared" si="58"/>
        <v>0</v>
      </c>
      <c r="DZ98" s="23">
        <f t="shared" si="58"/>
        <v>0</v>
      </c>
      <c r="EA98" s="23">
        <f t="shared" si="58"/>
        <v>0</v>
      </c>
      <c r="EB98" s="23">
        <f t="shared" ref="EB98:FX98" si="59">EB14</f>
        <v>0</v>
      </c>
      <c r="EC98" s="23">
        <f t="shared" si="59"/>
        <v>0</v>
      </c>
      <c r="ED98" s="23">
        <f t="shared" si="59"/>
        <v>0</v>
      </c>
      <c r="EE98" s="23">
        <f t="shared" si="59"/>
        <v>0</v>
      </c>
      <c r="EF98" s="23">
        <f t="shared" si="59"/>
        <v>3</v>
      </c>
      <c r="EG98" s="23">
        <f t="shared" si="59"/>
        <v>0</v>
      </c>
      <c r="EH98" s="23">
        <f t="shared" si="59"/>
        <v>0</v>
      </c>
      <c r="EI98" s="23">
        <f t="shared" si="59"/>
        <v>3</v>
      </c>
      <c r="EJ98" s="23">
        <f t="shared" si="59"/>
        <v>12</v>
      </c>
      <c r="EK98" s="23">
        <f t="shared" si="59"/>
        <v>0</v>
      </c>
      <c r="EL98" s="23">
        <f t="shared" si="59"/>
        <v>0</v>
      </c>
      <c r="EM98" s="23">
        <f t="shared" si="59"/>
        <v>0</v>
      </c>
      <c r="EN98" s="23">
        <f t="shared" si="59"/>
        <v>0</v>
      </c>
      <c r="EO98" s="23">
        <f t="shared" si="59"/>
        <v>0</v>
      </c>
      <c r="EP98" s="23">
        <f t="shared" si="59"/>
        <v>0</v>
      </c>
      <c r="EQ98" s="23">
        <f t="shared" si="59"/>
        <v>0</v>
      </c>
      <c r="ER98" s="23">
        <f t="shared" si="59"/>
        <v>1</v>
      </c>
      <c r="ES98" s="23">
        <f t="shared" si="59"/>
        <v>0</v>
      </c>
      <c r="ET98" s="23">
        <f t="shared" si="59"/>
        <v>0</v>
      </c>
      <c r="EU98" s="23">
        <f t="shared" si="59"/>
        <v>0</v>
      </c>
      <c r="EV98" s="23">
        <f t="shared" si="59"/>
        <v>0</v>
      </c>
      <c r="EW98" s="23">
        <f t="shared" si="59"/>
        <v>0</v>
      </c>
      <c r="EX98" s="23">
        <f t="shared" si="59"/>
        <v>0</v>
      </c>
      <c r="EY98" s="23">
        <f t="shared" si="59"/>
        <v>0</v>
      </c>
      <c r="EZ98" s="23">
        <f t="shared" si="59"/>
        <v>0</v>
      </c>
      <c r="FA98" s="23">
        <f t="shared" si="59"/>
        <v>7</v>
      </c>
      <c r="FB98" s="23">
        <f t="shared" si="59"/>
        <v>0</v>
      </c>
      <c r="FC98" s="23">
        <f t="shared" si="59"/>
        <v>1</v>
      </c>
      <c r="FD98" s="23">
        <f t="shared" si="59"/>
        <v>0</v>
      </c>
      <c r="FE98" s="23">
        <f t="shared" si="59"/>
        <v>0</v>
      </c>
      <c r="FF98" s="23">
        <f t="shared" si="59"/>
        <v>0</v>
      </c>
      <c r="FG98" s="23">
        <f t="shared" si="59"/>
        <v>0</v>
      </c>
      <c r="FH98" s="23">
        <f t="shared" si="59"/>
        <v>0</v>
      </c>
      <c r="FI98" s="23">
        <f t="shared" si="59"/>
        <v>1</v>
      </c>
      <c r="FJ98" s="23">
        <f t="shared" si="59"/>
        <v>0</v>
      </c>
      <c r="FK98" s="23">
        <f t="shared" si="59"/>
        <v>0</v>
      </c>
      <c r="FL98" s="23">
        <f t="shared" si="59"/>
        <v>0</v>
      </c>
      <c r="FM98" s="23">
        <f t="shared" si="59"/>
        <v>0</v>
      </c>
      <c r="FN98" s="23">
        <f t="shared" si="59"/>
        <v>7</v>
      </c>
      <c r="FO98" s="23">
        <f t="shared" si="59"/>
        <v>0</v>
      </c>
      <c r="FP98" s="23">
        <f t="shared" si="59"/>
        <v>0</v>
      </c>
      <c r="FQ98" s="23">
        <f t="shared" si="59"/>
        <v>0</v>
      </c>
      <c r="FR98" s="23">
        <f t="shared" si="59"/>
        <v>0</v>
      </c>
      <c r="FS98" s="23">
        <f t="shared" si="59"/>
        <v>0</v>
      </c>
      <c r="FT98" s="23">
        <f t="shared" si="59"/>
        <v>0</v>
      </c>
      <c r="FU98" s="23">
        <f t="shared" si="59"/>
        <v>0</v>
      </c>
      <c r="FV98" s="23">
        <f t="shared" si="59"/>
        <v>0</v>
      </c>
      <c r="FW98" s="23">
        <f t="shared" si="59"/>
        <v>0</v>
      </c>
      <c r="FX98" s="23">
        <f t="shared" si="59"/>
        <v>0</v>
      </c>
      <c r="FZ98" s="23">
        <f t="shared" si="56"/>
        <v>755</v>
      </c>
      <c r="GA98" s="20">
        <v>853561.2</v>
      </c>
      <c r="GB98" s="23"/>
      <c r="GC98" s="23"/>
      <c r="GD98" s="23"/>
      <c r="GE98" s="23"/>
      <c r="GF98" s="23"/>
      <c r="GG98" s="7"/>
      <c r="GH98" s="18"/>
      <c r="GI98" s="18"/>
      <c r="GJ98" s="18"/>
      <c r="GK98" s="18"/>
      <c r="GL98" s="18"/>
      <c r="GM98" s="18"/>
      <c r="GN98" s="24"/>
      <c r="GO98" s="24"/>
    </row>
    <row r="99" spans="1:256" x14ac:dyDescent="0.2">
      <c r="A99" s="6" t="s">
        <v>579</v>
      </c>
      <c r="B99" s="7" t="s">
        <v>580</v>
      </c>
      <c r="C99" s="23">
        <f t="shared" ref="C99:BN99" si="60">C36</f>
        <v>0</v>
      </c>
      <c r="D99" s="23">
        <f t="shared" si="60"/>
        <v>3.5</v>
      </c>
      <c r="E99" s="23">
        <f t="shared" si="60"/>
        <v>0</v>
      </c>
      <c r="F99" s="23">
        <f t="shared" si="60"/>
        <v>0</v>
      </c>
      <c r="G99" s="23">
        <f t="shared" si="60"/>
        <v>0</v>
      </c>
      <c r="H99" s="23">
        <f t="shared" si="60"/>
        <v>0</v>
      </c>
      <c r="I99" s="23">
        <f t="shared" si="60"/>
        <v>0</v>
      </c>
      <c r="J99" s="23">
        <f t="shared" si="60"/>
        <v>0</v>
      </c>
      <c r="K99" s="23">
        <f t="shared" si="60"/>
        <v>0</v>
      </c>
      <c r="L99" s="23">
        <f t="shared" si="60"/>
        <v>0</v>
      </c>
      <c r="M99" s="23">
        <f t="shared" si="60"/>
        <v>0</v>
      </c>
      <c r="N99" s="23">
        <f t="shared" si="60"/>
        <v>0</v>
      </c>
      <c r="O99" s="23">
        <f t="shared" si="60"/>
        <v>0</v>
      </c>
      <c r="P99" s="23">
        <f t="shared" si="60"/>
        <v>0</v>
      </c>
      <c r="Q99" s="23">
        <f t="shared" si="60"/>
        <v>0</v>
      </c>
      <c r="R99" s="23">
        <f t="shared" si="60"/>
        <v>0</v>
      </c>
      <c r="S99" s="23">
        <f t="shared" si="60"/>
        <v>0</v>
      </c>
      <c r="T99" s="23">
        <f t="shared" si="60"/>
        <v>0</v>
      </c>
      <c r="U99" s="23">
        <f t="shared" si="60"/>
        <v>0</v>
      </c>
      <c r="V99" s="23">
        <f t="shared" si="60"/>
        <v>0</v>
      </c>
      <c r="W99" s="23">
        <f t="shared" si="60"/>
        <v>0</v>
      </c>
      <c r="X99" s="23">
        <f t="shared" si="60"/>
        <v>0</v>
      </c>
      <c r="Y99" s="23">
        <f t="shared" si="60"/>
        <v>0</v>
      </c>
      <c r="Z99" s="23">
        <f t="shared" si="60"/>
        <v>0</v>
      </c>
      <c r="AA99" s="23">
        <f t="shared" si="60"/>
        <v>0</v>
      </c>
      <c r="AB99" s="23">
        <f t="shared" si="60"/>
        <v>0</v>
      </c>
      <c r="AC99" s="23">
        <f t="shared" si="60"/>
        <v>0</v>
      </c>
      <c r="AD99" s="23">
        <f t="shared" si="60"/>
        <v>0</v>
      </c>
      <c r="AE99" s="23">
        <f t="shared" si="60"/>
        <v>0</v>
      </c>
      <c r="AF99" s="23">
        <f t="shared" si="60"/>
        <v>0</v>
      </c>
      <c r="AG99" s="23">
        <f t="shared" si="60"/>
        <v>0</v>
      </c>
      <c r="AH99" s="23">
        <f t="shared" si="60"/>
        <v>0</v>
      </c>
      <c r="AI99" s="23">
        <f t="shared" si="60"/>
        <v>0</v>
      </c>
      <c r="AJ99" s="23">
        <f t="shared" si="60"/>
        <v>0</v>
      </c>
      <c r="AK99" s="23">
        <f t="shared" si="60"/>
        <v>0</v>
      </c>
      <c r="AL99" s="23">
        <f t="shared" si="60"/>
        <v>0</v>
      </c>
      <c r="AM99" s="23">
        <f t="shared" si="60"/>
        <v>0</v>
      </c>
      <c r="AN99" s="23">
        <f t="shared" si="60"/>
        <v>0</v>
      </c>
      <c r="AO99" s="23">
        <f t="shared" si="60"/>
        <v>0</v>
      </c>
      <c r="AP99" s="23">
        <f t="shared" si="60"/>
        <v>0</v>
      </c>
      <c r="AQ99" s="23">
        <f t="shared" si="60"/>
        <v>0</v>
      </c>
      <c r="AR99" s="23">
        <f t="shared" si="60"/>
        <v>0</v>
      </c>
      <c r="AS99" s="23">
        <f t="shared" si="60"/>
        <v>0</v>
      </c>
      <c r="AT99" s="23">
        <f t="shared" si="60"/>
        <v>0</v>
      </c>
      <c r="AU99" s="23">
        <f t="shared" si="60"/>
        <v>0</v>
      </c>
      <c r="AV99" s="23">
        <f t="shared" si="60"/>
        <v>0</v>
      </c>
      <c r="AW99" s="23">
        <f t="shared" si="60"/>
        <v>0</v>
      </c>
      <c r="AX99" s="23">
        <f t="shared" si="60"/>
        <v>0</v>
      </c>
      <c r="AY99" s="23">
        <f t="shared" si="60"/>
        <v>0</v>
      </c>
      <c r="AZ99" s="23">
        <f t="shared" si="60"/>
        <v>0</v>
      </c>
      <c r="BA99" s="23">
        <f t="shared" si="60"/>
        <v>0</v>
      </c>
      <c r="BB99" s="23">
        <f t="shared" si="60"/>
        <v>0</v>
      </c>
      <c r="BC99" s="23">
        <f t="shared" si="60"/>
        <v>0</v>
      </c>
      <c r="BD99" s="23">
        <f t="shared" si="60"/>
        <v>0</v>
      </c>
      <c r="BE99" s="23">
        <f t="shared" si="60"/>
        <v>0</v>
      </c>
      <c r="BF99" s="23">
        <f t="shared" si="60"/>
        <v>0</v>
      </c>
      <c r="BG99" s="23">
        <f t="shared" si="60"/>
        <v>0</v>
      </c>
      <c r="BH99" s="23">
        <f t="shared" si="60"/>
        <v>0</v>
      </c>
      <c r="BI99" s="23">
        <f t="shared" si="60"/>
        <v>0</v>
      </c>
      <c r="BJ99" s="23">
        <f t="shared" si="60"/>
        <v>0</v>
      </c>
      <c r="BK99" s="23">
        <f t="shared" si="60"/>
        <v>0</v>
      </c>
      <c r="BL99" s="23">
        <f t="shared" si="60"/>
        <v>0</v>
      </c>
      <c r="BM99" s="23">
        <f t="shared" si="60"/>
        <v>0</v>
      </c>
      <c r="BN99" s="23">
        <f t="shared" si="60"/>
        <v>0</v>
      </c>
      <c r="BO99" s="23">
        <f t="shared" ref="BO99:DZ99" si="61">BO36</f>
        <v>0</v>
      </c>
      <c r="BP99" s="23">
        <f t="shared" si="61"/>
        <v>0</v>
      </c>
      <c r="BQ99" s="23">
        <f t="shared" si="61"/>
        <v>0</v>
      </c>
      <c r="BR99" s="23">
        <f t="shared" si="61"/>
        <v>0</v>
      </c>
      <c r="BS99" s="23">
        <f t="shared" si="61"/>
        <v>0</v>
      </c>
      <c r="BT99" s="23">
        <f t="shared" si="61"/>
        <v>0</v>
      </c>
      <c r="BU99" s="23">
        <f t="shared" si="61"/>
        <v>0</v>
      </c>
      <c r="BV99" s="23">
        <f t="shared" si="61"/>
        <v>0</v>
      </c>
      <c r="BW99" s="23">
        <f t="shared" si="61"/>
        <v>0</v>
      </c>
      <c r="BX99" s="23">
        <f t="shared" si="61"/>
        <v>0</v>
      </c>
      <c r="BY99" s="23">
        <f t="shared" si="61"/>
        <v>0</v>
      </c>
      <c r="BZ99" s="23">
        <f t="shared" si="61"/>
        <v>0</v>
      </c>
      <c r="CA99" s="23">
        <f t="shared" si="61"/>
        <v>0</v>
      </c>
      <c r="CB99" s="23">
        <f t="shared" si="61"/>
        <v>0</v>
      </c>
      <c r="CC99" s="23">
        <f t="shared" si="61"/>
        <v>0</v>
      </c>
      <c r="CD99" s="23">
        <f t="shared" si="61"/>
        <v>0</v>
      </c>
      <c r="CE99" s="23">
        <f t="shared" si="61"/>
        <v>0</v>
      </c>
      <c r="CF99" s="23">
        <f t="shared" si="61"/>
        <v>0</v>
      </c>
      <c r="CG99" s="23">
        <f t="shared" si="61"/>
        <v>0</v>
      </c>
      <c r="CH99" s="23">
        <f t="shared" si="61"/>
        <v>0</v>
      </c>
      <c r="CI99" s="23">
        <f t="shared" si="61"/>
        <v>0</v>
      </c>
      <c r="CJ99" s="23">
        <f t="shared" si="61"/>
        <v>0</v>
      </c>
      <c r="CK99" s="23">
        <f t="shared" si="61"/>
        <v>0</v>
      </c>
      <c r="CL99" s="23">
        <f t="shared" si="61"/>
        <v>0</v>
      </c>
      <c r="CM99" s="23">
        <f t="shared" si="61"/>
        <v>0</v>
      </c>
      <c r="CN99" s="23">
        <f t="shared" si="61"/>
        <v>0</v>
      </c>
      <c r="CO99" s="23">
        <f t="shared" si="61"/>
        <v>0</v>
      </c>
      <c r="CP99" s="23">
        <f t="shared" si="61"/>
        <v>0</v>
      </c>
      <c r="CQ99" s="23">
        <f t="shared" si="61"/>
        <v>0</v>
      </c>
      <c r="CR99" s="23">
        <f t="shared" si="61"/>
        <v>0</v>
      </c>
      <c r="CS99" s="23">
        <f t="shared" si="61"/>
        <v>0</v>
      </c>
      <c r="CT99" s="23">
        <f t="shared" si="61"/>
        <v>0</v>
      </c>
      <c r="CU99" s="23">
        <f t="shared" si="61"/>
        <v>0</v>
      </c>
      <c r="CV99" s="23">
        <f t="shared" si="61"/>
        <v>0</v>
      </c>
      <c r="CW99" s="23">
        <f t="shared" si="61"/>
        <v>0</v>
      </c>
      <c r="CX99" s="23">
        <f t="shared" si="61"/>
        <v>0</v>
      </c>
      <c r="CY99" s="23">
        <f t="shared" si="61"/>
        <v>0</v>
      </c>
      <c r="CZ99" s="23">
        <f t="shared" si="61"/>
        <v>0</v>
      </c>
      <c r="DA99" s="23">
        <f t="shared" si="61"/>
        <v>0</v>
      </c>
      <c r="DB99" s="23">
        <f t="shared" si="61"/>
        <v>0</v>
      </c>
      <c r="DC99" s="23">
        <f t="shared" si="61"/>
        <v>0</v>
      </c>
      <c r="DD99" s="23">
        <f t="shared" si="61"/>
        <v>0</v>
      </c>
      <c r="DE99" s="23">
        <f t="shared" si="61"/>
        <v>0</v>
      </c>
      <c r="DF99" s="23">
        <f t="shared" si="61"/>
        <v>0</v>
      </c>
      <c r="DG99" s="23">
        <f t="shared" si="61"/>
        <v>0</v>
      </c>
      <c r="DH99" s="23">
        <f t="shared" si="61"/>
        <v>0</v>
      </c>
      <c r="DI99" s="23">
        <f t="shared" si="61"/>
        <v>0</v>
      </c>
      <c r="DJ99" s="23">
        <f t="shared" si="61"/>
        <v>0</v>
      </c>
      <c r="DK99" s="23">
        <f t="shared" si="61"/>
        <v>0</v>
      </c>
      <c r="DL99" s="23">
        <f t="shared" si="61"/>
        <v>0</v>
      </c>
      <c r="DM99" s="23">
        <f t="shared" si="61"/>
        <v>0</v>
      </c>
      <c r="DN99" s="23">
        <f t="shared" si="61"/>
        <v>0</v>
      </c>
      <c r="DO99" s="23">
        <f t="shared" si="61"/>
        <v>0</v>
      </c>
      <c r="DP99" s="23">
        <f t="shared" si="61"/>
        <v>0</v>
      </c>
      <c r="DQ99" s="23">
        <f t="shared" si="61"/>
        <v>0</v>
      </c>
      <c r="DR99" s="23">
        <f t="shared" si="61"/>
        <v>0</v>
      </c>
      <c r="DS99" s="23">
        <f t="shared" si="61"/>
        <v>0</v>
      </c>
      <c r="DT99" s="23">
        <f t="shared" si="61"/>
        <v>0</v>
      </c>
      <c r="DU99" s="23">
        <f t="shared" si="61"/>
        <v>0</v>
      </c>
      <c r="DV99" s="23">
        <f t="shared" si="61"/>
        <v>0</v>
      </c>
      <c r="DW99" s="23">
        <f t="shared" si="61"/>
        <v>0</v>
      </c>
      <c r="DX99" s="23">
        <f t="shared" si="61"/>
        <v>0</v>
      </c>
      <c r="DY99" s="23">
        <f t="shared" si="61"/>
        <v>0</v>
      </c>
      <c r="DZ99" s="23">
        <f t="shared" si="61"/>
        <v>0</v>
      </c>
      <c r="EA99" s="23">
        <f t="shared" ref="EA99:FX99" si="62">EA36</f>
        <v>0</v>
      </c>
      <c r="EB99" s="23">
        <f t="shared" si="62"/>
        <v>0</v>
      </c>
      <c r="EC99" s="23">
        <f t="shared" si="62"/>
        <v>0</v>
      </c>
      <c r="ED99" s="23">
        <f t="shared" si="62"/>
        <v>0</v>
      </c>
      <c r="EE99" s="23">
        <f t="shared" si="62"/>
        <v>0</v>
      </c>
      <c r="EF99" s="23">
        <f t="shared" si="62"/>
        <v>0</v>
      </c>
      <c r="EG99" s="23">
        <f t="shared" si="62"/>
        <v>0</v>
      </c>
      <c r="EH99" s="23">
        <f t="shared" si="62"/>
        <v>0</v>
      </c>
      <c r="EI99" s="23">
        <f t="shared" si="62"/>
        <v>0</v>
      </c>
      <c r="EJ99" s="23">
        <f t="shared" si="62"/>
        <v>0</v>
      </c>
      <c r="EK99" s="23">
        <f t="shared" si="62"/>
        <v>0</v>
      </c>
      <c r="EL99" s="23">
        <f t="shared" si="62"/>
        <v>0</v>
      </c>
      <c r="EM99" s="23">
        <f t="shared" si="62"/>
        <v>0</v>
      </c>
      <c r="EN99" s="23">
        <f t="shared" si="62"/>
        <v>0</v>
      </c>
      <c r="EO99" s="23">
        <f t="shared" si="62"/>
        <v>0</v>
      </c>
      <c r="EP99" s="23">
        <f t="shared" si="62"/>
        <v>0</v>
      </c>
      <c r="EQ99" s="23">
        <f t="shared" si="62"/>
        <v>0</v>
      </c>
      <c r="ER99" s="23">
        <f t="shared" si="62"/>
        <v>0</v>
      </c>
      <c r="ES99" s="23">
        <f t="shared" si="62"/>
        <v>0</v>
      </c>
      <c r="ET99" s="23">
        <f t="shared" si="62"/>
        <v>0</v>
      </c>
      <c r="EU99" s="23">
        <f t="shared" si="62"/>
        <v>0</v>
      </c>
      <c r="EV99" s="23">
        <f t="shared" si="62"/>
        <v>0</v>
      </c>
      <c r="EW99" s="23">
        <f t="shared" si="62"/>
        <v>0</v>
      </c>
      <c r="EX99" s="23">
        <f t="shared" si="62"/>
        <v>0</v>
      </c>
      <c r="EY99" s="23">
        <f t="shared" si="62"/>
        <v>0</v>
      </c>
      <c r="EZ99" s="23">
        <f t="shared" si="62"/>
        <v>0</v>
      </c>
      <c r="FA99" s="23">
        <f t="shared" si="62"/>
        <v>0</v>
      </c>
      <c r="FB99" s="23">
        <f t="shared" si="62"/>
        <v>0</v>
      </c>
      <c r="FC99" s="23">
        <f t="shared" si="62"/>
        <v>0</v>
      </c>
      <c r="FD99" s="23">
        <f t="shared" si="62"/>
        <v>0</v>
      </c>
      <c r="FE99" s="23">
        <f t="shared" si="62"/>
        <v>0</v>
      </c>
      <c r="FF99" s="23">
        <f t="shared" si="62"/>
        <v>0</v>
      </c>
      <c r="FG99" s="23">
        <f t="shared" si="62"/>
        <v>0</v>
      </c>
      <c r="FH99" s="23">
        <f t="shared" si="62"/>
        <v>0</v>
      </c>
      <c r="FI99" s="23">
        <f t="shared" si="62"/>
        <v>0</v>
      </c>
      <c r="FJ99" s="23">
        <f t="shared" si="62"/>
        <v>0</v>
      </c>
      <c r="FK99" s="23">
        <f t="shared" si="62"/>
        <v>0</v>
      </c>
      <c r="FL99" s="23">
        <f t="shared" si="62"/>
        <v>0</v>
      </c>
      <c r="FM99" s="23">
        <f t="shared" si="62"/>
        <v>0</v>
      </c>
      <c r="FN99" s="23">
        <f t="shared" si="62"/>
        <v>0</v>
      </c>
      <c r="FO99" s="23">
        <f t="shared" si="62"/>
        <v>0</v>
      </c>
      <c r="FP99" s="23">
        <f t="shared" si="62"/>
        <v>0</v>
      </c>
      <c r="FQ99" s="23">
        <f t="shared" si="62"/>
        <v>0</v>
      </c>
      <c r="FR99" s="23">
        <f t="shared" si="62"/>
        <v>0</v>
      </c>
      <c r="FS99" s="23">
        <f t="shared" si="62"/>
        <v>0</v>
      </c>
      <c r="FT99" s="23">
        <f t="shared" si="62"/>
        <v>0</v>
      </c>
      <c r="FU99" s="23">
        <f t="shared" si="62"/>
        <v>0</v>
      </c>
      <c r="FV99" s="23">
        <f t="shared" si="62"/>
        <v>0</v>
      </c>
      <c r="FW99" s="23">
        <f t="shared" si="62"/>
        <v>0</v>
      </c>
      <c r="FX99" s="23">
        <f t="shared" si="62"/>
        <v>0</v>
      </c>
      <c r="FY99" s="34"/>
      <c r="FZ99" s="23">
        <f t="shared" si="56"/>
        <v>3.5</v>
      </c>
      <c r="GA99" s="20">
        <f>GA97-GA98</f>
        <v>-354.59999999962747</v>
      </c>
      <c r="GB99" s="23"/>
      <c r="GC99" s="23"/>
      <c r="GD99" s="23"/>
      <c r="GE99" s="23"/>
      <c r="GF99" s="23"/>
      <c r="GG99" s="7"/>
      <c r="GH99" s="18"/>
      <c r="GI99" s="18"/>
      <c r="GJ99" s="18"/>
      <c r="GK99" s="18"/>
      <c r="GL99" s="18"/>
      <c r="GM99" s="18"/>
      <c r="GN99" s="24"/>
      <c r="GO99" s="24"/>
    </row>
    <row r="100" spans="1:256" x14ac:dyDescent="0.2">
      <c r="A100" s="6" t="s">
        <v>581</v>
      </c>
      <c r="B100" s="7" t="s">
        <v>582</v>
      </c>
      <c r="C100" s="20">
        <f t="shared" ref="C100:BN100" si="63">C13</f>
        <v>194</v>
      </c>
      <c r="D100" s="20">
        <f t="shared" si="63"/>
        <v>0</v>
      </c>
      <c r="E100" s="20">
        <f t="shared" si="63"/>
        <v>0</v>
      </c>
      <c r="F100" s="20">
        <f t="shared" si="63"/>
        <v>1723</v>
      </c>
      <c r="G100" s="20">
        <f t="shared" si="63"/>
        <v>0</v>
      </c>
      <c r="H100" s="20">
        <f t="shared" si="63"/>
        <v>0</v>
      </c>
      <c r="I100" s="20">
        <f t="shared" si="63"/>
        <v>0</v>
      </c>
      <c r="J100" s="20">
        <f t="shared" si="63"/>
        <v>0</v>
      </c>
      <c r="K100" s="20">
        <f t="shared" si="63"/>
        <v>0</v>
      </c>
      <c r="L100" s="20">
        <f t="shared" si="63"/>
        <v>0</v>
      </c>
      <c r="M100" s="20">
        <f t="shared" si="63"/>
        <v>0</v>
      </c>
      <c r="N100" s="20">
        <f t="shared" si="63"/>
        <v>0</v>
      </c>
      <c r="O100" s="20">
        <f t="shared" si="63"/>
        <v>0</v>
      </c>
      <c r="P100" s="20">
        <f t="shared" si="63"/>
        <v>0</v>
      </c>
      <c r="Q100" s="20">
        <f t="shared" si="63"/>
        <v>0</v>
      </c>
      <c r="R100" s="20">
        <f t="shared" si="63"/>
        <v>4862</v>
      </c>
      <c r="S100" s="20">
        <f t="shared" si="63"/>
        <v>2</v>
      </c>
      <c r="T100" s="20">
        <f t="shared" si="63"/>
        <v>0</v>
      </c>
      <c r="U100" s="20">
        <f t="shared" si="63"/>
        <v>0</v>
      </c>
      <c r="V100" s="20">
        <f t="shared" si="63"/>
        <v>0</v>
      </c>
      <c r="W100" s="20">
        <f t="shared" si="63"/>
        <v>0</v>
      </c>
      <c r="X100" s="20">
        <f t="shared" si="63"/>
        <v>0</v>
      </c>
      <c r="Y100" s="20">
        <f t="shared" si="63"/>
        <v>329</v>
      </c>
      <c r="Z100" s="20">
        <f t="shared" si="63"/>
        <v>0</v>
      </c>
      <c r="AA100" s="20">
        <f t="shared" si="63"/>
        <v>0</v>
      </c>
      <c r="AB100" s="20">
        <f t="shared" si="63"/>
        <v>192</v>
      </c>
      <c r="AC100" s="20">
        <f t="shared" si="63"/>
        <v>0</v>
      </c>
      <c r="AD100" s="20">
        <f t="shared" si="63"/>
        <v>0</v>
      </c>
      <c r="AE100" s="20">
        <f t="shared" si="63"/>
        <v>0</v>
      </c>
      <c r="AF100" s="20">
        <f t="shared" si="63"/>
        <v>0</v>
      </c>
      <c r="AG100" s="20">
        <f t="shared" si="63"/>
        <v>0</v>
      </c>
      <c r="AH100" s="20">
        <f t="shared" si="63"/>
        <v>0</v>
      </c>
      <c r="AI100" s="20">
        <f t="shared" si="63"/>
        <v>0</v>
      </c>
      <c r="AJ100" s="20">
        <f t="shared" si="63"/>
        <v>0</v>
      </c>
      <c r="AK100" s="20">
        <f t="shared" si="63"/>
        <v>0</v>
      </c>
      <c r="AL100" s="20">
        <f t="shared" si="63"/>
        <v>0</v>
      </c>
      <c r="AM100" s="20">
        <f t="shared" si="63"/>
        <v>0</v>
      </c>
      <c r="AN100" s="20">
        <f t="shared" si="63"/>
        <v>0</v>
      </c>
      <c r="AO100" s="20">
        <f t="shared" si="63"/>
        <v>104.5</v>
      </c>
      <c r="AP100" s="20">
        <f t="shared" si="63"/>
        <v>772</v>
      </c>
      <c r="AQ100" s="20">
        <f t="shared" si="63"/>
        <v>0</v>
      </c>
      <c r="AR100" s="20">
        <f t="shared" si="63"/>
        <v>1749</v>
      </c>
      <c r="AS100" s="20">
        <f t="shared" si="63"/>
        <v>0</v>
      </c>
      <c r="AT100" s="20">
        <f t="shared" si="63"/>
        <v>0</v>
      </c>
      <c r="AU100" s="20">
        <f t="shared" si="63"/>
        <v>0</v>
      </c>
      <c r="AV100" s="20">
        <f t="shared" si="63"/>
        <v>0</v>
      </c>
      <c r="AW100" s="20">
        <f t="shared" si="63"/>
        <v>0</v>
      </c>
      <c r="AX100" s="20">
        <f t="shared" si="63"/>
        <v>0</v>
      </c>
      <c r="AY100" s="20">
        <f t="shared" si="63"/>
        <v>0</v>
      </c>
      <c r="AZ100" s="20">
        <f t="shared" si="63"/>
        <v>123</v>
      </c>
      <c r="BA100" s="20">
        <f t="shared" si="63"/>
        <v>0</v>
      </c>
      <c r="BB100" s="20">
        <f t="shared" si="63"/>
        <v>0</v>
      </c>
      <c r="BC100" s="20">
        <f t="shared" si="63"/>
        <v>557.5</v>
      </c>
      <c r="BD100" s="20">
        <f t="shared" si="63"/>
        <v>0</v>
      </c>
      <c r="BE100" s="20">
        <f t="shared" si="63"/>
        <v>0</v>
      </c>
      <c r="BF100" s="20">
        <f t="shared" si="63"/>
        <v>1074</v>
      </c>
      <c r="BG100" s="20">
        <f t="shared" si="63"/>
        <v>0</v>
      </c>
      <c r="BH100" s="20">
        <f t="shared" si="63"/>
        <v>18</v>
      </c>
      <c r="BI100" s="20">
        <f t="shared" si="63"/>
        <v>0</v>
      </c>
      <c r="BJ100" s="20">
        <f t="shared" si="63"/>
        <v>0</v>
      </c>
      <c r="BK100" s="20">
        <f t="shared" si="63"/>
        <v>9986</v>
      </c>
      <c r="BL100" s="20">
        <f t="shared" si="63"/>
        <v>0</v>
      </c>
      <c r="BM100" s="20">
        <f t="shared" si="63"/>
        <v>0</v>
      </c>
      <c r="BN100" s="20">
        <f t="shared" si="63"/>
        <v>0</v>
      </c>
      <c r="BO100" s="20">
        <f t="shared" ref="BO100:CM100" si="64">BO13</f>
        <v>0</v>
      </c>
      <c r="BP100" s="20">
        <f t="shared" si="64"/>
        <v>0</v>
      </c>
      <c r="BQ100" s="20">
        <f t="shared" si="64"/>
        <v>0</v>
      </c>
      <c r="BR100" s="20">
        <f t="shared" si="64"/>
        <v>0</v>
      </c>
      <c r="BS100" s="20">
        <f t="shared" si="64"/>
        <v>0</v>
      </c>
      <c r="BT100" s="20">
        <f t="shared" si="64"/>
        <v>0</v>
      </c>
      <c r="BU100" s="20">
        <f t="shared" si="64"/>
        <v>0</v>
      </c>
      <c r="BV100" s="20">
        <f t="shared" si="64"/>
        <v>0</v>
      </c>
      <c r="BW100" s="20">
        <f t="shared" si="64"/>
        <v>0</v>
      </c>
      <c r="BX100" s="20">
        <f t="shared" si="64"/>
        <v>0</v>
      </c>
      <c r="BY100" s="20">
        <f t="shared" si="64"/>
        <v>0</v>
      </c>
      <c r="BZ100" s="20">
        <f t="shared" si="64"/>
        <v>0</v>
      </c>
      <c r="CA100" s="20">
        <f t="shared" si="64"/>
        <v>0</v>
      </c>
      <c r="CB100" s="20">
        <f t="shared" si="64"/>
        <v>884.5</v>
      </c>
      <c r="CC100" s="20">
        <f t="shared" si="64"/>
        <v>0</v>
      </c>
      <c r="CD100" s="20">
        <f t="shared" si="64"/>
        <v>0</v>
      </c>
      <c r="CE100" s="20">
        <f t="shared" si="64"/>
        <v>0</v>
      </c>
      <c r="CF100" s="20">
        <f t="shared" si="64"/>
        <v>0</v>
      </c>
      <c r="CG100" s="20">
        <f t="shared" si="64"/>
        <v>0</v>
      </c>
      <c r="CH100" s="20">
        <f t="shared" si="64"/>
        <v>0</v>
      </c>
      <c r="CI100" s="20">
        <f t="shared" si="64"/>
        <v>0</v>
      </c>
      <c r="CJ100" s="20">
        <f t="shared" si="64"/>
        <v>0</v>
      </c>
      <c r="CK100" s="20">
        <f t="shared" si="64"/>
        <v>960</v>
      </c>
      <c r="CL100" s="20">
        <f t="shared" si="64"/>
        <v>10</v>
      </c>
      <c r="CM100" s="20">
        <f t="shared" si="64"/>
        <v>27</v>
      </c>
      <c r="CN100" s="20">
        <f>CN13</f>
        <v>298.5</v>
      </c>
      <c r="CO100" s="20">
        <f t="shared" ref="CO100:EZ100" si="65">CO13</f>
        <v>0</v>
      </c>
      <c r="CP100" s="20">
        <f t="shared" si="65"/>
        <v>0</v>
      </c>
      <c r="CQ100" s="20">
        <f t="shared" si="65"/>
        <v>0</v>
      </c>
      <c r="CR100" s="20">
        <f t="shared" si="65"/>
        <v>0</v>
      </c>
      <c r="CS100" s="20">
        <f t="shared" si="65"/>
        <v>0</v>
      </c>
      <c r="CT100" s="20">
        <f t="shared" si="65"/>
        <v>0</v>
      </c>
      <c r="CU100" s="20">
        <f t="shared" si="65"/>
        <v>371</v>
      </c>
      <c r="CV100" s="20">
        <f t="shared" si="65"/>
        <v>0</v>
      </c>
      <c r="CW100" s="20">
        <f t="shared" si="65"/>
        <v>0</v>
      </c>
      <c r="CX100" s="20">
        <f t="shared" si="65"/>
        <v>0</v>
      </c>
      <c r="CY100" s="20">
        <f t="shared" si="65"/>
        <v>0</v>
      </c>
      <c r="CZ100" s="20">
        <f t="shared" si="65"/>
        <v>0</v>
      </c>
      <c r="DA100" s="20">
        <f t="shared" si="65"/>
        <v>0</v>
      </c>
      <c r="DB100" s="20">
        <f t="shared" si="65"/>
        <v>0</v>
      </c>
      <c r="DC100" s="20">
        <f t="shared" si="65"/>
        <v>0</v>
      </c>
      <c r="DD100" s="20">
        <f t="shared" si="65"/>
        <v>0</v>
      </c>
      <c r="DE100" s="20">
        <f t="shared" si="65"/>
        <v>0</v>
      </c>
      <c r="DF100" s="20">
        <f t="shared" si="65"/>
        <v>0</v>
      </c>
      <c r="DG100" s="20">
        <f t="shared" si="65"/>
        <v>0</v>
      </c>
      <c r="DH100" s="20">
        <f t="shared" si="65"/>
        <v>0</v>
      </c>
      <c r="DI100" s="20">
        <f t="shared" si="65"/>
        <v>3</v>
      </c>
      <c r="DJ100" s="20">
        <f t="shared" si="65"/>
        <v>0</v>
      </c>
      <c r="DK100" s="20">
        <f t="shared" si="65"/>
        <v>0</v>
      </c>
      <c r="DL100" s="20">
        <f t="shared" si="65"/>
        <v>0</v>
      </c>
      <c r="DM100" s="20">
        <f t="shared" si="65"/>
        <v>0</v>
      </c>
      <c r="DN100" s="20">
        <f t="shared" si="65"/>
        <v>0</v>
      </c>
      <c r="DO100" s="20">
        <f t="shared" si="65"/>
        <v>0</v>
      </c>
      <c r="DP100" s="20">
        <f t="shared" si="65"/>
        <v>0</v>
      </c>
      <c r="DQ100" s="20">
        <f t="shared" si="65"/>
        <v>0</v>
      </c>
      <c r="DR100" s="20">
        <f t="shared" si="65"/>
        <v>0</v>
      </c>
      <c r="DS100" s="20">
        <f t="shared" si="65"/>
        <v>0</v>
      </c>
      <c r="DT100" s="20">
        <f t="shared" si="65"/>
        <v>0</v>
      </c>
      <c r="DU100" s="20">
        <f t="shared" si="65"/>
        <v>0</v>
      </c>
      <c r="DV100" s="20">
        <f t="shared" si="65"/>
        <v>0</v>
      </c>
      <c r="DW100" s="20">
        <f t="shared" si="65"/>
        <v>0</v>
      </c>
      <c r="DX100" s="20">
        <f t="shared" si="65"/>
        <v>0</v>
      </c>
      <c r="DY100" s="20">
        <f t="shared" si="65"/>
        <v>0</v>
      </c>
      <c r="DZ100" s="20">
        <f t="shared" si="65"/>
        <v>0</v>
      </c>
      <c r="EA100" s="20">
        <f t="shared" si="65"/>
        <v>0</v>
      </c>
      <c r="EB100" s="20">
        <f t="shared" si="65"/>
        <v>0</v>
      </c>
      <c r="EC100" s="20">
        <f t="shared" si="65"/>
        <v>0</v>
      </c>
      <c r="ED100" s="20">
        <f t="shared" si="65"/>
        <v>0</v>
      </c>
      <c r="EE100" s="20">
        <f t="shared" si="65"/>
        <v>0</v>
      </c>
      <c r="EF100" s="20">
        <f t="shared" si="65"/>
        <v>0</v>
      </c>
      <c r="EG100" s="20">
        <f t="shared" si="65"/>
        <v>0</v>
      </c>
      <c r="EH100" s="20">
        <f t="shared" si="65"/>
        <v>0</v>
      </c>
      <c r="EI100" s="20">
        <f t="shared" si="65"/>
        <v>0</v>
      </c>
      <c r="EJ100" s="20">
        <f t="shared" si="65"/>
        <v>163</v>
      </c>
      <c r="EK100" s="20">
        <f t="shared" si="65"/>
        <v>0</v>
      </c>
      <c r="EL100" s="20">
        <f t="shared" si="65"/>
        <v>0</v>
      </c>
      <c r="EM100" s="20">
        <f t="shared" si="65"/>
        <v>0</v>
      </c>
      <c r="EN100" s="20">
        <f t="shared" si="65"/>
        <v>84</v>
      </c>
      <c r="EO100" s="20">
        <f t="shared" si="65"/>
        <v>0</v>
      </c>
      <c r="EP100" s="20">
        <f t="shared" si="65"/>
        <v>0</v>
      </c>
      <c r="EQ100" s="20">
        <f t="shared" si="65"/>
        <v>0</v>
      </c>
      <c r="ER100" s="20">
        <f t="shared" si="65"/>
        <v>0</v>
      </c>
      <c r="ES100" s="20">
        <f t="shared" si="65"/>
        <v>0</v>
      </c>
      <c r="ET100" s="20">
        <f t="shared" si="65"/>
        <v>0</v>
      </c>
      <c r="EU100" s="20">
        <f t="shared" si="65"/>
        <v>0</v>
      </c>
      <c r="EV100" s="20">
        <f t="shared" si="65"/>
        <v>0</v>
      </c>
      <c r="EW100" s="20">
        <f t="shared" si="65"/>
        <v>0</v>
      </c>
      <c r="EX100" s="20">
        <f t="shared" si="65"/>
        <v>0</v>
      </c>
      <c r="EY100" s="20">
        <f t="shared" si="65"/>
        <v>366.5</v>
      </c>
      <c r="EZ100" s="20">
        <f t="shared" si="65"/>
        <v>0</v>
      </c>
      <c r="FA100" s="20">
        <f t="shared" ref="FA100:FX100" si="66">FA13</f>
        <v>0</v>
      </c>
      <c r="FB100" s="20">
        <f t="shared" si="66"/>
        <v>0</v>
      </c>
      <c r="FC100" s="20">
        <f t="shared" si="66"/>
        <v>0</v>
      </c>
      <c r="FD100" s="20">
        <f t="shared" si="66"/>
        <v>0</v>
      </c>
      <c r="FE100" s="20">
        <f t="shared" si="66"/>
        <v>0</v>
      </c>
      <c r="FF100" s="20">
        <f t="shared" si="66"/>
        <v>0</v>
      </c>
      <c r="FG100" s="20">
        <f t="shared" si="66"/>
        <v>0</v>
      </c>
      <c r="FH100" s="20">
        <f t="shared" si="66"/>
        <v>0</v>
      </c>
      <c r="FI100" s="20">
        <f t="shared" si="66"/>
        <v>0</v>
      </c>
      <c r="FJ100" s="20">
        <f t="shared" si="66"/>
        <v>0</v>
      </c>
      <c r="FK100" s="20">
        <f t="shared" si="66"/>
        <v>0</v>
      </c>
      <c r="FL100" s="20">
        <f t="shared" si="66"/>
        <v>0</v>
      </c>
      <c r="FM100" s="20">
        <f t="shared" si="66"/>
        <v>0</v>
      </c>
      <c r="FN100" s="20">
        <f t="shared" si="66"/>
        <v>339.5</v>
      </c>
      <c r="FO100" s="20">
        <f t="shared" si="66"/>
        <v>0</v>
      </c>
      <c r="FP100" s="20">
        <f t="shared" si="66"/>
        <v>0</v>
      </c>
      <c r="FQ100" s="20">
        <f t="shared" si="66"/>
        <v>0</v>
      </c>
      <c r="FR100" s="20">
        <f t="shared" si="66"/>
        <v>0</v>
      </c>
      <c r="FS100" s="20">
        <f t="shared" si="66"/>
        <v>0</v>
      </c>
      <c r="FT100" s="20">
        <f t="shared" si="66"/>
        <v>0</v>
      </c>
      <c r="FU100" s="20">
        <f t="shared" si="66"/>
        <v>0</v>
      </c>
      <c r="FV100" s="20">
        <f t="shared" si="66"/>
        <v>0</v>
      </c>
      <c r="FW100" s="20">
        <f t="shared" si="66"/>
        <v>0</v>
      </c>
      <c r="FX100" s="20">
        <f t="shared" si="66"/>
        <v>0</v>
      </c>
      <c r="FY100" s="34"/>
      <c r="FZ100" s="20">
        <f t="shared" si="56"/>
        <v>25193</v>
      </c>
      <c r="GA100" s="20"/>
      <c r="GB100" s="23"/>
      <c r="GC100" s="23"/>
      <c r="GD100" s="23"/>
      <c r="GE100" s="23"/>
      <c r="GF100" s="7"/>
      <c r="GG100" s="7"/>
      <c r="GH100" s="18"/>
      <c r="GI100" s="18"/>
      <c r="GJ100" s="18"/>
      <c r="GK100" s="18"/>
      <c r="GL100" s="18"/>
      <c r="GM100" s="18"/>
      <c r="GN100" s="24"/>
      <c r="GO100" s="24"/>
    </row>
    <row r="101" spans="1:256" x14ac:dyDescent="0.2">
      <c r="A101" s="6" t="s">
        <v>583</v>
      </c>
      <c r="B101" s="7" t="s">
        <v>584</v>
      </c>
      <c r="C101" s="20">
        <f t="shared" ref="C101:BN101" si="67">C34</f>
        <v>0</v>
      </c>
      <c r="D101" s="20">
        <f t="shared" si="67"/>
        <v>0</v>
      </c>
      <c r="E101" s="20">
        <f t="shared" si="67"/>
        <v>0</v>
      </c>
      <c r="F101" s="20">
        <f t="shared" si="67"/>
        <v>0</v>
      </c>
      <c r="G101" s="20">
        <f t="shared" si="67"/>
        <v>0</v>
      </c>
      <c r="H101" s="20">
        <f t="shared" si="67"/>
        <v>0</v>
      </c>
      <c r="I101" s="20">
        <f t="shared" si="67"/>
        <v>0</v>
      </c>
      <c r="J101" s="20">
        <f t="shared" si="67"/>
        <v>0</v>
      </c>
      <c r="K101" s="20">
        <f t="shared" si="67"/>
        <v>0</v>
      </c>
      <c r="L101" s="20">
        <f t="shared" si="67"/>
        <v>0</v>
      </c>
      <c r="M101" s="20">
        <f t="shared" si="67"/>
        <v>0</v>
      </c>
      <c r="N101" s="20">
        <f t="shared" si="67"/>
        <v>0</v>
      </c>
      <c r="O101" s="20">
        <f t="shared" si="67"/>
        <v>0</v>
      </c>
      <c r="P101" s="20">
        <f t="shared" si="67"/>
        <v>0</v>
      </c>
      <c r="Q101" s="20">
        <f t="shared" si="67"/>
        <v>0</v>
      </c>
      <c r="R101" s="20">
        <f t="shared" si="67"/>
        <v>0</v>
      </c>
      <c r="S101" s="20">
        <f t="shared" si="67"/>
        <v>0</v>
      </c>
      <c r="T101" s="20">
        <f t="shared" si="67"/>
        <v>0</v>
      </c>
      <c r="U101" s="20">
        <f t="shared" si="67"/>
        <v>0</v>
      </c>
      <c r="V101" s="20">
        <f t="shared" si="67"/>
        <v>0</v>
      </c>
      <c r="W101" s="20">
        <f t="shared" si="67"/>
        <v>0</v>
      </c>
      <c r="X101" s="20">
        <f t="shared" si="67"/>
        <v>0</v>
      </c>
      <c r="Y101" s="20">
        <f t="shared" si="67"/>
        <v>0</v>
      </c>
      <c r="Z101" s="20">
        <f t="shared" si="67"/>
        <v>0</v>
      </c>
      <c r="AA101" s="20">
        <f t="shared" si="67"/>
        <v>0</v>
      </c>
      <c r="AB101" s="20">
        <f t="shared" si="67"/>
        <v>0</v>
      </c>
      <c r="AC101" s="20">
        <f t="shared" si="67"/>
        <v>0</v>
      </c>
      <c r="AD101" s="20">
        <f t="shared" si="67"/>
        <v>0</v>
      </c>
      <c r="AE101" s="20">
        <f t="shared" si="67"/>
        <v>0</v>
      </c>
      <c r="AF101" s="20">
        <f t="shared" si="67"/>
        <v>0</v>
      </c>
      <c r="AG101" s="20">
        <f t="shared" si="67"/>
        <v>0</v>
      </c>
      <c r="AH101" s="20">
        <f t="shared" si="67"/>
        <v>0</v>
      </c>
      <c r="AI101" s="20">
        <f t="shared" si="67"/>
        <v>0</v>
      </c>
      <c r="AJ101" s="20">
        <f t="shared" si="67"/>
        <v>0</v>
      </c>
      <c r="AK101" s="20">
        <f t="shared" si="67"/>
        <v>0</v>
      </c>
      <c r="AL101" s="20">
        <f t="shared" si="67"/>
        <v>0</v>
      </c>
      <c r="AM101" s="20">
        <f t="shared" si="67"/>
        <v>0</v>
      </c>
      <c r="AN101" s="20">
        <f t="shared" si="67"/>
        <v>0</v>
      </c>
      <c r="AO101" s="20">
        <f t="shared" si="67"/>
        <v>0</v>
      </c>
      <c r="AP101" s="20">
        <f t="shared" si="67"/>
        <v>0</v>
      </c>
      <c r="AQ101" s="20">
        <f t="shared" si="67"/>
        <v>0</v>
      </c>
      <c r="AR101" s="20">
        <f t="shared" si="67"/>
        <v>0</v>
      </c>
      <c r="AS101" s="20">
        <f t="shared" si="67"/>
        <v>0</v>
      </c>
      <c r="AT101" s="20">
        <f t="shared" si="67"/>
        <v>0</v>
      </c>
      <c r="AU101" s="20">
        <f t="shared" si="67"/>
        <v>0</v>
      </c>
      <c r="AV101" s="20">
        <f t="shared" si="67"/>
        <v>0</v>
      </c>
      <c r="AW101" s="20">
        <f t="shared" si="67"/>
        <v>0</v>
      </c>
      <c r="AX101" s="20">
        <f t="shared" si="67"/>
        <v>0</v>
      </c>
      <c r="AY101" s="20">
        <f t="shared" si="67"/>
        <v>0</v>
      </c>
      <c r="AZ101" s="20">
        <f t="shared" si="67"/>
        <v>0</v>
      </c>
      <c r="BA101" s="20">
        <f t="shared" si="67"/>
        <v>0</v>
      </c>
      <c r="BB101" s="20">
        <f t="shared" si="67"/>
        <v>0</v>
      </c>
      <c r="BC101" s="20">
        <f t="shared" si="67"/>
        <v>0</v>
      </c>
      <c r="BD101" s="20">
        <f t="shared" si="67"/>
        <v>0</v>
      </c>
      <c r="BE101" s="20">
        <f t="shared" si="67"/>
        <v>0</v>
      </c>
      <c r="BF101" s="20">
        <f t="shared" si="67"/>
        <v>0</v>
      </c>
      <c r="BG101" s="20">
        <f t="shared" si="67"/>
        <v>0</v>
      </c>
      <c r="BH101" s="20">
        <f t="shared" si="67"/>
        <v>0</v>
      </c>
      <c r="BI101" s="20">
        <f t="shared" si="67"/>
        <v>0</v>
      </c>
      <c r="BJ101" s="20">
        <f t="shared" si="67"/>
        <v>0</v>
      </c>
      <c r="BK101" s="20">
        <f t="shared" si="67"/>
        <v>0</v>
      </c>
      <c r="BL101" s="20">
        <f t="shared" si="67"/>
        <v>0</v>
      </c>
      <c r="BM101" s="20">
        <f t="shared" si="67"/>
        <v>0</v>
      </c>
      <c r="BN101" s="20">
        <f t="shared" si="67"/>
        <v>0</v>
      </c>
      <c r="BO101" s="20">
        <f t="shared" ref="BO101:DZ101" si="68">BO34</f>
        <v>0</v>
      </c>
      <c r="BP101" s="20">
        <f t="shared" si="68"/>
        <v>0</v>
      </c>
      <c r="BQ101" s="20">
        <f t="shared" si="68"/>
        <v>0</v>
      </c>
      <c r="BR101" s="20">
        <f t="shared" si="68"/>
        <v>0</v>
      </c>
      <c r="BS101" s="20">
        <f t="shared" si="68"/>
        <v>0</v>
      </c>
      <c r="BT101" s="20">
        <f t="shared" si="68"/>
        <v>0</v>
      </c>
      <c r="BU101" s="20">
        <f t="shared" si="68"/>
        <v>0</v>
      </c>
      <c r="BV101" s="20">
        <f t="shared" si="68"/>
        <v>0</v>
      </c>
      <c r="BW101" s="20">
        <f t="shared" si="68"/>
        <v>0</v>
      </c>
      <c r="BX101" s="20">
        <f t="shared" si="68"/>
        <v>0</v>
      </c>
      <c r="BY101" s="20">
        <f t="shared" si="68"/>
        <v>0</v>
      </c>
      <c r="BZ101" s="20">
        <f t="shared" si="68"/>
        <v>0</v>
      </c>
      <c r="CA101" s="20">
        <f t="shared" si="68"/>
        <v>0</v>
      </c>
      <c r="CB101" s="20">
        <f t="shared" si="68"/>
        <v>0</v>
      </c>
      <c r="CC101" s="20">
        <f t="shared" si="68"/>
        <v>0</v>
      </c>
      <c r="CD101" s="20">
        <f t="shared" si="68"/>
        <v>0</v>
      </c>
      <c r="CE101" s="20">
        <f t="shared" si="68"/>
        <v>0</v>
      </c>
      <c r="CF101" s="20">
        <f t="shared" si="68"/>
        <v>0</v>
      </c>
      <c r="CG101" s="20">
        <f t="shared" si="68"/>
        <v>0</v>
      </c>
      <c r="CH101" s="20">
        <f t="shared" si="68"/>
        <v>0</v>
      </c>
      <c r="CI101" s="20">
        <f t="shared" si="68"/>
        <v>0</v>
      </c>
      <c r="CJ101" s="20">
        <f t="shared" si="68"/>
        <v>0</v>
      </c>
      <c r="CK101" s="20">
        <f t="shared" si="68"/>
        <v>0</v>
      </c>
      <c r="CL101" s="20">
        <f t="shared" si="68"/>
        <v>0</v>
      </c>
      <c r="CM101" s="20">
        <f t="shared" si="68"/>
        <v>0</v>
      </c>
      <c r="CN101" s="20">
        <f t="shared" si="68"/>
        <v>247</v>
      </c>
      <c r="CO101" s="20">
        <f t="shared" si="68"/>
        <v>0</v>
      </c>
      <c r="CP101" s="20">
        <f t="shared" si="68"/>
        <v>0</v>
      </c>
      <c r="CQ101" s="20">
        <f t="shared" si="68"/>
        <v>0</v>
      </c>
      <c r="CR101" s="20">
        <f t="shared" si="68"/>
        <v>0</v>
      </c>
      <c r="CS101" s="20">
        <f t="shared" si="68"/>
        <v>0</v>
      </c>
      <c r="CT101" s="20">
        <f t="shared" si="68"/>
        <v>0</v>
      </c>
      <c r="CU101" s="20">
        <f t="shared" si="68"/>
        <v>0</v>
      </c>
      <c r="CV101" s="20">
        <f t="shared" si="68"/>
        <v>0</v>
      </c>
      <c r="CW101" s="20">
        <f t="shared" si="68"/>
        <v>0</v>
      </c>
      <c r="CX101" s="20">
        <f t="shared" si="68"/>
        <v>0</v>
      </c>
      <c r="CY101" s="20">
        <f t="shared" si="68"/>
        <v>0</v>
      </c>
      <c r="CZ101" s="20">
        <f t="shared" si="68"/>
        <v>0</v>
      </c>
      <c r="DA101" s="20">
        <f t="shared" si="68"/>
        <v>0</v>
      </c>
      <c r="DB101" s="20">
        <f t="shared" si="68"/>
        <v>0</v>
      </c>
      <c r="DC101" s="20">
        <f t="shared" si="68"/>
        <v>0</v>
      </c>
      <c r="DD101" s="20">
        <f t="shared" si="68"/>
        <v>0</v>
      </c>
      <c r="DE101" s="20">
        <f t="shared" si="68"/>
        <v>0</v>
      </c>
      <c r="DF101" s="20">
        <f t="shared" si="68"/>
        <v>0</v>
      </c>
      <c r="DG101" s="20">
        <f t="shared" si="68"/>
        <v>0</v>
      </c>
      <c r="DH101" s="20">
        <f t="shared" si="68"/>
        <v>0</v>
      </c>
      <c r="DI101" s="20">
        <f t="shared" si="68"/>
        <v>0</v>
      </c>
      <c r="DJ101" s="20">
        <f t="shared" si="68"/>
        <v>0</v>
      </c>
      <c r="DK101" s="20">
        <f t="shared" si="68"/>
        <v>0</v>
      </c>
      <c r="DL101" s="20">
        <f t="shared" si="68"/>
        <v>0</v>
      </c>
      <c r="DM101" s="20">
        <f t="shared" si="68"/>
        <v>0</v>
      </c>
      <c r="DN101" s="20">
        <f t="shared" si="68"/>
        <v>0</v>
      </c>
      <c r="DO101" s="20">
        <f t="shared" si="68"/>
        <v>0</v>
      </c>
      <c r="DP101" s="20">
        <f t="shared" si="68"/>
        <v>0</v>
      </c>
      <c r="DQ101" s="20">
        <f t="shared" si="68"/>
        <v>0</v>
      </c>
      <c r="DR101" s="20">
        <f t="shared" si="68"/>
        <v>0</v>
      </c>
      <c r="DS101" s="20">
        <f t="shared" si="68"/>
        <v>0</v>
      </c>
      <c r="DT101" s="20">
        <f t="shared" si="68"/>
        <v>0</v>
      </c>
      <c r="DU101" s="20">
        <f t="shared" si="68"/>
        <v>0</v>
      </c>
      <c r="DV101" s="20">
        <f t="shared" si="68"/>
        <v>0</v>
      </c>
      <c r="DW101" s="20">
        <f t="shared" si="68"/>
        <v>0</v>
      </c>
      <c r="DX101" s="20">
        <f t="shared" si="68"/>
        <v>0</v>
      </c>
      <c r="DY101" s="20">
        <f t="shared" si="68"/>
        <v>0</v>
      </c>
      <c r="DZ101" s="20">
        <f t="shared" si="68"/>
        <v>0</v>
      </c>
      <c r="EA101" s="20">
        <f t="shared" ref="EA101:FX101" si="69">EA34</f>
        <v>0</v>
      </c>
      <c r="EB101" s="20">
        <f t="shared" si="69"/>
        <v>0</v>
      </c>
      <c r="EC101" s="20">
        <f t="shared" si="69"/>
        <v>0</v>
      </c>
      <c r="ED101" s="20">
        <f t="shared" si="69"/>
        <v>0</v>
      </c>
      <c r="EE101" s="20">
        <f t="shared" si="69"/>
        <v>0</v>
      </c>
      <c r="EF101" s="20">
        <f t="shared" si="69"/>
        <v>0</v>
      </c>
      <c r="EG101" s="20">
        <f t="shared" si="69"/>
        <v>0</v>
      </c>
      <c r="EH101" s="20">
        <f t="shared" si="69"/>
        <v>0</v>
      </c>
      <c r="EI101" s="20">
        <f t="shared" si="69"/>
        <v>0</v>
      </c>
      <c r="EJ101" s="20">
        <f t="shared" si="69"/>
        <v>0</v>
      </c>
      <c r="EK101" s="20">
        <f t="shared" si="69"/>
        <v>0</v>
      </c>
      <c r="EL101" s="20">
        <f t="shared" si="69"/>
        <v>0</v>
      </c>
      <c r="EM101" s="20">
        <f t="shared" si="69"/>
        <v>0</v>
      </c>
      <c r="EN101" s="20">
        <f t="shared" si="69"/>
        <v>0</v>
      </c>
      <c r="EO101" s="20">
        <f t="shared" si="69"/>
        <v>0</v>
      </c>
      <c r="EP101" s="20">
        <f t="shared" si="69"/>
        <v>0</v>
      </c>
      <c r="EQ101" s="20">
        <f t="shared" si="69"/>
        <v>0</v>
      </c>
      <c r="ER101" s="20">
        <f t="shared" si="69"/>
        <v>0</v>
      </c>
      <c r="ES101" s="20">
        <f t="shared" si="69"/>
        <v>0</v>
      </c>
      <c r="ET101" s="20">
        <f t="shared" si="69"/>
        <v>0</v>
      </c>
      <c r="EU101" s="20">
        <f t="shared" si="69"/>
        <v>0</v>
      </c>
      <c r="EV101" s="20">
        <f t="shared" si="69"/>
        <v>0</v>
      </c>
      <c r="EW101" s="20">
        <f t="shared" si="69"/>
        <v>0</v>
      </c>
      <c r="EX101" s="20">
        <f t="shared" si="69"/>
        <v>0</v>
      </c>
      <c r="EY101" s="20">
        <f t="shared" si="69"/>
        <v>0</v>
      </c>
      <c r="EZ101" s="20">
        <f t="shared" si="69"/>
        <v>0</v>
      </c>
      <c r="FA101" s="20">
        <f t="shared" si="69"/>
        <v>0</v>
      </c>
      <c r="FB101" s="20">
        <f t="shared" si="69"/>
        <v>0</v>
      </c>
      <c r="FC101" s="20">
        <f t="shared" si="69"/>
        <v>0</v>
      </c>
      <c r="FD101" s="20">
        <f t="shared" si="69"/>
        <v>0</v>
      </c>
      <c r="FE101" s="20">
        <f t="shared" si="69"/>
        <v>0</v>
      </c>
      <c r="FF101" s="20">
        <f t="shared" si="69"/>
        <v>0</v>
      </c>
      <c r="FG101" s="20">
        <f t="shared" si="69"/>
        <v>0</v>
      </c>
      <c r="FH101" s="20">
        <f t="shared" si="69"/>
        <v>0</v>
      </c>
      <c r="FI101" s="20">
        <f t="shared" si="69"/>
        <v>0</v>
      </c>
      <c r="FJ101" s="20">
        <f t="shared" si="69"/>
        <v>0</v>
      </c>
      <c r="FK101" s="20">
        <f t="shared" si="69"/>
        <v>0</v>
      </c>
      <c r="FL101" s="20">
        <f t="shared" si="69"/>
        <v>0</v>
      </c>
      <c r="FM101" s="20">
        <f t="shared" si="69"/>
        <v>0</v>
      </c>
      <c r="FN101" s="20">
        <f t="shared" si="69"/>
        <v>0</v>
      </c>
      <c r="FO101" s="20">
        <f t="shared" si="69"/>
        <v>0</v>
      </c>
      <c r="FP101" s="20">
        <f t="shared" si="69"/>
        <v>0</v>
      </c>
      <c r="FQ101" s="20">
        <f t="shared" si="69"/>
        <v>0</v>
      </c>
      <c r="FR101" s="20">
        <f t="shared" si="69"/>
        <v>0</v>
      </c>
      <c r="FS101" s="20">
        <f t="shared" si="69"/>
        <v>0</v>
      </c>
      <c r="FT101" s="20">
        <f t="shared" si="69"/>
        <v>0</v>
      </c>
      <c r="FU101" s="20">
        <f t="shared" si="69"/>
        <v>0</v>
      </c>
      <c r="FV101" s="20">
        <f t="shared" si="69"/>
        <v>0</v>
      </c>
      <c r="FW101" s="20">
        <f t="shared" si="69"/>
        <v>0</v>
      </c>
      <c r="FX101" s="20">
        <f t="shared" si="69"/>
        <v>0</v>
      </c>
      <c r="FY101" s="20"/>
      <c r="FZ101" s="20">
        <f t="shared" si="56"/>
        <v>247</v>
      </c>
      <c r="GA101" s="79"/>
      <c r="GB101" s="23"/>
      <c r="GC101" s="23"/>
      <c r="GD101" s="23"/>
      <c r="GE101" s="23"/>
      <c r="GF101" s="7"/>
      <c r="GG101" s="7"/>
      <c r="GH101" s="18"/>
      <c r="GI101" s="18"/>
      <c r="GJ101" s="18"/>
      <c r="GK101" s="18"/>
      <c r="GL101" s="18"/>
      <c r="GM101" s="18"/>
      <c r="GN101" s="24"/>
      <c r="GO101" s="24"/>
    </row>
    <row r="102" spans="1:256" x14ac:dyDescent="0.2">
      <c r="A102" s="6" t="s">
        <v>585</v>
      </c>
      <c r="B102" s="7" t="s">
        <v>586</v>
      </c>
      <c r="C102" s="34">
        <f>ROUND(SUM(C97:C101),1)</f>
        <v>6796</v>
      </c>
      <c r="D102" s="34">
        <f t="shared" ref="D102:BO102" si="70">ROUND(SUM(D97:D101),1)</f>
        <v>40893.300000000003</v>
      </c>
      <c r="E102" s="34">
        <f t="shared" si="70"/>
        <v>6656.3</v>
      </c>
      <c r="F102" s="34">
        <f t="shared" si="70"/>
        <v>22912</v>
      </c>
      <c r="G102" s="34">
        <f t="shared" si="70"/>
        <v>1246.5</v>
      </c>
      <c r="H102" s="34">
        <f t="shared" si="70"/>
        <v>1144.5</v>
      </c>
      <c r="I102" s="34">
        <f t="shared" si="70"/>
        <v>9338.2999999999993</v>
      </c>
      <c r="J102" s="34">
        <f t="shared" si="70"/>
        <v>2311.1999999999998</v>
      </c>
      <c r="K102" s="34">
        <f t="shared" si="70"/>
        <v>257.7</v>
      </c>
      <c r="L102" s="34">
        <f t="shared" si="70"/>
        <v>2387.9</v>
      </c>
      <c r="M102" s="34">
        <f t="shared" si="70"/>
        <v>1182.2</v>
      </c>
      <c r="N102" s="34">
        <f t="shared" si="70"/>
        <v>53042</v>
      </c>
      <c r="O102" s="34">
        <f t="shared" si="70"/>
        <v>13947.5</v>
      </c>
      <c r="P102" s="34">
        <f t="shared" si="70"/>
        <v>306.5</v>
      </c>
      <c r="Q102" s="34">
        <f t="shared" si="70"/>
        <v>38692.1</v>
      </c>
      <c r="R102" s="34">
        <f t="shared" si="70"/>
        <v>5356.3</v>
      </c>
      <c r="S102" s="34">
        <f t="shared" si="70"/>
        <v>1693.5</v>
      </c>
      <c r="T102" s="34">
        <f t="shared" si="70"/>
        <v>170</v>
      </c>
      <c r="U102" s="34">
        <f t="shared" si="70"/>
        <v>56.4</v>
      </c>
      <c r="V102" s="34">
        <f t="shared" si="70"/>
        <v>276.39999999999998</v>
      </c>
      <c r="W102" s="34">
        <f t="shared" si="70"/>
        <v>139.19999999999999</v>
      </c>
      <c r="X102" s="34">
        <f t="shared" si="70"/>
        <v>50</v>
      </c>
      <c r="Y102" s="34">
        <f t="shared" si="70"/>
        <v>811.5</v>
      </c>
      <c r="Z102" s="34">
        <f t="shared" si="70"/>
        <v>241</v>
      </c>
      <c r="AA102" s="34">
        <f t="shared" si="70"/>
        <v>31269.200000000001</v>
      </c>
      <c r="AB102" s="34">
        <f t="shared" si="70"/>
        <v>28765.599999999999</v>
      </c>
      <c r="AC102" s="34">
        <f t="shared" si="70"/>
        <v>1004</v>
      </c>
      <c r="AD102" s="34">
        <f t="shared" si="70"/>
        <v>1430</v>
      </c>
      <c r="AE102" s="34">
        <f t="shared" si="70"/>
        <v>100.4</v>
      </c>
      <c r="AF102" s="34">
        <f t="shared" si="70"/>
        <v>174.8</v>
      </c>
      <c r="AG102" s="34">
        <f t="shared" si="70"/>
        <v>660.1</v>
      </c>
      <c r="AH102" s="34">
        <f t="shared" si="70"/>
        <v>1052.0999999999999</v>
      </c>
      <c r="AI102" s="34">
        <f t="shared" si="70"/>
        <v>372.5</v>
      </c>
      <c r="AJ102" s="34">
        <f t="shared" si="70"/>
        <v>165</v>
      </c>
      <c r="AK102" s="34">
        <f t="shared" si="70"/>
        <v>208.5</v>
      </c>
      <c r="AL102" s="34">
        <f t="shared" si="70"/>
        <v>287.5</v>
      </c>
      <c r="AM102" s="34">
        <f t="shared" si="70"/>
        <v>425.5</v>
      </c>
      <c r="AN102" s="34">
        <f t="shared" si="70"/>
        <v>348</v>
      </c>
      <c r="AO102" s="34">
        <f t="shared" si="70"/>
        <v>4715.5</v>
      </c>
      <c r="AP102" s="34">
        <f t="shared" si="70"/>
        <v>89175.7</v>
      </c>
      <c r="AQ102" s="34">
        <f t="shared" si="70"/>
        <v>252</v>
      </c>
      <c r="AR102" s="34">
        <f t="shared" si="70"/>
        <v>65235.8</v>
      </c>
      <c r="AS102" s="34">
        <f t="shared" si="70"/>
        <v>6869.8</v>
      </c>
      <c r="AT102" s="34">
        <f t="shared" si="70"/>
        <v>2310.6999999999998</v>
      </c>
      <c r="AU102" s="34">
        <f t="shared" si="70"/>
        <v>284.5</v>
      </c>
      <c r="AV102" s="34">
        <f t="shared" si="70"/>
        <v>337.5</v>
      </c>
      <c r="AW102" s="34">
        <f t="shared" si="70"/>
        <v>256.3</v>
      </c>
      <c r="AX102" s="34">
        <f t="shared" si="70"/>
        <v>72.5</v>
      </c>
      <c r="AY102" s="34">
        <f t="shared" si="70"/>
        <v>437.5</v>
      </c>
      <c r="AZ102" s="34">
        <f t="shared" si="70"/>
        <v>12991.6</v>
      </c>
      <c r="BA102" s="34">
        <f t="shared" si="70"/>
        <v>9311</v>
      </c>
      <c r="BB102" s="34">
        <f t="shared" si="70"/>
        <v>8139</v>
      </c>
      <c r="BC102" s="34">
        <f t="shared" si="70"/>
        <v>27992.799999999999</v>
      </c>
      <c r="BD102" s="34">
        <f t="shared" si="70"/>
        <v>3649.9</v>
      </c>
      <c r="BE102" s="34">
        <f t="shared" si="70"/>
        <v>1357.2</v>
      </c>
      <c r="BF102" s="34">
        <f t="shared" si="70"/>
        <v>25644.400000000001</v>
      </c>
      <c r="BG102" s="34">
        <f t="shared" si="70"/>
        <v>994.8</v>
      </c>
      <c r="BH102" s="34">
        <f t="shared" si="70"/>
        <v>590.5</v>
      </c>
      <c r="BI102" s="34">
        <f t="shared" si="70"/>
        <v>279.5</v>
      </c>
      <c r="BJ102" s="34">
        <f t="shared" si="70"/>
        <v>6393.1</v>
      </c>
      <c r="BK102" s="34">
        <f t="shared" si="70"/>
        <v>28969.599999999999</v>
      </c>
      <c r="BL102" s="34">
        <f t="shared" si="70"/>
        <v>149</v>
      </c>
      <c r="BM102" s="34">
        <f t="shared" si="70"/>
        <v>318</v>
      </c>
      <c r="BN102" s="34">
        <f t="shared" si="70"/>
        <v>3522.6</v>
      </c>
      <c r="BO102" s="34">
        <f t="shared" si="70"/>
        <v>1363</v>
      </c>
      <c r="BP102" s="34">
        <f t="shared" ref="BP102:EA102" si="71">ROUND(SUM(BP97:BP101),1)</f>
        <v>199.4</v>
      </c>
      <c r="BQ102" s="34">
        <f t="shared" si="71"/>
        <v>6095.6</v>
      </c>
      <c r="BR102" s="34">
        <f t="shared" si="71"/>
        <v>4664.3999999999996</v>
      </c>
      <c r="BS102" s="34">
        <f t="shared" si="71"/>
        <v>1196.3</v>
      </c>
      <c r="BT102" s="34">
        <f t="shared" si="71"/>
        <v>422</v>
      </c>
      <c r="BU102" s="34">
        <f t="shared" si="71"/>
        <v>418</v>
      </c>
      <c r="BV102" s="34">
        <f t="shared" si="71"/>
        <v>1288.5</v>
      </c>
      <c r="BW102" s="34">
        <f t="shared" si="71"/>
        <v>2041.5</v>
      </c>
      <c r="BX102" s="34">
        <f t="shared" si="71"/>
        <v>76.5</v>
      </c>
      <c r="BY102" s="34">
        <f t="shared" si="71"/>
        <v>508.6</v>
      </c>
      <c r="BZ102" s="34">
        <f t="shared" si="71"/>
        <v>231.5</v>
      </c>
      <c r="CA102" s="34">
        <f t="shared" si="71"/>
        <v>172.5</v>
      </c>
      <c r="CB102" s="34">
        <f t="shared" si="71"/>
        <v>79230.7</v>
      </c>
      <c r="CC102" s="34">
        <f t="shared" si="71"/>
        <v>193.5</v>
      </c>
      <c r="CD102" s="34">
        <f t="shared" si="71"/>
        <v>234.6</v>
      </c>
      <c r="CE102" s="34">
        <f t="shared" si="71"/>
        <v>164</v>
      </c>
      <c r="CF102" s="34">
        <f t="shared" si="71"/>
        <v>136.5</v>
      </c>
      <c r="CG102" s="34">
        <f t="shared" si="71"/>
        <v>211.4</v>
      </c>
      <c r="CH102" s="34">
        <f t="shared" si="71"/>
        <v>108</v>
      </c>
      <c r="CI102" s="34">
        <f t="shared" si="71"/>
        <v>725</v>
      </c>
      <c r="CJ102" s="34">
        <f t="shared" si="71"/>
        <v>978.9</v>
      </c>
      <c r="CK102" s="34">
        <f t="shared" si="71"/>
        <v>6042.1</v>
      </c>
      <c r="CL102" s="34">
        <f t="shared" si="71"/>
        <v>1364.3</v>
      </c>
      <c r="CM102" s="34">
        <f t="shared" si="71"/>
        <v>784.7</v>
      </c>
      <c r="CN102" s="34">
        <f t="shared" si="71"/>
        <v>32658.2</v>
      </c>
      <c r="CO102" s="34">
        <f t="shared" si="71"/>
        <v>15007.4</v>
      </c>
      <c r="CP102" s="34">
        <f t="shared" si="71"/>
        <v>1049.0999999999999</v>
      </c>
      <c r="CQ102" s="34">
        <f t="shared" si="71"/>
        <v>898.5</v>
      </c>
      <c r="CR102" s="34">
        <f t="shared" si="71"/>
        <v>244</v>
      </c>
      <c r="CS102" s="34">
        <f t="shared" si="71"/>
        <v>340.8</v>
      </c>
      <c r="CT102" s="34">
        <f t="shared" si="71"/>
        <v>112</v>
      </c>
      <c r="CU102" s="34">
        <f t="shared" si="71"/>
        <v>449</v>
      </c>
      <c r="CV102" s="34">
        <f t="shared" si="71"/>
        <v>50</v>
      </c>
      <c r="CW102" s="34">
        <f t="shared" si="71"/>
        <v>200.5</v>
      </c>
      <c r="CX102" s="34">
        <f t="shared" si="71"/>
        <v>483.5</v>
      </c>
      <c r="CY102" s="34">
        <f t="shared" si="71"/>
        <v>50</v>
      </c>
      <c r="CZ102" s="34">
        <f t="shared" si="71"/>
        <v>2047.5</v>
      </c>
      <c r="DA102" s="34">
        <f t="shared" si="71"/>
        <v>211</v>
      </c>
      <c r="DB102" s="34">
        <f t="shared" si="71"/>
        <v>319.5</v>
      </c>
      <c r="DC102" s="34">
        <f t="shared" si="71"/>
        <v>165</v>
      </c>
      <c r="DD102" s="34">
        <f t="shared" si="71"/>
        <v>163.30000000000001</v>
      </c>
      <c r="DE102" s="34">
        <f t="shared" si="71"/>
        <v>355</v>
      </c>
      <c r="DF102" s="34">
        <f t="shared" si="71"/>
        <v>21782.5</v>
      </c>
      <c r="DG102" s="34">
        <f t="shared" si="71"/>
        <v>89.5</v>
      </c>
      <c r="DH102" s="34">
        <f t="shared" si="71"/>
        <v>2057</v>
      </c>
      <c r="DI102" s="34">
        <f t="shared" si="71"/>
        <v>2664.4</v>
      </c>
      <c r="DJ102" s="34">
        <f t="shared" si="71"/>
        <v>660</v>
      </c>
      <c r="DK102" s="34">
        <f t="shared" si="71"/>
        <v>480.5</v>
      </c>
      <c r="DL102" s="34">
        <f t="shared" si="71"/>
        <v>5832.4</v>
      </c>
      <c r="DM102" s="34">
        <f t="shared" si="71"/>
        <v>249.1</v>
      </c>
      <c r="DN102" s="34">
        <f t="shared" si="71"/>
        <v>1377.7</v>
      </c>
      <c r="DO102" s="34">
        <f t="shared" si="71"/>
        <v>3302.3</v>
      </c>
      <c r="DP102" s="34">
        <f t="shared" si="71"/>
        <v>215.5</v>
      </c>
      <c r="DQ102" s="34">
        <f t="shared" si="71"/>
        <v>839.5</v>
      </c>
      <c r="DR102" s="34">
        <f t="shared" si="71"/>
        <v>1435.1</v>
      </c>
      <c r="DS102" s="34">
        <f t="shared" si="71"/>
        <v>738.8</v>
      </c>
      <c r="DT102" s="34">
        <f t="shared" si="71"/>
        <v>163</v>
      </c>
      <c r="DU102" s="34">
        <f t="shared" si="71"/>
        <v>375</v>
      </c>
      <c r="DV102" s="34">
        <f t="shared" si="71"/>
        <v>227.5</v>
      </c>
      <c r="DW102" s="34">
        <f t="shared" si="71"/>
        <v>320.3</v>
      </c>
      <c r="DX102" s="34">
        <f t="shared" si="71"/>
        <v>171.8</v>
      </c>
      <c r="DY102" s="34">
        <f t="shared" si="71"/>
        <v>323.10000000000002</v>
      </c>
      <c r="DZ102" s="34">
        <f t="shared" si="71"/>
        <v>788.5</v>
      </c>
      <c r="EA102" s="34">
        <f t="shared" si="71"/>
        <v>590.9</v>
      </c>
      <c r="EB102" s="34">
        <f t="shared" ref="EB102:FX102" si="72">ROUND(SUM(EB97:EB101),1)</f>
        <v>594.79999999999995</v>
      </c>
      <c r="EC102" s="34">
        <f t="shared" si="72"/>
        <v>318</v>
      </c>
      <c r="ED102" s="34">
        <f t="shared" si="72"/>
        <v>1634.7</v>
      </c>
      <c r="EE102" s="34">
        <f t="shared" si="72"/>
        <v>202</v>
      </c>
      <c r="EF102" s="34">
        <f t="shared" si="72"/>
        <v>1512.1</v>
      </c>
      <c r="EG102" s="34">
        <f t="shared" si="72"/>
        <v>273.5</v>
      </c>
      <c r="EH102" s="34">
        <f t="shared" si="72"/>
        <v>256.5</v>
      </c>
      <c r="EI102" s="34">
        <f t="shared" si="72"/>
        <v>15424.5</v>
      </c>
      <c r="EJ102" s="34">
        <f t="shared" si="72"/>
        <v>10377.9</v>
      </c>
      <c r="EK102" s="34">
        <f t="shared" si="72"/>
        <v>694.4</v>
      </c>
      <c r="EL102" s="34">
        <f t="shared" si="72"/>
        <v>472.2</v>
      </c>
      <c r="EM102" s="34">
        <f t="shared" si="72"/>
        <v>419</v>
      </c>
      <c r="EN102" s="34">
        <f t="shared" si="72"/>
        <v>1073.9000000000001</v>
      </c>
      <c r="EO102" s="34">
        <f t="shared" si="72"/>
        <v>350.7</v>
      </c>
      <c r="EP102" s="34">
        <f t="shared" si="72"/>
        <v>431.5</v>
      </c>
      <c r="EQ102" s="34">
        <f t="shared" si="72"/>
        <v>2736.9</v>
      </c>
      <c r="ER102" s="34">
        <f t="shared" si="72"/>
        <v>326.5</v>
      </c>
      <c r="ES102" s="34">
        <f t="shared" si="72"/>
        <v>184</v>
      </c>
      <c r="ET102" s="34">
        <f t="shared" si="72"/>
        <v>214.7</v>
      </c>
      <c r="EU102" s="34">
        <f t="shared" si="72"/>
        <v>610.9</v>
      </c>
      <c r="EV102" s="34">
        <f t="shared" si="72"/>
        <v>87</v>
      </c>
      <c r="EW102" s="34">
        <f t="shared" si="72"/>
        <v>899.2</v>
      </c>
      <c r="EX102" s="34">
        <f t="shared" si="72"/>
        <v>180.9</v>
      </c>
      <c r="EY102" s="34">
        <f t="shared" si="72"/>
        <v>606.6</v>
      </c>
      <c r="EZ102" s="34">
        <f t="shared" si="72"/>
        <v>137.4</v>
      </c>
      <c r="FA102" s="34">
        <f t="shared" si="72"/>
        <v>3549.5</v>
      </c>
      <c r="FB102" s="34">
        <f t="shared" si="72"/>
        <v>334.9</v>
      </c>
      <c r="FC102" s="34">
        <f t="shared" si="72"/>
        <v>2265.6</v>
      </c>
      <c r="FD102" s="34">
        <f t="shared" si="72"/>
        <v>434</v>
      </c>
      <c r="FE102" s="34">
        <f t="shared" si="72"/>
        <v>94.6</v>
      </c>
      <c r="FF102" s="34">
        <f t="shared" si="72"/>
        <v>210.7</v>
      </c>
      <c r="FG102" s="34">
        <f t="shared" si="72"/>
        <v>129.30000000000001</v>
      </c>
      <c r="FH102" s="34">
        <f t="shared" si="72"/>
        <v>81.2</v>
      </c>
      <c r="FI102" s="34">
        <f t="shared" si="72"/>
        <v>1849.3</v>
      </c>
      <c r="FJ102" s="34">
        <f t="shared" si="72"/>
        <v>2049</v>
      </c>
      <c r="FK102" s="34">
        <f t="shared" si="72"/>
        <v>2657.5</v>
      </c>
      <c r="FL102" s="34">
        <f t="shared" si="72"/>
        <v>8025.4</v>
      </c>
      <c r="FM102" s="34">
        <f t="shared" si="72"/>
        <v>3790.5</v>
      </c>
      <c r="FN102" s="34">
        <f t="shared" si="72"/>
        <v>22333.9</v>
      </c>
      <c r="FO102" s="34">
        <f t="shared" si="72"/>
        <v>1135.5</v>
      </c>
      <c r="FP102" s="34">
        <f t="shared" si="72"/>
        <v>2397.5</v>
      </c>
      <c r="FQ102" s="34">
        <f t="shared" si="72"/>
        <v>1033</v>
      </c>
      <c r="FR102" s="34">
        <f t="shared" si="72"/>
        <v>177.8</v>
      </c>
      <c r="FS102" s="34">
        <f t="shared" si="72"/>
        <v>199.3</v>
      </c>
      <c r="FT102" s="34">
        <f t="shared" si="72"/>
        <v>64.3</v>
      </c>
      <c r="FU102" s="34">
        <f t="shared" si="72"/>
        <v>853.3</v>
      </c>
      <c r="FV102" s="34">
        <f t="shared" si="72"/>
        <v>715.9</v>
      </c>
      <c r="FW102" s="34">
        <f t="shared" si="72"/>
        <v>181.3</v>
      </c>
      <c r="FX102" s="34">
        <f t="shared" si="72"/>
        <v>59.5</v>
      </c>
      <c r="FY102" s="20"/>
      <c r="FZ102" s="80">
        <f t="shared" si="56"/>
        <v>879405.10000000033</v>
      </c>
      <c r="GA102" s="81">
        <v>879405.1</v>
      </c>
      <c r="GB102" s="23">
        <f>FZ102-GA102</f>
        <v>0</v>
      </c>
      <c r="GC102" s="23"/>
      <c r="GD102" s="23"/>
      <c r="GE102" s="23"/>
      <c r="GF102" s="7"/>
      <c r="GG102" s="7"/>
      <c r="GH102" s="18"/>
      <c r="GI102" s="18"/>
      <c r="GJ102" s="18"/>
      <c r="GK102" s="18"/>
      <c r="GL102" s="18"/>
      <c r="GM102" s="18"/>
      <c r="GN102" s="24"/>
      <c r="GO102" s="24"/>
    </row>
    <row r="103" spans="1:256" ht="15.75" x14ac:dyDescent="0.25">
      <c r="A103" s="6" t="s">
        <v>587</v>
      </c>
      <c r="B103" s="43" t="s">
        <v>588</v>
      </c>
      <c r="C103" s="23">
        <f t="shared" ref="C103:BN103" si="73">C102-C104</f>
        <v>6796</v>
      </c>
      <c r="D103" s="23">
        <f t="shared" si="73"/>
        <v>36272.800000000003</v>
      </c>
      <c r="E103" s="23">
        <f t="shared" si="73"/>
        <v>6046.8</v>
      </c>
      <c r="F103" s="23">
        <f t="shared" si="73"/>
        <v>22202</v>
      </c>
      <c r="G103" s="23">
        <f t="shared" si="73"/>
        <v>1246.5</v>
      </c>
      <c r="H103" s="23">
        <f t="shared" si="73"/>
        <v>1144.5</v>
      </c>
      <c r="I103" s="23">
        <f t="shared" si="73"/>
        <v>8419.7999999999993</v>
      </c>
      <c r="J103" s="23">
        <f t="shared" si="73"/>
        <v>2311.1999999999998</v>
      </c>
      <c r="K103" s="23">
        <f t="shared" si="73"/>
        <v>257.7</v>
      </c>
      <c r="L103" s="23">
        <f t="shared" si="73"/>
        <v>2387.9</v>
      </c>
      <c r="M103" s="23">
        <f t="shared" si="73"/>
        <v>1182.2</v>
      </c>
      <c r="N103" s="23">
        <f t="shared" si="73"/>
        <v>53042</v>
      </c>
      <c r="O103" s="23">
        <f t="shared" si="73"/>
        <v>13947.5</v>
      </c>
      <c r="P103" s="23">
        <f t="shared" si="73"/>
        <v>306.5</v>
      </c>
      <c r="Q103" s="23">
        <f t="shared" si="73"/>
        <v>37726.6</v>
      </c>
      <c r="R103" s="23">
        <f t="shared" si="73"/>
        <v>5356.3</v>
      </c>
      <c r="S103" s="23">
        <f t="shared" si="73"/>
        <v>1693.5</v>
      </c>
      <c r="T103" s="23">
        <f t="shared" si="73"/>
        <v>170</v>
      </c>
      <c r="U103" s="23">
        <f t="shared" si="73"/>
        <v>56.4</v>
      </c>
      <c r="V103" s="23">
        <f t="shared" si="73"/>
        <v>276.39999999999998</v>
      </c>
      <c r="W103" s="23">
        <f t="shared" si="73"/>
        <v>139.19999999999999</v>
      </c>
      <c r="X103" s="23">
        <f t="shared" si="73"/>
        <v>50</v>
      </c>
      <c r="Y103" s="23">
        <f t="shared" si="73"/>
        <v>811.5</v>
      </c>
      <c r="Z103" s="23">
        <f t="shared" si="73"/>
        <v>241</v>
      </c>
      <c r="AA103" s="23">
        <f t="shared" si="73"/>
        <v>31269.200000000001</v>
      </c>
      <c r="AB103" s="23">
        <f t="shared" si="73"/>
        <v>28765.599999999999</v>
      </c>
      <c r="AC103" s="23">
        <f t="shared" si="73"/>
        <v>1004</v>
      </c>
      <c r="AD103" s="23">
        <f t="shared" si="73"/>
        <v>1302</v>
      </c>
      <c r="AE103" s="23">
        <f t="shared" si="73"/>
        <v>100.4</v>
      </c>
      <c r="AF103" s="23">
        <f t="shared" si="73"/>
        <v>174.8</v>
      </c>
      <c r="AG103" s="23">
        <f t="shared" si="73"/>
        <v>660.1</v>
      </c>
      <c r="AH103" s="23">
        <f t="shared" si="73"/>
        <v>1052.0999999999999</v>
      </c>
      <c r="AI103" s="23">
        <f t="shared" si="73"/>
        <v>372.5</v>
      </c>
      <c r="AJ103" s="23">
        <f t="shared" si="73"/>
        <v>165</v>
      </c>
      <c r="AK103" s="23">
        <f t="shared" si="73"/>
        <v>208.5</v>
      </c>
      <c r="AL103" s="23">
        <f t="shared" si="73"/>
        <v>287.5</v>
      </c>
      <c r="AM103" s="23">
        <f t="shared" si="73"/>
        <v>425.5</v>
      </c>
      <c r="AN103" s="23">
        <f t="shared" si="73"/>
        <v>348</v>
      </c>
      <c r="AO103" s="23">
        <f t="shared" si="73"/>
        <v>4715.5</v>
      </c>
      <c r="AP103" s="23">
        <f t="shared" si="73"/>
        <v>89175.7</v>
      </c>
      <c r="AQ103" s="23">
        <f t="shared" si="73"/>
        <v>252</v>
      </c>
      <c r="AR103" s="23">
        <f t="shared" si="73"/>
        <v>63157.880000000005</v>
      </c>
      <c r="AS103" s="23">
        <f t="shared" si="73"/>
        <v>6574.8</v>
      </c>
      <c r="AT103" s="23">
        <f t="shared" si="73"/>
        <v>2310.6999999999998</v>
      </c>
      <c r="AU103" s="23">
        <f t="shared" si="73"/>
        <v>284.5</v>
      </c>
      <c r="AV103" s="23">
        <f t="shared" si="73"/>
        <v>337.5</v>
      </c>
      <c r="AW103" s="23">
        <f t="shared" si="73"/>
        <v>256.3</v>
      </c>
      <c r="AX103" s="23">
        <f t="shared" si="73"/>
        <v>72.5</v>
      </c>
      <c r="AY103" s="23">
        <f t="shared" si="73"/>
        <v>437.5</v>
      </c>
      <c r="AZ103" s="23">
        <f t="shared" si="73"/>
        <v>12991.6</v>
      </c>
      <c r="BA103" s="23">
        <f t="shared" si="73"/>
        <v>9311</v>
      </c>
      <c r="BB103" s="23">
        <f t="shared" si="73"/>
        <v>8139</v>
      </c>
      <c r="BC103" s="23">
        <f t="shared" si="73"/>
        <v>24008.22</v>
      </c>
      <c r="BD103" s="23">
        <f t="shared" si="73"/>
        <v>3649.9</v>
      </c>
      <c r="BE103" s="23">
        <f t="shared" si="73"/>
        <v>1357.2</v>
      </c>
      <c r="BF103" s="23">
        <f t="shared" si="73"/>
        <v>25644.400000000001</v>
      </c>
      <c r="BG103" s="23">
        <f t="shared" si="73"/>
        <v>994.8</v>
      </c>
      <c r="BH103" s="23">
        <f t="shared" si="73"/>
        <v>590.5</v>
      </c>
      <c r="BI103" s="23">
        <f t="shared" si="73"/>
        <v>279.5</v>
      </c>
      <c r="BJ103" s="23">
        <f t="shared" si="73"/>
        <v>6393.1</v>
      </c>
      <c r="BK103" s="23">
        <f t="shared" si="73"/>
        <v>28969.599999999999</v>
      </c>
      <c r="BL103" s="23">
        <f t="shared" si="73"/>
        <v>149</v>
      </c>
      <c r="BM103" s="23">
        <f t="shared" si="73"/>
        <v>318</v>
      </c>
      <c r="BN103" s="23">
        <f t="shared" si="73"/>
        <v>3522.6</v>
      </c>
      <c r="BO103" s="23">
        <f t="shared" ref="BO103:DZ103" si="74">BO102-BO104</f>
        <v>1363</v>
      </c>
      <c r="BP103" s="23">
        <f t="shared" si="74"/>
        <v>199.4</v>
      </c>
      <c r="BQ103" s="23">
        <f t="shared" si="74"/>
        <v>5845.6</v>
      </c>
      <c r="BR103" s="23">
        <f t="shared" si="74"/>
        <v>4664.3999999999996</v>
      </c>
      <c r="BS103" s="23">
        <f t="shared" si="74"/>
        <v>1196.3</v>
      </c>
      <c r="BT103" s="23">
        <f t="shared" si="74"/>
        <v>422</v>
      </c>
      <c r="BU103" s="23">
        <f t="shared" si="74"/>
        <v>418</v>
      </c>
      <c r="BV103" s="23">
        <f t="shared" si="74"/>
        <v>1288.5</v>
      </c>
      <c r="BW103" s="23">
        <f t="shared" si="74"/>
        <v>2041.5</v>
      </c>
      <c r="BX103" s="23">
        <f t="shared" si="74"/>
        <v>76.5</v>
      </c>
      <c r="BY103" s="23">
        <f t="shared" si="74"/>
        <v>508.6</v>
      </c>
      <c r="BZ103" s="23">
        <f t="shared" si="74"/>
        <v>231.5</v>
      </c>
      <c r="CA103" s="23">
        <f t="shared" si="74"/>
        <v>172.5</v>
      </c>
      <c r="CB103" s="23">
        <f t="shared" si="74"/>
        <v>78417.8</v>
      </c>
      <c r="CC103" s="23">
        <f t="shared" si="74"/>
        <v>193.5</v>
      </c>
      <c r="CD103" s="23">
        <f t="shared" si="74"/>
        <v>234.6</v>
      </c>
      <c r="CE103" s="23">
        <f t="shared" si="74"/>
        <v>164</v>
      </c>
      <c r="CF103" s="23">
        <f t="shared" si="74"/>
        <v>136.5</v>
      </c>
      <c r="CG103" s="23">
        <f t="shared" si="74"/>
        <v>211.4</v>
      </c>
      <c r="CH103" s="23">
        <f t="shared" si="74"/>
        <v>108</v>
      </c>
      <c r="CI103" s="23">
        <f t="shared" si="74"/>
        <v>725</v>
      </c>
      <c r="CJ103" s="23">
        <f t="shared" si="74"/>
        <v>978.9</v>
      </c>
      <c r="CK103" s="23">
        <f t="shared" si="74"/>
        <v>5493.02</v>
      </c>
      <c r="CL103" s="23">
        <f t="shared" si="74"/>
        <v>1364.3</v>
      </c>
      <c r="CM103" s="23">
        <f t="shared" si="74"/>
        <v>784.7</v>
      </c>
      <c r="CN103" s="23">
        <f t="shared" si="74"/>
        <v>29393.82</v>
      </c>
      <c r="CO103" s="23">
        <f t="shared" si="74"/>
        <v>15007.4</v>
      </c>
      <c r="CP103" s="23">
        <f t="shared" si="74"/>
        <v>1049.0999999999999</v>
      </c>
      <c r="CQ103" s="23">
        <f t="shared" si="74"/>
        <v>898.5</v>
      </c>
      <c r="CR103" s="23">
        <f t="shared" si="74"/>
        <v>244</v>
      </c>
      <c r="CS103" s="23">
        <f t="shared" si="74"/>
        <v>340.8</v>
      </c>
      <c r="CT103" s="23">
        <f t="shared" si="74"/>
        <v>112</v>
      </c>
      <c r="CU103" s="23">
        <f t="shared" si="74"/>
        <v>449</v>
      </c>
      <c r="CV103" s="23">
        <f t="shared" si="74"/>
        <v>50</v>
      </c>
      <c r="CW103" s="23">
        <f t="shared" si="74"/>
        <v>200.5</v>
      </c>
      <c r="CX103" s="23">
        <f t="shared" si="74"/>
        <v>483.5</v>
      </c>
      <c r="CY103" s="23">
        <f t="shared" si="74"/>
        <v>50</v>
      </c>
      <c r="CZ103" s="23">
        <f t="shared" si="74"/>
        <v>2047.5</v>
      </c>
      <c r="DA103" s="23">
        <f t="shared" si="74"/>
        <v>211</v>
      </c>
      <c r="DB103" s="23">
        <f t="shared" si="74"/>
        <v>319.5</v>
      </c>
      <c r="DC103" s="23">
        <f t="shared" si="74"/>
        <v>165</v>
      </c>
      <c r="DD103" s="23">
        <f t="shared" si="74"/>
        <v>163.30000000000001</v>
      </c>
      <c r="DE103" s="23">
        <f t="shared" si="74"/>
        <v>355</v>
      </c>
      <c r="DF103" s="23">
        <f t="shared" si="74"/>
        <v>20845.22</v>
      </c>
      <c r="DG103" s="23">
        <f t="shared" si="74"/>
        <v>89.5</v>
      </c>
      <c r="DH103" s="23">
        <f t="shared" si="74"/>
        <v>2057</v>
      </c>
      <c r="DI103" s="23">
        <f t="shared" si="74"/>
        <v>2616.4</v>
      </c>
      <c r="DJ103" s="23">
        <f t="shared" si="74"/>
        <v>660</v>
      </c>
      <c r="DK103" s="23">
        <f t="shared" si="74"/>
        <v>480.5</v>
      </c>
      <c r="DL103" s="23">
        <f t="shared" si="74"/>
        <v>5832.4</v>
      </c>
      <c r="DM103" s="23">
        <f t="shared" si="74"/>
        <v>249.1</v>
      </c>
      <c r="DN103" s="23">
        <f t="shared" si="74"/>
        <v>1377.7</v>
      </c>
      <c r="DO103" s="23">
        <f t="shared" si="74"/>
        <v>3302.3</v>
      </c>
      <c r="DP103" s="23">
        <f t="shared" si="74"/>
        <v>215.5</v>
      </c>
      <c r="DQ103" s="23">
        <f t="shared" si="74"/>
        <v>839.5</v>
      </c>
      <c r="DR103" s="23">
        <f t="shared" si="74"/>
        <v>1435.1</v>
      </c>
      <c r="DS103" s="23">
        <f t="shared" si="74"/>
        <v>738.8</v>
      </c>
      <c r="DT103" s="23">
        <f t="shared" si="74"/>
        <v>163</v>
      </c>
      <c r="DU103" s="23">
        <f t="shared" si="74"/>
        <v>375</v>
      </c>
      <c r="DV103" s="23">
        <f t="shared" si="74"/>
        <v>227.5</v>
      </c>
      <c r="DW103" s="23">
        <f t="shared" si="74"/>
        <v>320.3</v>
      </c>
      <c r="DX103" s="23">
        <f t="shared" si="74"/>
        <v>171.8</v>
      </c>
      <c r="DY103" s="23">
        <f t="shared" si="74"/>
        <v>323.10000000000002</v>
      </c>
      <c r="DZ103" s="23">
        <f t="shared" si="74"/>
        <v>788.5</v>
      </c>
      <c r="EA103" s="23">
        <f t="shared" ref="EA103:FX103" si="75">EA102-EA104</f>
        <v>590.9</v>
      </c>
      <c r="EB103" s="23">
        <f t="shared" si="75"/>
        <v>594.79999999999995</v>
      </c>
      <c r="EC103" s="23">
        <f t="shared" si="75"/>
        <v>318</v>
      </c>
      <c r="ED103" s="23">
        <f t="shared" si="75"/>
        <v>1634.7</v>
      </c>
      <c r="EE103" s="23">
        <f t="shared" si="75"/>
        <v>202</v>
      </c>
      <c r="EF103" s="23">
        <f t="shared" si="75"/>
        <v>1512.1</v>
      </c>
      <c r="EG103" s="23">
        <f t="shared" si="75"/>
        <v>273.5</v>
      </c>
      <c r="EH103" s="23">
        <f t="shared" si="75"/>
        <v>256.5</v>
      </c>
      <c r="EI103" s="23">
        <f t="shared" si="75"/>
        <v>15424.5</v>
      </c>
      <c r="EJ103" s="23">
        <f t="shared" si="75"/>
        <v>10377.9</v>
      </c>
      <c r="EK103" s="23">
        <f t="shared" si="75"/>
        <v>694.4</v>
      </c>
      <c r="EL103" s="23">
        <f t="shared" si="75"/>
        <v>472.2</v>
      </c>
      <c r="EM103" s="23">
        <f t="shared" si="75"/>
        <v>419</v>
      </c>
      <c r="EN103" s="23">
        <f t="shared" si="75"/>
        <v>1073.9000000000001</v>
      </c>
      <c r="EO103" s="23">
        <f t="shared" si="75"/>
        <v>350.7</v>
      </c>
      <c r="EP103" s="23">
        <f t="shared" si="75"/>
        <v>431.5</v>
      </c>
      <c r="EQ103" s="23">
        <f t="shared" si="75"/>
        <v>2617.9</v>
      </c>
      <c r="ER103" s="23">
        <f t="shared" si="75"/>
        <v>326.5</v>
      </c>
      <c r="ES103" s="23">
        <f t="shared" si="75"/>
        <v>184</v>
      </c>
      <c r="ET103" s="23">
        <f t="shared" si="75"/>
        <v>214.7</v>
      </c>
      <c r="EU103" s="23">
        <f t="shared" si="75"/>
        <v>610.9</v>
      </c>
      <c r="EV103" s="23">
        <f t="shared" si="75"/>
        <v>87</v>
      </c>
      <c r="EW103" s="23">
        <f t="shared" si="75"/>
        <v>899.2</v>
      </c>
      <c r="EX103" s="23">
        <f t="shared" si="75"/>
        <v>180.9</v>
      </c>
      <c r="EY103" s="23">
        <f t="shared" si="75"/>
        <v>606.6</v>
      </c>
      <c r="EZ103" s="23">
        <f t="shared" si="75"/>
        <v>137.4</v>
      </c>
      <c r="FA103" s="23">
        <f t="shared" si="75"/>
        <v>3549.5</v>
      </c>
      <c r="FB103" s="23">
        <f t="shared" si="75"/>
        <v>334.9</v>
      </c>
      <c r="FC103" s="23">
        <f t="shared" si="75"/>
        <v>2265.6</v>
      </c>
      <c r="FD103" s="23">
        <f t="shared" si="75"/>
        <v>434</v>
      </c>
      <c r="FE103" s="23">
        <f t="shared" si="75"/>
        <v>94.6</v>
      </c>
      <c r="FF103" s="23">
        <f t="shared" si="75"/>
        <v>210.7</v>
      </c>
      <c r="FG103" s="23">
        <f t="shared" si="75"/>
        <v>129.30000000000001</v>
      </c>
      <c r="FH103" s="23">
        <f t="shared" si="75"/>
        <v>81.2</v>
      </c>
      <c r="FI103" s="23">
        <f t="shared" si="75"/>
        <v>1849.3</v>
      </c>
      <c r="FJ103" s="23">
        <f t="shared" si="75"/>
        <v>2049</v>
      </c>
      <c r="FK103" s="23">
        <f t="shared" si="75"/>
        <v>2657.5</v>
      </c>
      <c r="FL103" s="23">
        <f t="shared" si="75"/>
        <v>8025.4</v>
      </c>
      <c r="FM103" s="23">
        <f t="shared" si="75"/>
        <v>3790.5</v>
      </c>
      <c r="FN103" s="23">
        <f t="shared" si="75"/>
        <v>22333.9</v>
      </c>
      <c r="FO103" s="23">
        <f t="shared" si="75"/>
        <v>1135.5</v>
      </c>
      <c r="FP103" s="23">
        <f t="shared" si="75"/>
        <v>2397.5</v>
      </c>
      <c r="FQ103" s="23">
        <f t="shared" si="75"/>
        <v>1033</v>
      </c>
      <c r="FR103" s="23">
        <f t="shared" si="75"/>
        <v>177.8</v>
      </c>
      <c r="FS103" s="23">
        <f t="shared" si="75"/>
        <v>199.3</v>
      </c>
      <c r="FT103" s="23">
        <f t="shared" si="75"/>
        <v>64.3</v>
      </c>
      <c r="FU103" s="23">
        <f t="shared" si="75"/>
        <v>853.3</v>
      </c>
      <c r="FV103" s="23">
        <f t="shared" si="75"/>
        <v>715.9</v>
      </c>
      <c r="FW103" s="23">
        <f t="shared" si="75"/>
        <v>181.3</v>
      </c>
      <c r="FX103" s="23">
        <f t="shared" si="75"/>
        <v>59.5</v>
      </c>
      <c r="FZ103" s="20">
        <f t="shared" si="56"/>
        <v>859114.96000000043</v>
      </c>
      <c r="GA103" s="20"/>
      <c r="GB103" s="20"/>
      <c r="GC103" s="20"/>
      <c r="GD103" s="20"/>
      <c r="GE103" s="20"/>
      <c r="GF103" s="7"/>
      <c r="GG103" s="7"/>
      <c r="GH103" s="18"/>
      <c r="GI103" s="18"/>
      <c r="GJ103" s="18"/>
      <c r="GK103" s="18"/>
      <c r="GL103" s="18"/>
      <c r="GM103" s="18"/>
      <c r="GN103" s="24"/>
      <c r="GO103" s="24"/>
    </row>
    <row r="104" spans="1:256" ht="15.75" x14ac:dyDescent="0.25">
      <c r="A104" s="6" t="s">
        <v>589</v>
      </c>
      <c r="B104" s="43" t="s">
        <v>590</v>
      </c>
      <c r="C104" s="18">
        <f t="shared" ref="C104:BN104" si="76">C94+C95+C96+C101+C99</f>
        <v>0</v>
      </c>
      <c r="D104" s="18">
        <f t="shared" si="76"/>
        <v>4620.5</v>
      </c>
      <c r="E104" s="18">
        <f t="shared" si="76"/>
        <v>609.5</v>
      </c>
      <c r="F104" s="18">
        <f t="shared" si="76"/>
        <v>710</v>
      </c>
      <c r="G104" s="18">
        <f t="shared" si="76"/>
        <v>0</v>
      </c>
      <c r="H104" s="18">
        <f t="shared" si="76"/>
        <v>0</v>
      </c>
      <c r="I104" s="18">
        <f t="shared" si="76"/>
        <v>918.5</v>
      </c>
      <c r="J104" s="18">
        <f t="shared" si="76"/>
        <v>0</v>
      </c>
      <c r="K104" s="18">
        <f t="shared" si="76"/>
        <v>0</v>
      </c>
      <c r="L104" s="18">
        <f t="shared" si="76"/>
        <v>0</v>
      </c>
      <c r="M104" s="18">
        <f t="shared" si="76"/>
        <v>0</v>
      </c>
      <c r="N104" s="18">
        <f t="shared" si="76"/>
        <v>0</v>
      </c>
      <c r="O104" s="18">
        <f t="shared" si="76"/>
        <v>0</v>
      </c>
      <c r="P104" s="18">
        <f t="shared" si="76"/>
        <v>0</v>
      </c>
      <c r="Q104" s="18">
        <f t="shared" si="76"/>
        <v>965.5</v>
      </c>
      <c r="R104" s="18">
        <f t="shared" si="76"/>
        <v>0</v>
      </c>
      <c r="S104" s="18">
        <f t="shared" si="76"/>
        <v>0</v>
      </c>
      <c r="T104" s="18">
        <f t="shared" si="76"/>
        <v>0</v>
      </c>
      <c r="U104" s="18">
        <f t="shared" si="76"/>
        <v>0</v>
      </c>
      <c r="V104" s="18">
        <f t="shared" si="76"/>
        <v>0</v>
      </c>
      <c r="W104" s="18">
        <f t="shared" si="76"/>
        <v>0</v>
      </c>
      <c r="X104" s="18">
        <f t="shared" si="76"/>
        <v>0</v>
      </c>
      <c r="Y104" s="18">
        <f t="shared" si="76"/>
        <v>0</v>
      </c>
      <c r="Z104" s="18">
        <f t="shared" si="76"/>
        <v>0</v>
      </c>
      <c r="AA104" s="18">
        <f t="shared" si="76"/>
        <v>0</v>
      </c>
      <c r="AB104" s="18">
        <f t="shared" si="76"/>
        <v>0</v>
      </c>
      <c r="AC104" s="18">
        <f t="shared" si="76"/>
        <v>0</v>
      </c>
      <c r="AD104" s="18">
        <f t="shared" si="76"/>
        <v>128</v>
      </c>
      <c r="AE104" s="18">
        <f t="shared" si="76"/>
        <v>0</v>
      </c>
      <c r="AF104" s="18">
        <f t="shared" si="76"/>
        <v>0</v>
      </c>
      <c r="AG104" s="18">
        <f t="shared" si="76"/>
        <v>0</v>
      </c>
      <c r="AH104" s="18">
        <f t="shared" si="76"/>
        <v>0</v>
      </c>
      <c r="AI104" s="18">
        <f t="shared" si="76"/>
        <v>0</v>
      </c>
      <c r="AJ104" s="18">
        <f t="shared" si="76"/>
        <v>0</v>
      </c>
      <c r="AK104" s="18">
        <f t="shared" si="76"/>
        <v>0</v>
      </c>
      <c r="AL104" s="18">
        <f t="shared" si="76"/>
        <v>0</v>
      </c>
      <c r="AM104" s="18">
        <f t="shared" si="76"/>
        <v>0</v>
      </c>
      <c r="AN104" s="18">
        <f t="shared" si="76"/>
        <v>0</v>
      </c>
      <c r="AO104" s="18">
        <f t="shared" si="76"/>
        <v>0</v>
      </c>
      <c r="AP104" s="18">
        <f t="shared" si="76"/>
        <v>0</v>
      </c>
      <c r="AQ104" s="18">
        <f t="shared" si="76"/>
        <v>0</v>
      </c>
      <c r="AR104" s="18">
        <f t="shared" si="76"/>
        <v>2077.92</v>
      </c>
      <c r="AS104" s="18">
        <f t="shared" si="76"/>
        <v>295</v>
      </c>
      <c r="AT104" s="18">
        <f t="shared" si="76"/>
        <v>0</v>
      </c>
      <c r="AU104" s="18">
        <f t="shared" si="76"/>
        <v>0</v>
      </c>
      <c r="AV104" s="18">
        <f t="shared" si="76"/>
        <v>0</v>
      </c>
      <c r="AW104" s="18">
        <f t="shared" si="76"/>
        <v>0</v>
      </c>
      <c r="AX104" s="18">
        <f t="shared" si="76"/>
        <v>0</v>
      </c>
      <c r="AY104" s="18">
        <f t="shared" si="76"/>
        <v>0</v>
      </c>
      <c r="AZ104" s="18">
        <f t="shared" si="76"/>
        <v>0</v>
      </c>
      <c r="BA104" s="18">
        <f t="shared" si="76"/>
        <v>0</v>
      </c>
      <c r="BB104" s="18">
        <f t="shared" si="76"/>
        <v>0</v>
      </c>
      <c r="BC104" s="18">
        <f t="shared" si="76"/>
        <v>3984.58</v>
      </c>
      <c r="BD104" s="18">
        <f t="shared" si="76"/>
        <v>0</v>
      </c>
      <c r="BE104" s="18">
        <f t="shared" si="76"/>
        <v>0</v>
      </c>
      <c r="BF104" s="18">
        <f t="shared" si="76"/>
        <v>0</v>
      </c>
      <c r="BG104" s="18">
        <f t="shared" si="76"/>
        <v>0</v>
      </c>
      <c r="BH104" s="18">
        <f t="shared" si="76"/>
        <v>0</v>
      </c>
      <c r="BI104" s="18">
        <f t="shared" si="76"/>
        <v>0</v>
      </c>
      <c r="BJ104" s="18">
        <f t="shared" si="76"/>
        <v>0</v>
      </c>
      <c r="BK104" s="18">
        <f t="shared" si="76"/>
        <v>0</v>
      </c>
      <c r="BL104" s="18">
        <f t="shared" si="76"/>
        <v>0</v>
      </c>
      <c r="BM104" s="18">
        <f t="shared" si="76"/>
        <v>0</v>
      </c>
      <c r="BN104" s="18">
        <f t="shared" si="76"/>
        <v>0</v>
      </c>
      <c r="BO104" s="18">
        <f t="shared" ref="BO104:DZ104" si="77">BO94+BO95+BO96+BO101+BO99</f>
        <v>0</v>
      </c>
      <c r="BP104" s="18">
        <f t="shared" si="77"/>
        <v>0</v>
      </c>
      <c r="BQ104" s="18">
        <f t="shared" si="77"/>
        <v>250</v>
      </c>
      <c r="BR104" s="18">
        <f t="shared" si="77"/>
        <v>0</v>
      </c>
      <c r="BS104" s="18">
        <f t="shared" si="77"/>
        <v>0</v>
      </c>
      <c r="BT104" s="18">
        <f t="shared" si="77"/>
        <v>0</v>
      </c>
      <c r="BU104" s="18">
        <f t="shared" si="77"/>
        <v>0</v>
      </c>
      <c r="BV104" s="18">
        <f t="shared" si="77"/>
        <v>0</v>
      </c>
      <c r="BW104" s="18">
        <f t="shared" si="77"/>
        <v>0</v>
      </c>
      <c r="BX104" s="18">
        <f t="shared" si="77"/>
        <v>0</v>
      </c>
      <c r="BY104" s="18">
        <f t="shared" si="77"/>
        <v>0</v>
      </c>
      <c r="BZ104" s="18">
        <f t="shared" si="77"/>
        <v>0</v>
      </c>
      <c r="CA104" s="18">
        <f t="shared" si="77"/>
        <v>0</v>
      </c>
      <c r="CB104" s="18">
        <f t="shared" si="77"/>
        <v>812.9</v>
      </c>
      <c r="CC104" s="18">
        <f t="shared" si="77"/>
        <v>0</v>
      </c>
      <c r="CD104" s="18">
        <f t="shared" si="77"/>
        <v>0</v>
      </c>
      <c r="CE104" s="18">
        <f t="shared" si="77"/>
        <v>0</v>
      </c>
      <c r="CF104" s="18">
        <f t="shared" si="77"/>
        <v>0</v>
      </c>
      <c r="CG104" s="18">
        <f t="shared" si="77"/>
        <v>0</v>
      </c>
      <c r="CH104" s="18">
        <f t="shared" si="77"/>
        <v>0</v>
      </c>
      <c r="CI104" s="18">
        <f t="shared" si="77"/>
        <v>0</v>
      </c>
      <c r="CJ104" s="18">
        <f t="shared" si="77"/>
        <v>0</v>
      </c>
      <c r="CK104" s="18">
        <f t="shared" si="77"/>
        <v>549.08000000000004</v>
      </c>
      <c r="CL104" s="18">
        <f t="shared" si="77"/>
        <v>0</v>
      </c>
      <c r="CM104" s="18">
        <f t="shared" si="77"/>
        <v>0</v>
      </c>
      <c r="CN104" s="18">
        <f t="shared" si="77"/>
        <v>3264.38</v>
      </c>
      <c r="CO104" s="18">
        <f t="shared" si="77"/>
        <v>0</v>
      </c>
      <c r="CP104" s="18">
        <f t="shared" si="77"/>
        <v>0</v>
      </c>
      <c r="CQ104" s="18">
        <f t="shared" si="77"/>
        <v>0</v>
      </c>
      <c r="CR104" s="18">
        <f t="shared" si="77"/>
        <v>0</v>
      </c>
      <c r="CS104" s="18">
        <f t="shared" si="77"/>
        <v>0</v>
      </c>
      <c r="CT104" s="18">
        <f t="shared" si="77"/>
        <v>0</v>
      </c>
      <c r="CU104" s="18">
        <f t="shared" si="77"/>
        <v>0</v>
      </c>
      <c r="CV104" s="18">
        <f t="shared" si="77"/>
        <v>0</v>
      </c>
      <c r="CW104" s="18">
        <f t="shared" si="77"/>
        <v>0</v>
      </c>
      <c r="CX104" s="18">
        <f t="shared" si="77"/>
        <v>0</v>
      </c>
      <c r="CY104" s="18">
        <f t="shared" si="77"/>
        <v>0</v>
      </c>
      <c r="CZ104" s="18">
        <f t="shared" si="77"/>
        <v>0</v>
      </c>
      <c r="DA104" s="18">
        <f t="shared" si="77"/>
        <v>0</v>
      </c>
      <c r="DB104" s="18">
        <f t="shared" si="77"/>
        <v>0</v>
      </c>
      <c r="DC104" s="18">
        <f t="shared" si="77"/>
        <v>0</v>
      </c>
      <c r="DD104" s="18">
        <f t="shared" si="77"/>
        <v>0</v>
      </c>
      <c r="DE104" s="18">
        <f t="shared" si="77"/>
        <v>0</v>
      </c>
      <c r="DF104" s="18">
        <f t="shared" si="77"/>
        <v>937.28</v>
      </c>
      <c r="DG104" s="18">
        <f t="shared" si="77"/>
        <v>0</v>
      </c>
      <c r="DH104" s="18">
        <f t="shared" si="77"/>
        <v>0</v>
      </c>
      <c r="DI104" s="18">
        <f t="shared" si="77"/>
        <v>48</v>
      </c>
      <c r="DJ104" s="18">
        <f t="shared" si="77"/>
        <v>0</v>
      </c>
      <c r="DK104" s="18">
        <f t="shared" si="77"/>
        <v>0</v>
      </c>
      <c r="DL104" s="18">
        <f t="shared" si="77"/>
        <v>0</v>
      </c>
      <c r="DM104" s="18">
        <f t="shared" si="77"/>
        <v>0</v>
      </c>
      <c r="DN104" s="18">
        <f t="shared" si="77"/>
        <v>0</v>
      </c>
      <c r="DO104" s="18">
        <f t="shared" si="77"/>
        <v>0</v>
      </c>
      <c r="DP104" s="18">
        <f t="shared" si="77"/>
        <v>0</v>
      </c>
      <c r="DQ104" s="18">
        <f t="shared" si="77"/>
        <v>0</v>
      </c>
      <c r="DR104" s="18">
        <f t="shared" si="77"/>
        <v>0</v>
      </c>
      <c r="DS104" s="18">
        <f t="shared" si="77"/>
        <v>0</v>
      </c>
      <c r="DT104" s="18">
        <f t="shared" si="77"/>
        <v>0</v>
      </c>
      <c r="DU104" s="18">
        <f t="shared" si="77"/>
        <v>0</v>
      </c>
      <c r="DV104" s="18">
        <f t="shared" si="77"/>
        <v>0</v>
      </c>
      <c r="DW104" s="18">
        <f t="shared" si="77"/>
        <v>0</v>
      </c>
      <c r="DX104" s="18">
        <f t="shared" si="77"/>
        <v>0</v>
      </c>
      <c r="DY104" s="18">
        <f t="shared" si="77"/>
        <v>0</v>
      </c>
      <c r="DZ104" s="18">
        <f t="shared" si="77"/>
        <v>0</v>
      </c>
      <c r="EA104" s="18">
        <f t="shared" ref="EA104:FX104" si="78">EA94+EA95+EA96+EA101+EA99</f>
        <v>0</v>
      </c>
      <c r="EB104" s="18">
        <f t="shared" si="78"/>
        <v>0</v>
      </c>
      <c r="EC104" s="18">
        <f t="shared" si="78"/>
        <v>0</v>
      </c>
      <c r="ED104" s="18">
        <f t="shared" si="78"/>
        <v>0</v>
      </c>
      <c r="EE104" s="18">
        <f t="shared" si="78"/>
        <v>0</v>
      </c>
      <c r="EF104" s="18">
        <f t="shared" si="78"/>
        <v>0</v>
      </c>
      <c r="EG104" s="18">
        <f t="shared" si="78"/>
        <v>0</v>
      </c>
      <c r="EH104" s="18">
        <f t="shared" si="78"/>
        <v>0</v>
      </c>
      <c r="EI104" s="18">
        <f t="shared" si="78"/>
        <v>0</v>
      </c>
      <c r="EJ104" s="18">
        <f t="shared" si="78"/>
        <v>0</v>
      </c>
      <c r="EK104" s="18">
        <f t="shared" si="78"/>
        <v>0</v>
      </c>
      <c r="EL104" s="18">
        <f t="shared" si="78"/>
        <v>0</v>
      </c>
      <c r="EM104" s="18">
        <f t="shared" si="78"/>
        <v>0</v>
      </c>
      <c r="EN104" s="18">
        <f t="shared" si="78"/>
        <v>0</v>
      </c>
      <c r="EO104" s="18">
        <f t="shared" si="78"/>
        <v>0</v>
      </c>
      <c r="EP104" s="18">
        <f t="shared" si="78"/>
        <v>0</v>
      </c>
      <c r="EQ104" s="18">
        <f t="shared" si="78"/>
        <v>119</v>
      </c>
      <c r="ER104" s="18">
        <f t="shared" si="78"/>
        <v>0</v>
      </c>
      <c r="ES104" s="18">
        <f t="shared" si="78"/>
        <v>0</v>
      </c>
      <c r="ET104" s="18">
        <f t="shared" si="78"/>
        <v>0</v>
      </c>
      <c r="EU104" s="18">
        <f t="shared" si="78"/>
        <v>0</v>
      </c>
      <c r="EV104" s="18">
        <f t="shared" si="78"/>
        <v>0</v>
      </c>
      <c r="EW104" s="18">
        <f t="shared" si="78"/>
        <v>0</v>
      </c>
      <c r="EX104" s="18">
        <f t="shared" si="78"/>
        <v>0</v>
      </c>
      <c r="EY104" s="18">
        <f t="shared" si="78"/>
        <v>0</v>
      </c>
      <c r="EZ104" s="18">
        <f t="shared" si="78"/>
        <v>0</v>
      </c>
      <c r="FA104" s="18">
        <f t="shared" si="78"/>
        <v>0</v>
      </c>
      <c r="FB104" s="18">
        <f t="shared" si="78"/>
        <v>0</v>
      </c>
      <c r="FC104" s="18">
        <f t="shared" si="78"/>
        <v>0</v>
      </c>
      <c r="FD104" s="18">
        <f t="shared" si="78"/>
        <v>0</v>
      </c>
      <c r="FE104" s="18">
        <f t="shared" si="78"/>
        <v>0</v>
      </c>
      <c r="FF104" s="18">
        <f t="shared" si="78"/>
        <v>0</v>
      </c>
      <c r="FG104" s="18">
        <f t="shared" si="78"/>
        <v>0</v>
      </c>
      <c r="FH104" s="18">
        <f t="shared" si="78"/>
        <v>0</v>
      </c>
      <c r="FI104" s="18">
        <f t="shared" si="78"/>
        <v>0</v>
      </c>
      <c r="FJ104" s="18">
        <f t="shared" si="78"/>
        <v>0</v>
      </c>
      <c r="FK104" s="18">
        <f t="shared" si="78"/>
        <v>0</v>
      </c>
      <c r="FL104" s="18">
        <f t="shared" si="78"/>
        <v>0</v>
      </c>
      <c r="FM104" s="18">
        <f t="shared" si="78"/>
        <v>0</v>
      </c>
      <c r="FN104" s="18">
        <f t="shared" si="78"/>
        <v>0</v>
      </c>
      <c r="FO104" s="18">
        <f t="shared" si="78"/>
        <v>0</v>
      </c>
      <c r="FP104" s="18">
        <f t="shared" si="78"/>
        <v>0</v>
      </c>
      <c r="FQ104" s="18">
        <f t="shared" si="78"/>
        <v>0</v>
      </c>
      <c r="FR104" s="18">
        <f t="shared" si="78"/>
        <v>0</v>
      </c>
      <c r="FS104" s="18">
        <f t="shared" si="78"/>
        <v>0</v>
      </c>
      <c r="FT104" s="18">
        <f t="shared" si="78"/>
        <v>0</v>
      </c>
      <c r="FU104" s="18">
        <f t="shared" si="78"/>
        <v>0</v>
      </c>
      <c r="FV104" s="18">
        <f t="shared" si="78"/>
        <v>0</v>
      </c>
      <c r="FW104" s="18">
        <f t="shared" si="78"/>
        <v>0</v>
      </c>
      <c r="FX104" s="18">
        <f t="shared" si="78"/>
        <v>0</v>
      </c>
      <c r="FY104" s="20"/>
      <c r="FZ104" s="20">
        <f t="shared" si="56"/>
        <v>20290.14</v>
      </c>
      <c r="GA104" s="7"/>
      <c r="GB104" s="20"/>
      <c r="GC104" s="20"/>
      <c r="GD104" s="20"/>
      <c r="GE104" s="20"/>
      <c r="GF104" s="20"/>
      <c r="GG104" s="7"/>
      <c r="GH104" s="18"/>
      <c r="GI104" s="18"/>
      <c r="GJ104" s="18"/>
      <c r="GK104" s="18"/>
      <c r="GL104" s="18"/>
      <c r="GM104" s="18"/>
      <c r="GN104" s="24"/>
      <c r="GO104" s="24"/>
    </row>
    <row r="105" spans="1:256" ht="15.75" x14ac:dyDescent="0.25">
      <c r="A105" s="6"/>
      <c r="B105" s="43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20"/>
      <c r="FZ105" s="20"/>
      <c r="GA105" s="7"/>
      <c r="GB105" s="20"/>
      <c r="GC105" s="20"/>
      <c r="GD105" s="20"/>
      <c r="GE105" s="20"/>
      <c r="GF105" s="20"/>
      <c r="GG105" s="7"/>
      <c r="GH105" s="18"/>
      <c r="GI105" s="18"/>
      <c r="GJ105" s="18"/>
      <c r="GK105" s="18"/>
      <c r="GL105" s="18"/>
      <c r="GM105" s="18"/>
      <c r="GN105" s="24"/>
      <c r="GO105" s="24"/>
    </row>
    <row r="106" spans="1:256" ht="15.75" x14ac:dyDescent="0.25">
      <c r="A106" s="6"/>
      <c r="B106" s="43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20"/>
      <c r="FZ106" s="20"/>
      <c r="GA106" s="7"/>
      <c r="GB106" s="20"/>
      <c r="GC106" s="20"/>
      <c r="GD106" s="20"/>
      <c r="GE106" s="20"/>
      <c r="GF106" s="20"/>
      <c r="GG106" s="7"/>
      <c r="GH106" s="18"/>
      <c r="GI106" s="18"/>
      <c r="GJ106" s="18"/>
      <c r="GK106" s="18"/>
      <c r="GL106" s="18"/>
      <c r="GM106" s="18"/>
      <c r="GN106" s="24"/>
      <c r="GO106" s="24"/>
    </row>
    <row r="107" spans="1:256" ht="15.75" x14ac:dyDescent="0.25">
      <c r="A107" s="82"/>
      <c r="B107" s="83" t="s">
        <v>591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82"/>
      <c r="DR107" s="82"/>
      <c r="DS107" s="82"/>
      <c r="DT107" s="82"/>
      <c r="DU107" s="82"/>
      <c r="DV107" s="82"/>
      <c r="DW107" s="82"/>
      <c r="DX107" s="82"/>
      <c r="DY107" s="82"/>
      <c r="DZ107" s="82"/>
      <c r="EA107" s="82"/>
      <c r="EB107" s="82"/>
      <c r="EC107" s="82"/>
      <c r="ED107" s="82"/>
      <c r="EE107" s="82"/>
      <c r="EF107" s="82"/>
      <c r="EG107" s="82"/>
      <c r="EH107" s="82"/>
      <c r="EI107" s="82"/>
      <c r="EJ107" s="82"/>
      <c r="EK107" s="82"/>
      <c r="EL107" s="82"/>
      <c r="EM107" s="82"/>
      <c r="EN107" s="82"/>
      <c r="EO107" s="82"/>
      <c r="EP107" s="82"/>
      <c r="EQ107" s="82"/>
      <c r="ER107" s="82"/>
      <c r="ES107" s="82"/>
      <c r="ET107" s="82"/>
      <c r="EU107" s="82"/>
      <c r="EV107" s="82"/>
      <c r="EW107" s="82"/>
      <c r="EX107" s="82"/>
      <c r="EY107" s="82"/>
      <c r="EZ107" s="82"/>
      <c r="FA107" s="82"/>
      <c r="FB107" s="82"/>
      <c r="FC107" s="82"/>
      <c r="FD107" s="82"/>
      <c r="FE107" s="82"/>
      <c r="FF107" s="82"/>
      <c r="FG107" s="82"/>
      <c r="FH107" s="82"/>
      <c r="FI107" s="82"/>
      <c r="FJ107" s="82"/>
      <c r="FK107" s="82"/>
      <c r="FL107" s="82"/>
      <c r="FM107" s="82"/>
      <c r="FN107" s="82"/>
      <c r="FO107" s="82"/>
      <c r="FP107" s="82"/>
      <c r="FQ107" s="82"/>
      <c r="FR107" s="82"/>
      <c r="FS107" s="82"/>
      <c r="FT107" s="82"/>
      <c r="FU107" s="82"/>
      <c r="FV107" s="82"/>
      <c r="FW107" s="82"/>
      <c r="FX107" s="82"/>
      <c r="FY107" s="82"/>
      <c r="FZ107" s="79"/>
      <c r="GA107" s="32"/>
      <c r="GB107" s="82"/>
      <c r="GC107" s="82"/>
      <c r="GD107" s="82"/>
      <c r="GE107" s="82"/>
      <c r="GF107" s="82"/>
      <c r="GG107" s="82"/>
      <c r="GH107" s="82"/>
      <c r="GI107" s="82"/>
      <c r="GJ107" s="82"/>
      <c r="GK107" s="82"/>
      <c r="GL107" s="82"/>
      <c r="GM107" s="82"/>
      <c r="GN107" s="79"/>
      <c r="GO107" s="79"/>
      <c r="GP107" s="79"/>
      <c r="GQ107" s="79"/>
      <c r="GR107" s="79"/>
      <c r="GS107" s="79"/>
      <c r="GT107" s="79"/>
      <c r="GU107" s="79"/>
      <c r="GV107" s="79"/>
      <c r="GW107" s="79"/>
      <c r="GX107" s="79"/>
      <c r="GY107" s="79"/>
      <c r="GZ107" s="79"/>
      <c r="HA107" s="79"/>
      <c r="HB107" s="79"/>
      <c r="HC107" s="79"/>
      <c r="HD107" s="79"/>
      <c r="HE107" s="79"/>
      <c r="HF107" s="79"/>
      <c r="HG107" s="79"/>
      <c r="HH107" s="79"/>
      <c r="HI107" s="79"/>
      <c r="HJ107" s="79"/>
      <c r="HK107" s="79"/>
      <c r="HL107" s="79"/>
      <c r="HM107" s="79"/>
      <c r="HN107" s="79"/>
      <c r="HO107" s="79"/>
      <c r="HP107" s="79"/>
      <c r="HQ107" s="79"/>
      <c r="HR107" s="79"/>
      <c r="HS107" s="79"/>
      <c r="HT107" s="79"/>
      <c r="HU107" s="79"/>
      <c r="HV107" s="79"/>
      <c r="HW107" s="79"/>
      <c r="HX107" s="79"/>
      <c r="HY107" s="79"/>
      <c r="HZ107" s="79"/>
      <c r="IA107" s="79"/>
      <c r="IB107" s="79"/>
      <c r="IC107" s="79"/>
      <c r="ID107" s="79"/>
      <c r="IE107" s="79"/>
      <c r="IF107" s="79"/>
      <c r="IG107" s="79"/>
      <c r="IH107" s="79"/>
      <c r="II107" s="79"/>
      <c r="IJ107" s="79"/>
      <c r="IK107" s="79"/>
      <c r="IL107" s="79"/>
      <c r="IM107" s="79"/>
      <c r="IN107" s="79"/>
      <c r="IO107" s="79"/>
      <c r="IP107" s="79"/>
      <c r="IQ107" s="79"/>
      <c r="IR107" s="79"/>
      <c r="IS107" s="79"/>
      <c r="IT107" s="79"/>
      <c r="IU107" s="79"/>
      <c r="IV107" s="79"/>
    </row>
    <row r="108" spans="1:256" x14ac:dyDescent="0.2">
      <c r="A108" s="6" t="s">
        <v>592</v>
      </c>
      <c r="B108" s="7" t="s">
        <v>593</v>
      </c>
      <c r="C108" s="33">
        <f t="shared" ref="C108:BN108" si="79">IF(AND(C22&gt;0,C102&lt;=500),C102-ROUND((C22*0.65),1),0)</f>
        <v>0</v>
      </c>
      <c r="D108" s="33">
        <f t="shared" si="79"/>
        <v>0</v>
      </c>
      <c r="E108" s="33">
        <f t="shared" si="79"/>
        <v>0</v>
      </c>
      <c r="F108" s="33">
        <f t="shared" si="79"/>
        <v>0</v>
      </c>
      <c r="G108" s="33">
        <f t="shared" si="79"/>
        <v>0</v>
      </c>
      <c r="H108" s="33">
        <f t="shared" si="79"/>
        <v>0</v>
      </c>
      <c r="I108" s="33">
        <f t="shared" si="79"/>
        <v>0</v>
      </c>
      <c r="J108" s="33">
        <f t="shared" si="79"/>
        <v>0</v>
      </c>
      <c r="K108" s="33">
        <f t="shared" si="79"/>
        <v>0</v>
      </c>
      <c r="L108" s="33">
        <f t="shared" si="79"/>
        <v>0</v>
      </c>
      <c r="M108" s="33">
        <f t="shared" si="79"/>
        <v>0</v>
      </c>
      <c r="N108" s="33">
        <f t="shared" si="79"/>
        <v>0</v>
      </c>
      <c r="O108" s="33">
        <f t="shared" si="79"/>
        <v>0</v>
      </c>
      <c r="P108" s="33">
        <f t="shared" si="79"/>
        <v>0</v>
      </c>
      <c r="Q108" s="33">
        <f t="shared" si="79"/>
        <v>0</v>
      </c>
      <c r="R108" s="33">
        <f t="shared" si="79"/>
        <v>0</v>
      </c>
      <c r="S108" s="33">
        <f t="shared" si="79"/>
        <v>0</v>
      </c>
      <c r="T108" s="33">
        <f t="shared" si="79"/>
        <v>0</v>
      </c>
      <c r="U108" s="33">
        <f t="shared" si="79"/>
        <v>0</v>
      </c>
      <c r="V108" s="33">
        <f t="shared" si="79"/>
        <v>0</v>
      </c>
      <c r="W108" s="33">
        <f t="shared" si="79"/>
        <v>0</v>
      </c>
      <c r="X108" s="33">
        <f t="shared" si="79"/>
        <v>0</v>
      </c>
      <c r="Y108" s="33">
        <f t="shared" si="79"/>
        <v>0</v>
      </c>
      <c r="Z108" s="33">
        <f t="shared" si="79"/>
        <v>0</v>
      </c>
      <c r="AA108" s="33">
        <f t="shared" si="79"/>
        <v>0</v>
      </c>
      <c r="AB108" s="33">
        <f t="shared" si="79"/>
        <v>0</v>
      </c>
      <c r="AC108" s="33">
        <f t="shared" si="79"/>
        <v>0</v>
      </c>
      <c r="AD108" s="33">
        <f t="shared" si="79"/>
        <v>0</v>
      </c>
      <c r="AE108" s="33">
        <f t="shared" si="79"/>
        <v>0</v>
      </c>
      <c r="AF108" s="33">
        <f t="shared" si="79"/>
        <v>0</v>
      </c>
      <c r="AG108" s="33">
        <f t="shared" si="79"/>
        <v>0</v>
      </c>
      <c r="AH108" s="33">
        <f t="shared" si="79"/>
        <v>0</v>
      </c>
      <c r="AI108" s="33">
        <f t="shared" si="79"/>
        <v>0</v>
      </c>
      <c r="AJ108" s="33">
        <f t="shared" si="79"/>
        <v>0</v>
      </c>
      <c r="AK108" s="33">
        <f t="shared" si="79"/>
        <v>0</v>
      </c>
      <c r="AL108" s="33">
        <f t="shared" si="79"/>
        <v>0</v>
      </c>
      <c r="AM108" s="33">
        <f t="shared" si="79"/>
        <v>0</v>
      </c>
      <c r="AN108" s="33">
        <f t="shared" si="79"/>
        <v>0</v>
      </c>
      <c r="AO108" s="33">
        <f t="shared" si="79"/>
        <v>0</v>
      </c>
      <c r="AP108" s="33">
        <f t="shared" si="79"/>
        <v>0</v>
      </c>
      <c r="AQ108" s="33">
        <f t="shared" si="79"/>
        <v>0</v>
      </c>
      <c r="AR108" s="33">
        <f t="shared" si="79"/>
        <v>0</v>
      </c>
      <c r="AS108" s="33">
        <f t="shared" si="79"/>
        <v>0</v>
      </c>
      <c r="AT108" s="33">
        <f t="shared" si="79"/>
        <v>0</v>
      </c>
      <c r="AU108" s="33">
        <f t="shared" si="79"/>
        <v>0</v>
      </c>
      <c r="AV108" s="33">
        <f t="shared" si="79"/>
        <v>0</v>
      </c>
      <c r="AW108" s="33">
        <f t="shared" si="79"/>
        <v>0</v>
      </c>
      <c r="AX108" s="33">
        <f t="shared" si="79"/>
        <v>0</v>
      </c>
      <c r="AY108" s="33">
        <f t="shared" si="79"/>
        <v>0</v>
      </c>
      <c r="AZ108" s="33">
        <f t="shared" si="79"/>
        <v>0</v>
      </c>
      <c r="BA108" s="33">
        <f t="shared" si="79"/>
        <v>0</v>
      </c>
      <c r="BB108" s="33">
        <f t="shared" si="79"/>
        <v>0</v>
      </c>
      <c r="BC108" s="33">
        <f t="shared" si="79"/>
        <v>0</v>
      </c>
      <c r="BD108" s="33">
        <f t="shared" si="79"/>
        <v>0</v>
      </c>
      <c r="BE108" s="33">
        <f t="shared" si="79"/>
        <v>0</v>
      </c>
      <c r="BF108" s="33">
        <f t="shared" si="79"/>
        <v>0</v>
      </c>
      <c r="BG108" s="33">
        <f t="shared" si="79"/>
        <v>0</v>
      </c>
      <c r="BH108" s="33">
        <f t="shared" si="79"/>
        <v>0</v>
      </c>
      <c r="BI108" s="33">
        <f t="shared" si="79"/>
        <v>0</v>
      </c>
      <c r="BJ108" s="33">
        <f t="shared" si="79"/>
        <v>0</v>
      </c>
      <c r="BK108" s="33">
        <f t="shared" si="79"/>
        <v>0</v>
      </c>
      <c r="BL108" s="33">
        <f t="shared" si="79"/>
        <v>0</v>
      </c>
      <c r="BM108" s="33">
        <f t="shared" si="79"/>
        <v>0</v>
      </c>
      <c r="BN108" s="33">
        <f t="shared" si="79"/>
        <v>0</v>
      </c>
      <c r="BO108" s="33">
        <f t="shared" ref="BO108:DZ108" si="80">IF(AND(BO22&gt;0,BO102&lt;=500),BO102-ROUND((BO22*0.65),1),0)</f>
        <v>0</v>
      </c>
      <c r="BP108" s="33">
        <f t="shared" si="80"/>
        <v>0</v>
      </c>
      <c r="BQ108" s="33">
        <f t="shared" si="80"/>
        <v>0</v>
      </c>
      <c r="BR108" s="33">
        <f t="shared" si="80"/>
        <v>0</v>
      </c>
      <c r="BS108" s="33">
        <f t="shared" si="80"/>
        <v>0</v>
      </c>
      <c r="BT108" s="33">
        <f t="shared" si="80"/>
        <v>0</v>
      </c>
      <c r="BU108" s="33">
        <f t="shared" si="80"/>
        <v>0</v>
      </c>
      <c r="BV108" s="33">
        <f t="shared" si="80"/>
        <v>0</v>
      </c>
      <c r="BW108" s="33">
        <f t="shared" si="80"/>
        <v>0</v>
      </c>
      <c r="BX108" s="33">
        <f t="shared" si="80"/>
        <v>0</v>
      </c>
      <c r="BY108" s="33">
        <f t="shared" si="80"/>
        <v>0</v>
      </c>
      <c r="BZ108" s="33">
        <f t="shared" si="80"/>
        <v>0</v>
      </c>
      <c r="CA108" s="33">
        <f t="shared" si="80"/>
        <v>0</v>
      </c>
      <c r="CB108" s="33">
        <f t="shared" si="80"/>
        <v>0</v>
      </c>
      <c r="CC108" s="33">
        <f t="shared" si="80"/>
        <v>0</v>
      </c>
      <c r="CD108" s="33">
        <f t="shared" si="80"/>
        <v>0</v>
      </c>
      <c r="CE108" s="33">
        <f t="shared" si="80"/>
        <v>0</v>
      </c>
      <c r="CF108" s="33">
        <f t="shared" si="80"/>
        <v>0</v>
      </c>
      <c r="CG108" s="33">
        <f t="shared" si="80"/>
        <v>0</v>
      </c>
      <c r="CH108" s="33">
        <f t="shared" si="80"/>
        <v>0</v>
      </c>
      <c r="CI108" s="33">
        <f t="shared" si="80"/>
        <v>0</v>
      </c>
      <c r="CJ108" s="33">
        <f t="shared" si="80"/>
        <v>0</v>
      </c>
      <c r="CK108" s="33">
        <f t="shared" si="80"/>
        <v>0</v>
      </c>
      <c r="CL108" s="33">
        <f t="shared" si="80"/>
        <v>0</v>
      </c>
      <c r="CM108" s="33">
        <f t="shared" si="80"/>
        <v>0</v>
      </c>
      <c r="CN108" s="33">
        <f t="shared" si="80"/>
        <v>0</v>
      </c>
      <c r="CO108" s="33">
        <f t="shared" si="80"/>
        <v>0</v>
      </c>
      <c r="CP108" s="33">
        <f t="shared" si="80"/>
        <v>0</v>
      </c>
      <c r="CQ108" s="33">
        <f t="shared" si="80"/>
        <v>0</v>
      </c>
      <c r="CR108" s="33">
        <f t="shared" si="80"/>
        <v>0</v>
      </c>
      <c r="CS108" s="33">
        <f t="shared" si="80"/>
        <v>0</v>
      </c>
      <c r="CT108" s="33">
        <f t="shared" si="80"/>
        <v>0</v>
      </c>
      <c r="CU108" s="33">
        <f t="shared" si="80"/>
        <v>0</v>
      </c>
      <c r="CV108" s="33">
        <f t="shared" si="80"/>
        <v>0</v>
      </c>
      <c r="CW108" s="33">
        <f t="shared" si="80"/>
        <v>0</v>
      </c>
      <c r="CX108" s="33">
        <f t="shared" si="80"/>
        <v>0</v>
      </c>
      <c r="CY108" s="33">
        <f t="shared" si="80"/>
        <v>0</v>
      </c>
      <c r="CZ108" s="33">
        <f t="shared" si="80"/>
        <v>0</v>
      </c>
      <c r="DA108" s="33">
        <f t="shared" si="80"/>
        <v>0</v>
      </c>
      <c r="DB108" s="33">
        <f t="shared" si="80"/>
        <v>0</v>
      </c>
      <c r="DC108" s="33">
        <f t="shared" si="80"/>
        <v>0</v>
      </c>
      <c r="DD108" s="33">
        <f t="shared" si="80"/>
        <v>0</v>
      </c>
      <c r="DE108" s="33">
        <f t="shared" si="80"/>
        <v>0</v>
      </c>
      <c r="DF108" s="33">
        <f t="shared" si="80"/>
        <v>0</v>
      </c>
      <c r="DG108" s="33">
        <f t="shared" si="80"/>
        <v>0</v>
      </c>
      <c r="DH108" s="33">
        <f t="shared" si="80"/>
        <v>0</v>
      </c>
      <c r="DI108" s="33">
        <f t="shared" si="80"/>
        <v>0</v>
      </c>
      <c r="DJ108" s="33">
        <f t="shared" si="80"/>
        <v>0</v>
      </c>
      <c r="DK108" s="33">
        <f t="shared" si="80"/>
        <v>0</v>
      </c>
      <c r="DL108" s="33">
        <f t="shared" si="80"/>
        <v>0</v>
      </c>
      <c r="DM108" s="33">
        <f t="shared" si="80"/>
        <v>237.4</v>
      </c>
      <c r="DN108" s="33">
        <f t="shared" si="80"/>
        <v>0</v>
      </c>
      <c r="DO108" s="33">
        <f t="shared" si="80"/>
        <v>0</v>
      </c>
      <c r="DP108" s="33">
        <f t="shared" si="80"/>
        <v>0</v>
      </c>
      <c r="DQ108" s="33">
        <f t="shared" si="80"/>
        <v>0</v>
      </c>
      <c r="DR108" s="33">
        <f t="shared" si="80"/>
        <v>0</v>
      </c>
      <c r="DS108" s="33">
        <f t="shared" si="80"/>
        <v>0</v>
      </c>
      <c r="DT108" s="33">
        <f t="shared" si="80"/>
        <v>0</v>
      </c>
      <c r="DU108" s="33">
        <f t="shared" si="80"/>
        <v>0</v>
      </c>
      <c r="DV108" s="33">
        <f t="shared" si="80"/>
        <v>0</v>
      </c>
      <c r="DW108" s="33">
        <f t="shared" si="80"/>
        <v>0</v>
      </c>
      <c r="DX108" s="33">
        <f t="shared" si="80"/>
        <v>0</v>
      </c>
      <c r="DY108" s="33">
        <f t="shared" si="80"/>
        <v>0</v>
      </c>
      <c r="DZ108" s="33">
        <f t="shared" si="80"/>
        <v>0</v>
      </c>
      <c r="EA108" s="33">
        <f t="shared" ref="EA108:FX108" si="81">IF(AND(EA22&gt;0,EA102&lt;=500),EA102-ROUND((EA22*0.65),1),0)</f>
        <v>0</v>
      </c>
      <c r="EB108" s="33">
        <f t="shared" si="81"/>
        <v>0</v>
      </c>
      <c r="EC108" s="33">
        <f t="shared" si="81"/>
        <v>0</v>
      </c>
      <c r="ED108" s="33">
        <f t="shared" si="81"/>
        <v>0</v>
      </c>
      <c r="EE108" s="33">
        <f t="shared" si="81"/>
        <v>0</v>
      </c>
      <c r="EF108" s="33">
        <f t="shared" si="81"/>
        <v>0</v>
      </c>
      <c r="EG108" s="33">
        <f t="shared" si="81"/>
        <v>0</v>
      </c>
      <c r="EH108" s="33">
        <f t="shared" si="81"/>
        <v>0</v>
      </c>
      <c r="EI108" s="33">
        <f t="shared" si="81"/>
        <v>0</v>
      </c>
      <c r="EJ108" s="33">
        <f t="shared" si="81"/>
        <v>0</v>
      </c>
      <c r="EK108" s="33">
        <f t="shared" si="81"/>
        <v>0</v>
      </c>
      <c r="EL108" s="33">
        <f t="shared" si="81"/>
        <v>0</v>
      </c>
      <c r="EM108" s="33">
        <f t="shared" si="81"/>
        <v>0</v>
      </c>
      <c r="EN108" s="33">
        <f t="shared" si="81"/>
        <v>0</v>
      </c>
      <c r="EO108" s="33">
        <f t="shared" si="81"/>
        <v>0</v>
      </c>
      <c r="EP108" s="33">
        <f t="shared" si="81"/>
        <v>0</v>
      </c>
      <c r="EQ108" s="33">
        <f t="shared" si="81"/>
        <v>0</v>
      </c>
      <c r="ER108" s="33">
        <f t="shared" si="81"/>
        <v>0</v>
      </c>
      <c r="ES108" s="33">
        <f t="shared" si="81"/>
        <v>0</v>
      </c>
      <c r="ET108" s="33">
        <f t="shared" si="81"/>
        <v>161.39999999999998</v>
      </c>
      <c r="EU108" s="33">
        <f t="shared" si="81"/>
        <v>0</v>
      </c>
      <c r="EV108" s="33">
        <f t="shared" si="81"/>
        <v>0</v>
      </c>
      <c r="EW108" s="33">
        <f t="shared" si="81"/>
        <v>0</v>
      </c>
      <c r="EX108" s="33">
        <f t="shared" si="81"/>
        <v>0</v>
      </c>
      <c r="EY108" s="33">
        <f t="shared" si="81"/>
        <v>0</v>
      </c>
      <c r="EZ108" s="33">
        <f t="shared" si="81"/>
        <v>0</v>
      </c>
      <c r="FA108" s="33">
        <f t="shared" si="81"/>
        <v>0</v>
      </c>
      <c r="FB108" s="33">
        <f t="shared" si="81"/>
        <v>0</v>
      </c>
      <c r="FC108" s="33">
        <f t="shared" si="81"/>
        <v>0</v>
      </c>
      <c r="FD108" s="33">
        <f t="shared" si="81"/>
        <v>0</v>
      </c>
      <c r="FE108" s="33">
        <f t="shared" si="81"/>
        <v>0</v>
      </c>
      <c r="FF108" s="33">
        <f t="shared" si="81"/>
        <v>0</v>
      </c>
      <c r="FG108" s="33">
        <f t="shared" si="81"/>
        <v>0</v>
      </c>
      <c r="FH108" s="33">
        <f t="shared" si="81"/>
        <v>0</v>
      </c>
      <c r="FI108" s="33">
        <f t="shared" si="81"/>
        <v>0</v>
      </c>
      <c r="FJ108" s="33">
        <f t="shared" si="81"/>
        <v>0</v>
      </c>
      <c r="FK108" s="33">
        <f t="shared" si="81"/>
        <v>0</v>
      </c>
      <c r="FL108" s="33">
        <f t="shared" si="81"/>
        <v>0</v>
      </c>
      <c r="FM108" s="33">
        <f t="shared" si="81"/>
        <v>0</v>
      </c>
      <c r="FN108" s="33">
        <f t="shared" si="81"/>
        <v>0</v>
      </c>
      <c r="FO108" s="33">
        <f t="shared" si="81"/>
        <v>0</v>
      </c>
      <c r="FP108" s="33">
        <f t="shared" si="81"/>
        <v>0</v>
      </c>
      <c r="FQ108" s="33">
        <f t="shared" si="81"/>
        <v>0</v>
      </c>
      <c r="FR108" s="33">
        <f t="shared" si="81"/>
        <v>0</v>
      </c>
      <c r="FS108" s="33">
        <f t="shared" si="81"/>
        <v>0</v>
      </c>
      <c r="FT108" s="33">
        <f t="shared" si="81"/>
        <v>0</v>
      </c>
      <c r="FU108" s="33">
        <f t="shared" si="81"/>
        <v>0</v>
      </c>
      <c r="FV108" s="33">
        <f t="shared" si="81"/>
        <v>0</v>
      </c>
      <c r="FW108" s="33">
        <f t="shared" si="81"/>
        <v>0</v>
      </c>
      <c r="FX108" s="33">
        <f t="shared" si="81"/>
        <v>0</v>
      </c>
      <c r="FY108" s="23"/>
      <c r="FZ108" s="20">
        <f>SUM(C108:FY108)</f>
        <v>398.79999999999995</v>
      </c>
      <c r="GA108" s="32"/>
      <c r="GB108" s="23"/>
      <c r="GC108" s="20"/>
      <c r="GD108" s="20"/>
      <c r="GE108" s="20"/>
      <c r="GF108" s="20"/>
      <c r="GG108" s="18"/>
      <c r="GH108" s="18"/>
      <c r="GI108" s="18"/>
      <c r="GJ108" s="18"/>
      <c r="GK108" s="18"/>
      <c r="GL108" s="18"/>
      <c r="GM108" s="18"/>
    </row>
    <row r="109" spans="1:256" s="79" customFormat="1" x14ac:dyDescent="0.2">
      <c r="A109" s="7"/>
      <c r="B109" s="7" t="s">
        <v>594</v>
      </c>
      <c r="C109" s="84"/>
      <c r="D109" s="84"/>
      <c r="E109" s="84"/>
      <c r="F109" s="84"/>
      <c r="G109" s="84">
        <v>1.1217999999999999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33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23"/>
      <c r="FZ109" s="20"/>
      <c r="GA109" s="32"/>
      <c r="GB109" s="23"/>
      <c r="GC109" s="20"/>
      <c r="GD109" s="20"/>
      <c r="GE109" s="20"/>
      <c r="GF109" s="20"/>
      <c r="GG109" s="18"/>
      <c r="GH109" s="18"/>
      <c r="GI109" s="18"/>
      <c r="GJ109" s="18"/>
      <c r="GK109" s="18"/>
      <c r="GL109" s="18"/>
      <c r="GM109" s="18"/>
      <c r="GN109" s="28"/>
      <c r="GO109" s="28"/>
      <c r="GP109" s="28"/>
      <c r="GQ109" s="28"/>
      <c r="GR109" s="28"/>
      <c r="GS109" s="28"/>
      <c r="GT109" s="28"/>
      <c r="GU109" s="28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x14ac:dyDescent="0.2">
      <c r="A110" s="6" t="s">
        <v>595</v>
      </c>
      <c r="B110" s="7" t="s">
        <v>596</v>
      </c>
      <c r="C110" s="32">
        <f t="shared" ref="C110:BN110" si="82">IF(C108&gt;0,ROUND(IF(C108&lt;276,((276-C108)*0.00376159)+1.5457,IF(C108&lt;459,((459-C108)*0.00167869)+1.2385,IF(C108&lt;1027,((1027-C108)*0.00020599)+1.1215,0))),4),0)</f>
        <v>0</v>
      </c>
      <c r="D110" s="32">
        <f t="shared" si="82"/>
        <v>0</v>
      </c>
      <c r="E110" s="32">
        <f t="shared" si="82"/>
        <v>0</v>
      </c>
      <c r="F110" s="32">
        <f t="shared" si="82"/>
        <v>0</v>
      </c>
      <c r="G110" s="32">
        <f t="shared" si="82"/>
        <v>0</v>
      </c>
      <c r="H110" s="32">
        <f t="shared" si="82"/>
        <v>0</v>
      </c>
      <c r="I110" s="32">
        <f t="shared" si="82"/>
        <v>0</v>
      </c>
      <c r="J110" s="32">
        <f t="shared" si="82"/>
        <v>0</v>
      </c>
      <c r="K110" s="32">
        <f t="shared" si="82"/>
        <v>0</v>
      </c>
      <c r="L110" s="32">
        <f t="shared" si="82"/>
        <v>0</v>
      </c>
      <c r="M110" s="32">
        <f t="shared" si="82"/>
        <v>0</v>
      </c>
      <c r="N110" s="32">
        <f t="shared" si="82"/>
        <v>0</v>
      </c>
      <c r="O110" s="32">
        <f t="shared" si="82"/>
        <v>0</v>
      </c>
      <c r="P110" s="32">
        <f t="shared" si="82"/>
        <v>0</v>
      </c>
      <c r="Q110" s="32">
        <f t="shared" si="82"/>
        <v>0</v>
      </c>
      <c r="R110" s="32">
        <f t="shared" si="82"/>
        <v>0</v>
      </c>
      <c r="S110" s="32">
        <f t="shared" si="82"/>
        <v>0</v>
      </c>
      <c r="T110" s="32">
        <f t="shared" si="82"/>
        <v>0</v>
      </c>
      <c r="U110" s="32">
        <f t="shared" si="82"/>
        <v>0</v>
      </c>
      <c r="V110" s="32">
        <f t="shared" si="82"/>
        <v>0</v>
      </c>
      <c r="W110" s="32">
        <f t="shared" si="82"/>
        <v>0</v>
      </c>
      <c r="X110" s="32">
        <f t="shared" si="82"/>
        <v>0</v>
      </c>
      <c r="Y110" s="32">
        <f t="shared" si="82"/>
        <v>0</v>
      </c>
      <c r="Z110" s="32">
        <f t="shared" si="82"/>
        <v>0</v>
      </c>
      <c r="AA110" s="32">
        <f t="shared" si="82"/>
        <v>0</v>
      </c>
      <c r="AB110" s="32">
        <f t="shared" si="82"/>
        <v>0</v>
      </c>
      <c r="AC110" s="32">
        <f t="shared" si="82"/>
        <v>0</v>
      </c>
      <c r="AD110" s="32">
        <f t="shared" si="82"/>
        <v>0</v>
      </c>
      <c r="AE110" s="32">
        <f t="shared" si="82"/>
        <v>0</v>
      </c>
      <c r="AF110" s="32">
        <f t="shared" si="82"/>
        <v>0</v>
      </c>
      <c r="AG110" s="32">
        <f t="shared" si="82"/>
        <v>0</v>
      </c>
      <c r="AH110" s="32">
        <f t="shared" si="82"/>
        <v>0</v>
      </c>
      <c r="AI110" s="32">
        <f t="shared" si="82"/>
        <v>0</v>
      </c>
      <c r="AJ110" s="32">
        <f t="shared" si="82"/>
        <v>0</v>
      </c>
      <c r="AK110" s="32">
        <f t="shared" si="82"/>
        <v>0</v>
      </c>
      <c r="AL110" s="32">
        <f t="shared" si="82"/>
        <v>0</v>
      </c>
      <c r="AM110" s="32">
        <f t="shared" si="82"/>
        <v>0</v>
      </c>
      <c r="AN110" s="32">
        <f t="shared" si="82"/>
        <v>0</v>
      </c>
      <c r="AO110" s="32">
        <f t="shared" si="82"/>
        <v>0</v>
      </c>
      <c r="AP110" s="32">
        <f t="shared" si="82"/>
        <v>0</v>
      </c>
      <c r="AQ110" s="32">
        <f t="shared" si="82"/>
        <v>0</v>
      </c>
      <c r="AR110" s="32">
        <f t="shared" si="82"/>
        <v>0</v>
      </c>
      <c r="AS110" s="32">
        <f t="shared" si="82"/>
        <v>0</v>
      </c>
      <c r="AT110" s="32">
        <f t="shared" si="82"/>
        <v>0</v>
      </c>
      <c r="AU110" s="32">
        <f t="shared" si="82"/>
        <v>0</v>
      </c>
      <c r="AV110" s="32">
        <f t="shared" si="82"/>
        <v>0</v>
      </c>
      <c r="AW110" s="32">
        <f t="shared" si="82"/>
        <v>0</v>
      </c>
      <c r="AX110" s="32">
        <f t="shared" si="82"/>
        <v>0</v>
      </c>
      <c r="AY110" s="32">
        <f t="shared" si="82"/>
        <v>0</v>
      </c>
      <c r="AZ110" s="32">
        <f t="shared" si="82"/>
        <v>0</v>
      </c>
      <c r="BA110" s="32">
        <f t="shared" si="82"/>
        <v>0</v>
      </c>
      <c r="BB110" s="32">
        <f t="shared" si="82"/>
        <v>0</v>
      </c>
      <c r="BC110" s="32">
        <f t="shared" si="82"/>
        <v>0</v>
      </c>
      <c r="BD110" s="32">
        <f t="shared" si="82"/>
        <v>0</v>
      </c>
      <c r="BE110" s="32">
        <f t="shared" si="82"/>
        <v>0</v>
      </c>
      <c r="BF110" s="32">
        <f t="shared" si="82"/>
        <v>0</v>
      </c>
      <c r="BG110" s="32">
        <f t="shared" si="82"/>
        <v>0</v>
      </c>
      <c r="BH110" s="32">
        <f t="shared" si="82"/>
        <v>0</v>
      </c>
      <c r="BI110" s="32">
        <f t="shared" si="82"/>
        <v>0</v>
      </c>
      <c r="BJ110" s="32">
        <f t="shared" si="82"/>
        <v>0</v>
      </c>
      <c r="BK110" s="32">
        <f t="shared" si="82"/>
        <v>0</v>
      </c>
      <c r="BL110" s="32">
        <f t="shared" si="82"/>
        <v>0</v>
      </c>
      <c r="BM110" s="32">
        <f t="shared" si="82"/>
        <v>0</v>
      </c>
      <c r="BN110" s="32">
        <f t="shared" si="82"/>
        <v>0</v>
      </c>
      <c r="BO110" s="32">
        <f t="shared" ref="BO110:DZ110" si="83">IF(BO108&gt;0,ROUND(IF(BO108&lt;276,((276-BO108)*0.00376159)+1.5457,IF(BO108&lt;459,((459-BO108)*0.00167869)+1.2385,IF(BO108&lt;1027,((1027-BO108)*0.00020599)+1.1215,0))),4),0)</f>
        <v>0</v>
      </c>
      <c r="BP110" s="32">
        <f t="shared" si="83"/>
        <v>0</v>
      </c>
      <c r="BQ110" s="32">
        <f t="shared" si="83"/>
        <v>0</v>
      </c>
      <c r="BR110" s="32">
        <f t="shared" si="83"/>
        <v>0</v>
      </c>
      <c r="BS110" s="32">
        <f t="shared" si="83"/>
        <v>0</v>
      </c>
      <c r="BT110" s="32">
        <f t="shared" si="83"/>
        <v>0</v>
      </c>
      <c r="BU110" s="32">
        <f t="shared" si="83"/>
        <v>0</v>
      </c>
      <c r="BV110" s="32">
        <f t="shared" si="83"/>
        <v>0</v>
      </c>
      <c r="BW110" s="32">
        <f t="shared" si="83"/>
        <v>0</v>
      </c>
      <c r="BX110" s="32">
        <f t="shared" si="83"/>
        <v>0</v>
      </c>
      <c r="BY110" s="32">
        <f t="shared" si="83"/>
        <v>0</v>
      </c>
      <c r="BZ110" s="32">
        <f t="shared" si="83"/>
        <v>0</v>
      </c>
      <c r="CA110" s="32">
        <f t="shared" si="83"/>
        <v>0</v>
      </c>
      <c r="CB110" s="32">
        <f t="shared" si="83"/>
        <v>0</v>
      </c>
      <c r="CC110" s="32">
        <f t="shared" si="83"/>
        <v>0</v>
      </c>
      <c r="CD110" s="32">
        <f t="shared" si="83"/>
        <v>0</v>
      </c>
      <c r="CE110" s="32">
        <f t="shared" si="83"/>
        <v>0</v>
      </c>
      <c r="CF110" s="32">
        <f t="shared" si="83"/>
        <v>0</v>
      </c>
      <c r="CG110" s="32">
        <f t="shared" si="83"/>
        <v>0</v>
      </c>
      <c r="CH110" s="32">
        <f t="shared" si="83"/>
        <v>0</v>
      </c>
      <c r="CI110" s="32">
        <f t="shared" si="83"/>
        <v>0</v>
      </c>
      <c r="CJ110" s="32">
        <f t="shared" si="83"/>
        <v>0</v>
      </c>
      <c r="CK110" s="32">
        <f t="shared" si="83"/>
        <v>0</v>
      </c>
      <c r="CL110" s="32">
        <f t="shared" si="83"/>
        <v>0</v>
      </c>
      <c r="CM110" s="32">
        <f t="shared" si="83"/>
        <v>0</v>
      </c>
      <c r="CN110" s="32">
        <f t="shared" si="83"/>
        <v>0</v>
      </c>
      <c r="CO110" s="32">
        <f t="shared" si="83"/>
        <v>0</v>
      </c>
      <c r="CP110" s="32">
        <f t="shared" si="83"/>
        <v>0</v>
      </c>
      <c r="CQ110" s="32">
        <f t="shared" si="83"/>
        <v>0</v>
      </c>
      <c r="CR110" s="32">
        <f t="shared" si="83"/>
        <v>0</v>
      </c>
      <c r="CS110" s="32">
        <f t="shared" si="83"/>
        <v>0</v>
      </c>
      <c r="CT110" s="32">
        <f t="shared" si="83"/>
        <v>0</v>
      </c>
      <c r="CU110" s="32">
        <f t="shared" si="83"/>
        <v>0</v>
      </c>
      <c r="CV110" s="32">
        <f t="shared" si="83"/>
        <v>0</v>
      </c>
      <c r="CW110" s="32">
        <f t="shared" si="83"/>
        <v>0</v>
      </c>
      <c r="CX110" s="32">
        <f t="shared" si="83"/>
        <v>0</v>
      </c>
      <c r="CY110" s="32">
        <f t="shared" si="83"/>
        <v>0</v>
      </c>
      <c r="CZ110" s="32">
        <f t="shared" si="83"/>
        <v>0</v>
      </c>
      <c r="DA110" s="32">
        <f t="shared" si="83"/>
        <v>0</v>
      </c>
      <c r="DB110" s="32">
        <f t="shared" si="83"/>
        <v>0</v>
      </c>
      <c r="DC110" s="32">
        <f t="shared" si="83"/>
        <v>0</v>
      </c>
      <c r="DD110" s="32">
        <f t="shared" si="83"/>
        <v>0</v>
      </c>
      <c r="DE110" s="32">
        <f t="shared" si="83"/>
        <v>0</v>
      </c>
      <c r="DF110" s="32">
        <f t="shared" si="83"/>
        <v>0</v>
      </c>
      <c r="DG110" s="32">
        <f t="shared" si="83"/>
        <v>0</v>
      </c>
      <c r="DH110" s="32">
        <f t="shared" si="83"/>
        <v>0</v>
      </c>
      <c r="DI110" s="32">
        <f t="shared" si="83"/>
        <v>0</v>
      </c>
      <c r="DJ110" s="32">
        <f t="shared" si="83"/>
        <v>0</v>
      </c>
      <c r="DK110" s="32">
        <f t="shared" si="83"/>
        <v>0</v>
      </c>
      <c r="DL110" s="32">
        <f t="shared" si="83"/>
        <v>0</v>
      </c>
      <c r="DM110" s="32">
        <f t="shared" si="83"/>
        <v>1.6909000000000001</v>
      </c>
      <c r="DN110" s="32">
        <f t="shared" si="83"/>
        <v>0</v>
      </c>
      <c r="DO110" s="32">
        <f t="shared" si="83"/>
        <v>0</v>
      </c>
      <c r="DP110" s="32">
        <f t="shared" si="83"/>
        <v>0</v>
      </c>
      <c r="DQ110" s="32">
        <f t="shared" si="83"/>
        <v>0</v>
      </c>
      <c r="DR110" s="32">
        <f t="shared" si="83"/>
        <v>0</v>
      </c>
      <c r="DS110" s="32">
        <f t="shared" si="83"/>
        <v>0</v>
      </c>
      <c r="DT110" s="32">
        <f t="shared" si="83"/>
        <v>0</v>
      </c>
      <c r="DU110" s="32">
        <f t="shared" si="83"/>
        <v>0</v>
      </c>
      <c r="DV110" s="32">
        <f t="shared" si="83"/>
        <v>0</v>
      </c>
      <c r="DW110" s="32">
        <f t="shared" si="83"/>
        <v>0</v>
      </c>
      <c r="DX110" s="32">
        <f t="shared" si="83"/>
        <v>0</v>
      </c>
      <c r="DY110" s="32">
        <f t="shared" si="83"/>
        <v>0</v>
      </c>
      <c r="DZ110" s="32">
        <f t="shared" si="83"/>
        <v>0</v>
      </c>
      <c r="EA110" s="32">
        <f t="shared" ref="EA110:FX110" si="84">IF(EA108&gt;0,ROUND(IF(EA108&lt;276,((276-EA108)*0.00376159)+1.5457,IF(EA108&lt;459,((459-EA108)*0.00167869)+1.2385,IF(EA108&lt;1027,((1027-EA108)*0.00020599)+1.1215,0))),4),0)</f>
        <v>0</v>
      </c>
      <c r="EB110" s="32">
        <f t="shared" si="84"/>
        <v>0</v>
      </c>
      <c r="EC110" s="32">
        <f t="shared" si="84"/>
        <v>0</v>
      </c>
      <c r="ED110" s="32">
        <f t="shared" si="84"/>
        <v>0</v>
      </c>
      <c r="EE110" s="32">
        <f t="shared" si="84"/>
        <v>0</v>
      </c>
      <c r="EF110" s="32">
        <f t="shared" si="84"/>
        <v>0</v>
      </c>
      <c r="EG110" s="32">
        <f t="shared" si="84"/>
        <v>0</v>
      </c>
      <c r="EH110" s="32">
        <f t="shared" si="84"/>
        <v>0</v>
      </c>
      <c r="EI110" s="32">
        <f t="shared" si="84"/>
        <v>0</v>
      </c>
      <c r="EJ110" s="32">
        <f t="shared" si="84"/>
        <v>0</v>
      </c>
      <c r="EK110" s="32">
        <f t="shared" si="84"/>
        <v>0</v>
      </c>
      <c r="EL110" s="32">
        <f t="shared" si="84"/>
        <v>0</v>
      </c>
      <c r="EM110" s="32">
        <f t="shared" si="84"/>
        <v>0</v>
      </c>
      <c r="EN110" s="32">
        <f t="shared" si="84"/>
        <v>0</v>
      </c>
      <c r="EO110" s="32">
        <f t="shared" si="84"/>
        <v>0</v>
      </c>
      <c r="EP110" s="32">
        <f t="shared" si="84"/>
        <v>0</v>
      </c>
      <c r="EQ110" s="32">
        <f t="shared" si="84"/>
        <v>0</v>
      </c>
      <c r="ER110" s="32">
        <f t="shared" si="84"/>
        <v>0</v>
      </c>
      <c r="ES110" s="32">
        <f t="shared" si="84"/>
        <v>0</v>
      </c>
      <c r="ET110" s="32">
        <f t="shared" si="84"/>
        <v>1.9767999999999999</v>
      </c>
      <c r="EU110" s="32">
        <f t="shared" si="84"/>
        <v>0</v>
      </c>
      <c r="EV110" s="32">
        <f t="shared" si="84"/>
        <v>0</v>
      </c>
      <c r="EW110" s="32">
        <f t="shared" si="84"/>
        <v>0</v>
      </c>
      <c r="EX110" s="32">
        <f t="shared" si="84"/>
        <v>0</v>
      </c>
      <c r="EY110" s="32">
        <f t="shared" si="84"/>
        <v>0</v>
      </c>
      <c r="EZ110" s="32">
        <f t="shared" si="84"/>
        <v>0</v>
      </c>
      <c r="FA110" s="32">
        <f t="shared" si="84"/>
        <v>0</v>
      </c>
      <c r="FB110" s="32">
        <f t="shared" si="84"/>
        <v>0</v>
      </c>
      <c r="FC110" s="32">
        <f t="shared" si="84"/>
        <v>0</v>
      </c>
      <c r="FD110" s="32">
        <f t="shared" si="84"/>
        <v>0</v>
      </c>
      <c r="FE110" s="32">
        <f t="shared" si="84"/>
        <v>0</v>
      </c>
      <c r="FF110" s="32">
        <f t="shared" si="84"/>
        <v>0</v>
      </c>
      <c r="FG110" s="32">
        <f t="shared" si="84"/>
        <v>0</v>
      </c>
      <c r="FH110" s="32">
        <f t="shared" si="84"/>
        <v>0</v>
      </c>
      <c r="FI110" s="32">
        <f t="shared" si="84"/>
        <v>0</v>
      </c>
      <c r="FJ110" s="32">
        <f t="shared" si="84"/>
        <v>0</v>
      </c>
      <c r="FK110" s="32">
        <f t="shared" si="84"/>
        <v>0</v>
      </c>
      <c r="FL110" s="32">
        <f t="shared" si="84"/>
        <v>0</v>
      </c>
      <c r="FM110" s="32">
        <f t="shared" si="84"/>
        <v>0</v>
      </c>
      <c r="FN110" s="32">
        <f t="shared" si="84"/>
        <v>0</v>
      </c>
      <c r="FO110" s="32">
        <f t="shared" si="84"/>
        <v>0</v>
      </c>
      <c r="FP110" s="32">
        <f t="shared" si="84"/>
        <v>0</v>
      </c>
      <c r="FQ110" s="32">
        <f t="shared" si="84"/>
        <v>0</v>
      </c>
      <c r="FR110" s="32">
        <f t="shared" si="84"/>
        <v>0</v>
      </c>
      <c r="FS110" s="32">
        <f t="shared" si="84"/>
        <v>0</v>
      </c>
      <c r="FT110" s="32">
        <f t="shared" si="84"/>
        <v>0</v>
      </c>
      <c r="FU110" s="32">
        <f t="shared" si="84"/>
        <v>0</v>
      </c>
      <c r="FV110" s="32">
        <f t="shared" si="84"/>
        <v>0</v>
      </c>
      <c r="FW110" s="32">
        <f t="shared" si="84"/>
        <v>0</v>
      </c>
      <c r="FX110" s="32">
        <f t="shared" si="84"/>
        <v>0</v>
      </c>
      <c r="FY110" s="85"/>
      <c r="FZ110" s="7"/>
      <c r="GA110" s="7"/>
      <c r="GB110" s="23"/>
      <c r="GC110" s="20"/>
      <c r="GD110" s="20"/>
      <c r="GE110" s="20"/>
      <c r="GF110" s="20"/>
      <c r="GG110" s="18"/>
      <c r="GH110" s="18"/>
      <c r="GI110" s="18"/>
      <c r="GJ110" s="18"/>
      <c r="GK110" s="18"/>
      <c r="GL110" s="18"/>
      <c r="GM110" s="18"/>
    </row>
    <row r="111" spans="1:256" x14ac:dyDescent="0.2">
      <c r="A111" s="6" t="s">
        <v>597</v>
      </c>
      <c r="B111" s="7" t="s">
        <v>598</v>
      </c>
      <c r="C111" s="32">
        <f t="shared" ref="C111:BN111" si="85">ROUND(IF(C102&lt;276,((276-C102)*0.00376159)+1.5457,IF(C102&lt;459,((459-C102)*0.00167869)+1.2385,IF(C102&lt;1027,((1027-C102)*0.00020599)+1.1215,IF(C102&lt;2293,((2293-C102)*0.00005387)+1.0533,IF(C102&lt;3500,((3500-C102)*0.00001367)+1.0368,IF(C102&lt;5000,((5000-C102)*0.00000473)+1.0297,IF(C102&gt;=5000,1.0297))))))),4)</f>
        <v>1.0297000000000001</v>
      </c>
      <c r="D111" s="32">
        <f t="shared" si="85"/>
        <v>1.0297000000000001</v>
      </c>
      <c r="E111" s="32">
        <f t="shared" si="85"/>
        <v>1.0297000000000001</v>
      </c>
      <c r="F111" s="32">
        <f t="shared" si="85"/>
        <v>1.0297000000000001</v>
      </c>
      <c r="G111" s="32">
        <f t="shared" si="85"/>
        <v>1.1096999999999999</v>
      </c>
      <c r="H111" s="32">
        <f t="shared" si="85"/>
        <v>1.1152</v>
      </c>
      <c r="I111" s="32">
        <f t="shared" si="85"/>
        <v>1.0297000000000001</v>
      </c>
      <c r="J111" s="32">
        <f t="shared" si="85"/>
        <v>1.0530999999999999</v>
      </c>
      <c r="K111" s="32">
        <f t="shared" si="85"/>
        <v>1.6145</v>
      </c>
      <c r="L111" s="32">
        <f t="shared" si="85"/>
        <v>1.052</v>
      </c>
      <c r="M111" s="32">
        <f t="shared" si="85"/>
        <v>1.1131</v>
      </c>
      <c r="N111" s="32">
        <f t="shared" si="85"/>
        <v>1.0297000000000001</v>
      </c>
      <c r="O111" s="32">
        <f t="shared" si="85"/>
        <v>1.0297000000000001</v>
      </c>
      <c r="P111" s="32">
        <f t="shared" si="85"/>
        <v>1.4944999999999999</v>
      </c>
      <c r="Q111" s="32">
        <f t="shared" si="85"/>
        <v>1.0297000000000001</v>
      </c>
      <c r="R111" s="32">
        <f t="shared" si="85"/>
        <v>1.0297000000000001</v>
      </c>
      <c r="S111" s="32">
        <f t="shared" si="85"/>
        <v>1.0855999999999999</v>
      </c>
      <c r="T111" s="32">
        <f t="shared" si="85"/>
        <v>1.9443999999999999</v>
      </c>
      <c r="U111" s="32">
        <f t="shared" si="85"/>
        <v>2.3717000000000001</v>
      </c>
      <c r="V111" s="32">
        <f t="shared" si="85"/>
        <v>1.5449999999999999</v>
      </c>
      <c r="W111" s="32">
        <f t="shared" si="85"/>
        <v>2.0602999999999998</v>
      </c>
      <c r="X111" s="32">
        <f t="shared" si="85"/>
        <v>2.3957999999999999</v>
      </c>
      <c r="Y111" s="32">
        <f t="shared" si="85"/>
        <v>1.1658999999999999</v>
      </c>
      <c r="Z111" s="32">
        <f t="shared" si="85"/>
        <v>1.6774</v>
      </c>
      <c r="AA111" s="32">
        <f t="shared" si="85"/>
        <v>1.0297000000000001</v>
      </c>
      <c r="AB111" s="32">
        <f t="shared" si="85"/>
        <v>1.0297000000000001</v>
      </c>
      <c r="AC111" s="32">
        <f t="shared" si="85"/>
        <v>1.1262000000000001</v>
      </c>
      <c r="AD111" s="32">
        <f t="shared" si="85"/>
        <v>1.0998000000000001</v>
      </c>
      <c r="AE111" s="32">
        <f t="shared" si="85"/>
        <v>2.2061999999999999</v>
      </c>
      <c r="AF111" s="32">
        <f t="shared" si="85"/>
        <v>1.9263999999999999</v>
      </c>
      <c r="AG111" s="32">
        <f t="shared" si="85"/>
        <v>1.1971000000000001</v>
      </c>
      <c r="AH111" s="32">
        <f t="shared" si="85"/>
        <v>1.1201000000000001</v>
      </c>
      <c r="AI111" s="32">
        <f t="shared" si="85"/>
        <v>1.3836999999999999</v>
      </c>
      <c r="AJ111" s="32">
        <f t="shared" si="85"/>
        <v>1.9632000000000001</v>
      </c>
      <c r="AK111" s="32">
        <f t="shared" si="85"/>
        <v>1.7996000000000001</v>
      </c>
      <c r="AL111" s="32">
        <f t="shared" si="85"/>
        <v>1.5264</v>
      </c>
      <c r="AM111" s="32">
        <f t="shared" si="85"/>
        <v>1.2947</v>
      </c>
      <c r="AN111" s="32">
        <f t="shared" si="85"/>
        <v>1.4248000000000001</v>
      </c>
      <c r="AO111" s="32">
        <f t="shared" si="85"/>
        <v>1.0309999999999999</v>
      </c>
      <c r="AP111" s="32">
        <f t="shared" si="85"/>
        <v>1.0297000000000001</v>
      </c>
      <c r="AQ111" s="32">
        <f t="shared" si="85"/>
        <v>1.6359999999999999</v>
      </c>
      <c r="AR111" s="32">
        <f t="shared" si="85"/>
        <v>1.0297000000000001</v>
      </c>
      <c r="AS111" s="32">
        <f t="shared" si="85"/>
        <v>1.0297000000000001</v>
      </c>
      <c r="AT111" s="32">
        <f t="shared" si="85"/>
        <v>1.0530999999999999</v>
      </c>
      <c r="AU111" s="32">
        <f t="shared" si="85"/>
        <v>1.5314000000000001</v>
      </c>
      <c r="AV111" s="32">
        <f t="shared" si="85"/>
        <v>1.4424999999999999</v>
      </c>
      <c r="AW111" s="32">
        <f t="shared" si="85"/>
        <v>1.6197999999999999</v>
      </c>
      <c r="AX111" s="32">
        <f t="shared" si="85"/>
        <v>2.3111999999999999</v>
      </c>
      <c r="AY111" s="32">
        <f t="shared" si="85"/>
        <v>1.2746</v>
      </c>
      <c r="AZ111" s="32">
        <f t="shared" si="85"/>
        <v>1.0297000000000001</v>
      </c>
      <c r="BA111" s="32">
        <f t="shared" si="85"/>
        <v>1.0297000000000001</v>
      </c>
      <c r="BB111" s="32">
        <f t="shared" si="85"/>
        <v>1.0297000000000001</v>
      </c>
      <c r="BC111" s="32">
        <f t="shared" si="85"/>
        <v>1.0297000000000001</v>
      </c>
      <c r="BD111" s="32">
        <f t="shared" si="85"/>
        <v>1.0361</v>
      </c>
      <c r="BE111" s="32">
        <f t="shared" si="85"/>
        <v>1.1036999999999999</v>
      </c>
      <c r="BF111" s="32">
        <f t="shared" si="85"/>
        <v>1.0297000000000001</v>
      </c>
      <c r="BG111" s="32">
        <f t="shared" si="85"/>
        <v>1.1281000000000001</v>
      </c>
      <c r="BH111" s="32">
        <f t="shared" si="85"/>
        <v>1.2114</v>
      </c>
      <c r="BI111" s="32">
        <f t="shared" si="85"/>
        <v>1.5398000000000001</v>
      </c>
      <c r="BJ111" s="32">
        <f t="shared" si="85"/>
        <v>1.0297000000000001</v>
      </c>
      <c r="BK111" s="32">
        <f t="shared" si="85"/>
        <v>1.0297000000000001</v>
      </c>
      <c r="BL111" s="32">
        <f t="shared" si="85"/>
        <v>2.0234000000000001</v>
      </c>
      <c r="BM111" s="32">
        <f t="shared" si="85"/>
        <v>1.4752000000000001</v>
      </c>
      <c r="BN111" s="32">
        <f t="shared" si="85"/>
        <v>1.0367</v>
      </c>
      <c r="BO111" s="32">
        <f t="shared" ref="BO111:DZ111" si="86">ROUND(IF(BO102&lt;276,((276-BO102)*0.00376159)+1.5457,IF(BO102&lt;459,((459-BO102)*0.00167869)+1.2385,IF(BO102&lt;1027,((1027-BO102)*0.00020599)+1.1215,IF(BO102&lt;2293,((2293-BO102)*0.00005387)+1.0533,IF(BO102&lt;3500,((3500-BO102)*0.00001367)+1.0368,IF(BO102&lt;5000,((5000-BO102)*0.00000473)+1.0297,IF(BO102&gt;=5000,1.0297))))))),4)</f>
        <v>1.1033999999999999</v>
      </c>
      <c r="BP111" s="32">
        <f t="shared" si="86"/>
        <v>1.8338000000000001</v>
      </c>
      <c r="BQ111" s="32">
        <f t="shared" si="86"/>
        <v>1.0297000000000001</v>
      </c>
      <c r="BR111" s="32">
        <f t="shared" si="86"/>
        <v>1.0313000000000001</v>
      </c>
      <c r="BS111" s="32">
        <f t="shared" si="86"/>
        <v>1.1124000000000001</v>
      </c>
      <c r="BT111" s="32">
        <f t="shared" si="86"/>
        <v>1.3006</v>
      </c>
      <c r="BU111" s="32">
        <f t="shared" si="86"/>
        <v>1.3072999999999999</v>
      </c>
      <c r="BV111" s="32">
        <f t="shared" si="86"/>
        <v>1.1073999999999999</v>
      </c>
      <c r="BW111" s="32">
        <f t="shared" si="86"/>
        <v>1.0668</v>
      </c>
      <c r="BX111" s="32">
        <f t="shared" si="86"/>
        <v>2.2961</v>
      </c>
      <c r="BY111" s="32">
        <f t="shared" si="86"/>
        <v>1.2282999999999999</v>
      </c>
      <c r="BZ111" s="32">
        <f t="shared" si="86"/>
        <v>1.7131000000000001</v>
      </c>
      <c r="CA111" s="32">
        <f t="shared" si="86"/>
        <v>1.9350000000000001</v>
      </c>
      <c r="CB111" s="32">
        <f t="shared" si="86"/>
        <v>1.0297000000000001</v>
      </c>
      <c r="CC111" s="32">
        <f t="shared" si="86"/>
        <v>1.8560000000000001</v>
      </c>
      <c r="CD111" s="32">
        <f t="shared" si="86"/>
        <v>1.7014</v>
      </c>
      <c r="CE111" s="32">
        <f t="shared" si="86"/>
        <v>1.9670000000000001</v>
      </c>
      <c r="CF111" s="32">
        <f t="shared" si="86"/>
        <v>2.0703999999999998</v>
      </c>
      <c r="CG111" s="32">
        <f t="shared" si="86"/>
        <v>1.7887</v>
      </c>
      <c r="CH111" s="32">
        <f t="shared" si="86"/>
        <v>2.1776</v>
      </c>
      <c r="CI111" s="32">
        <f t="shared" si="86"/>
        <v>1.1837</v>
      </c>
      <c r="CJ111" s="32">
        <f t="shared" si="86"/>
        <v>1.1314</v>
      </c>
      <c r="CK111" s="32">
        <f t="shared" si="86"/>
        <v>1.0297000000000001</v>
      </c>
      <c r="CL111" s="32">
        <f t="shared" si="86"/>
        <v>1.1032999999999999</v>
      </c>
      <c r="CM111" s="32">
        <f t="shared" si="86"/>
        <v>1.1714</v>
      </c>
      <c r="CN111" s="32">
        <f t="shared" si="86"/>
        <v>1.0297000000000001</v>
      </c>
      <c r="CO111" s="32">
        <f t="shared" si="86"/>
        <v>1.0297000000000001</v>
      </c>
      <c r="CP111" s="32">
        <f t="shared" si="86"/>
        <v>1.1203000000000001</v>
      </c>
      <c r="CQ111" s="32">
        <f t="shared" si="86"/>
        <v>1.1479999999999999</v>
      </c>
      <c r="CR111" s="32">
        <f t="shared" si="86"/>
        <v>1.6660999999999999</v>
      </c>
      <c r="CS111" s="32">
        <f t="shared" si="86"/>
        <v>1.4369000000000001</v>
      </c>
      <c r="CT111" s="32">
        <f t="shared" si="86"/>
        <v>2.1625999999999999</v>
      </c>
      <c r="CU111" s="32">
        <f t="shared" si="86"/>
        <v>1.2553000000000001</v>
      </c>
      <c r="CV111" s="32">
        <f t="shared" si="86"/>
        <v>2.3957999999999999</v>
      </c>
      <c r="CW111" s="32">
        <f t="shared" si="86"/>
        <v>1.8297000000000001</v>
      </c>
      <c r="CX111" s="32">
        <f t="shared" si="86"/>
        <v>1.2335</v>
      </c>
      <c r="CY111" s="32">
        <f t="shared" si="86"/>
        <v>2.3957999999999999</v>
      </c>
      <c r="CZ111" s="32">
        <f t="shared" si="86"/>
        <v>1.0665</v>
      </c>
      <c r="DA111" s="32">
        <f t="shared" si="86"/>
        <v>1.7902</v>
      </c>
      <c r="DB111" s="32">
        <f t="shared" si="86"/>
        <v>1.4726999999999999</v>
      </c>
      <c r="DC111" s="32">
        <f t="shared" si="86"/>
        <v>1.9632000000000001</v>
      </c>
      <c r="DD111" s="32">
        <f t="shared" si="86"/>
        <v>1.9696</v>
      </c>
      <c r="DE111" s="32">
        <f t="shared" si="86"/>
        <v>1.4131</v>
      </c>
      <c r="DF111" s="32">
        <f t="shared" si="86"/>
        <v>1.0297000000000001</v>
      </c>
      <c r="DG111" s="32">
        <f t="shared" si="86"/>
        <v>2.2471999999999999</v>
      </c>
      <c r="DH111" s="32">
        <f t="shared" si="86"/>
        <v>1.0660000000000001</v>
      </c>
      <c r="DI111" s="32">
        <f t="shared" si="86"/>
        <v>1.0482</v>
      </c>
      <c r="DJ111" s="32">
        <f t="shared" si="86"/>
        <v>1.1971000000000001</v>
      </c>
      <c r="DK111" s="32">
        <f t="shared" si="86"/>
        <v>1.2341</v>
      </c>
      <c r="DL111" s="32">
        <f t="shared" si="86"/>
        <v>1.0297000000000001</v>
      </c>
      <c r="DM111" s="32">
        <f t="shared" si="86"/>
        <v>1.6469</v>
      </c>
      <c r="DN111" s="32">
        <f t="shared" si="86"/>
        <v>1.1026</v>
      </c>
      <c r="DO111" s="32">
        <f t="shared" si="86"/>
        <v>1.0395000000000001</v>
      </c>
      <c r="DP111" s="32">
        <f t="shared" si="86"/>
        <v>1.7733000000000001</v>
      </c>
      <c r="DQ111" s="32">
        <f t="shared" si="86"/>
        <v>1.1600999999999999</v>
      </c>
      <c r="DR111" s="32">
        <f t="shared" si="86"/>
        <v>1.0994999999999999</v>
      </c>
      <c r="DS111" s="32">
        <f t="shared" si="86"/>
        <v>1.1809000000000001</v>
      </c>
      <c r="DT111" s="32">
        <f t="shared" si="86"/>
        <v>1.9708000000000001</v>
      </c>
      <c r="DU111" s="32">
        <f t="shared" si="86"/>
        <v>1.3794999999999999</v>
      </c>
      <c r="DV111" s="32">
        <f t="shared" si="86"/>
        <v>1.7281</v>
      </c>
      <c r="DW111" s="32">
        <f t="shared" si="86"/>
        <v>1.4713000000000001</v>
      </c>
      <c r="DX111" s="32">
        <f t="shared" si="86"/>
        <v>1.9377</v>
      </c>
      <c r="DY111" s="32">
        <f t="shared" si="86"/>
        <v>1.4665999999999999</v>
      </c>
      <c r="DZ111" s="32">
        <f t="shared" si="86"/>
        <v>1.1706000000000001</v>
      </c>
      <c r="EA111" s="32">
        <f t="shared" ref="EA111:FX111" si="87">ROUND(IF(EA102&lt;276,((276-EA102)*0.00376159)+1.5457,IF(EA102&lt;459,((459-EA102)*0.00167869)+1.2385,IF(EA102&lt;1027,((1027-EA102)*0.00020599)+1.1215,IF(EA102&lt;2293,((2293-EA102)*0.00005387)+1.0533,IF(EA102&lt;3500,((3500-EA102)*0.00001367)+1.0368,IF(EA102&lt;5000,((5000-EA102)*0.00000473)+1.0297,IF(EA102&gt;=5000,1.0297))))))),4)</f>
        <v>1.2113</v>
      </c>
      <c r="EB111" s="32">
        <f t="shared" si="87"/>
        <v>1.2104999999999999</v>
      </c>
      <c r="EC111" s="32">
        <f t="shared" si="87"/>
        <v>1.4752000000000001</v>
      </c>
      <c r="ED111" s="32">
        <f t="shared" si="87"/>
        <v>1.0888</v>
      </c>
      <c r="EE111" s="32">
        <f t="shared" si="87"/>
        <v>1.8241000000000001</v>
      </c>
      <c r="EF111" s="32">
        <f t="shared" si="87"/>
        <v>1.0953999999999999</v>
      </c>
      <c r="EG111" s="32">
        <f t="shared" si="87"/>
        <v>1.5550999999999999</v>
      </c>
      <c r="EH111" s="32">
        <f t="shared" si="87"/>
        <v>1.6191</v>
      </c>
      <c r="EI111" s="32">
        <f t="shared" si="87"/>
        <v>1.0297000000000001</v>
      </c>
      <c r="EJ111" s="32">
        <f t="shared" si="87"/>
        <v>1.0297000000000001</v>
      </c>
      <c r="EK111" s="32">
        <f t="shared" si="87"/>
        <v>1.19</v>
      </c>
      <c r="EL111" s="32">
        <f t="shared" si="87"/>
        <v>1.2358</v>
      </c>
      <c r="EM111" s="32">
        <f t="shared" si="87"/>
        <v>1.3056000000000001</v>
      </c>
      <c r="EN111" s="32">
        <f t="shared" si="87"/>
        <v>1.119</v>
      </c>
      <c r="EO111" s="32">
        <f t="shared" si="87"/>
        <v>1.4202999999999999</v>
      </c>
      <c r="EP111" s="32">
        <f t="shared" si="87"/>
        <v>1.2847</v>
      </c>
      <c r="EQ111" s="32">
        <f t="shared" si="87"/>
        <v>1.0471999999999999</v>
      </c>
      <c r="ER111" s="32">
        <f t="shared" si="87"/>
        <v>1.4609000000000001</v>
      </c>
      <c r="ES111" s="32">
        <f t="shared" si="87"/>
        <v>1.8917999999999999</v>
      </c>
      <c r="ET111" s="32">
        <f t="shared" si="87"/>
        <v>1.7763</v>
      </c>
      <c r="EU111" s="32">
        <f t="shared" si="87"/>
        <v>1.2072000000000001</v>
      </c>
      <c r="EV111" s="32">
        <f t="shared" si="87"/>
        <v>2.2566000000000002</v>
      </c>
      <c r="EW111" s="32">
        <f t="shared" si="87"/>
        <v>1.1477999999999999</v>
      </c>
      <c r="EX111" s="32">
        <f t="shared" si="87"/>
        <v>1.9034</v>
      </c>
      <c r="EY111" s="32">
        <f t="shared" si="87"/>
        <v>1.2081</v>
      </c>
      <c r="EZ111" s="32">
        <f t="shared" si="87"/>
        <v>2.0670999999999999</v>
      </c>
      <c r="FA111" s="32">
        <f t="shared" si="87"/>
        <v>1.0366</v>
      </c>
      <c r="FB111" s="32">
        <f t="shared" si="87"/>
        <v>1.4468000000000001</v>
      </c>
      <c r="FC111" s="32">
        <f t="shared" si="87"/>
        <v>1.0548</v>
      </c>
      <c r="FD111" s="32">
        <f t="shared" si="87"/>
        <v>1.2805</v>
      </c>
      <c r="FE111" s="32">
        <f t="shared" si="87"/>
        <v>2.2281</v>
      </c>
      <c r="FF111" s="32">
        <f t="shared" si="87"/>
        <v>1.7912999999999999</v>
      </c>
      <c r="FG111" s="32">
        <f t="shared" si="87"/>
        <v>2.0975000000000001</v>
      </c>
      <c r="FH111" s="32">
        <f t="shared" si="87"/>
        <v>2.2785000000000002</v>
      </c>
      <c r="FI111" s="32">
        <f t="shared" si="87"/>
        <v>1.0771999999999999</v>
      </c>
      <c r="FJ111" s="32">
        <f t="shared" si="87"/>
        <v>1.0664</v>
      </c>
      <c r="FK111" s="32">
        <f t="shared" si="87"/>
        <v>1.0483</v>
      </c>
      <c r="FL111" s="32">
        <f t="shared" si="87"/>
        <v>1.0297000000000001</v>
      </c>
      <c r="FM111" s="32">
        <f t="shared" si="87"/>
        <v>1.0354000000000001</v>
      </c>
      <c r="FN111" s="32">
        <f t="shared" si="87"/>
        <v>1.0297000000000001</v>
      </c>
      <c r="FO111" s="32">
        <f t="shared" si="87"/>
        <v>1.1156999999999999</v>
      </c>
      <c r="FP111" s="32">
        <f t="shared" si="87"/>
        <v>1.0519000000000001</v>
      </c>
      <c r="FQ111" s="32">
        <f t="shared" si="87"/>
        <v>1.1212</v>
      </c>
      <c r="FR111" s="32">
        <f t="shared" si="87"/>
        <v>1.9151</v>
      </c>
      <c r="FS111" s="32">
        <f t="shared" si="87"/>
        <v>1.8342000000000001</v>
      </c>
      <c r="FT111" s="32">
        <f t="shared" si="87"/>
        <v>2.3420000000000001</v>
      </c>
      <c r="FU111" s="32">
        <f t="shared" si="87"/>
        <v>1.1573</v>
      </c>
      <c r="FV111" s="32">
        <f t="shared" si="87"/>
        <v>1.1856</v>
      </c>
      <c r="FW111" s="32">
        <f t="shared" si="87"/>
        <v>1.9018999999999999</v>
      </c>
      <c r="FX111" s="32">
        <f t="shared" si="87"/>
        <v>2.3601000000000001</v>
      </c>
      <c r="FY111" s="33"/>
      <c r="FZ111" s="7"/>
      <c r="GA111" s="7"/>
      <c r="GB111" s="23"/>
      <c r="GC111" s="20"/>
      <c r="GD111" s="20"/>
      <c r="GE111" s="20"/>
      <c r="GF111" s="20"/>
      <c r="GG111" s="7"/>
      <c r="GH111" s="7"/>
      <c r="GI111" s="7"/>
      <c r="GJ111" s="7"/>
      <c r="GK111" s="7"/>
      <c r="GL111" s="7"/>
      <c r="GM111" s="7"/>
    </row>
    <row r="112" spans="1:256" x14ac:dyDescent="0.2">
      <c r="A112" s="6" t="s">
        <v>599</v>
      </c>
      <c r="B112" s="7" t="s">
        <v>600</v>
      </c>
      <c r="C112" s="32">
        <f t="shared" ref="C112:BN112" si="88">MAX(C110,C111)</f>
        <v>1.0297000000000001</v>
      </c>
      <c r="D112" s="32">
        <f t="shared" si="88"/>
        <v>1.0297000000000001</v>
      </c>
      <c r="E112" s="32">
        <f t="shared" si="88"/>
        <v>1.0297000000000001</v>
      </c>
      <c r="F112" s="32">
        <f t="shared" si="88"/>
        <v>1.0297000000000001</v>
      </c>
      <c r="G112" s="32">
        <f t="shared" si="88"/>
        <v>1.1096999999999999</v>
      </c>
      <c r="H112" s="32">
        <f t="shared" si="88"/>
        <v>1.1152</v>
      </c>
      <c r="I112" s="32">
        <f t="shared" si="88"/>
        <v>1.0297000000000001</v>
      </c>
      <c r="J112" s="32">
        <f t="shared" si="88"/>
        <v>1.0530999999999999</v>
      </c>
      <c r="K112" s="32">
        <f t="shared" si="88"/>
        <v>1.6145</v>
      </c>
      <c r="L112" s="32">
        <f t="shared" si="88"/>
        <v>1.052</v>
      </c>
      <c r="M112" s="32">
        <f t="shared" si="88"/>
        <v>1.1131</v>
      </c>
      <c r="N112" s="32">
        <f t="shared" si="88"/>
        <v>1.0297000000000001</v>
      </c>
      <c r="O112" s="32">
        <f t="shared" si="88"/>
        <v>1.0297000000000001</v>
      </c>
      <c r="P112" s="32">
        <f t="shared" si="88"/>
        <v>1.4944999999999999</v>
      </c>
      <c r="Q112" s="32">
        <f t="shared" si="88"/>
        <v>1.0297000000000001</v>
      </c>
      <c r="R112" s="32">
        <f t="shared" si="88"/>
        <v>1.0297000000000001</v>
      </c>
      <c r="S112" s="32">
        <f t="shared" si="88"/>
        <v>1.0855999999999999</v>
      </c>
      <c r="T112" s="32">
        <f t="shared" si="88"/>
        <v>1.9443999999999999</v>
      </c>
      <c r="U112" s="32">
        <f t="shared" si="88"/>
        <v>2.3717000000000001</v>
      </c>
      <c r="V112" s="32">
        <f t="shared" si="88"/>
        <v>1.5449999999999999</v>
      </c>
      <c r="W112" s="32">
        <f t="shared" si="88"/>
        <v>2.0602999999999998</v>
      </c>
      <c r="X112" s="32">
        <f t="shared" si="88"/>
        <v>2.3957999999999999</v>
      </c>
      <c r="Y112" s="32">
        <f t="shared" si="88"/>
        <v>1.1658999999999999</v>
      </c>
      <c r="Z112" s="32">
        <f t="shared" si="88"/>
        <v>1.6774</v>
      </c>
      <c r="AA112" s="32">
        <f t="shared" si="88"/>
        <v>1.0297000000000001</v>
      </c>
      <c r="AB112" s="32">
        <f t="shared" si="88"/>
        <v>1.0297000000000001</v>
      </c>
      <c r="AC112" s="32">
        <f t="shared" si="88"/>
        <v>1.1262000000000001</v>
      </c>
      <c r="AD112" s="32">
        <f t="shared" si="88"/>
        <v>1.0998000000000001</v>
      </c>
      <c r="AE112" s="32">
        <f t="shared" si="88"/>
        <v>2.2061999999999999</v>
      </c>
      <c r="AF112" s="32">
        <f t="shared" si="88"/>
        <v>1.9263999999999999</v>
      </c>
      <c r="AG112" s="32">
        <f t="shared" si="88"/>
        <v>1.1971000000000001</v>
      </c>
      <c r="AH112" s="32">
        <f t="shared" si="88"/>
        <v>1.1201000000000001</v>
      </c>
      <c r="AI112" s="32">
        <f t="shared" si="88"/>
        <v>1.3836999999999999</v>
      </c>
      <c r="AJ112" s="32">
        <f t="shared" si="88"/>
        <v>1.9632000000000001</v>
      </c>
      <c r="AK112" s="32">
        <f t="shared" si="88"/>
        <v>1.7996000000000001</v>
      </c>
      <c r="AL112" s="32">
        <f t="shared" si="88"/>
        <v>1.5264</v>
      </c>
      <c r="AM112" s="32">
        <f t="shared" si="88"/>
        <v>1.2947</v>
      </c>
      <c r="AN112" s="32">
        <f t="shared" si="88"/>
        <v>1.4248000000000001</v>
      </c>
      <c r="AO112" s="32">
        <f t="shared" si="88"/>
        <v>1.0309999999999999</v>
      </c>
      <c r="AP112" s="32">
        <f t="shared" si="88"/>
        <v>1.0297000000000001</v>
      </c>
      <c r="AQ112" s="32">
        <f t="shared" si="88"/>
        <v>1.6359999999999999</v>
      </c>
      <c r="AR112" s="32">
        <f t="shared" si="88"/>
        <v>1.0297000000000001</v>
      </c>
      <c r="AS112" s="32">
        <f t="shared" si="88"/>
        <v>1.0297000000000001</v>
      </c>
      <c r="AT112" s="32">
        <f t="shared" si="88"/>
        <v>1.0530999999999999</v>
      </c>
      <c r="AU112" s="32">
        <f t="shared" si="88"/>
        <v>1.5314000000000001</v>
      </c>
      <c r="AV112" s="32">
        <f t="shared" si="88"/>
        <v>1.4424999999999999</v>
      </c>
      <c r="AW112" s="32">
        <f t="shared" si="88"/>
        <v>1.6197999999999999</v>
      </c>
      <c r="AX112" s="32">
        <f t="shared" si="88"/>
        <v>2.3111999999999999</v>
      </c>
      <c r="AY112" s="32">
        <f t="shared" si="88"/>
        <v>1.2746</v>
      </c>
      <c r="AZ112" s="32">
        <f t="shared" si="88"/>
        <v>1.0297000000000001</v>
      </c>
      <c r="BA112" s="32">
        <f t="shared" si="88"/>
        <v>1.0297000000000001</v>
      </c>
      <c r="BB112" s="32">
        <f t="shared" si="88"/>
        <v>1.0297000000000001</v>
      </c>
      <c r="BC112" s="32">
        <f t="shared" si="88"/>
        <v>1.0297000000000001</v>
      </c>
      <c r="BD112" s="32">
        <f t="shared" si="88"/>
        <v>1.0361</v>
      </c>
      <c r="BE112" s="32">
        <f t="shared" si="88"/>
        <v>1.1036999999999999</v>
      </c>
      <c r="BF112" s="32">
        <f t="shared" si="88"/>
        <v>1.0297000000000001</v>
      </c>
      <c r="BG112" s="32">
        <f t="shared" si="88"/>
        <v>1.1281000000000001</v>
      </c>
      <c r="BH112" s="32">
        <f t="shared" si="88"/>
        <v>1.2114</v>
      </c>
      <c r="BI112" s="32">
        <f t="shared" si="88"/>
        <v>1.5398000000000001</v>
      </c>
      <c r="BJ112" s="32">
        <f t="shared" si="88"/>
        <v>1.0297000000000001</v>
      </c>
      <c r="BK112" s="32">
        <f t="shared" si="88"/>
        <v>1.0297000000000001</v>
      </c>
      <c r="BL112" s="32">
        <f t="shared" si="88"/>
        <v>2.0234000000000001</v>
      </c>
      <c r="BM112" s="32">
        <f t="shared" si="88"/>
        <v>1.4752000000000001</v>
      </c>
      <c r="BN112" s="32">
        <f t="shared" si="88"/>
        <v>1.0367</v>
      </c>
      <c r="BO112" s="32">
        <f t="shared" ref="BO112:DZ112" si="89">MAX(BO110,BO111)</f>
        <v>1.1033999999999999</v>
      </c>
      <c r="BP112" s="32">
        <f t="shared" si="89"/>
        <v>1.8338000000000001</v>
      </c>
      <c r="BQ112" s="32">
        <f t="shared" si="89"/>
        <v>1.0297000000000001</v>
      </c>
      <c r="BR112" s="32">
        <f t="shared" si="89"/>
        <v>1.0313000000000001</v>
      </c>
      <c r="BS112" s="32">
        <f t="shared" si="89"/>
        <v>1.1124000000000001</v>
      </c>
      <c r="BT112" s="32">
        <f t="shared" si="89"/>
        <v>1.3006</v>
      </c>
      <c r="BU112" s="32">
        <f t="shared" si="89"/>
        <v>1.3072999999999999</v>
      </c>
      <c r="BV112" s="32">
        <f t="shared" si="89"/>
        <v>1.1073999999999999</v>
      </c>
      <c r="BW112" s="32">
        <f t="shared" si="89"/>
        <v>1.0668</v>
      </c>
      <c r="BX112" s="32">
        <f t="shared" si="89"/>
        <v>2.2961</v>
      </c>
      <c r="BY112" s="32">
        <f t="shared" si="89"/>
        <v>1.2282999999999999</v>
      </c>
      <c r="BZ112" s="32">
        <f t="shared" si="89"/>
        <v>1.7131000000000001</v>
      </c>
      <c r="CA112" s="32">
        <f t="shared" si="89"/>
        <v>1.9350000000000001</v>
      </c>
      <c r="CB112" s="32">
        <f t="shared" si="89"/>
        <v>1.0297000000000001</v>
      </c>
      <c r="CC112" s="32">
        <f t="shared" si="89"/>
        <v>1.8560000000000001</v>
      </c>
      <c r="CD112" s="32">
        <f t="shared" si="89"/>
        <v>1.7014</v>
      </c>
      <c r="CE112" s="32">
        <f t="shared" si="89"/>
        <v>1.9670000000000001</v>
      </c>
      <c r="CF112" s="32">
        <f t="shared" si="89"/>
        <v>2.0703999999999998</v>
      </c>
      <c r="CG112" s="32">
        <f t="shared" si="89"/>
        <v>1.7887</v>
      </c>
      <c r="CH112" s="32">
        <f t="shared" si="89"/>
        <v>2.1776</v>
      </c>
      <c r="CI112" s="32">
        <f t="shared" si="89"/>
        <v>1.1837</v>
      </c>
      <c r="CJ112" s="32">
        <f t="shared" si="89"/>
        <v>1.1314</v>
      </c>
      <c r="CK112" s="32">
        <f t="shared" si="89"/>
        <v>1.0297000000000001</v>
      </c>
      <c r="CL112" s="32">
        <f t="shared" si="89"/>
        <v>1.1032999999999999</v>
      </c>
      <c r="CM112" s="32">
        <f t="shared" si="89"/>
        <v>1.1714</v>
      </c>
      <c r="CN112" s="32">
        <f t="shared" si="89"/>
        <v>1.0297000000000001</v>
      </c>
      <c r="CO112" s="32">
        <f t="shared" si="89"/>
        <v>1.0297000000000001</v>
      </c>
      <c r="CP112" s="32">
        <f t="shared" si="89"/>
        <v>1.1203000000000001</v>
      </c>
      <c r="CQ112" s="32">
        <f t="shared" si="89"/>
        <v>1.1479999999999999</v>
      </c>
      <c r="CR112" s="32">
        <f t="shared" si="89"/>
        <v>1.6660999999999999</v>
      </c>
      <c r="CS112" s="32">
        <f t="shared" si="89"/>
        <v>1.4369000000000001</v>
      </c>
      <c r="CT112" s="32">
        <f t="shared" si="89"/>
        <v>2.1625999999999999</v>
      </c>
      <c r="CU112" s="32">
        <f t="shared" si="89"/>
        <v>1.2553000000000001</v>
      </c>
      <c r="CV112" s="32">
        <f t="shared" si="89"/>
        <v>2.3957999999999999</v>
      </c>
      <c r="CW112" s="32">
        <f t="shared" si="89"/>
        <v>1.8297000000000001</v>
      </c>
      <c r="CX112" s="32">
        <f t="shared" si="89"/>
        <v>1.2335</v>
      </c>
      <c r="CY112" s="32">
        <f t="shared" si="89"/>
        <v>2.3957999999999999</v>
      </c>
      <c r="CZ112" s="32">
        <f t="shared" si="89"/>
        <v>1.0665</v>
      </c>
      <c r="DA112" s="32">
        <f t="shared" si="89"/>
        <v>1.7902</v>
      </c>
      <c r="DB112" s="32">
        <f t="shared" si="89"/>
        <v>1.4726999999999999</v>
      </c>
      <c r="DC112" s="32">
        <f t="shared" si="89"/>
        <v>1.9632000000000001</v>
      </c>
      <c r="DD112" s="32">
        <f t="shared" si="89"/>
        <v>1.9696</v>
      </c>
      <c r="DE112" s="32">
        <f t="shared" si="89"/>
        <v>1.4131</v>
      </c>
      <c r="DF112" s="32">
        <f t="shared" si="89"/>
        <v>1.0297000000000001</v>
      </c>
      <c r="DG112" s="32">
        <f t="shared" si="89"/>
        <v>2.2471999999999999</v>
      </c>
      <c r="DH112" s="32">
        <f t="shared" si="89"/>
        <v>1.0660000000000001</v>
      </c>
      <c r="DI112" s="32">
        <f t="shared" si="89"/>
        <v>1.0482</v>
      </c>
      <c r="DJ112" s="32">
        <f t="shared" si="89"/>
        <v>1.1971000000000001</v>
      </c>
      <c r="DK112" s="32">
        <f t="shared" si="89"/>
        <v>1.2341</v>
      </c>
      <c r="DL112" s="32">
        <f t="shared" si="89"/>
        <v>1.0297000000000001</v>
      </c>
      <c r="DM112" s="32">
        <f t="shared" si="89"/>
        <v>1.6909000000000001</v>
      </c>
      <c r="DN112" s="32">
        <f t="shared" si="89"/>
        <v>1.1026</v>
      </c>
      <c r="DO112" s="32">
        <f t="shared" si="89"/>
        <v>1.0395000000000001</v>
      </c>
      <c r="DP112" s="32">
        <f t="shared" si="89"/>
        <v>1.7733000000000001</v>
      </c>
      <c r="DQ112" s="32">
        <f t="shared" si="89"/>
        <v>1.1600999999999999</v>
      </c>
      <c r="DR112" s="32">
        <f t="shared" si="89"/>
        <v>1.0994999999999999</v>
      </c>
      <c r="DS112" s="32">
        <f t="shared" si="89"/>
        <v>1.1809000000000001</v>
      </c>
      <c r="DT112" s="32">
        <f t="shared" si="89"/>
        <v>1.9708000000000001</v>
      </c>
      <c r="DU112" s="32">
        <f t="shared" si="89"/>
        <v>1.3794999999999999</v>
      </c>
      <c r="DV112" s="32">
        <f t="shared" si="89"/>
        <v>1.7281</v>
      </c>
      <c r="DW112" s="32">
        <f t="shared" si="89"/>
        <v>1.4713000000000001</v>
      </c>
      <c r="DX112" s="32">
        <f t="shared" si="89"/>
        <v>1.9377</v>
      </c>
      <c r="DY112" s="32">
        <f t="shared" si="89"/>
        <v>1.4665999999999999</v>
      </c>
      <c r="DZ112" s="32">
        <f t="shared" si="89"/>
        <v>1.1706000000000001</v>
      </c>
      <c r="EA112" s="32">
        <f t="shared" ref="EA112:FX112" si="90">MAX(EA110,EA111)</f>
        <v>1.2113</v>
      </c>
      <c r="EB112" s="32">
        <f t="shared" si="90"/>
        <v>1.2104999999999999</v>
      </c>
      <c r="EC112" s="32">
        <f t="shared" si="90"/>
        <v>1.4752000000000001</v>
      </c>
      <c r="ED112" s="32">
        <f t="shared" si="90"/>
        <v>1.0888</v>
      </c>
      <c r="EE112" s="32">
        <f t="shared" si="90"/>
        <v>1.8241000000000001</v>
      </c>
      <c r="EF112" s="32">
        <f t="shared" si="90"/>
        <v>1.0953999999999999</v>
      </c>
      <c r="EG112" s="32">
        <f t="shared" si="90"/>
        <v>1.5550999999999999</v>
      </c>
      <c r="EH112" s="32">
        <f t="shared" si="90"/>
        <v>1.6191</v>
      </c>
      <c r="EI112" s="32">
        <f t="shared" si="90"/>
        <v>1.0297000000000001</v>
      </c>
      <c r="EJ112" s="32">
        <f t="shared" si="90"/>
        <v>1.0297000000000001</v>
      </c>
      <c r="EK112" s="32">
        <f t="shared" si="90"/>
        <v>1.19</v>
      </c>
      <c r="EL112" s="32">
        <f t="shared" si="90"/>
        <v>1.2358</v>
      </c>
      <c r="EM112" s="32">
        <f t="shared" si="90"/>
        <v>1.3056000000000001</v>
      </c>
      <c r="EN112" s="32">
        <f t="shared" si="90"/>
        <v>1.119</v>
      </c>
      <c r="EO112" s="32">
        <f t="shared" si="90"/>
        <v>1.4202999999999999</v>
      </c>
      <c r="EP112" s="32">
        <f t="shared" si="90"/>
        <v>1.2847</v>
      </c>
      <c r="EQ112" s="32">
        <f t="shared" si="90"/>
        <v>1.0471999999999999</v>
      </c>
      <c r="ER112" s="32">
        <f t="shared" si="90"/>
        <v>1.4609000000000001</v>
      </c>
      <c r="ES112" s="32">
        <f t="shared" si="90"/>
        <v>1.8917999999999999</v>
      </c>
      <c r="ET112" s="32">
        <f t="shared" si="90"/>
        <v>1.9767999999999999</v>
      </c>
      <c r="EU112" s="32">
        <f t="shared" si="90"/>
        <v>1.2072000000000001</v>
      </c>
      <c r="EV112" s="32">
        <f t="shared" si="90"/>
        <v>2.2566000000000002</v>
      </c>
      <c r="EW112" s="32">
        <f t="shared" si="90"/>
        <v>1.1477999999999999</v>
      </c>
      <c r="EX112" s="32">
        <f t="shared" si="90"/>
        <v>1.9034</v>
      </c>
      <c r="EY112" s="32">
        <f t="shared" si="90"/>
        <v>1.2081</v>
      </c>
      <c r="EZ112" s="32">
        <f t="shared" si="90"/>
        <v>2.0670999999999999</v>
      </c>
      <c r="FA112" s="32">
        <f t="shared" si="90"/>
        <v>1.0366</v>
      </c>
      <c r="FB112" s="32">
        <f t="shared" si="90"/>
        <v>1.4468000000000001</v>
      </c>
      <c r="FC112" s="32">
        <f t="shared" si="90"/>
        <v>1.0548</v>
      </c>
      <c r="FD112" s="32">
        <f t="shared" si="90"/>
        <v>1.2805</v>
      </c>
      <c r="FE112" s="32">
        <f t="shared" si="90"/>
        <v>2.2281</v>
      </c>
      <c r="FF112" s="32">
        <f t="shared" si="90"/>
        <v>1.7912999999999999</v>
      </c>
      <c r="FG112" s="32">
        <f t="shared" si="90"/>
        <v>2.0975000000000001</v>
      </c>
      <c r="FH112" s="32">
        <f t="shared" si="90"/>
        <v>2.2785000000000002</v>
      </c>
      <c r="FI112" s="32">
        <f t="shared" si="90"/>
        <v>1.0771999999999999</v>
      </c>
      <c r="FJ112" s="32">
        <f t="shared" si="90"/>
        <v>1.0664</v>
      </c>
      <c r="FK112" s="32">
        <f t="shared" si="90"/>
        <v>1.0483</v>
      </c>
      <c r="FL112" s="32">
        <f t="shared" si="90"/>
        <v>1.0297000000000001</v>
      </c>
      <c r="FM112" s="32">
        <f t="shared" si="90"/>
        <v>1.0354000000000001</v>
      </c>
      <c r="FN112" s="32">
        <f t="shared" si="90"/>
        <v>1.0297000000000001</v>
      </c>
      <c r="FO112" s="32">
        <f t="shared" si="90"/>
        <v>1.1156999999999999</v>
      </c>
      <c r="FP112" s="32">
        <f t="shared" si="90"/>
        <v>1.0519000000000001</v>
      </c>
      <c r="FQ112" s="32">
        <f t="shared" si="90"/>
        <v>1.1212</v>
      </c>
      <c r="FR112" s="32">
        <f t="shared" si="90"/>
        <v>1.9151</v>
      </c>
      <c r="FS112" s="32">
        <f t="shared" si="90"/>
        <v>1.8342000000000001</v>
      </c>
      <c r="FT112" s="32">
        <f t="shared" si="90"/>
        <v>2.3420000000000001</v>
      </c>
      <c r="FU112" s="32">
        <f t="shared" si="90"/>
        <v>1.1573</v>
      </c>
      <c r="FV112" s="32">
        <f t="shared" si="90"/>
        <v>1.1856</v>
      </c>
      <c r="FW112" s="32">
        <f t="shared" si="90"/>
        <v>1.9018999999999999</v>
      </c>
      <c r="FX112" s="32">
        <f t="shared" si="90"/>
        <v>2.3601000000000001</v>
      </c>
      <c r="FY112" s="84"/>
      <c r="FZ112" s="84">
        <f>SUM(C112:FX112)</f>
        <v>250.96870000000013</v>
      </c>
      <c r="GA112" s="7"/>
      <c r="GB112" s="20"/>
      <c r="GC112" s="20"/>
      <c r="GD112" s="20"/>
      <c r="GE112" s="20"/>
      <c r="GF112" s="20"/>
      <c r="GG112" s="7"/>
      <c r="GH112" s="7"/>
      <c r="GI112" s="7"/>
      <c r="GJ112" s="7"/>
      <c r="GK112" s="7"/>
      <c r="GL112" s="7"/>
      <c r="GM112" s="7"/>
    </row>
    <row r="113" spans="1:204" x14ac:dyDescent="0.2">
      <c r="A113" s="7"/>
      <c r="B113" s="7" t="s">
        <v>601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32"/>
      <c r="FZ113" s="32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</row>
    <row r="114" spans="1:204" ht="15.75" x14ac:dyDescent="0.25">
      <c r="A114" s="6" t="s">
        <v>602</v>
      </c>
      <c r="B114" s="43" t="s">
        <v>603</v>
      </c>
      <c r="C114" s="32">
        <f t="shared" ref="C114:BN114" si="91">ROUND(IF(C102&lt;453.5,0.825-(0.0000639*(453.5-C102)),IF(C102&lt;1567.5,0.8595-(0.000031*(1567.5-C102)),IF(C102&lt;6682,0.885-(0.000005*(6682-C102)),IF(C102&lt;30000,0.905-(0.0000009*(30000-C102)),0.905)))),4)</f>
        <v>0.8841</v>
      </c>
      <c r="D114" s="32">
        <f t="shared" si="91"/>
        <v>0.90500000000000003</v>
      </c>
      <c r="E114" s="32">
        <f t="shared" si="91"/>
        <v>0.88490000000000002</v>
      </c>
      <c r="F114" s="32">
        <f t="shared" si="91"/>
        <v>0.89859999999999995</v>
      </c>
      <c r="G114" s="32">
        <f t="shared" si="91"/>
        <v>0.84950000000000003</v>
      </c>
      <c r="H114" s="32">
        <f t="shared" si="91"/>
        <v>0.84640000000000004</v>
      </c>
      <c r="I114" s="32">
        <f t="shared" si="91"/>
        <v>0.88639999999999997</v>
      </c>
      <c r="J114" s="32">
        <f t="shared" si="91"/>
        <v>0.86309999999999998</v>
      </c>
      <c r="K114" s="32">
        <f t="shared" si="91"/>
        <v>0.8125</v>
      </c>
      <c r="L114" s="32">
        <f t="shared" si="91"/>
        <v>0.86350000000000005</v>
      </c>
      <c r="M114" s="32">
        <f t="shared" si="91"/>
        <v>0.84760000000000002</v>
      </c>
      <c r="N114" s="32">
        <f t="shared" si="91"/>
        <v>0.90500000000000003</v>
      </c>
      <c r="O114" s="32">
        <f t="shared" si="91"/>
        <v>0.89059999999999995</v>
      </c>
      <c r="P114" s="32">
        <f t="shared" si="91"/>
        <v>0.81559999999999999</v>
      </c>
      <c r="Q114" s="32">
        <f t="shared" si="91"/>
        <v>0.90500000000000003</v>
      </c>
      <c r="R114" s="32">
        <f t="shared" si="91"/>
        <v>0.87839999999999996</v>
      </c>
      <c r="S114" s="32">
        <f t="shared" si="91"/>
        <v>0.86009999999999998</v>
      </c>
      <c r="T114" s="32">
        <f t="shared" si="91"/>
        <v>0.80689999999999995</v>
      </c>
      <c r="U114" s="32">
        <f t="shared" si="91"/>
        <v>0.79959999999999998</v>
      </c>
      <c r="V114" s="32">
        <f t="shared" si="91"/>
        <v>0.81369999999999998</v>
      </c>
      <c r="W114" s="32">
        <f t="shared" si="91"/>
        <v>0.80489999999999995</v>
      </c>
      <c r="X114" s="32">
        <f t="shared" si="91"/>
        <v>0.79920000000000002</v>
      </c>
      <c r="Y114" s="32">
        <f t="shared" si="91"/>
        <v>0.83609999999999995</v>
      </c>
      <c r="Z114" s="32">
        <f t="shared" si="91"/>
        <v>0.81140000000000001</v>
      </c>
      <c r="AA114" s="32">
        <f t="shared" si="91"/>
        <v>0.90500000000000003</v>
      </c>
      <c r="AB114" s="32">
        <f t="shared" si="91"/>
        <v>0.90390000000000004</v>
      </c>
      <c r="AC114" s="32">
        <f t="shared" si="91"/>
        <v>0.84199999999999997</v>
      </c>
      <c r="AD114" s="32">
        <f t="shared" si="91"/>
        <v>0.85519999999999996</v>
      </c>
      <c r="AE114" s="32">
        <f t="shared" si="91"/>
        <v>0.8024</v>
      </c>
      <c r="AF114" s="32">
        <f t="shared" si="91"/>
        <v>0.80720000000000003</v>
      </c>
      <c r="AG114" s="32">
        <f t="shared" si="91"/>
        <v>0.83140000000000003</v>
      </c>
      <c r="AH114" s="32">
        <f t="shared" si="91"/>
        <v>0.84350000000000003</v>
      </c>
      <c r="AI114" s="32">
        <f t="shared" si="91"/>
        <v>0.81979999999999997</v>
      </c>
      <c r="AJ114" s="32">
        <f t="shared" si="91"/>
        <v>0.80659999999999998</v>
      </c>
      <c r="AK114" s="32">
        <f t="shared" si="91"/>
        <v>0.80930000000000002</v>
      </c>
      <c r="AL114" s="32">
        <f t="shared" si="91"/>
        <v>0.81440000000000001</v>
      </c>
      <c r="AM114" s="32">
        <f t="shared" si="91"/>
        <v>0.82320000000000004</v>
      </c>
      <c r="AN114" s="32">
        <f t="shared" si="91"/>
        <v>0.81830000000000003</v>
      </c>
      <c r="AO114" s="32">
        <f t="shared" si="91"/>
        <v>0.87519999999999998</v>
      </c>
      <c r="AP114" s="32">
        <f t="shared" si="91"/>
        <v>0.90500000000000003</v>
      </c>
      <c r="AQ114" s="32">
        <f t="shared" si="91"/>
        <v>0.81210000000000004</v>
      </c>
      <c r="AR114" s="32">
        <f t="shared" si="91"/>
        <v>0.90500000000000003</v>
      </c>
      <c r="AS114" s="32">
        <f t="shared" si="91"/>
        <v>0.88419999999999999</v>
      </c>
      <c r="AT114" s="32">
        <f t="shared" si="91"/>
        <v>0.86309999999999998</v>
      </c>
      <c r="AU114" s="32">
        <f t="shared" si="91"/>
        <v>0.81420000000000003</v>
      </c>
      <c r="AV114" s="32">
        <f t="shared" si="91"/>
        <v>0.81759999999999999</v>
      </c>
      <c r="AW114" s="32">
        <f t="shared" si="91"/>
        <v>0.81240000000000001</v>
      </c>
      <c r="AX114" s="32">
        <f t="shared" si="91"/>
        <v>0.80069999999999997</v>
      </c>
      <c r="AY114" s="32">
        <f t="shared" si="91"/>
        <v>0.82399999999999995</v>
      </c>
      <c r="AZ114" s="32">
        <f t="shared" si="91"/>
        <v>0.88970000000000005</v>
      </c>
      <c r="BA114" s="32">
        <f t="shared" si="91"/>
        <v>0.88639999999999997</v>
      </c>
      <c r="BB114" s="32">
        <f t="shared" si="91"/>
        <v>0.88529999999999998</v>
      </c>
      <c r="BC114" s="32">
        <f t="shared" si="91"/>
        <v>0.9032</v>
      </c>
      <c r="BD114" s="32">
        <f t="shared" si="91"/>
        <v>0.86980000000000002</v>
      </c>
      <c r="BE114" s="32">
        <f t="shared" si="91"/>
        <v>0.85299999999999998</v>
      </c>
      <c r="BF114" s="32">
        <f t="shared" si="91"/>
        <v>0.90110000000000001</v>
      </c>
      <c r="BG114" s="32">
        <f t="shared" si="91"/>
        <v>0.8417</v>
      </c>
      <c r="BH114" s="32">
        <f t="shared" si="91"/>
        <v>0.82920000000000005</v>
      </c>
      <c r="BI114" s="32">
        <f t="shared" si="91"/>
        <v>0.81389999999999996</v>
      </c>
      <c r="BJ114" s="32">
        <f t="shared" si="91"/>
        <v>0.88360000000000005</v>
      </c>
      <c r="BK114" s="32">
        <f t="shared" si="91"/>
        <v>0.90410000000000001</v>
      </c>
      <c r="BL114" s="32">
        <f t="shared" si="91"/>
        <v>0.80549999999999999</v>
      </c>
      <c r="BM114" s="32">
        <f t="shared" si="91"/>
        <v>0.81630000000000003</v>
      </c>
      <c r="BN114" s="32">
        <f t="shared" si="91"/>
        <v>0.86919999999999997</v>
      </c>
      <c r="BO114" s="32">
        <f t="shared" ref="BO114:DZ114" si="92">ROUND(IF(BO102&lt;453.5,0.825-(0.0000639*(453.5-BO102)),IF(BO102&lt;1567.5,0.8595-(0.000031*(1567.5-BO102)),IF(BO102&lt;6682,0.885-(0.000005*(6682-BO102)),IF(BO102&lt;30000,0.905-(0.0000009*(30000-BO102)),0.905)))),4)</f>
        <v>0.85319999999999996</v>
      </c>
      <c r="BP114" s="32">
        <f t="shared" si="92"/>
        <v>0.80879999999999996</v>
      </c>
      <c r="BQ114" s="32">
        <f t="shared" si="92"/>
        <v>0.8821</v>
      </c>
      <c r="BR114" s="32">
        <f t="shared" si="92"/>
        <v>0.87490000000000001</v>
      </c>
      <c r="BS114" s="32">
        <f t="shared" si="92"/>
        <v>0.84799999999999998</v>
      </c>
      <c r="BT114" s="32">
        <f t="shared" si="92"/>
        <v>0.82299999999999995</v>
      </c>
      <c r="BU114" s="32">
        <f t="shared" si="92"/>
        <v>0.82269999999999999</v>
      </c>
      <c r="BV114" s="32">
        <f t="shared" si="92"/>
        <v>0.85089999999999999</v>
      </c>
      <c r="BW114" s="32">
        <f t="shared" si="92"/>
        <v>0.86180000000000001</v>
      </c>
      <c r="BX114" s="32">
        <f t="shared" si="92"/>
        <v>0.80089999999999995</v>
      </c>
      <c r="BY114" s="32">
        <f t="shared" si="92"/>
        <v>0.82669999999999999</v>
      </c>
      <c r="BZ114" s="32">
        <f t="shared" si="92"/>
        <v>0.81079999999999997</v>
      </c>
      <c r="CA114" s="32">
        <f t="shared" si="92"/>
        <v>0.80700000000000005</v>
      </c>
      <c r="CB114" s="32">
        <f t="shared" si="92"/>
        <v>0.90500000000000003</v>
      </c>
      <c r="CC114" s="32">
        <f t="shared" si="92"/>
        <v>0.80840000000000001</v>
      </c>
      <c r="CD114" s="32">
        <f t="shared" si="92"/>
        <v>0.81100000000000005</v>
      </c>
      <c r="CE114" s="32">
        <f t="shared" si="92"/>
        <v>0.80649999999999999</v>
      </c>
      <c r="CF114" s="32">
        <f t="shared" si="92"/>
        <v>0.80469999999999997</v>
      </c>
      <c r="CG114" s="32">
        <f t="shared" si="92"/>
        <v>0.8095</v>
      </c>
      <c r="CH114" s="32">
        <f t="shared" si="92"/>
        <v>0.80289999999999995</v>
      </c>
      <c r="CI114" s="32">
        <f t="shared" si="92"/>
        <v>0.83340000000000003</v>
      </c>
      <c r="CJ114" s="32">
        <f t="shared" si="92"/>
        <v>0.84130000000000005</v>
      </c>
      <c r="CK114" s="32">
        <f t="shared" si="92"/>
        <v>0.88180000000000003</v>
      </c>
      <c r="CL114" s="32">
        <f t="shared" si="92"/>
        <v>0.85319999999999996</v>
      </c>
      <c r="CM114" s="32">
        <f t="shared" si="92"/>
        <v>0.83520000000000005</v>
      </c>
      <c r="CN114" s="32">
        <f t="shared" si="92"/>
        <v>0.90500000000000003</v>
      </c>
      <c r="CO114" s="32">
        <f t="shared" si="92"/>
        <v>0.89149999999999996</v>
      </c>
      <c r="CP114" s="32">
        <f t="shared" si="92"/>
        <v>0.84340000000000004</v>
      </c>
      <c r="CQ114" s="32">
        <f t="shared" si="92"/>
        <v>0.83879999999999999</v>
      </c>
      <c r="CR114" s="32">
        <f t="shared" si="92"/>
        <v>0.81159999999999999</v>
      </c>
      <c r="CS114" s="32">
        <f t="shared" si="92"/>
        <v>0.81779999999999997</v>
      </c>
      <c r="CT114" s="32">
        <f t="shared" si="92"/>
        <v>0.80320000000000003</v>
      </c>
      <c r="CU114" s="32">
        <f t="shared" si="92"/>
        <v>0.82469999999999999</v>
      </c>
      <c r="CV114" s="32">
        <f t="shared" si="92"/>
        <v>0.79920000000000002</v>
      </c>
      <c r="CW114" s="32">
        <f t="shared" si="92"/>
        <v>0.80879999999999996</v>
      </c>
      <c r="CX114" s="32">
        <f t="shared" si="92"/>
        <v>0.82589999999999997</v>
      </c>
      <c r="CY114" s="32">
        <f t="shared" si="92"/>
        <v>0.79920000000000002</v>
      </c>
      <c r="CZ114" s="32">
        <f t="shared" si="92"/>
        <v>0.86180000000000001</v>
      </c>
      <c r="DA114" s="32">
        <f t="shared" si="92"/>
        <v>0.8095</v>
      </c>
      <c r="DB114" s="32">
        <f t="shared" si="92"/>
        <v>0.81640000000000001</v>
      </c>
      <c r="DC114" s="32">
        <f t="shared" si="92"/>
        <v>0.80659999999999998</v>
      </c>
      <c r="DD114" s="32">
        <f t="shared" si="92"/>
        <v>0.80649999999999999</v>
      </c>
      <c r="DE114" s="32">
        <f t="shared" si="92"/>
        <v>0.81869999999999998</v>
      </c>
      <c r="DF114" s="32">
        <f t="shared" si="92"/>
        <v>0.89759999999999995</v>
      </c>
      <c r="DG114" s="32">
        <f t="shared" si="92"/>
        <v>0.80169999999999997</v>
      </c>
      <c r="DH114" s="32">
        <f t="shared" si="92"/>
        <v>0.8619</v>
      </c>
      <c r="DI114" s="32">
        <f t="shared" si="92"/>
        <v>0.8649</v>
      </c>
      <c r="DJ114" s="32">
        <f t="shared" si="92"/>
        <v>0.83140000000000003</v>
      </c>
      <c r="DK114" s="32">
        <f t="shared" si="92"/>
        <v>0.82579999999999998</v>
      </c>
      <c r="DL114" s="32">
        <f t="shared" si="92"/>
        <v>0.88080000000000003</v>
      </c>
      <c r="DM114" s="32">
        <f t="shared" si="92"/>
        <v>0.81189999999999996</v>
      </c>
      <c r="DN114" s="32">
        <f t="shared" si="92"/>
        <v>0.85360000000000003</v>
      </c>
      <c r="DO114" s="32">
        <f t="shared" si="92"/>
        <v>0.86809999999999998</v>
      </c>
      <c r="DP114" s="32">
        <f t="shared" si="92"/>
        <v>0.80979999999999996</v>
      </c>
      <c r="DQ114" s="32">
        <f t="shared" si="92"/>
        <v>0.83689999999999998</v>
      </c>
      <c r="DR114" s="32">
        <f t="shared" si="92"/>
        <v>0.85540000000000005</v>
      </c>
      <c r="DS114" s="32">
        <f t="shared" si="92"/>
        <v>0.83379999999999999</v>
      </c>
      <c r="DT114" s="32">
        <f t="shared" si="92"/>
        <v>0.80640000000000001</v>
      </c>
      <c r="DU114" s="32">
        <f t="shared" si="92"/>
        <v>0.82</v>
      </c>
      <c r="DV114" s="32">
        <f t="shared" si="92"/>
        <v>0.81059999999999999</v>
      </c>
      <c r="DW114" s="32">
        <f t="shared" si="92"/>
        <v>0.8165</v>
      </c>
      <c r="DX114" s="32">
        <f t="shared" si="92"/>
        <v>0.80700000000000005</v>
      </c>
      <c r="DY114" s="32">
        <f t="shared" si="92"/>
        <v>0.81669999999999998</v>
      </c>
      <c r="DZ114" s="32">
        <f t="shared" si="92"/>
        <v>0.83540000000000003</v>
      </c>
      <c r="EA114" s="32">
        <f t="shared" ref="EA114:FX114" si="93">ROUND(IF(EA102&lt;453.5,0.825-(0.0000639*(453.5-EA102)),IF(EA102&lt;1567.5,0.8595-(0.000031*(1567.5-EA102)),IF(EA102&lt;6682,0.885-(0.000005*(6682-EA102)),IF(EA102&lt;30000,0.905-(0.0000009*(30000-EA102)),0.905)))),4)</f>
        <v>0.82920000000000005</v>
      </c>
      <c r="EB114" s="32">
        <f t="shared" si="93"/>
        <v>0.82930000000000004</v>
      </c>
      <c r="EC114" s="32">
        <f t="shared" si="93"/>
        <v>0.81630000000000003</v>
      </c>
      <c r="ED114" s="32">
        <f t="shared" si="93"/>
        <v>0.85980000000000001</v>
      </c>
      <c r="EE114" s="32">
        <f t="shared" si="93"/>
        <v>0.80889999999999995</v>
      </c>
      <c r="EF114" s="32">
        <f t="shared" si="93"/>
        <v>0.85780000000000001</v>
      </c>
      <c r="EG114" s="32">
        <f t="shared" si="93"/>
        <v>0.8135</v>
      </c>
      <c r="EH114" s="32">
        <f t="shared" si="93"/>
        <v>0.81240000000000001</v>
      </c>
      <c r="EI114" s="32">
        <f t="shared" si="93"/>
        <v>0.89190000000000003</v>
      </c>
      <c r="EJ114" s="32">
        <f t="shared" si="93"/>
        <v>0.88729999999999998</v>
      </c>
      <c r="EK114" s="32">
        <f t="shared" si="93"/>
        <v>0.83240000000000003</v>
      </c>
      <c r="EL114" s="32">
        <f t="shared" si="93"/>
        <v>0.82550000000000001</v>
      </c>
      <c r="EM114" s="32">
        <f t="shared" si="93"/>
        <v>0.82279999999999998</v>
      </c>
      <c r="EN114" s="32">
        <f t="shared" si="93"/>
        <v>0.84419999999999995</v>
      </c>
      <c r="EO114" s="32">
        <f t="shared" si="93"/>
        <v>0.81840000000000002</v>
      </c>
      <c r="EP114" s="32">
        <f t="shared" si="93"/>
        <v>0.8236</v>
      </c>
      <c r="EQ114" s="32">
        <f t="shared" si="93"/>
        <v>0.86529999999999996</v>
      </c>
      <c r="ER114" s="32">
        <f t="shared" si="93"/>
        <v>0.81689999999999996</v>
      </c>
      <c r="ES114" s="32">
        <f t="shared" si="93"/>
        <v>0.80779999999999996</v>
      </c>
      <c r="ET114" s="32">
        <f t="shared" si="93"/>
        <v>0.80969999999999998</v>
      </c>
      <c r="EU114" s="32">
        <f t="shared" si="93"/>
        <v>0.82979999999999998</v>
      </c>
      <c r="EV114" s="32">
        <f t="shared" si="93"/>
        <v>0.80159999999999998</v>
      </c>
      <c r="EW114" s="32">
        <f t="shared" si="93"/>
        <v>0.83879999999999999</v>
      </c>
      <c r="EX114" s="32">
        <f t="shared" si="93"/>
        <v>0.80759999999999998</v>
      </c>
      <c r="EY114" s="32">
        <f t="shared" si="93"/>
        <v>0.82969999999999999</v>
      </c>
      <c r="EZ114" s="32">
        <f t="shared" si="93"/>
        <v>0.80479999999999996</v>
      </c>
      <c r="FA114" s="32">
        <f t="shared" si="93"/>
        <v>0.86929999999999996</v>
      </c>
      <c r="FB114" s="32">
        <f t="shared" si="93"/>
        <v>0.81740000000000002</v>
      </c>
      <c r="FC114" s="32">
        <f t="shared" si="93"/>
        <v>0.8629</v>
      </c>
      <c r="FD114" s="32">
        <f t="shared" si="93"/>
        <v>0.82379999999999998</v>
      </c>
      <c r="FE114" s="32">
        <f t="shared" si="93"/>
        <v>0.80210000000000004</v>
      </c>
      <c r="FF114" s="32">
        <f t="shared" si="93"/>
        <v>0.8095</v>
      </c>
      <c r="FG114" s="32">
        <f t="shared" si="93"/>
        <v>0.80430000000000001</v>
      </c>
      <c r="FH114" s="32">
        <f t="shared" si="93"/>
        <v>0.80120000000000002</v>
      </c>
      <c r="FI114" s="32">
        <f t="shared" si="93"/>
        <v>0.86080000000000001</v>
      </c>
      <c r="FJ114" s="32">
        <f t="shared" si="93"/>
        <v>0.86180000000000001</v>
      </c>
      <c r="FK114" s="32">
        <f t="shared" si="93"/>
        <v>0.8649</v>
      </c>
      <c r="FL114" s="32">
        <f t="shared" si="93"/>
        <v>0.88519999999999999</v>
      </c>
      <c r="FM114" s="32">
        <f t="shared" si="93"/>
        <v>0.87050000000000005</v>
      </c>
      <c r="FN114" s="32">
        <f t="shared" si="93"/>
        <v>0.89810000000000001</v>
      </c>
      <c r="FO114" s="32">
        <f t="shared" si="93"/>
        <v>0.84609999999999996</v>
      </c>
      <c r="FP114" s="32">
        <f t="shared" si="93"/>
        <v>0.86360000000000003</v>
      </c>
      <c r="FQ114" s="32">
        <f t="shared" si="93"/>
        <v>0.84289999999999998</v>
      </c>
      <c r="FR114" s="32">
        <f t="shared" si="93"/>
        <v>0.80740000000000001</v>
      </c>
      <c r="FS114" s="32">
        <f t="shared" si="93"/>
        <v>0.80879999999999996</v>
      </c>
      <c r="FT114" s="32">
        <f t="shared" si="93"/>
        <v>0.80010000000000003</v>
      </c>
      <c r="FU114" s="32">
        <f t="shared" si="93"/>
        <v>0.83740000000000003</v>
      </c>
      <c r="FV114" s="32">
        <f t="shared" si="93"/>
        <v>0.83309999999999995</v>
      </c>
      <c r="FW114" s="32">
        <f t="shared" si="93"/>
        <v>0.80759999999999998</v>
      </c>
      <c r="FX114" s="32">
        <f t="shared" si="93"/>
        <v>0.79979999999999996</v>
      </c>
      <c r="FY114" s="32"/>
      <c r="FZ114" s="32" t="s">
        <v>2</v>
      </c>
      <c r="GA114" s="32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</row>
    <row r="115" spans="1:204" x14ac:dyDescent="0.2">
      <c r="A115" s="7"/>
      <c r="B115" s="7" t="s">
        <v>601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32"/>
      <c r="FZ115" s="7"/>
      <c r="GA115" s="7"/>
      <c r="GB115" s="32"/>
      <c r="GC115" s="32"/>
      <c r="GD115" s="32"/>
      <c r="GE115" s="32"/>
      <c r="GF115" s="32"/>
      <c r="GG115" s="32"/>
      <c r="GH115" s="32"/>
      <c r="GI115" s="32"/>
      <c r="GJ115" s="32"/>
      <c r="GK115" s="7"/>
      <c r="GL115" s="7"/>
      <c r="GM115" s="7"/>
    </row>
    <row r="116" spans="1:204" ht="15.75" x14ac:dyDescent="0.25">
      <c r="A116" s="6" t="s">
        <v>601</v>
      </c>
      <c r="B116" s="43" t="s">
        <v>604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32"/>
      <c r="FZ116" s="7"/>
      <c r="GA116" s="7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</row>
    <row r="117" spans="1:204" x14ac:dyDescent="0.2">
      <c r="A117" s="6" t="s">
        <v>605</v>
      </c>
      <c r="B117" s="7" t="s">
        <v>606</v>
      </c>
      <c r="C117" s="7">
        <f t="shared" ref="C117:BN117" si="94">+C39</f>
        <v>7478.16</v>
      </c>
      <c r="D117" s="7">
        <f t="shared" si="94"/>
        <v>7478.16</v>
      </c>
      <c r="E117" s="7">
        <f t="shared" si="94"/>
        <v>7478.16</v>
      </c>
      <c r="F117" s="7">
        <f t="shared" si="94"/>
        <v>7478.16</v>
      </c>
      <c r="G117" s="7">
        <f t="shared" si="94"/>
        <v>7478.16</v>
      </c>
      <c r="H117" s="7">
        <f t="shared" si="94"/>
        <v>7478.16</v>
      </c>
      <c r="I117" s="7">
        <f t="shared" si="94"/>
        <v>7478.16</v>
      </c>
      <c r="J117" s="7">
        <f t="shared" si="94"/>
        <v>7478.16</v>
      </c>
      <c r="K117" s="7">
        <f t="shared" si="94"/>
        <v>7478.16</v>
      </c>
      <c r="L117" s="7">
        <f t="shared" si="94"/>
        <v>7478.16</v>
      </c>
      <c r="M117" s="7">
        <f t="shared" si="94"/>
        <v>7478.16</v>
      </c>
      <c r="N117" s="7">
        <f t="shared" si="94"/>
        <v>7478.16</v>
      </c>
      <c r="O117" s="7">
        <f t="shared" si="94"/>
        <v>7478.16</v>
      </c>
      <c r="P117" s="7">
        <f t="shared" si="94"/>
        <v>7478.16</v>
      </c>
      <c r="Q117" s="7">
        <f t="shared" si="94"/>
        <v>7478.16</v>
      </c>
      <c r="R117" s="7">
        <f t="shared" si="94"/>
        <v>7478.16</v>
      </c>
      <c r="S117" s="7">
        <f t="shared" si="94"/>
        <v>7478.16</v>
      </c>
      <c r="T117" s="7">
        <f t="shared" si="94"/>
        <v>7478.16</v>
      </c>
      <c r="U117" s="7">
        <f t="shared" si="94"/>
        <v>7478.16</v>
      </c>
      <c r="V117" s="7">
        <f t="shared" si="94"/>
        <v>7478.16</v>
      </c>
      <c r="W117" s="7">
        <f t="shared" si="94"/>
        <v>7478.16</v>
      </c>
      <c r="X117" s="7">
        <f t="shared" si="94"/>
        <v>7478.16</v>
      </c>
      <c r="Y117" s="7">
        <f t="shared" si="94"/>
        <v>7478.16</v>
      </c>
      <c r="Z117" s="7">
        <f t="shared" si="94"/>
        <v>7478.16</v>
      </c>
      <c r="AA117" s="7">
        <f t="shared" si="94"/>
        <v>7478.16</v>
      </c>
      <c r="AB117" s="7">
        <f t="shared" si="94"/>
        <v>7478.16</v>
      </c>
      <c r="AC117" s="7">
        <f t="shared" si="94"/>
        <v>7478.16</v>
      </c>
      <c r="AD117" s="7">
        <f t="shared" si="94"/>
        <v>7478.16</v>
      </c>
      <c r="AE117" s="7">
        <f t="shared" si="94"/>
        <v>7478.16</v>
      </c>
      <c r="AF117" s="7">
        <f t="shared" si="94"/>
        <v>7478.16</v>
      </c>
      <c r="AG117" s="7">
        <f t="shared" si="94"/>
        <v>7478.16</v>
      </c>
      <c r="AH117" s="7">
        <f t="shared" si="94"/>
        <v>7478.16</v>
      </c>
      <c r="AI117" s="7">
        <f t="shared" si="94"/>
        <v>7478.16</v>
      </c>
      <c r="AJ117" s="7">
        <f t="shared" si="94"/>
        <v>7478.16</v>
      </c>
      <c r="AK117" s="7">
        <f t="shared" si="94"/>
        <v>7478.16</v>
      </c>
      <c r="AL117" s="7">
        <f t="shared" si="94"/>
        <v>7478.16</v>
      </c>
      <c r="AM117" s="7">
        <f t="shared" si="94"/>
        <v>7478.16</v>
      </c>
      <c r="AN117" s="7">
        <f t="shared" si="94"/>
        <v>7478.16</v>
      </c>
      <c r="AO117" s="7">
        <f t="shared" si="94"/>
        <v>7478.16</v>
      </c>
      <c r="AP117" s="7">
        <f t="shared" si="94"/>
        <v>7478.16</v>
      </c>
      <c r="AQ117" s="7">
        <f t="shared" si="94"/>
        <v>7478.16</v>
      </c>
      <c r="AR117" s="7">
        <f t="shared" si="94"/>
        <v>7478.16</v>
      </c>
      <c r="AS117" s="7">
        <f t="shared" si="94"/>
        <v>7478.16</v>
      </c>
      <c r="AT117" s="7">
        <f t="shared" si="94"/>
        <v>7478.16</v>
      </c>
      <c r="AU117" s="7">
        <f t="shared" si="94"/>
        <v>7478.16</v>
      </c>
      <c r="AV117" s="7">
        <f t="shared" si="94"/>
        <v>7478.16</v>
      </c>
      <c r="AW117" s="7">
        <f t="shared" si="94"/>
        <v>7478.16</v>
      </c>
      <c r="AX117" s="7">
        <f t="shared" si="94"/>
        <v>7478.16</v>
      </c>
      <c r="AY117" s="7">
        <f t="shared" si="94"/>
        <v>7478.16</v>
      </c>
      <c r="AZ117" s="7">
        <f t="shared" si="94"/>
        <v>7478.16</v>
      </c>
      <c r="BA117" s="7">
        <f t="shared" si="94"/>
        <v>7478.16</v>
      </c>
      <c r="BB117" s="7">
        <f t="shared" si="94"/>
        <v>7478.16</v>
      </c>
      <c r="BC117" s="7">
        <f t="shared" si="94"/>
        <v>7478.16</v>
      </c>
      <c r="BD117" s="7">
        <f t="shared" si="94"/>
        <v>7478.16</v>
      </c>
      <c r="BE117" s="7">
        <f t="shared" si="94"/>
        <v>7478.16</v>
      </c>
      <c r="BF117" s="7">
        <f t="shared" si="94"/>
        <v>7478.16</v>
      </c>
      <c r="BG117" s="7">
        <f t="shared" si="94"/>
        <v>7478.16</v>
      </c>
      <c r="BH117" s="7">
        <f t="shared" si="94"/>
        <v>7478.16</v>
      </c>
      <c r="BI117" s="7">
        <f t="shared" si="94"/>
        <v>7478.16</v>
      </c>
      <c r="BJ117" s="7">
        <f t="shared" si="94"/>
        <v>7478.16</v>
      </c>
      <c r="BK117" s="7">
        <f t="shared" si="94"/>
        <v>7478.16</v>
      </c>
      <c r="BL117" s="7">
        <f t="shared" si="94"/>
        <v>7478.16</v>
      </c>
      <c r="BM117" s="7">
        <f t="shared" si="94"/>
        <v>7478.16</v>
      </c>
      <c r="BN117" s="7">
        <f t="shared" si="94"/>
        <v>7478.16</v>
      </c>
      <c r="BO117" s="7">
        <f t="shared" ref="BO117:DZ117" si="95">+BO39</f>
        <v>7478.16</v>
      </c>
      <c r="BP117" s="7">
        <f t="shared" si="95"/>
        <v>7478.16</v>
      </c>
      <c r="BQ117" s="7">
        <f t="shared" si="95"/>
        <v>7478.16</v>
      </c>
      <c r="BR117" s="7">
        <f t="shared" si="95"/>
        <v>7478.16</v>
      </c>
      <c r="BS117" s="7">
        <f t="shared" si="95"/>
        <v>7478.16</v>
      </c>
      <c r="BT117" s="7">
        <f t="shared" si="95"/>
        <v>7478.16</v>
      </c>
      <c r="BU117" s="7">
        <f t="shared" si="95"/>
        <v>7478.16</v>
      </c>
      <c r="BV117" s="7">
        <f t="shared" si="95"/>
        <v>7478.16</v>
      </c>
      <c r="BW117" s="7">
        <f t="shared" si="95"/>
        <v>7478.16</v>
      </c>
      <c r="BX117" s="7">
        <f t="shared" si="95"/>
        <v>7478.16</v>
      </c>
      <c r="BY117" s="7">
        <f t="shared" si="95"/>
        <v>7478.16</v>
      </c>
      <c r="BZ117" s="7">
        <f t="shared" si="95"/>
        <v>7478.16</v>
      </c>
      <c r="CA117" s="7">
        <f t="shared" si="95"/>
        <v>7478.16</v>
      </c>
      <c r="CB117" s="7">
        <f t="shared" si="95"/>
        <v>7478.16</v>
      </c>
      <c r="CC117" s="7">
        <f t="shared" si="95"/>
        <v>7478.16</v>
      </c>
      <c r="CD117" s="7">
        <f t="shared" si="95"/>
        <v>7478.16</v>
      </c>
      <c r="CE117" s="7">
        <f t="shared" si="95"/>
        <v>7478.16</v>
      </c>
      <c r="CF117" s="7">
        <f t="shared" si="95"/>
        <v>7478.16</v>
      </c>
      <c r="CG117" s="7">
        <f t="shared" si="95"/>
        <v>7478.16</v>
      </c>
      <c r="CH117" s="7">
        <f t="shared" si="95"/>
        <v>7478.16</v>
      </c>
      <c r="CI117" s="7">
        <f t="shared" si="95"/>
        <v>7478.16</v>
      </c>
      <c r="CJ117" s="7">
        <f t="shared" si="95"/>
        <v>7478.16</v>
      </c>
      <c r="CK117" s="7">
        <f t="shared" si="95"/>
        <v>7478.16</v>
      </c>
      <c r="CL117" s="7">
        <f t="shared" si="95"/>
        <v>7478.16</v>
      </c>
      <c r="CM117" s="7">
        <f t="shared" si="95"/>
        <v>7478.16</v>
      </c>
      <c r="CN117" s="7">
        <f t="shared" si="95"/>
        <v>7478.16</v>
      </c>
      <c r="CO117" s="7">
        <f t="shared" si="95"/>
        <v>7478.16</v>
      </c>
      <c r="CP117" s="7">
        <f t="shared" si="95"/>
        <v>7478.16</v>
      </c>
      <c r="CQ117" s="7">
        <f t="shared" si="95"/>
        <v>7478.16</v>
      </c>
      <c r="CR117" s="7">
        <f t="shared" si="95"/>
        <v>7478.16</v>
      </c>
      <c r="CS117" s="7">
        <f t="shared" si="95"/>
        <v>7478.16</v>
      </c>
      <c r="CT117" s="7">
        <f t="shared" si="95"/>
        <v>7478.16</v>
      </c>
      <c r="CU117" s="7">
        <f t="shared" si="95"/>
        <v>7478.16</v>
      </c>
      <c r="CV117" s="7">
        <f t="shared" si="95"/>
        <v>7478.16</v>
      </c>
      <c r="CW117" s="7">
        <f t="shared" si="95"/>
        <v>7478.16</v>
      </c>
      <c r="CX117" s="7">
        <f t="shared" si="95"/>
        <v>7478.16</v>
      </c>
      <c r="CY117" s="7">
        <f t="shared" si="95"/>
        <v>7478.16</v>
      </c>
      <c r="CZ117" s="7">
        <f t="shared" si="95"/>
        <v>7478.16</v>
      </c>
      <c r="DA117" s="7">
        <f t="shared" si="95"/>
        <v>7478.16</v>
      </c>
      <c r="DB117" s="7">
        <f t="shared" si="95"/>
        <v>7478.16</v>
      </c>
      <c r="DC117" s="7">
        <f t="shared" si="95"/>
        <v>7478.16</v>
      </c>
      <c r="DD117" s="7">
        <f t="shared" si="95"/>
        <v>7478.16</v>
      </c>
      <c r="DE117" s="7">
        <f t="shared" si="95"/>
        <v>7478.16</v>
      </c>
      <c r="DF117" s="7">
        <f t="shared" si="95"/>
        <v>7478.16</v>
      </c>
      <c r="DG117" s="7">
        <f t="shared" si="95"/>
        <v>7478.16</v>
      </c>
      <c r="DH117" s="7">
        <f t="shared" si="95"/>
        <v>7478.16</v>
      </c>
      <c r="DI117" s="7">
        <f t="shared" si="95"/>
        <v>7478.16</v>
      </c>
      <c r="DJ117" s="7">
        <f t="shared" si="95"/>
        <v>7478.16</v>
      </c>
      <c r="DK117" s="7">
        <f t="shared" si="95"/>
        <v>7478.16</v>
      </c>
      <c r="DL117" s="7">
        <f t="shared" si="95"/>
        <v>7478.16</v>
      </c>
      <c r="DM117" s="7">
        <f t="shared" si="95"/>
        <v>7478.16</v>
      </c>
      <c r="DN117" s="7">
        <f t="shared" si="95"/>
        <v>7478.16</v>
      </c>
      <c r="DO117" s="7">
        <f t="shared" si="95"/>
        <v>7478.16</v>
      </c>
      <c r="DP117" s="7">
        <f t="shared" si="95"/>
        <v>7478.16</v>
      </c>
      <c r="DQ117" s="7">
        <f t="shared" si="95"/>
        <v>7478.16</v>
      </c>
      <c r="DR117" s="7">
        <f t="shared" si="95"/>
        <v>7478.16</v>
      </c>
      <c r="DS117" s="7">
        <f t="shared" si="95"/>
        <v>7478.16</v>
      </c>
      <c r="DT117" s="7">
        <f t="shared" si="95"/>
        <v>7478.16</v>
      </c>
      <c r="DU117" s="7">
        <f t="shared" si="95"/>
        <v>7478.16</v>
      </c>
      <c r="DV117" s="7">
        <f t="shared" si="95"/>
        <v>7478.16</v>
      </c>
      <c r="DW117" s="7">
        <f t="shared" si="95"/>
        <v>7478.16</v>
      </c>
      <c r="DX117" s="7">
        <f t="shared" si="95"/>
        <v>7478.16</v>
      </c>
      <c r="DY117" s="7">
        <f t="shared" si="95"/>
        <v>7478.16</v>
      </c>
      <c r="DZ117" s="7">
        <f t="shared" si="95"/>
        <v>7478.16</v>
      </c>
      <c r="EA117" s="7">
        <f t="shared" ref="EA117:FX117" si="96">+EA39</f>
        <v>7478.16</v>
      </c>
      <c r="EB117" s="7">
        <f t="shared" si="96"/>
        <v>7478.16</v>
      </c>
      <c r="EC117" s="7">
        <f t="shared" si="96"/>
        <v>7478.16</v>
      </c>
      <c r="ED117" s="7">
        <f t="shared" si="96"/>
        <v>7478.16</v>
      </c>
      <c r="EE117" s="7">
        <f t="shared" si="96"/>
        <v>7478.16</v>
      </c>
      <c r="EF117" s="7">
        <f t="shared" si="96"/>
        <v>7478.16</v>
      </c>
      <c r="EG117" s="7">
        <f t="shared" si="96"/>
        <v>7478.16</v>
      </c>
      <c r="EH117" s="7">
        <f t="shared" si="96"/>
        <v>7478.16</v>
      </c>
      <c r="EI117" s="7">
        <f t="shared" si="96"/>
        <v>7478.16</v>
      </c>
      <c r="EJ117" s="7">
        <f t="shared" si="96"/>
        <v>7478.16</v>
      </c>
      <c r="EK117" s="7">
        <f t="shared" si="96"/>
        <v>7478.16</v>
      </c>
      <c r="EL117" s="7">
        <f t="shared" si="96"/>
        <v>7478.16</v>
      </c>
      <c r="EM117" s="7">
        <f t="shared" si="96"/>
        <v>7478.16</v>
      </c>
      <c r="EN117" s="7">
        <f t="shared" si="96"/>
        <v>7478.16</v>
      </c>
      <c r="EO117" s="7">
        <f t="shared" si="96"/>
        <v>7478.16</v>
      </c>
      <c r="EP117" s="7">
        <f t="shared" si="96"/>
        <v>7478.16</v>
      </c>
      <c r="EQ117" s="7">
        <f t="shared" si="96"/>
        <v>7478.16</v>
      </c>
      <c r="ER117" s="7">
        <f t="shared" si="96"/>
        <v>7478.16</v>
      </c>
      <c r="ES117" s="7">
        <f t="shared" si="96"/>
        <v>7478.16</v>
      </c>
      <c r="ET117" s="7">
        <f t="shared" si="96"/>
        <v>7478.16</v>
      </c>
      <c r="EU117" s="7">
        <f t="shared" si="96"/>
        <v>7478.16</v>
      </c>
      <c r="EV117" s="7">
        <f t="shared" si="96"/>
        <v>7478.16</v>
      </c>
      <c r="EW117" s="7">
        <f t="shared" si="96"/>
        <v>7478.16</v>
      </c>
      <c r="EX117" s="7">
        <f t="shared" si="96"/>
        <v>7478.16</v>
      </c>
      <c r="EY117" s="7">
        <f t="shared" si="96"/>
        <v>7478.16</v>
      </c>
      <c r="EZ117" s="7">
        <f t="shared" si="96"/>
        <v>7478.16</v>
      </c>
      <c r="FA117" s="7">
        <f t="shared" si="96"/>
        <v>7478.16</v>
      </c>
      <c r="FB117" s="7">
        <f t="shared" si="96"/>
        <v>7478.16</v>
      </c>
      <c r="FC117" s="7">
        <f t="shared" si="96"/>
        <v>7478.16</v>
      </c>
      <c r="FD117" s="7">
        <f t="shared" si="96"/>
        <v>7478.16</v>
      </c>
      <c r="FE117" s="7">
        <f t="shared" si="96"/>
        <v>7478.16</v>
      </c>
      <c r="FF117" s="7">
        <f t="shared" si="96"/>
        <v>7478.16</v>
      </c>
      <c r="FG117" s="7">
        <f t="shared" si="96"/>
        <v>7478.16</v>
      </c>
      <c r="FH117" s="7">
        <f t="shared" si="96"/>
        <v>7478.16</v>
      </c>
      <c r="FI117" s="7">
        <f t="shared" si="96"/>
        <v>7478.16</v>
      </c>
      <c r="FJ117" s="7">
        <f t="shared" si="96"/>
        <v>7478.16</v>
      </c>
      <c r="FK117" s="7">
        <f t="shared" si="96"/>
        <v>7478.16</v>
      </c>
      <c r="FL117" s="7">
        <f t="shared" si="96"/>
        <v>7478.16</v>
      </c>
      <c r="FM117" s="7">
        <f t="shared" si="96"/>
        <v>7478.16</v>
      </c>
      <c r="FN117" s="7">
        <f t="shared" si="96"/>
        <v>7478.16</v>
      </c>
      <c r="FO117" s="7">
        <f t="shared" si="96"/>
        <v>7478.16</v>
      </c>
      <c r="FP117" s="7">
        <f t="shared" si="96"/>
        <v>7478.16</v>
      </c>
      <c r="FQ117" s="7">
        <f t="shared" si="96"/>
        <v>7478.16</v>
      </c>
      <c r="FR117" s="7">
        <f t="shared" si="96"/>
        <v>7478.16</v>
      </c>
      <c r="FS117" s="7">
        <f t="shared" si="96"/>
        <v>7478.16</v>
      </c>
      <c r="FT117" s="7">
        <f t="shared" si="96"/>
        <v>7478.16</v>
      </c>
      <c r="FU117" s="7">
        <f t="shared" si="96"/>
        <v>7478.16</v>
      </c>
      <c r="FV117" s="7">
        <f t="shared" si="96"/>
        <v>7478.16</v>
      </c>
      <c r="FW117" s="7">
        <f t="shared" si="96"/>
        <v>7478.16</v>
      </c>
      <c r="FX117" s="7">
        <f t="shared" si="96"/>
        <v>7478.16</v>
      </c>
      <c r="FY117" s="32"/>
      <c r="FZ117" s="7"/>
      <c r="GA117" s="32"/>
      <c r="GB117" s="32"/>
      <c r="GC117" s="32"/>
      <c r="GD117" s="32"/>
      <c r="GE117" s="32"/>
      <c r="GF117" s="32"/>
      <c r="GG117" s="7"/>
      <c r="GH117" s="7"/>
      <c r="GI117" s="7"/>
      <c r="GJ117" s="7"/>
      <c r="GK117" s="7"/>
      <c r="GL117" s="7"/>
      <c r="GM117" s="7"/>
    </row>
    <row r="118" spans="1:204" x14ac:dyDescent="0.2">
      <c r="A118" s="6" t="s">
        <v>607</v>
      </c>
      <c r="B118" s="7" t="s">
        <v>608</v>
      </c>
      <c r="C118" s="32">
        <f t="shared" ref="C118:BN118" si="97">+C114</f>
        <v>0.8841</v>
      </c>
      <c r="D118" s="32">
        <f t="shared" si="97"/>
        <v>0.90500000000000003</v>
      </c>
      <c r="E118" s="32">
        <f t="shared" si="97"/>
        <v>0.88490000000000002</v>
      </c>
      <c r="F118" s="32">
        <f t="shared" si="97"/>
        <v>0.89859999999999995</v>
      </c>
      <c r="G118" s="32">
        <f t="shared" si="97"/>
        <v>0.84950000000000003</v>
      </c>
      <c r="H118" s="32">
        <f t="shared" si="97"/>
        <v>0.84640000000000004</v>
      </c>
      <c r="I118" s="32">
        <f t="shared" si="97"/>
        <v>0.88639999999999997</v>
      </c>
      <c r="J118" s="32">
        <f t="shared" si="97"/>
        <v>0.86309999999999998</v>
      </c>
      <c r="K118" s="32">
        <f t="shared" si="97"/>
        <v>0.8125</v>
      </c>
      <c r="L118" s="32">
        <f t="shared" si="97"/>
        <v>0.86350000000000005</v>
      </c>
      <c r="M118" s="32">
        <f t="shared" si="97"/>
        <v>0.84760000000000002</v>
      </c>
      <c r="N118" s="32">
        <f t="shared" si="97"/>
        <v>0.90500000000000003</v>
      </c>
      <c r="O118" s="32">
        <f t="shared" si="97"/>
        <v>0.89059999999999995</v>
      </c>
      <c r="P118" s="32">
        <f t="shared" si="97"/>
        <v>0.81559999999999999</v>
      </c>
      <c r="Q118" s="32">
        <f t="shared" si="97"/>
        <v>0.90500000000000003</v>
      </c>
      <c r="R118" s="32">
        <f t="shared" si="97"/>
        <v>0.87839999999999996</v>
      </c>
      <c r="S118" s="32">
        <f t="shared" si="97"/>
        <v>0.86009999999999998</v>
      </c>
      <c r="T118" s="32">
        <f t="shared" si="97"/>
        <v>0.80689999999999995</v>
      </c>
      <c r="U118" s="32">
        <f t="shared" si="97"/>
        <v>0.79959999999999998</v>
      </c>
      <c r="V118" s="32">
        <f t="shared" si="97"/>
        <v>0.81369999999999998</v>
      </c>
      <c r="W118" s="32">
        <f t="shared" si="97"/>
        <v>0.80489999999999995</v>
      </c>
      <c r="X118" s="32">
        <f t="shared" si="97"/>
        <v>0.79920000000000002</v>
      </c>
      <c r="Y118" s="32">
        <f t="shared" si="97"/>
        <v>0.83609999999999995</v>
      </c>
      <c r="Z118" s="32">
        <f t="shared" si="97"/>
        <v>0.81140000000000001</v>
      </c>
      <c r="AA118" s="32">
        <f t="shared" si="97"/>
        <v>0.90500000000000003</v>
      </c>
      <c r="AB118" s="32">
        <f t="shared" si="97"/>
        <v>0.90390000000000004</v>
      </c>
      <c r="AC118" s="32">
        <f t="shared" si="97"/>
        <v>0.84199999999999997</v>
      </c>
      <c r="AD118" s="32">
        <f t="shared" si="97"/>
        <v>0.85519999999999996</v>
      </c>
      <c r="AE118" s="32">
        <f t="shared" si="97"/>
        <v>0.8024</v>
      </c>
      <c r="AF118" s="32">
        <f t="shared" si="97"/>
        <v>0.80720000000000003</v>
      </c>
      <c r="AG118" s="32">
        <f t="shared" si="97"/>
        <v>0.83140000000000003</v>
      </c>
      <c r="AH118" s="32">
        <f t="shared" si="97"/>
        <v>0.84350000000000003</v>
      </c>
      <c r="AI118" s="32">
        <f t="shared" si="97"/>
        <v>0.81979999999999997</v>
      </c>
      <c r="AJ118" s="32">
        <f t="shared" si="97"/>
        <v>0.80659999999999998</v>
      </c>
      <c r="AK118" s="32">
        <f t="shared" si="97"/>
        <v>0.80930000000000002</v>
      </c>
      <c r="AL118" s="32">
        <f t="shared" si="97"/>
        <v>0.81440000000000001</v>
      </c>
      <c r="AM118" s="32">
        <f t="shared" si="97"/>
        <v>0.82320000000000004</v>
      </c>
      <c r="AN118" s="32">
        <f t="shared" si="97"/>
        <v>0.81830000000000003</v>
      </c>
      <c r="AO118" s="32">
        <f t="shared" si="97"/>
        <v>0.87519999999999998</v>
      </c>
      <c r="AP118" s="32">
        <f t="shared" si="97"/>
        <v>0.90500000000000003</v>
      </c>
      <c r="AQ118" s="32">
        <f t="shared" si="97"/>
        <v>0.81210000000000004</v>
      </c>
      <c r="AR118" s="32">
        <f t="shared" si="97"/>
        <v>0.90500000000000003</v>
      </c>
      <c r="AS118" s="32">
        <f t="shared" si="97"/>
        <v>0.88419999999999999</v>
      </c>
      <c r="AT118" s="32">
        <f t="shared" si="97"/>
        <v>0.86309999999999998</v>
      </c>
      <c r="AU118" s="32">
        <f t="shared" si="97"/>
        <v>0.81420000000000003</v>
      </c>
      <c r="AV118" s="32">
        <f t="shared" si="97"/>
        <v>0.81759999999999999</v>
      </c>
      <c r="AW118" s="32">
        <f t="shared" si="97"/>
        <v>0.81240000000000001</v>
      </c>
      <c r="AX118" s="32">
        <f t="shared" si="97"/>
        <v>0.80069999999999997</v>
      </c>
      <c r="AY118" s="32">
        <f t="shared" si="97"/>
        <v>0.82399999999999995</v>
      </c>
      <c r="AZ118" s="32">
        <f t="shared" si="97"/>
        <v>0.88970000000000005</v>
      </c>
      <c r="BA118" s="32">
        <f t="shared" si="97"/>
        <v>0.88639999999999997</v>
      </c>
      <c r="BB118" s="32">
        <f t="shared" si="97"/>
        <v>0.88529999999999998</v>
      </c>
      <c r="BC118" s="32">
        <f t="shared" si="97"/>
        <v>0.9032</v>
      </c>
      <c r="BD118" s="32">
        <f t="shared" si="97"/>
        <v>0.86980000000000002</v>
      </c>
      <c r="BE118" s="32">
        <f t="shared" si="97"/>
        <v>0.85299999999999998</v>
      </c>
      <c r="BF118" s="32">
        <f t="shared" si="97"/>
        <v>0.90110000000000001</v>
      </c>
      <c r="BG118" s="32">
        <f t="shared" si="97"/>
        <v>0.8417</v>
      </c>
      <c r="BH118" s="32">
        <f t="shared" si="97"/>
        <v>0.82920000000000005</v>
      </c>
      <c r="BI118" s="32">
        <f t="shared" si="97"/>
        <v>0.81389999999999996</v>
      </c>
      <c r="BJ118" s="32">
        <f t="shared" si="97"/>
        <v>0.88360000000000005</v>
      </c>
      <c r="BK118" s="32">
        <f t="shared" si="97"/>
        <v>0.90410000000000001</v>
      </c>
      <c r="BL118" s="32">
        <f t="shared" si="97"/>
        <v>0.80549999999999999</v>
      </c>
      <c r="BM118" s="32">
        <f t="shared" si="97"/>
        <v>0.81630000000000003</v>
      </c>
      <c r="BN118" s="32">
        <f t="shared" si="97"/>
        <v>0.86919999999999997</v>
      </c>
      <c r="BO118" s="32">
        <f t="shared" ref="BO118:DZ118" si="98">+BO114</f>
        <v>0.85319999999999996</v>
      </c>
      <c r="BP118" s="32">
        <f t="shared" si="98"/>
        <v>0.80879999999999996</v>
      </c>
      <c r="BQ118" s="32">
        <f t="shared" si="98"/>
        <v>0.8821</v>
      </c>
      <c r="BR118" s="32">
        <f t="shared" si="98"/>
        <v>0.87490000000000001</v>
      </c>
      <c r="BS118" s="32">
        <f t="shared" si="98"/>
        <v>0.84799999999999998</v>
      </c>
      <c r="BT118" s="32">
        <f t="shared" si="98"/>
        <v>0.82299999999999995</v>
      </c>
      <c r="BU118" s="32">
        <f t="shared" si="98"/>
        <v>0.82269999999999999</v>
      </c>
      <c r="BV118" s="32">
        <f t="shared" si="98"/>
        <v>0.85089999999999999</v>
      </c>
      <c r="BW118" s="32">
        <f t="shared" si="98"/>
        <v>0.86180000000000001</v>
      </c>
      <c r="BX118" s="32">
        <f t="shared" si="98"/>
        <v>0.80089999999999995</v>
      </c>
      <c r="BY118" s="32">
        <f t="shared" si="98"/>
        <v>0.82669999999999999</v>
      </c>
      <c r="BZ118" s="32">
        <f t="shared" si="98"/>
        <v>0.81079999999999997</v>
      </c>
      <c r="CA118" s="32">
        <f t="shared" si="98"/>
        <v>0.80700000000000005</v>
      </c>
      <c r="CB118" s="32">
        <f t="shared" si="98"/>
        <v>0.90500000000000003</v>
      </c>
      <c r="CC118" s="32">
        <f t="shared" si="98"/>
        <v>0.80840000000000001</v>
      </c>
      <c r="CD118" s="32">
        <f t="shared" si="98"/>
        <v>0.81100000000000005</v>
      </c>
      <c r="CE118" s="32">
        <f t="shared" si="98"/>
        <v>0.80649999999999999</v>
      </c>
      <c r="CF118" s="32">
        <f t="shared" si="98"/>
        <v>0.80469999999999997</v>
      </c>
      <c r="CG118" s="32">
        <f t="shared" si="98"/>
        <v>0.8095</v>
      </c>
      <c r="CH118" s="32">
        <f t="shared" si="98"/>
        <v>0.80289999999999995</v>
      </c>
      <c r="CI118" s="32">
        <f t="shared" si="98"/>
        <v>0.83340000000000003</v>
      </c>
      <c r="CJ118" s="32">
        <f t="shared" si="98"/>
        <v>0.84130000000000005</v>
      </c>
      <c r="CK118" s="32">
        <f t="shared" si="98"/>
        <v>0.88180000000000003</v>
      </c>
      <c r="CL118" s="32">
        <f t="shared" si="98"/>
        <v>0.85319999999999996</v>
      </c>
      <c r="CM118" s="32">
        <f t="shared" si="98"/>
        <v>0.83520000000000005</v>
      </c>
      <c r="CN118" s="32">
        <f t="shared" si="98"/>
        <v>0.90500000000000003</v>
      </c>
      <c r="CO118" s="32">
        <f t="shared" si="98"/>
        <v>0.89149999999999996</v>
      </c>
      <c r="CP118" s="32">
        <f t="shared" si="98"/>
        <v>0.84340000000000004</v>
      </c>
      <c r="CQ118" s="32">
        <f t="shared" si="98"/>
        <v>0.83879999999999999</v>
      </c>
      <c r="CR118" s="32">
        <f t="shared" si="98"/>
        <v>0.81159999999999999</v>
      </c>
      <c r="CS118" s="32">
        <f t="shared" si="98"/>
        <v>0.81779999999999997</v>
      </c>
      <c r="CT118" s="32">
        <f t="shared" si="98"/>
        <v>0.80320000000000003</v>
      </c>
      <c r="CU118" s="32">
        <f t="shared" si="98"/>
        <v>0.82469999999999999</v>
      </c>
      <c r="CV118" s="32">
        <f t="shared" si="98"/>
        <v>0.79920000000000002</v>
      </c>
      <c r="CW118" s="32">
        <f t="shared" si="98"/>
        <v>0.80879999999999996</v>
      </c>
      <c r="CX118" s="32">
        <f t="shared" si="98"/>
        <v>0.82589999999999997</v>
      </c>
      <c r="CY118" s="32">
        <f t="shared" si="98"/>
        <v>0.79920000000000002</v>
      </c>
      <c r="CZ118" s="32">
        <f t="shared" si="98"/>
        <v>0.86180000000000001</v>
      </c>
      <c r="DA118" s="32">
        <f t="shared" si="98"/>
        <v>0.8095</v>
      </c>
      <c r="DB118" s="32">
        <f t="shared" si="98"/>
        <v>0.81640000000000001</v>
      </c>
      <c r="DC118" s="32">
        <f t="shared" si="98"/>
        <v>0.80659999999999998</v>
      </c>
      <c r="DD118" s="32">
        <f t="shared" si="98"/>
        <v>0.80649999999999999</v>
      </c>
      <c r="DE118" s="32">
        <f t="shared" si="98"/>
        <v>0.81869999999999998</v>
      </c>
      <c r="DF118" s="32">
        <f t="shared" si="98"/>
        <v>0.89759999999999995</v>
      </c>
      <c r="DG118" s="32">
        <f t="shared" si="98"/>
        <v>0.80169999999999997</v>
      </c>
      <c r="DH118" s="32">
        <f t="shared" si="98"/>
        <v>0.8619</v>
      </c>
      <c r="DI118" s="32">
        <f t="shared" si="98"/>
        <v>0.8649</v>
      </c>
      <c r="DJ118" s="32">
        <f t="shared" si="98"/>
        <v>0.83140000000000003</v>
      </c>
      <c r="DK118" s="32">
        <f t="shared" si="98"/>
        <v>0.82579999999999998</v>
      </c>
      <c r="DL118" s="32">
        <f t="shared" si="98"/>
        <v>0.88080000000000003</v>
      </c>
      <c r="DM118" s="32">
        <f t="shared" si="98"/>
        <v>0.81189999999999996</v>
      </c>
      <c r="DN118" s="32">
        <f t="shared" si="98"/>
        <v>0.85360000000000003</v>
      </c>
      <c r="DO118" s="32">
        <f t="shared" si="98"/>
        <v>0.86809999999999998</v>
      </c>
      <c r="DP118" s="32">
        <f t="shared" si="98"/>
        <v>0.80979999999999996</v>
      </c>
      <c r="DQ118" s="32">
        <f t="shared" si="98"/>
        <v>0.83689999999999998</v>
      </c>
      <c r="DR118" s="32">
        <f t="shared" si="98"/>
        <v>0.85540000000000005</v>
      </c>
      <c r="DS118" s="32">
        <f t="shared" si="98"/>
        <v>0.83379999999999999</v>
      </c>
      <c r="DT118" s="32">
        <f t="shared" si="98"/>
        <v>0.80640000000000001</v>
      </c>
      <c r="DU118" s="32">
        <f t="shared" si="98"/>
        <v>0.82</v>
      </c>
      <c r="DV118" s="32">
        <f t="shared" si="98"/>
        <v>0.81059999999999999</v>
      </c>
      <c r="DW118" s="32">
        <f t="shared" si="98"/>
        <v>0.8165</v>
      </c>
      <c r="DX118" s="32">
        <f t="shared" si="98"/>
        <v>0.80700000000000005</v>
      </c>
      <c r="DY118" s="32">
        <f t="shared" si="98"/>
        <v>0.81669999999999998</v>
      </c>
      <c r="DZ118" s="32">
        <f t="shared" si="98"/>
        <v>0.83540000000000003</v>
      </c>
      <c r="EA118" s="32">
        <f t="shared" ref="EA118:FX118" si="99">+EA114</f>
        <v>0.82920000000000005</v>
      </c>
      <c r="EB118" s="32">
        <f t="shared" si="99"/>
        <v>0.82930000000000004</v>
      </c>
      <c r="EC118" s="32">
        <f t="shared" si="99"/>
        <v>0.81630000000000003</v>
      </c>
      <c r="ED118" s="32">
        <f t="shared" si="99"/>
        <v>0.85980000000000001</v>
      </c>
      <c r="EE118" s="32">
        <f t="shared" si="99"/>
        <v>0.80889999999999995</v>
      </c>
      <c r="EF118" s="32">
        <f t="shared" si="99"/>
        <v>0.85780000000000001</v>
      </c>
      <c r="EG118" s="32">
        <f t="shared" si="99"/>
        <v>0.8135</v>
      </c>
      <c r="EH118" s="32">
        <f t="shared" si="99"/>
        <v>0.81240000000000001</v>
      </c>
      <c r="EI118" s="32">
        <f t="shared" si="99"/>
        <v>0.89190000000000003</v>
      </c>
      <c r="EJ118" s="32">
        <f t="shared" si="99"/>
        <v>0.88729999999999998</v>
      </c>
      <c r="EK118" s="32">
        <f t="shared" si="99"/>
        <v>0.83240000000000003</v>
      </c>
      <c r="EL118" s="32">
        <f t="shared" si="99"/>
        <v>0.82550000000000001</v>
      </c>
      <c r="EM118" s="32">
        <f t="shared" si="99"/>
        <v>0.82279999999999998</v>
      </c>
      <c r="EN118" s="32">
        <f t="shared" si="99"/>
        <v>0.84419999999999995</v>
      </c>
      <c r="EO118" s="32">
        <f t="shared" si="99"/>
        <v>0.81840000000000002</v>
      </c>
      <c r="EP118" s="32">
        <f t="shared" si="99"/>
        <v>0.8236</v>
      </c>
      <c r="EQ118" s="32">
        <f t="shared" si="99"/>
        <v>0.86529999999999996</v>
      </c>
      <c r="ER118" s="32">
        <f t="shared" si="99"/>
        <v>0.81689999999999996</v>
      </c>
      <c r="ES118" s="32">
        <f t="shared" si="99"/>
        <v>0.80779999999999996</v>
      </c>
      <c r="ET118" s="32">
        <f t="shared" si="99"/>
        <v>0.80969999999999998</v>
      </c>
      <c r="EU118" s="32">
        <f t="shared" si="99"/>
        <v>0.82979999999999998</v>
      </c>
      <c r="EV118" s="32">
        <f t="shared" si="99"/>
        <v>0.80159999999999998</v>
      </c>
      <c r="EW118" s="32">
        <f t="shared" si="99"/>
        <v>0.83879999999999999</v>
      </c>
      <c r="EX118" s="32">
        <f t="shared" si="99"/>
        <v>0.80759999999999998</v>
      </c>
      <c r="EY118" s="32">
        <f t="shared" si="99"/>
        <v>0.82969999999999999</v>
      </c>
      <c r="EZ118" s="32">
        <f t="shared" si="99"/>
        <v>0.80479999999999996</v>
      </c>
      <c r="FA118" s="32">
        <f t="shared" si="99"/>
        <v>0.86929999999999996</v>
      </c>
      <c r="FB118" s="32">
        <f t="shared" si="99"/>
        <v>0.81740000000000002</v>
      </c>
      <c r="FC118" s="32">
        <f t="shared" si="99"/>
        <v>0.8629</v>
      </c>
      <c r="FD118" s="32">
        <f t="shared" si="99"/>
        <v>0.82379999999999998</v>
      </c>
      <c r="FE118" s="32">
        <f t="shared" si="99"/>
        <v>0.80210000000000004</v>
      </c>
      <c r="FF118" s="32">
        <f t="shared" si="99"/>
        <v>0.8095</v>
      </c>
      <c r="FG118" s="32">
        <f t="shared" si="99"/>
        <v>0.80430000000000001</v>
      </c>
      <c r="FH118" s="32">
        <f t="shared" si="99"/>
        <v>0.80120000000000002</v>
      </c>
      <c r="FI118" s="32">
        <f t="shared" si="99"/>
        <v>0.86080000000000001</v>
      </c>
      <c r="FJ118" s="32">
        <f t="shared" si="99"/>
        <v>0.86180000000000001</v>
      </c>
      <c r="FK118" s="32">
        <f t="shared" si="99"/>
        <v>0.8649</v>
      </c>
      <c r="FL118" s="32">
        <f t="shared" si="99"/>
        <v>0.88519999999999999</v>
      </c>
      <c r="FM118" s="32">
        <f t="shared" si="99"/>
        <v>0.87050000000000005</v>
      </c>
      <c r="FN118" s="32">
        <f t="shared" si="99"/>
        <v>0.89810000000000001</v>
      </c>
      <c r="FO118" s="32">
        <f t="shared" si="99"/>
        <v>0.84609999999999996</v>
      </c>
      <c r="FP118" s="32">
        <f t="shared" si="99"/>
        <v>0.86360000000000003</v>
      </c>
      <c r="FQ118" s="32">
        <f t="shared" si="99"/>
        <v>0.84289999999999998</v>
      </c>
      <c r="FR118" s="32">
        <f t="shared" si="99"/>
        <v>0.80740000000000001</v>
      </c>
      <c r="FS118" s="32">
        <f t="shared" si="99"/>
        <v>0.80879999999999996</v>
      </c>
      <c r="FT118" s="32">
        <f t="shared" si="99"/>
        <v>0.80010000000000003</v>
      </c>
      <c r="FU118" s="32">
        <f t="shared" si="99"/>
        <v>0.83740000000000003</v>
      </c>
      <c r="FV118" s="32">
        <f t="shared" si="99"/>
        <v>0.83309999999999995</v>
      </c>
      <c r="FW118" s="32">
        <f t="shared" si="99"/>
        <v>0.80759999999999998</v>
      </c>
      <c r="FX118" s="32">
        <f t="shared" si="99"/>
        <v>0.79979999999999996</v>
      </c>
      <c r="FY118" s="7"/>
      <c r="FZ118" s="32">
        <f>SUM(C118:FX118)</f>
        <v>149.37820000000002</v>
      </c>
      <c r="GA118" s="32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</row>
    <row r="119" spans="1:204" x14ac:dyDescent="0.2">
      <c r="A119" s="6" t="s">
        <v>609</v>
      </c>
      <c r="B119" s="7" t="s">
        <v>610</v>
      </c>
      <c r="C119" s="86">
        <f t="shared" ref="C119:BN119" si="100">C42</f>
        <v>1.2250000000000001</v>
      </c>
      <c r="D119" s="86">
        <f t="shared" si="100"/>
        <v>1.226</v>
      </c>
      <c r="E119" s="86">
        <f t="shared" si="100"/>
        <v>1.214</v>
      </c>
      <c r="F119" s="86">
        <f t="shared" si="100"/>
        <v>1.216</v>
      </c>
      <c r="G119" s="86">
        <f t="shared" si="100"/>
        <v>1.2170000000000001</v>
      </c>
      <c r="H119" s="86">
        <f t="shared" si="100"/>
        <v>1.208</v>
      </c>
      <c r="I119" s="86">
        <f t="shared" si="100"/>
        <v>1.216</v>
      </c>
      <c r="J119" s="86">
        <f t="shared" si="100"/>
        <v>1.1319999999999999</v>
      </c>
      <c r="K119" s="86">
        <f t="shared" si="100"/>
        <v>1.111</v>
      </c>
      <c r="L119" s="86">
        <f t="shared" si="100"/>
        <v>1.2430000000000001</v>
      </c>
      <c r="M119" s="86">
        <f t="shared" si="100"/>
        <v>1.2430000000000001</v>
      </c>
      <c r="N119" s="86">
        <f t="shared" si="100"/>
        <v>1.2649999999999999</v>
      </c>
      <c r="O119" s="86">
        <f t="shared" si="100"/>
        <v>1.2350000000000001</v>
      </c>
      <c r="P119" s="86">
        <f t="shared" si="100"/>
        <v>1.216</v>
      </c>
      <c r="Q119" s="86">
        <f t="shared" si="100"/>
        <v>1.244</v>
      </c>
      <c r="R119" s="86">
        <f t="shared" si="100"/>
        <v>1.216</v>
      </c>
      <c r="S119" s="86">
        <f t="shared" si="100"/>
        <v>1.1839999999999999</v>
      </c>
      <c r="T119" s="86">
        <f t="shared" si="100"/>
        <v>1.0840000000000001</v>
      </c>
      <c r="U119" s="86">
        <f t="shared" si="100"/>
        <v>1.075</v>
      </c>
      <c r="V119" s="86">
        <f t="shared" si="100"/>
        <v>1.083</v>
      </c>
      <c r="W119" s="86">
        <f t="shared" si="100"/>
        <v>1.075</v>
      </c>
      <c r="X119" s="86">
        <f t="shared" si="100"/>
        <v>1.0740000000000001</v>
      </c>
      <c r="Y119" s="86">
        <f t="shared" si="100"/>
        <v>1.0720000000000001</v>
      </c>
      <c r="Z119" s="86">
        <f t="shared" si="100"/>
        <v>1.054</v>
      </c>
      <c r="AA119" s="86">
        <f t="shared" si="100"/>
        <v>1.2350000000000001</v>
      </c>
      <c r="AB119" s="86">
        <f t="shared" si="100"/>
        <v>1.2649999999999999</v>
      </c>
      <c r="AC119" s="86">
        <f t="shared" si="100"/>
        <v>1.1759999999999999</v>
      </c>
      <c r="AD119" s="86">
        <f t="shared" si="100"/>
        <v>1.1559999999999999</v>
      </c>
      <c r="AE119" s="86">
        <f t="shared" si="100"/>
        <v>1.0669999999999999</v>
      </c>
      <c r="AF119" s="86">
        <f t="shared" si="100"/>
        <v>1.121</v>
      </c>
      <c r="AG119" s="86">
        <f t="shared" si="100"/>
        <v>1.2150000000000001</v>
      </c>
      <c r="AH119" s="86">
        <f t="shared" si="100"/>
        <v>1.111</v>
      </c>
      <c r="AI119" s="86">
        <f t="shared" si="100"/>
        <v>1.1020000000000001</v>
      </c>
      <c r="AJ119" s="86">
        <f t="shared" si="100"/>
        <v>1.115</v>
      </c>
      <c r="AK119" s="86">
        <f t="shared" si="100"/>
        <v>1.091</v>
      </c>
      <c r="AL119" s="86">
        <f t="shared" si="100"/>
        <v>1.103</v>
      </c>
      <c r="AM119" s="86">
        <f t="shared" si="100"/>
        <v>1.1120000000000001</v>
      </c>
      <c r="AN119" s="86">
        <f t="shared" si="100"/>
        <v>1.145</v>
      </c>
      <c r="AO119" s="86">
        <f t="shared" si="100"/>
        <v>1.194</v>
      </c>
      <c r="AP119" s="86">
        <f t="shared" si="100"/>
        <v>1.2450000000000001</v>
      </c>
      <c r="AQ119" s="86">
        <f t="shared" si="100"/>
        <v>1.169</v>
      </c>
      <c r="AR119" s="86">
        <f t="shared" si="100"/>
        <v>1.246</v>
      </c>
      <c r="AS119" s="86">
        <f t="shared" si="100"/>
        <v>1.319</v>
      </c>
      <c r="AT119" s="86">
        <f t="shared" si="100"/>
        <v>1.248</v>
      </c>
      <c r="AU119" s="86">
        <f t="shared" si="100"/>
        <v>1.216</v>
      </c>
      <c r="AV119" s="86">
        <f t="shared" si="100"/>
        <v>1.2030000000000001</v>
      </c>
      <c r="AW119" s="86">
        <f t="shared" si="100"/>
        <v>1.2050000000000001</v>
      </c>
      <c r="AX119" s="86">
        <f t="shared" si="100"/>
        <v>1.1739999999999999</v>
      </c>
      <c r="AY119" s="86">
        <f t="shared" si="100"/>
        <v>1.2050000000000001</v>
      </c>
      <c r="AZ119" s="86">
        <f t="shared" si="100"/>
        <v>1.2090000000000001</v>
      </c>
      <c r="BA119" s="86">
        <f t="shared" si="100"/>
        <v>1.18</v>
      </c>
      <c r="BB119" s="86">
        <f t="shared" si="100"/>
        <v>1.19</v>
      </c>
      <c r="BC119" s="86">
        <f t="shared" si="100"/>
        <v>1.208</v>
      </c>
      <c r="BD119" s="86">
        <f t="shared" si="100"/>
        <v>1.2110000000000001</v>
      </c>
      <c r="BE119" s="86">
        <f t="shared" si="100"/>
        <v>1.2090000000000001</v>
      </c>
      <c r="BF119" s="86">
        <f t="shared" si="100"/>
        <v>1.218</v>
      </c>
      <c r="BG119" s="86">
        <f t="shared" si="100"/>
        <v>1.196</v>
      </c>
      <c r="BH119" s="86">
        <f t="shared" si="100"/>
        <v>1.2070000000000001</v>
      </c>
      <c r="BI119" s="86">
        <f t="shared" si="100"/>
        <v>1.18</v>
      </c>
      <c r="BJ119" s="86">
        <f t="shared" si="100"/>
        <v>1.23</v>
      </c>
      <c r="BK119" s="86">
        <f t="shared" si="100"/>
        <v>1.21</v>
      </c>
      <c r="BL119" s="86">
        <f t="shared" si="100"/>
        <v>1.165</v>
      </c>
      <c r="BM119" s="86">
        <f t="shared" si="100"/>
        <v>1.1679999999999999</v>
      </c>
      <c r="BN119" s="86">
        <f t="shared" si="100"/>
        <v>1.155</v>
      </c>
      <c r="BO119" s="86">
        <f t="shared" ref="BO119:DZ119" si="101">BO42</f>
        <v>1.1379999999999999</v>
      </c>
      <c r="BP119" s="86">
        <f t="shared" si="101"/>
        <v>1.125</v>
      </c>
      <c r="BQ119" s="86">
        <f t="shared" si="101"/>
        <v>1.3089999999999999</v>
      </c>
      <c r="BR119" s="86">
        <f t="shared" si="101"/>
        <v>1.206</v>
      </c>
      <c r="BS119" s="86">
        <f t="shared" si="101"/>
        <v>1.214</v>
      </c>
      <c r="BT119" s="86">
        <f t="shared" si="101"/>
        <v>1.236</v>
      </c>
      <c r="BU119" s="86">
        <f t="shared" si="101"/>
        <v>1.2370000000000001</v>
      </c>
      <c r="BV119" s="86">
        <f t="shared" si="101"/>
        <v>1.1890000000000001</v>
      </c>
      <c r="BW119" s="86">
        <f t="shared" si="101"/>
        <v>1.218</v>
      </c>
      <c r="BX119" s="86">
        <f t="shared" si="101"/>
        <v>1.2170000000000001</v>
      </c>
      <c r="BY119" s="86">
        <f t="shared" si="101"/>
        <v>1.085</v>
      </c>
      <c r="BZ119" s="86">
        <f t="shared" si="101"/>
        <v>1.0669999999999999</v>
      </c>
      <c r="CA119" s="86">
        <f t="shared" si="101"/>
        <v>1.165</v>
      </c>
      <c r="CB119" s="86">
        <f t="shared" si="101"/>
        <v>1.234</v>
      </c>
      <c r="CC119" s="86">
        <f t="shared" si="101"/>
        <v>1.0649999999999999</v>
      </c>
      <c r="CD119" s="86">
        <f t="shared" si="101"/>
        <v>1.0449999999999999</v>
      </c>
      <c r="CE119" s="86">
        <f t="shared" si="101"/>
        <v>1.0760000000000001</v>
      </c>
      <c r="CF119" s="86">
        <f t="shared" si="101"/>
        <v>1.0369999999999999</v>
      </c>
      <c r="CG119" s="86">
        <f t="shared" si="101"/>
        <v>1.0760000000000001</v>
      </c>
      <c r="CH119" s="86">
        <f t="shared" si="101"/>
        <v>1.0760000000000001</v>
      </c>
      <c r="CI119" s="86">
        <f t="shared" si="101"/>
        <v>1.0780000000000001</v>
      </c>
      <c r="CJ119" s="86">
        <f t="shared" si="101"/>
        <v>1.1870000000000001</v>
      </c>
      <c r="CK119" s="86">
        <f t="shared" si="101"/>
        <v>1.256</v>
      </c>
      <c r="CL119" s="86">
        <f t="shared" si="101"/>
        <v>1.236</v>
      </c>
      <c r="CM119" s="86">
        <f t="shared" si="101"/>
        <v>1.2250000000000001</v>
      </c>
      <c r="CN119" s="86">
        <f t="shared" si="101"/>
        <v>1.1850000000000001</v>
      </c>
      <c r="CO119" s="86">
        <f t="shared" si="101"/>
        <v>1.1859999999999999</v>
      </c>
      <c r="CP119" s="86">
        <f t="shared" si="101"/>
        <v>1.224</v>
      </c>
      <c r="CQ119" s="86">
        <f t="shared" si="101"/>
        <v>1.1619999999999999</v>
      </c>
      <c r="CR119" s="86">
        <f t="shared" si="101"/>
        <v>1.113</v>
      </c>
      <c r="CS119" s="86">
        <f t="shared" si="101"/>
        <v>1.1220000000000001</v>
      </c>
      <c r="CT119" s="86">
        <f t="shared" si="101"/>
        <v>1.073</v>
      </c>
      <c r="CU119" s="86">
        <f t="shared" si="101"/>
        <v>1.016</v>
      </c>
      <c r="CV119" s="86">
        <f t="shared" si="101"/>
        <v>1.0149999999999999</v>
      </c>
      <c r="CW119" s="86">
        <f t="shared" si="101"/>
        <v>1.115</v>
      </c>
      <c r="CX119" s="86">
        <f t="shared" si="101"/>
        <v>1.145</v>
      </c>
      <c r="CY119" s="86">
        <f t="shared" si="101"/>
        <v>1.0860000000000001</v>
      </c>
      <c r="CZ119" s="86">
        <f t="shared" si="101"/>
        <v>1.161</v>
      </c>
      <c r="DA119" s="86">
        <f t="shared" si="101"/>
        <v>1.1220000000000001</v>
      </c>
      <c r="DB119" s="86">
        <f t="shared" si="101"/>
        <v>1.1519999999999999</v>
      </c>
      <c r="DC119" s="86">
        <f t="shared" si="101"/>
        <v>1.133</v>
      </c>
      <c r="DD119" s="86">
        <f t="shared" si="101"/>
        <v>1.127</v>
      </c>
      <c r="DE119" s="86">
        <f t="shared" si="101"/>
        <v>1.1459999999999999</v>
      </c>
      <c r="DF119" s="86">
        <f t="shared" si="101"/>
        <v>1.1459999999999999</v>
      </c>
      <c r="DG119" s="86">
        <f t="shared" si="101"/>
        <v>1.153</v>
      </c>
      <c r="DH119" s="86">
        <f t="shared" si="101"/>
        <v>1.1359999999999999</v>
      </c>
      <c r="DI119" s="86">
        <f t="shared" si="101"/>
        <v>1.149</v>
      </c>
      <c r="DJ119" s="86">
        <f t="shared" si="101"/>
        <v>1.159</v>
      </c>
      <c r="DK119" s="86">
        <f t="shared" si="101"/>
        <v>1.147</v>
      </c>
      <c r="DL119" s="86">
        <f t="shared" si="101"/>
        <v>1.226</v>
      </c>
      <c r="DM119" s="86">
        <f t="shared" si="101"/>
        <v>1.2030000000000001</v>
      </c>
      <c r="DN119" s="86">
        <f t="shared" si="101"/>
        <v>1.1879999999999999</v>
      </c>
      <c r="DO119" s="86">
        <f t="shared" si="101"/>
        <v>1.1950000000000001</v>
      </c>
      <c r="DP119" s="86">
        <f t="shared" si="101"/>
        <v>1.175</v>
      </c>
      <c r="DQ119" s="86">
        <f t="shared" si="101"/>
        <v>1.171</v>
      </c>
      <c r="DR119" s="86">
        <f t="shared" si="101"/>
        <v>1.1439999999999999</v>
      </c>
      <c r="DS119" s="86">
        <f t="shared" si="101"/>
        <v>1.133</v>
      </c>
      <c r="DT119" s="86">
        <f t="shared" si="101"/>
        <v>1.133</v>
      </c>
      <c r="DU119" s="86">
        <f t="shared" si="101"/>
        <v>1.125</v>
      </c>
      <c r="DV119" s="86">
        <f t="shared" si="101"/>
        <v>1.1220000000000001</v>
      </c>
      <c r="DW119" s="86">
        <f t="shared" si="101"/>
        <v>1.1319999999999999</v>
      </c>
      <c r="DX119" s="86">
        <f t="shared" si="101"/>
        <v>1.3089999999999999</v>
      </c>
      <c r="DY119" s="86">
        <f t="shared" si="101"/>
        <v>1.286</v>
      </c>
      <c r="DZ119" s="86">
        <f t="shared" si="101"/>
        <v>1.238</v>
      </c>
      <c r="EA119" s="86">
        <f t="shared" ref="EA119:FX119" si="102">EA42</f>
        <v>1.214</v>
      </c>
      <c r="EB119" s="86">
        <f t="shared" si="102"/>
        <v>1.1180000000000001</v>
      </c>
      <c r="EC119" s="86">
        <f t="shared" si="102"/>
        <v>1.075</v>
      </c>
      <c r="ED119" s="86">
        <f t="shared" si="102"/>
        <v>1.65</v>
      </c>
      <c r="EE119" s="86">
        <f t="shared" si="102"/>
        <v>1.0740000000000001</v>
      </c>
      <c r="EF119" s="86">
        <f t="shared" si="102"/>
        <v>1.133</v>
      </c>
      <c r="EG119" s="86">
        <f t="shared" si="102"/>
        <v>1.0429999999999999</v>
      </c>
      <c r="EH119" s="86">
        <f t="shared" si="102"/>
        <v>1.073</v>
      </c>
      <c r="EI119" s="86">
        <f t="shared" si="102"/>
        <v>1.177</v>
      </c>
      <c r="EJ119" s="86">
        <f t="shared" si="102"/>
        <v>1.165</v>
      </c>
      <c r="EK119" s="86">
        <f t="shared" si="102"/>
        <v>1.127</v>
      </c>
      <c r="EL119" s="86">
        <f t="shared" si="102"/>
        <v>1.105</v>
      </c>
      <c r="EM119" s="86">
        <f t="shared" si="102"/>
        <v>1.1220000000000001</v>
      </c>
      <c r="EN119" s="86">
        <f t="shared" si="102"/>
        <v>1.123</v>
      </c>
      <c r="EO119" s="86">
        <f t="shared" si="102"/>
        <v>1.113</v>
      </c>
      <c r="EP119" s="86">
        <f t="shared" si="102"/>
        <v>1.248</v>
      </c>
      <c r="EQ119" s="86">
        <f t="shared" si="102"/>
        <v>1.27</v>
      </c>
      <c r="ER119" s="86">
        <f t="shared" si="102"/>
        <v>1.2470000000000001</v>
      </c>
      <c r="ES119" s="86">
        <f t="shared" si="102"/>
        <v>1.0820000000000001</v>
      </c>
      <c r="ET119" s="86">
        <f t="shared" si="102"/>
        <v>1.1060000000000001</v>
      </c>
      <c r="EU119" s="86">
        <f t="shared" si="102"/>
        <v>1.0920000000000001</v>
      </c>
      <c r="EV119" s="86">
        <f t="shared" si="102"/>
        <v>1.179</v>
      </c>
      <c r="EW119" s="86">
        <f t="shared" si="102"/>
        <v>1.5940000000000001</v>
      </c>
      <c r="EX119" s="86">
        <f t="shared" si="102"/>
        <v>1.232</v>
      </c>
      <c r="EY119" s="86">
        <f t="shared" si="102"/>
        <v>1.117</v>
      </c>
      <c r="EZ119" s="86">
        <f t="shared" si="102"/>
        <v>1.1040000000000001</v>
      </c>
      <c r="FA119" s="86">
        <f t="shared" si="102"/>
        <v>1.319</v>
      </c>
      <c r="FB119" s="86">
        <f t="shared" si="102"/>
        <v>1.145</v>
      </c>
      <c r="FC119" s="86">
        <f t="shared" si="102"/>
        <v>1.1950000000000001</v>
      </c>
      <c r="FD119" s="86">
        <f t="shared" si="102"/>
        <v>1.145</v>
      </c>
      <c r="FE119" s="86">
        <f t="shared" si="102"/>
        <v>1.1160000000000001</v>
      </c>
      <c r="FF119" s="86">
        <f t="shared" si="102"/>
        <v>1.1339999999999999</v>
      </c>
      <c r="FG119" s="86">
        <f t="shared" si="102"/>
        <v>1.1439999999999999</v>
      </c>
      <c r="FH119" s="86">
        <f t="shared" si="102"/>
        <v>1.1080000000000001</v>
      </c>
      <c r="FI119" s="86">
        <f t="shared" si="102"/>
        <v>1.1759999999999999</v>
      </c>
      <c r="FJ119" s="86">
        <f t="shared" si="102"/>
        <v>1.167</v>
      </c>
      <c r="FK119" s="86">
        <f t="shared" si="102"/>
        <v>1.1870000000000001</v>
      </c>
      <c r="FL119" s="86">
        <f t="shared" si="102"/>
        <v>1.175</v>
      </c>
      <c r="FM119" s="86">
        <f t="shared" si="102"/>
        <v>1.177</v>
      </c>
      <c r="FN119" s="86">
        <f t="shared" si="102"/>
        <v>1.1850000000000001</v>
      </c>
      <c r="FO119" s="86">
        <f t="shared" si="102"/>
        <v>1.1759999999999999</v>
      </c>
      <c r="FP119" s="86">
        <f t="shared" si="102"/>
        <v>1.206</v>
      </c>
      <c r="FQ119" s="86">
        <f t="shared" si="102"/>
        <v>1.167</v>
      </c>
      <c r="FR119" s="86">
        <f t="shared" si="102"/>
        <v>1.149</v>
      </c>
      <c r="FS119" s="86">
        <f t="shared" si="102"/>
        <v>1.145</v>
      </c>
      <c r="FT119" s="86">
        <f t="shared" si="102"/>
        <v>1.1459999999999999</v>
      </c>
      <c r="FU119" s="86">
        <f t="shared" si="102"/>
        <v>1.1950000000000001</v>
      </c>
      <c r="FV119" s="86">
        <f t="shared" si="102"/>
        <v>1.147</v>
      </c>
      <c r="FW119" s="86">
        <f t="shared" si="102"/>
        <v>1.147</v>
      </c>
      <c r="FX119" s="86">
        <f t="shared" si="102"/>
        <v>1.196</v>
      </c>
      <c r="FY119" s="87"/>
      <c r="FZ119" s="32">
        <f>SUM(C119:FX119)</f>
        <v>208.08200000000002</v>
      </c>
      <c r="GA119" s="61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28"/>
      <c r="GO119" s="28"/>
      <c r="GP119" s="28"/>
      <c r="GQ119" s="28"/>
      <c r="GR119" s="28"/>
      <c r="GS119" s="28"/>
      <c r="GT119" s="28"/>
      <c r="GU119" s="28"/>
      <c r="GV119" s="28"/>
    </row>
    <row r="120" spans="1:204" x14ac:dyDescent="0.2">
      <c r="A120" s="6" t="s">
        <v>611</v>
      </c>
      <c r="B120" s="7" t="s">
        <v>612</v>
      </c>
      <c r="C120" s="7">
        <f t="shared" ref="C120:BN120" si="103">+C39</f>
        <v>7478.16</v>
      </c>
      <c r="D120" s="7">
        <f t="shared" si="103"/>
        <v>7478.16</v>
      </c>
      <c r="E120" s="7">
        <f t="shared" si="103"/>
        <v>7478.16</v>
      </c>
      <c r="F120" s="7">
        <f t="shared" si="103"/>
        <v>7478.16</v>
      </c>
      <c r="G120" s="7">
        <f t="shared" si="103"/>
        <v>7478.16</v>
      </c>
      <c r="H120" s="7">
        <f t="shared" si="103"/>
        <v>7478.16</v>
      </c>
      <c r="I120" s="7">
        <f t="shared" si="103"/>
        <v>7478.16</v>
      </c>
      <c r="J120" s="7">
        <f t="shared" si="103"/>
        <v>7478.16</v>
      </c>
      <c r="K120" s="7">
        <f t="shared" si="103"/>
        <v>7478.16</v>
      </c>
      <c r="L120" s="7">
        <f t="shared" si="103"/>
        <v>7478.16</v>
      </c>
      <c r="M120" s="7">
        <f t="shared" si="103"/>
        <v>7478.16</v>
      </c>
      <c r="N120" s="7">
        <f t="shared" si="103"/>
        <v>7478.16</v>
      </c>
      <c r="O120" s="7">
        <f t="shared" si="103"/>
        <v>7478.16</v>
      </c>
      <c r="P120" s="7">
        <f t="shared" si="103"/>
        <v>7478.16</v>
      </c>
      <c r="Q120" s="7">
        <f t="shared" si="103"/>
        <v>7478.16</v>
      </c>
      <c r="R120" s="7">
        <f t="shared" si="103"/>
        <v>7478.16</v>
      </c>
      <c r="S120" s="7">
        <f t="shared" si="103"/>
        <v>7478.16</v>
      </c>
      <c r="T120" s="7">
        <f t="shared" si="103"/>
        <v>7478.16</v>
      </c>
      <c r="U120" s="7">
        <f t="shared" si="103"/>
        <v>7478.16</v>
      </c>
      <c r="V120" s="7">
        <f t="shared" si="103"/>
        <v>7478.16</v>
      </c>
      <c r="W120" s="7">
        <f t="shared" si="103"/>
        <v>7478.16</v>
      </c>
      <c r="X120" s="7">
        <f t="shared" si="103"/>
        <v>7478.16</v>
      </c>
      <c r="Y120" s="7">
        <f t="shared" si="103"/>
        <v>7478.16</v>
      </c>
      <c r="Z120" s="7">
        <f t="shared" si="103"/>
        <v>7478.16</v>
      </c>
      <c r="AA120" s="7">
        <f t="shared" si="103"/>
        <v>7478.16</v>
      </c>
      <c r="AB120" s="7">
        <f t="shared" si="103"/>
        <v>7478.16</v>
      </c>
      <c r="AC120" s="7">
        <f t="shared" si="103"/>
        <v>7478.16</v>
      </c>
      <c r="AD120" s="7">
        <f t="shared" si="103"/>
        <v>7478.16</v>
      </c>
      <c r="AE120" s="7">
        <f t="shared" si="103"/>
        <v>7478.16</v>
      </c>
      <c r="AF120" s="7">
        <f t="shared" si="103"/>
        <v>7478.16</v>
      </c>
      <c r="AG120" s="7">
        <f t="shared" si="103"/>
        <v>7478.16</v>
      </c>
      <c r="AH120" s="7">
        <f t="shared" si="103"/>
        <v>7478.16</v>
      </c>
      <c r="AI120" s="7">
        <f t="shared" si="103"/>
        <v>7478.16</v>
      </c>
      <c r="AJ120" s="7">
        <f t="shared" si="103"/>
        <v>7478.16</v>
      </c>
      <c r="AK120" s="7">
        <f t="shared" si="103"/>
        <v>7478.16</v>
      </c>
      <c r="AL120" s="7">
        <f t="shared" si="103"/>
        <v>7478.16</v>
      </c>
      <c r="AM120" s="7">
        <f t="shared" si="103"/>
        <v>7478.16</v>
      </c>
      <c r="AN120" s="7">
        <f t="shared" si="103"/>
        <v>7478.16</v>
      </c>
      <c r="AO120" s="7">
        <f t="shared" si="103"/>
        <v>7478.16</v>
      </c>
      <c r="AP120" s="7">
        <f t="shared" si="103"/>
        <v>7478.16</v>
      </c>
      <c r="AQ120" s="7">
        <f t="shared" si="103"/>
        <v>7478.16</v>
      </c>
      <c r="AR120" s="7">
        <f t="shared" si="103"/>
        <v>7478.16</v>
      </c>
      <c r="AS120" s="7">
        <f t="shared" si="103"/>
        <v>7478.16</v>
      </c>
      <c r="AT120" s="7">
        <f t="shared" si="103"/>
        <v>7478.16</v>
      </c>
      <c r="AU120" s="7">
        <f t="shared" si="103"/>
        <v>7478.16</v>
      </c>
      <c r="AV120" s="7">
        <f t="shared" si="103"/>
        <v>7478.16</v>
      </c>
      <c r="AW120" s="7">
        <f t="shared" si="103"/>
        <v>7478.16</v>
      </c>
      <c r="AX120" s="7">
        <f t="shared" si="103"/>
        <v>7478.16</v>
      </c>
      <c r="AY120" s="7">
        <f t="shared" si="103"/>
        <v>7478.16</v>
      </c>
      <c r="AZ120" s="7">
        <f t="shared" si="103"/>
        <v>7478.16</v>
      </c>
      <c r="BA120" s="7">
        <f t="shared" si="103"/>
        <v>7478.16</v>
      </c>
      <c r="BB120" s="7">
        <f t="shared" si="103"/>
        <v>7478.16</v>
      </c>
      <c r="BC120" s="7">
        <f t="shared" si="103"/>
        <v>7478.16</v>
      </c>
      <c r="BD120" s="7">
        <f t="shared" si="103"/>
        <v>7478.16</v>
      </c>
      <c r="BE120" s="7">
        <f t="shared" si="103"/>
        <v>7478.16</v>
      </c>
      <c r="BF120" s="7">
        <f t="shared" si="103"/>
        <v>7478.16</v>
      </c>
      <c r="BG120" s="7">
        <f t="shared" si="103"/>
        <v>7478.16</v>
      </c>
      <c r="BH120" s="7">
        <f t="shared" si="103"/>
        <v>7478.16</v>
      </c>
      <c r="BI120" s="7">
        <f t="shared" si="103"/>
        <v>7478.16</v>
      </c>
      <c r="BJ120" s="7">
        <f t="shared" si="103"/>
        <v>7478.16</v>
      </c>
      <c r="BK120" s="7">
        <f t="shared" si="103"/>
        <v>7478.16</v>
      </c>
      <c r="BL120" s="7">
        <f t="shared" si="103"/>
        <v>7478.16</v>
      </c>
      <c r="BM120" s="7">
        <f t="shared" si="103"/>
        <v>7478.16</v>
      </c>
      <c r="BN120" s="7">
        <f t="shared" si="103"/>
        <v>7478.16</v>
      </c>
      <c r="BO120" s="7">
        <f t="shared" ref="BO120:DZ120" si="104">+BO39</f>
        <v>7478.16</v>
      </c>
      <c r="BP120" s="7">
        <f t="shared" si="104"/>
        <v>7478.16</v>
      </c>
      <c r="BQ120" s="7">
        <f t="shared" si="104"/>
        <v>7478.16</v>
      </c>
      <c r="BR120" s="7">
        <f t="shared" si="104"/>
        <v>7478.16</v>
      </c>
      <c r="BS120" s="7">
        <f t="shared" si="104"/>
        <v>7478.16</v>
      </c>
      <c r="BT120" s="7">
        <f t="shared" si="104"/>
        <v>7478.16</v>
      </c>
      <c r="BU120" s="7">
        <f t="shared" si="104"/>
        <v>7478.16</v>
      </c>
      <c r="BV120" s="7">
        <f t="shared" si="104"/>
        <v>7478.16</v>
      </c>
      <c r="BW120" s="7">
        <f t="shared" si="104"/>
        <v>7478.16</v>
      </c>
      <c r="BX120" s="7">
        <f t="shared" si="104"/>
        <v>7478.16</v>
      </c>
      <c r="BY120" s="7">
        <f t="shared" si="104"/>
        <v>7478.16</v>
      </c>
      <c r="BZ120" s="7">
        <f t="shared" si="104"/>
        <v>7478.16</v>
      </c>
      <c r="CA120" s="7">
        <f t="shared" si="104"/>
        <v>7478.16</v>
      </c>
      <c r="CB120" s="7">
        <f t="shared" si="104"/>
        <v>7478.16</v>
      </c>
      <c r="CC120" s="7">
        <f t="shared" si="104"/>
        <v>7478.16</v>
      </c>
      <c r="CD120" s="7">
        <f t="shared" si="104"/>
        <v>7478.16</v>
      </c>
      <c r="CE120" s="7">
        <f t="shared" si="104"/>
        <v>7478.16</v>
      </c>
      <c r="CF120" s="7">
        <f t="shared" si="104"/>
        <v>7478.16</v>
      </c>
      <c r="CG120" s="7">
        <f t="shared" si="104"/>
        <v>7478.16</v>
      </c>
      <c r="CH120" s="7">
        <f t="shared" si="104"/>
        <v>7478.16</v>
      </c>
      <c r="CI120" s="7">
        <f t="shared" si="104"/>
        <v>7478.16</v>
      </c>
      <c r="CJ120" s="7">
        <f t="shared" si="104"/>
        <v>7478.16</v>
      </c>
      <c r="CK120" s="7">
        <f t="shared" si="104"/>
        <v>7478.16</v>
      </c>
      <c r="CL120" s="7">
        <f t="shared" si="104"/>
        <v>7478.16</v>
      </c>
      <c r="CM120" s="7">
        <f t="shared" si="104"/>
        <v>7478.16</v>
      </c>
      <c r="CN120" s="7">
        <f t="shared" si="104"/>
        <v>7478.16</v>
      </c>
      <c r="CO120" s="7">
        <f t="shared" si="104"/>
        <v>7478.16</v>
      </c>
      <c r="CP120" s="7">
        <f t="shared" si="104"/>
        <v>7478.16</v>
      </c>
      <c r="CQ120" s="7">
        <f t="shared" si="104"/>
        <v>7478.16</v>
      </c>
      <c r="CR120" s="7">
        <f t="shared" si="104"/>
        <v>7478.16</v>
      </c>
      <c r="CS120" s="7">
        <f t="shared" si="104"/>
        <v>7478.16</v>
      </c>
      <c r="CT120" s="7">
        <f t="shared" si="104"/>
        <v>7478.16</v>
      </c>
      <c r="CU120" s="7">
        <f t="shared" si="104"/>
        <v>7478.16</v>
      </c>
      <c r="CV120" s="7">
        <f t="shared" si="104"/>
        <v>7478.16</v>
      </c>
      <c r="CW120" s="7">
        <f t="shared" si="104"/>
        <v>7478.16</v>
      </c>
      <c r="CX120" s="7">
        <f t="shared" si="104"/>
        <v>7478.16</v>
      </c>
      <c r="CY120" s="7">
        <f t="shared" si="104"/>
        <v>7478.16</v>
      </c>
      <c r="CZ120" s="7">
        <f t="shared" si="104"/>
        <v>7478.16</v>
      </c>
      <c r="DA120" s="7">
        <f t="shared" si="104"/>
        <v>7478.16</v>
      </c>
      <c r="DB120" s="7">
        <f t="shared" si="104"/>
        <v>7478.16</v>
      </c>
      <c r="DC120" s="7">
        <f t="shared" si="104"/>
        <v>7478.16</v>
      </c>
      <c r="DD120" s="7">
        <f t="shared" si="104"/>
        <v>7478.16</v>
      </c>
      <c r="DE120" s="7">
        <f t="shared" si="104"/>
        <v>7478.16</v>
      </c>
      <c r="DF120" s="7">
        <f t="shared" si="104"/>
        <v>7478.16</v>
      </c>
      <c r="DG120" s="7">
        <f t="shared" si="104"/>
        <v>7478.16</v>
      </c>
      <c r="DH120" s="7">
        <f t="shared" si="104"/>
        <v>7478.16</v>
      </c>
      <c r="DI120" s="7">
        <f t="shared" si="104"/>
        <v>7478.16</v>
      </c>
      <c r="DJ120" s="7">
        <f t="shared" si="104"/>
        <v>7478.16</v>
      </c>
      <c r="DK120" s="7">
        <f t="shared" si="104"/>
        <v>7478.16</v>
      </c>
      <c r="DL120" s="7">
        <f t="shared" si="104"/>
        <v>7478.16</v>
      </c>
      <c r="DM120" s="7">
        <f t="shared" si="104"/>
        <v>7478.16</v>
      </c>
      <c r="DN120" s="7">
        <f t="shared" si="104"/>
        <v>7478.16</v>
      </c>
      <c r="DO120" s="7">
        <f t="shared" si="104"/>
        <v>7478.16</v>
      </c>
      <c r="DP120" s="7">
        <f t="shared" si="104"/>
        <v>7478.16</v>
      </c>
      <c r="DQ120" s="7">
        <f t="shared" si="104"/>
        <v>7478.16</v>
      </c>
      <c r="DR120" s="7">
        <f t="shared" si="104"/>
        <v>7478.16</v>
      </c>
      <c r="DS120" s="7">
        <f t="shared" si="104"/>
        <v>7478.16</v>
      </c>
      <c r="DT120" s="7">
        <f t="shared" si="104"/>
        <v>7478.16</v>
      </c>
      <c r="DU120" s="7">
        <f t="shared" si="104"/>
        <v>7478.16</v>
      </c>
      <c r="DV120" s="7">
        <f t="shared" si="104"/>
        <v>7478.16</v>
      </c>
      <c r="DW120" s="7">
        <f t="shared" si="104"/>
        <v>7478.16</v>
      </c>
      <c r="DX120" s="7">
        <f t="shared" si="104"/>
        <v>7478.16</v>
      </c>
      <c r="DY120" s="7">
        <f t="shared" si="104"/>
        <v>7478.16</v>
      </c>
      <c r="DZ120" s="7">
        <f t="shared" si="104"/>
        <v>7478.16</v>
      </c>
      <c r="EA120" s="7">
        <f t="shared" ref="EA120:FX120" si="105">+EA39</f>
        <v>7478.16</v>
      </c>
      <c r="EB120" s="7">
        <f t="shared" si="105"/>
        <v>7478.16</v>
      </c>
      <c r="EC120" s="7">
        <f t="shared" si="105"/>
        <v>7478.16</v>
      </c>
      <c r="ED120" s="7">
        <f t="shared" si="105"/>
        <v>7478.16</v>
      </c>
      <c r="EE120" s="7">
        <f t="shared" si="105"/>
        <v>7478.16</v>
      </c>
      <c r="EF120" s="7">
        <f t="shared" si="105"/>
        <v>7478.16</v>
      </c>
      <c r="EG120" s="7">
        <f t="shared" si="105"/>
        <v>7478.16</v>
      </c>
      <c r="EH120" s="7">
        <f t="shared" si="105"/>
        <v>7478.16</v>
      </c>
      <c r="EI120" s="7">
        <f t="shared" si="105"/>
        <v>7478.16</v>
      </c>
      <c r="EJ120" s="7">
        <f t="shared" si="105"/>
        <v>7478.16</v>
      </c>
      <c r="EK120" s="7">
        <f t="shared" si="105"/>
        <v>7478.16</v>
      </c>
      <c r="EL120" s="7">
        <f t="shared" si="105"/>
        <v>7478.16</v>
      </c>
      <c r="EM120" s="7">
        <f t="shared" si="105"/>
        <v>7478.16</v>
      </c>
      <c r="EN120" s="7">
        <f t="shared" si="105"/>
        <v>7478.16</v>
      </c>
      <c r="EO120" s="7">
        <f t="shared" si="105"/>
        <v>7478.16</v>
      </c>
      <c r="EP120" s="7">
        <f t="shared" si="105"/>
        <v>7478.16</v>
      </c>
      <c r="EQ120" s="7">
        <f t="shared" si="105"/>
        <v>7478.16</v>
      </c>
      <c r="ER120" s="7">
        <f t="shared" si="105"/>
        <v>7478.16</v>
      </c>
      <c r="ES120" s="7">
        <f t="shared" si="105"/>
        <v>7478.16</v>
      </c>
      <c r="ET120" s="7">
        <f t="shared" si="105"/>
        <v>7478.16</v>
      </c>
      <c r="EU120" s="7">
        <f t="shared" si="105"/>
        <v>7478.16</v>
      </c>
      <c r="EV120" s="7">
        <f t="shared" si="105"/>
        <v>7478.16</v>
      </c>
      <c r="EW120" s="7">
        <f t="shared" si="105"/>
        <v>7478.16</v>
      </c>
      <c r="EX120" s="7">
        <f t="shared" si="105"/>
        <v>7478.16</v>
      </c>
      <c r="EY120" s="7">
        <f t="shared" si="105"/>
        <v>7478.16</v>
      </c>
      <c r="EZ120" s="7">
        <f t="shared" si="105"/>
        <v>7478.16</v>
      </c>
      <c r="FA120" s="7">
        <f t="shared" si="105"/>
        <v>7478.16</v>
      </c>
      <c r="FB120" s="7">
        <f t="shared" si="105"/>
        <v>7478.16</v>
      </c>
      <c r="FC120" s="7">
        <f t="shared" si="105"/>
        <v>7478.16</v>
      </c>
      <c r="FD120" s="7">
        <f t="shared" si="105"/>
        <v>7478.16</v>
      </c>
      <c r="FE120" s="7">
        <f t="shared" si="105"/>
        <v>7478.16</v>
      </c>
      <c r="FF120" s="7">
        <f t="shared" si="105"/>
        <v>7478.16</v>
      </c>
      <c r="FG120" s="7">
        <f t="shared" si="105"/>
        <v>7478.16</v>
      </c>
      <c r="FH120" s="7">
        <f t="shared" si="105"/>
        <v>7478.16</v>
      </c>
      <c r="FI120" s="7">
        <f t="shared" si="105"/>
        <v>7478.16</v>
      </c>
      <c r="FJ120" s="7">
        <f t="shared" si="105"/>
        <v>7478.16</v>
      </c>
      <c r="FK120" s="7">
        <f t="shared" si="105"/>
        <v>7478.16</v>
      </c>
      <c r="FL120" s="7">
        <f t="shared" si="105"/>
        <v>7478.16</v>
      </c>
      <c r="FM120" s="7">
        <f t="shared" si="105"/>
        <v>7478.16</v>
      </c>
      <c r="FN120" s="7">
        <f t="shared" si="105"/>
        <v>7478.16</v>
      </c>
      <c r="FO120" s="7">
        <f t="shared" si="105"/>
        <v>7478.16</v>
      </c>
      <c r="FP120" s="7">
        <f t="shared" si="105"/>
        <v>7478.16</v>
      </c>
      <c r="FQ120" s="7">
        <f t="shared" si="105"/>
        <v>7478.16</v>
      </c>
      <c r="FR120" s="7">
        <f t="shared" si="105"/>
        <v>7478.16</v>
      </c>
      <c r="FS120" s="7">
        <f t="shared" si="105"/>
        <v>7478.16</v>
      </c>
      <c r="FT120" s="7">
        <f t="shared" si="105"/>
        <v>7478.16</v>
      </c>
      <c r="FU120" s="7">
        <f t="shared" si="105"/>
        <v>7478.16</v>
      </c>
      <c r="FV120" s="7">
        <f t="shared" si="105"/>
        <v>7478.16</v>
      </c>
      <c r="FW120" s="7">
        <f t="shared" si="105"/>
        <v>7478.16</v>
      </c>
      <c r="FX120" s="7">
        <f t="shared" si="105"/>
        <v>7478.16</v>
      </c>
      <c r="FY120" s="7"/>
      <c r="FZ120" s="7"/>
      <c r="GA120" s="61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</row>
    <row r="121" spans="1:204" x14ac:dyDescent="0.2">
      <c r="A121" s="6" t="s">
        <v>613</v>
      </c>
      <c r="B121" s="7" t="s">
        <v>614</v>
      </c>
      <c r="C121" s="32">
        <f t="shared" ref="C121:BN121" si="106">1-C114</f>
        <v>0.1159</v>
      </c>
      <c r="D121" s="32">
        <f t="shared" si="106"/>
        <v>9.4999999999999973E-2</v>
      </c>
      <c r="E121" s="32">
        <f t="shared" si="106"/>
        <v>0.11509999999999998</v>
      </c>
      <c r="F121" s="32">
        <f t="shared" si="106"/>
        <v>0.10140000000000005</v>
      </c>
      <c r="G121" s="32">
        <f t="shared" si="106"/>
        <v>0.15049999999999997</v>
      </c>
      <c r="H121" s="32">
        <f t="shared" si="106"/>
        <v>0.15359999999999996</v>
      </c>
      <c r="I121" s="32">
        <f t="shared" si="106"/>
        <v>0.11360000000000003</v>
      </c>
      <c r="J121" s="32">
        <f t="shared" si="106"/>
        <v>0.13690000000000002</v>
      </c>
      <c r="K121" s="32">
        <f t="shared" si="106"/>
        <v>0.1875</v>
      </c>
      <c r="L121" s="32">
        <f t="shared" si="106"/>
        <v>0.13649999999999995</v>
      </c>
      <c r="M121" s="32">
        <f t="shared" si="106"/>
        <v>0.15239999999999998</v>
      </c>
      <c r="N121" s="32">
        <f t="shared" si="106"/>
        <v>9.4999999999999973E-2</v>
      </c>
      <c r="O121" s="32">
        <f t="shared" si="106"/>
        <v>0.10940000000000005</v>
      </c>
      <c r="P121" s="32">
        <f t="shared" si="106"/>
        <v>0.18440000000000001</v>
      </c>
      <c r="Q121" s="32">
        <f t="shared" si="106"/>
        <v>9.4999999999999973E-2</v>
      </c>
      <c r="R121" s="32">
        <f t="shared" si="106"/>
        <v>0.12160000000000004</v>
      </c>
      <c r="S121" s="32">
        <f t="shared" si="106"/>
        <v>0.13990000000000002</v>
      </c>
      <c r="T121" s="32">
        <f t="shared" si="106"/>
        <v>0.19310000000000005</v>
      </c>
      <c r="U121" s="32">
        <f t="shared" si="106"/>
        <v>0.20040000000000002</v>
      </c>
      <c r="V121" s="32">
        <f t="shared" si="106"/>
        <v>0.18630000000000002</v>
      </c>
      <c r="W121" s="32">
        <f t="shared" si="106"/>
        <v>0.19510000000000005</v>
      </c>
      <c r="X121" s="32">
        <f t="shared" si="106"/>
        <v>0.20079999999999998</v>
      </c>
      <c r="Y121" s="32">
        <f t="shared" si="106"/>
        <v>0.16390000000000005</v>
      </c>
      <c r="Z121" s="32">
        <f t="shared" si="106"/>
        <v>0.18859999999999999</v>
      </c>
      <c r="AA121" s="32">
        <f t="shared" si="106"/>
        <v>9.4999999999999973E-2</v>
      </c>
      <c r="AB121" s="32">
        <f t="shared" si="106"/>
        <v>9.6099999999999963E-2</v>
      </c>
      <c r="AC121" s="32">
        <f t="shared" si="106"/>
        <v>0.15800000000000003</v>
      </c>
      <c r="AD121" s="32">
        <f t="shared" si="106"/>
        <v>0.14480000000000004</v>
      </c>
      <c r="AE121" s="32">
        <f t="shared" si="106"/>
        <v>0.1976</v>
      </c>
      <c r="AF121" s="32">
        <f t="shared" si="106"/>
        <v>0.19279999999999997</v>
      </c>
      <c r="AG121" s="32">
        <f t="shared" si="106"/>
        <v>0.16859999999999997</v>
      </c>
      <c r="AH121" s="32">
        <f t="shared" si="106"/>
        <v>0.15649999999999997</v>
      </c>
      <c r="AI121" s="32">
        <f t="shared" si="106"/>
        <v>0.18020000000000003</v>
      </c>
      <c r="AJ121" s="32">
        <f t="shared" si="106"/>
        <v>0.19340000000000002</v>
      </c>
      <c r="AK121" s="32">
        <f t="shared" si="106"/>
        <v>0.19069999999999998</v>
      </c>
      <c r="AL121" s="32">
        <f t="shared" si="106"/>
        <v>0.18559999999999999</v>
      </c>
      <c r="AM121" s="32">
        <f t="shared" si="106"/>
        <v>0.17679999999999996</v>
      </c>
      <c r="AN121" s="32">
        <f t="shared" si="106"/>
        <v>0.18169999999999997</v>
      </c>
      <c r="AO121" s="32">
        <f t="shared" si="106"/>
        <v>0.12480000000000002</v>
      </c>
      <c r="AP121" s="32">
        <f t="shared" si="106"/>
        <v>9.4999999999999973E-2</v>
      </c>
      <c r="AQ121" s="32">
        <f t="shared" si="106"/>
        <v>0.18789999999999996</v>
      </c>
      <c r="AR121" s="32">
        <f t="shared" si="106"/>
        <v>9.4999999999999973E-2</v>
      </c>
      <c r="AS121" s="32">
        <f t="shared" si="106"/>
        <v>0.11580000000000001</v>
      </c>
      <c r="AT121" s="32">
        <f t="shared" si="106"/>
        <v>0.13690000000000002</v>
      </c>
      <c r="AU121" s="32">
        <f t="shared" si="106"/>
        <v>0.18579999999999997</v>
      </c>
      <c r="AV121" s="32">
        <f t="shared" si="106"/>
        <v>0.18240000000000001</v>
      </c>
      <c r="AW121" s="32">
        <f t="shared" si="106"/>
        <v>0.18759999999999999</v>
      </c>
      <c r="AX121" s="32">
        <f t="shared" si="106"/>
        <v>0.19930000000000003</v>
      </c>
      <c r="AY121" s="32">
        <f t="shared" si="106"/>
        <v>0.17600000000000005</v>
      </c>
      <c r="AZ121" s="32">
        <f t="shared" si="106"/>
        <v>0.11029999999999995</v>
      </c>
      <c r="BA121" s="32">
        <f t="shared" si="106"/>
        <v>0.11360000000000003</v>
      </c>
      <c r="BB121" s="32">
        <f t="shared" si="106"/>
        <v>0.11470000000000002</v>
      </c>
      <c r="BC121" s="32">
        <f t="shared" si="106"/>
        <v>9.6799999999999997E-2</v>
      </c>
      <c r="BD121" s="32">
        <f t="shared" si="106"/>
        <v>0.13019999999999998</v>
      </c>
      <c r="BE121" s="32">
        <f t="shared" si="106"/>
        <v>0.14700000000000002</v>
      </c>
      <c r="BF121" s="32">
        <f t="shared" si="106"/>
        <v>9.8899999999999988E-2</v>
      </c>
      <c r="BG121" s="32">
        <f t="shared" si="106"/>
        <v>0.1583</v>
      </c>
      <c r="BH121" s="32">
        <f t="shared" si="106"/>
        <v>0.17079999999999995</v>
      </c>
      <c r="BI121" s="32">
        <f t="shared" si="106"/>
        <v>0.18610000000000004</v>
      </c>
      <c r="BJ121" s="32">
        <f t="shared" si="106"/>
        <v>0.11639999999999995</v>
      </c>
      <c r="BK121" s="32">
        <f t="shared" si="106"/>
        <v>9.5899999999999985E-2</v>
      </c>
      <c r="BL121" s="32">
        <f t="shared" si="106"/>
        <v>0.19450000000000001</v>
      </c>
      <c r="BM121" s="32">
        <f t="shared" si="106"/>
        <v>0.18369999999999997</v>
      </c>
      <c r="BN121" s="32">
        <f t="shared" si="106"/>
        <v>0.13080000000000003</v>
      </c>
      <c r="BO121" s="32">
        <f t="shared" ref="BO121:DZ121" si="107">1-BO114</f>
        <v>0.14680000000000004</v>
      </c>
      <c r="BP121" s="32">
        <f t="shared" si="107"/>
        <v>0.19120000000000004</v>
      </c>
      <c r="BQ121" s="32">
        <f t="shared" si="107"/>
        <v>0.1179</v>
      </c>
      <c r="BR121" s="32">
        <f t="shared" si="107"/>
        <v>0.12509999999999999</v>
      </c>
      <c r="BS121" s="32">
        <f t="shared" si="107"/>
        <v>0.15200000000000002</v>
      </c>
      <c r="BT121" s="32">
        <f t="shared" si="107"/>
        <v>0.17700000000000005</v>
      </c>
      <c r="BU121" s="32">
        <f t="shared" si="107"/>
        <v>0.17730000000000001</v>
      </c>
      <c r="BV121" s="32">
        <f t="shared" si="107"/>
        <v>0.14910000000000001</v>
      </c>
      <c r="BW121" s="32">
        <f t="shared" si="107"/>
        <v>0.13819999999999999</v>
      </c>
      <c r="BX121" s="32">
        <f t="shared" si="107"/>
        <v>0.19910000000000005</v>
      </c>
      <c r="BY121" s="32">
        <f t="shared" si="107"/>
        <v>0.17330000000000001</v>
      </c>
      <c r="BZ121" s="32">
        <f t="shared" si="107"/>
        <v>0.18920000000000003</v>
      </c>
      <c r="CA121" s="32">
        <f t="shared" si="107"/>
        <v>0.19299999999999995</v>
      </c>
      <c r="CB121" s="32">
        <f t="shared" si="107"/>
        <v>9.4999999999999973E-2</v>
      </c>
      <c r="CC121" s="32">
        <f t="shared" si="107"/>
        <v>0.19159999999999999</v>
      </c>
      <c r="CD121" s="32">
        <f t="shared" si="107"/>
        <v>0.18899999999999995</v>
      </c>
      <c r="CE121" s="32">
        <f t="shared" si="107"/>
        <v>0.19350000000000001</v>
      </c>
      <c r="CF121" s="32">
        <f t="shared" si="107"/>
        <v>0.19530000000000003</v>
      </c>
      <c r="CG121" s="32">
        <f t="shared" si="107"/>
        <v>0.1905</v>
      </c>
      <c r="CH121" s="32">
        <f t="shared" si="107"/>
        <v>0.19710000000000005</v>
      </c>
      <c r="CI121" s="32">
        <f t="shared" si="107"/>
        <v>0.16659999999999997</v>
      </c>
      <c r="CJ121" s="32">
        <f t="shared" si="107"/>
        <v>0.15869999999999995</v>
      </c>
      <c r="CK121" s="32">
        <f t="shared" si="107"/>
        <v>0.11819999999999997</v>
      </c>
      <c r="CL121" s="32">
        <f t="shared" si="107"/>
        <v>0.14680000000000004</v>
      </c>
      <c r="CM121" s="32">
        <f t="shared" si="107"/>
        <v>0.16479999999999995</v>
      </c>
      <c r="CN121" s="32">
        <f t="shared" si="107"/>
        <v>9.4999999999999973E-2</v>
      </c>
      <c r="CO121" s="32">
        <f t="shared" si="107"/>
        <v>0.10850000000000004</v>
      </c>
      <c r="CP121" s="32">
        <f t="shared" si="107"/>
        <v>0.15659999999999996</v>
      </c>
      <c r="CQ121" s="32">
        <f t="shared" si="107"/>
        <v>0.16120000000000001</v>
      </c>
      <c r="CR121" s="32">
        <f t="shared" si="107"/>
        <v>0.18840000000000001</v>
      </c>
      <c r="CS121" s="32">
        <f t="shared" si="107"/>
        <v>0.18220000000000003</v>
      </c>
      <c r="CT121" s="32">
        <f t="shared" si="107"/>
        <v>0.19679999999999997</v>
      </c>
      <c r="CU121" s="32">
        <f t="shared" si="107"/>
        <v>0.17530000000000001</v>
      </c>
      <c r="CV121" s="32">
        <f t="shared" si="107"/>
        <v>0.20079999999999998</v>
      </c>
      <c r="CW121" s="32">
        <f t="shared" si="107"/>
        <v>0.19120000000000004</v>
      </c>
      <c r="CX121" s="32">
        <f t="shared" si="107"/>
        <v>0.17410000000000003</v>
      </c>
      <c r="CY121" s="32">
        <f t="shared" si="107"/>
        <v>0.20079999999999998</v>
      </c>
      <c r="CZ121" s="32">
        <f t="shared" si="107"/>
        <v>0.13819999999999999</v>
      </c>
      <c r="DA121" s="32">
        <f t="shared" si="107"/>
        <v>0.1905</v>
      </c>
      <c r="DB121" s="32">
        <f t="shared" si="107"/>
        <v>0.18359999999999999</v>
      </c>
      <c r="DC121" s="32">
        <f t="shared" si="107"/>
        <v>0.19340000000000002</v>
      </c>
      <c r="DD121" s="32">
        <f t="shared" si="107"/>
        <v>0.19350000000000001</v>
      </c>
      <c r="DE121" s="32">
        <f t="shared" si="107"/>
        <v>0.18130000000000002</v>
      </c>
      <c r="DF121" s="32">
        <f t="shared" si="107"/>
        <v>0.10240000000000005</v>
      </c>
      <c r="DG121" s="32">
        <f t="shared" si="107"/>
        <v>0.19830000000000003</v>
      </c>
      <c r="DH121" s="32">
        <f t="shared" si="107"/>
        <v>0.1381</v>
      </c>
      <c r="DI121" s="32">
        <f t="shared" si="107"/>
        <v>0.1351</v>
      </c>
      <c r="DJ121" s="32">
        <f t="shared" si="107"/>
        <v>0.16859999999999997</v>
      </c>
      <c r="DK121" s="32">
        <f t="shared" si="107"/>
        <v>0.17420000000000002</v>
      </c>
      <c r="DL121" s="32">
        <f t="shared" si="107"/>
        <v>0.11919999999999997</v>
      </c>
      <c r="DM121" s="32">
        <f t="shared" si="107"/>
        <v>0.18810000000000004</v>
      </c>
      <c r="DN121" s="32">
        <f t="shared" si="107"/>
        <v>0.14639999999999997</v>
      </c>
      <c r="DO121" s="32">
        <f t="shared" si="107"/>
        <v>0.13190000000000002</v>
      </c>
      <c r="DP121" s="32">
        <f t="shared" si="107"/>
        <v>0.19020000000000004</v>
      </c>
      <c r="DQ121" s="32">
        <f t="shared" si="107"/>
        <v>0.16310000000000002</v>
      </c>
      <c r="DR121" s="32">
        <f t="shared" si="107"/>
        <v>0.14459999999999995</v>
      </c>
      <c r="DS121" s="32">
        <f t="shared" si="107"/>
        <v>0.16620000000000001</v>
      </c>
      <c r="DT121" s="32">
        <f t="shared" si="107"/>
        <v>0.19359999999999999</v>
      </c>
      <c r="DU121" s="32">
        <f t="shared" si="107"/>
        <v>0.18000000000000005</v>
      </c>
      <c r="DV121" s="32">
        <f t="shared" si="107"/>
        <v>0.18940000000000001</v>
      </c>
      <c r="DW121" s="32">
        <f t="shared" si="107"/>
        <v>0.1835</v>
      </c>
      <c r="DX121" s="32">
        <f t="shared" si="107"/>
        <v>0.19299999999999995</v>
      </c>
      <c r="DY121" s="32">
        <f t="shared" si="107"/>
        <v>0.18330000000000002</v>
      </c>
      <c r="DZ121" s="32">
        <f t="shared" si="107"/>
        <v>0.16459999999999997</v>
      </c>
      <c r="EA121" s="32">
        <f t="shared" ref="EA121:FX121" si="108">1-EA114</f>
        <v>0.17079999999999995</v>
      </c>
      <c r="EB121" s="32">
        <f t="shared" si="108"/>
        <v>0.17069999999999996</v>
      </c>
      <c r="EC121" s="32">
        <f t="shared" si="108"/>
        <v>0.18369999999999997</v>
      </c>
      <c r="ED121" s="32">
        <f t="shared" si="108"/>
        <v>0.14019999999999999</v>
      </c>
      <c r="EE121" s="32">
        <f t="shared" si="108"/>
        <v>0.19110000000000005</v>
      </c>
      <c r="EF121" s="32">
        <f t="shared" si="108"/>
        <v>0.14219999999999999</v>
      </c>
      <c r="EG121" s="32">
        <f t="shared" si="108"/>
        <v>0.1865</v>
      </c>
      <c r="EH121" s="32">
        <f t="shared" si="108"/>
        <v>0.18759999999999999</v>
      </c>
      <c r="EI121" s="32">
        <f t="shared" si="108"/>
        <v>0.10809999999999997</v>
      </c>
      <c r="EJ121" s="32">
        <f t="shared" si="108"/>
        <v>0.11270000000000002</v>
      </c>
      <c r="EK121" s="32">
        <f t="shared" si="108"/>
        <v>0.16759999999999997</v>
      </c>
      <c r="EL121" s="32">
        <f t="shared" si="108"/>
        <v>0.17449999999999999</v>
      </c>
      <c r="EM121" s="32">
        <f t="shared" si="108"/>
        <v>0.17720000000000002</v>
      </c>
      <c r="EN121" s="32">
        <f t="shared" si="108"/>
        <v>0.15580000000000005</v>
      </c>
      <c r="EO121" s="32">
        <f t="shared" si="108"/>
        <v>0.18159999999999998</v>
      </c>
      <c r="EP121" s="32">
        <f t="shared" si="108"/>
        <v>0.1764</v>
      </c>
      <c r="EQ121" s="32">
        <f t="shared" si="108"/>
        <v>0.13470000000000004</v>
      </c>
      <c r="ER121" s="32">
        <f t="shared" si="108"/>
        <v>0.18310000000000004</v>
      </c>
      <c r="ES121" s="32">
        <f t="shared" si="108"/>
        <v>0.19220000000000004</v>
      </c>
      <c r="ET121" s="32">
        <f t="shared" si="108"/>
        <v>0.19030000000000002</v>
      </c>
      <c r="EU121" s="32">
        <f t="shared" si="108"/>
        <v>0.17020000000000002</v>
      </c>
      <c r="EV121" s="32">
        <f t="shared" si="108"/>
        <v>0.19840000000000002</v>
      </c>
      <c r="EW121" s="32">
        <f t="shared" si="108"/>
        <v>0.16120000000000001</v>
      </c>
      <c r="EX121" s="32">
        <f t="shared" si="108"/>
        <v>0.19240000000000002</v>
      </c>
      <c r="EY121" s="32">
        <f t="shared" si="108"/>
        <v>0.17030000000000001</v>
      </c>
      <c r="EZ121" s="32">
        <f t="shared" si="108"/>
        <v>0.19520000000000004</v>
      </c>
      <c r="FA121" s="32">
        <f t="shared" si="108"/>
        <v>0.13070000000000004</v>
      </c>
      <c r="FB121" s="32">
        <f t="shared" si="108"/>
        <v>0.18259999999999998</v>
      </c>
      <c r="FC121" s="32">
        <f t="shared" si="108"/>
        <v>0.1371</v>
      </c>
      <c r="FD121" s="32">
        <f t="shared" si="108"/>
        <v>0.17620000000000002</v>
      </c>
      <c r="FE121" s="32">
        <f t="shared" si="108"/>
        <v>0.19789999999999996</v>
      </c>
      <c r="FF121" s="32">
        <f t="shared" si="108"/>
        <v>0.1905</v>
      </c>
      <c r="FG121" s="32">
        <f t="shared" si="108"/>
        <v>0.19569999999999999</v>
      </c>
      <c r="FH121" s="32">
        <f t="shared" si="108"/>
        <v>0.19879999999999998</v>
      </c>
      <c r="FI121" s="32">
        <f t="shared" si="108"/>
        <v>0.13919999999999999</v>
      </c>
      <c r="FJ121" s="32">
        <f t="shared" si="108"/>
        <v>0.13819999999999999</v>
      </c>
      <c r="FK121" s="32">
        <f t="shared" si="108"/>
        <v>0.1351</v>
      </c>
      <c r="FL121" s="32">
        <f t="shared" si="108"/>
        <v>0.11480000000000001</v>
      </c>
      <c r="FM121" s="32">
        <f t="shared" si="108"/>
        <v>0.12949999999999995</v>
      </c>
      <c r="FN121" s="32">
        <f t="shared" si="108"/>
        <v>0.10189999999999999</v>
      </c>
      <c r="FO121" s="32">
        <f t="shared" si="108"/>
        <v>0.15390000000000004</v>
      </c>
      <c r="FP121" s="32">
        <f t="shared" si="108"/>
        <v>0.13639999999999997</v>
      </c>
      <c r="FQ121" s="32">
        <f t="shared" si="108"/>
        <v>0.15710000000000002</v>
      </c>
      <c r="FR121" s="32">
        <f t="shared" si="108"/>
        <v>0.19259999999999999</v>
      </c>
      <c r="FS121" s="32">
        <f t="shared" si="108"/>
        <v>0.19120000000000004</v>
      </c>
      <c r="FT121" s="32">
        <f t="shared" si="108"/>
        <v>0.19989999999999997</v>
      </c>
      <c r="FU121" s="32">
        <f t="shared" si="108"/>
        <v>0.16259999999999997</v>
      </c>
      <c r="FV121" s="32">
        <f t="shared" si="108"/>
        <v>0.16690000000000005</v>
      </c>
      <c r="FW121" s="32">
        <f t="shared" si="108"/>
        <v>0.19240000000000002</v>
      </c>
      <c r="FX121" s="32">
        <f t="shared" si="108"/>
        <v>0.20020000000000004</v>
      </c>
      <c r="FY121" s="32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</row>
    <row r="122" spans="1:204" x14ac:dyDescent="0.2">
      <c r="A122" s="6" t="s">
        <v>615</v>
      </c>
      <c r="B122" s="7" t="s">
        <v>616</v>
      </c>
      <c r="C122" s="32">
        <f t="shared" ref="C122:BN122" si="109">C112</f>
        <v>1.0297000000000001</v>
      </c>
      <c r="D122" s="32">
        <f t="shared" si="109"/>
        <v>1.0297000000000001</v>
      </c>
      <c r="E122" s="32">
        <f t="shared" si="109"/>
        <v>1.0297000000000001</v>
      </c>
      <c r="F122" s="32">
        <f t="shared" si="109"/>
        <v>1.0297000000000001</v>
      </c>
      <c r="G122" s="32">
        <f t="shared" si="109"/>
        <v>1.1096999999999999</v>
      </c>
      <c r="H122" s="32">
        <f t="shared" si="109"/>
        <v>1.1152</v>
      </c>
      <c r="I122" s="32">
        <f t="shared" si="109"/>
        <v>1.0297000000000001</v>
      </c>
      <c r="J122" s="32">
        <f t="shared" si="109"/>
        <v>1.0530999999999999</v>
      </c>
      <c r="K122" s="32">
        <f t="shared" si="109"/>
        <v>1.6145</v>
      </c>
      <c r="L122" s="32">
        <f t="shared" si="109"/>
        <v>1.052</v>
      </c>
      <c r="M122" s="32">
        <f t="shared" si="109"/>
        <v>1.1131</v>
      </c>
      <c r="N122" s="32">
        <f t="shared" si="109"/>
        <v>1.0297000000000001</v>
      </c>
      <c r="O122" s="32">
        <f t="shared" si="109"/>
        <v>1.0297000000000001</v>
      </c>
      <c r="P122" s="32">
        <f t="shared" si="109"/>
        <v>1.4944999999999999</v>
      </c>
      <c r="Q122" s="32">
        <f t="shared" si="109"/>
        <v>1.0297000000000001</v>
      </c>
      <c r="R122" s="32">
        <f t="shared" si="109"/>
        <v>1.0297000000000001</v>
      </c>
      <c r="S122" s="32">
        <f t="shared" si="109"/>
        <v>1.0855999999999999</v>
      </c>
      <c r="T122" s="32">
        <f t="shared" si="109"/>
        <v>1.9443999999999999</v>
      </c>
      <c r="U122" s="32">
        <f t="shared" si="109"/>
        <v>2.3717000000000001</v>
      </c>
      <c r="V122" s="32">
        <f t="shared" si="109"/>
        <v>1.5449999999999999</v>
      </c>
      <c r="W122" s="32">
        <f t="shared" si="109"/>
        <v>2.0602999999999998</v>
      </c>
      <c r="X122" s="32">
        <f t="shared" si="109"/>
        <v>2.3957999999999999</v>
      </c>
      <c r="Y122" s="32">
        <f t="shared" si="109"/>
        <v>1.1658999999999999</v>
      </c>
      <c r="Z122" s="32">
        <f t="shared" si="109"/>
        <v>1.6774</v>
      </c>
      <c r="AA122" s="32">
        <f t="shared" si="109"/>
        <v>1.0297000000000001</v>
      </c>
      <c r="AB122" s="32">
        <f t="shared" si="109"/>
        <v>1.0297000000000001</v>
      </c>
      <c r="AC122" s="32">
        <f t="shared" si="109"/>
        <v>1.1262000000000001</v>
      </c>
      <c r="AD122" s="32">
        <f t="shared" si="109"/>
        <v>1.0998000000000001</v>
      </c>
      <c r="AE122" s="32">
        <f t="shared" si="109"/>
        <v>2.2061999999999999</v>
      </c>
      <c r="AF122" s="32">
        <f t="shared" si="109"/>
        <v>1.9263999999999999</v>
      </c>
      <c r="AG122" s="32">
        <f t="shared" si="109"/>
        <v>1.1971000000000001</v>
      </c>
      <c r="AH122" s="32">
        <f t="shared" si="109"/>
        <v>1.1201000000000001</v>
      </c>
      <c r="AI122" s="32">
        <f t="shared" si="109"/>
        <v>1.3836999999999999</v>
      </c>
      <c r="AJ122" s="32">
        <f t="shared" si="109"/>
        <v>1.9632000000000001</v>
      </c>
      <c r="AK122" s="32">
        <f t="shared" si="109"/>
        <v>1.7996000000000001</v>
      </c>
      <c r="AL122" s="32">
        <f t="shared" si="109"/>
        <v>1.5264</v>
      </c>
      <c r="AM122" s="32">
        <f t="shared" si="109"/>
        <v>1.2947</v>
      </c>
      <c r="AN122" s="32">
        <f t="shared" si="109"/>
        <v>1.4248000000000001</v>
      </c>
      <c r="AO122" s="32">
        <f t="shared" si="109"/>
        <v>1.0309999999999999</v>
      </c>
      <c r="AP122" s="32">
        <f t="shared" si="109"/>
        <v>1.0297000000000001</v>
      </c>
      <c r="AQ122" s="32">
        <f t="shared" si="109"/>
        <v>1.6359999999999999</v>
      </c>
      <c r="AR122" s="32">
        <f t="shared" si="109"/>
        <v>1.0297000000000001</v>
      </c>
      <c r="AS122" s="32">
        <f t="shared" si="109"/>
        <v>1.0297000000000001</v>
      </c>
      <c r="AT122" s="32">
        <f t="shared" si="109"/>
        <v>1.0530999999999999</v>
      </c>
      <c r="AU122" s="32">
        <f t="shared" si="109"/>
        <v>1.5314000000000001</v>
      </c>
      <c r="AV122" s="32">
        <f t="shared" si="109"/>
        <v>1.4424999999999999</v>
      </c>
      <c r="AW122" s="32">
        <f t="shared" si="109"/>
        <v>1.6197999999999999</v>
      </c>
      <c r="AX122" s="32">
        <f t="shared" si="109"/>
        <v>2.3111999999999999</v>
      </c>
      <c r="AY122" s="32">
        <f t="shared" si="109"/>
        <v>1.2746</v>
      </c>
      <c r="AZ122" s="32">
        <f t="shared" si="109"/>
        <v>1.0297000000000001</v>
      </c>
      <c r="BA122" s="32">
        <f t="shared" si="109"/>
        <v>1.0297000000000001</v>
      </c>
      <c r="BB122" s="32">
        <f t="shared" si="109"/>
        <v>1.0297000000000001</v>
      </c>
      <c r="BC122" s="32">
        <f t="shared" si="109"/>
        <v>1.0297000000000001</v>
      </c>
      <c r="BD122" s="32">
        <f t="shared" si="109"/>
        <v>1.0361</v>
      </c>
      <c r="BE122" s="32">
        <f t="shared" si="109"/>
        <v>1.1036999999999999</v>
      </c>
      <c r="BF122" s="32">
        <f t="shared" si="109"/>
        <v>1.0297000000000001</v>
      </c>
      <c r="BG122" s="32">
        <f t="shared" si="109"/>
        <v>1.1281000000000001</v>
      </c>
      <c r="BH122" s="32">
        <f t="shared" si="109"/>
        <v>1.2114</v>
      </c>
      <c r="BI122" s="32">
        <f t="shared" si="109"/>
        <v>1.5398000000000001</v>
      </c>
      <c r="BJ122" s="32">
        <f t="shared" si="109"/>
        <v>1.0297000000000001</v>
      </c>
      <c r="BK122" s="32">
        <f t="shared" si="109"/>
        <v>1.0297000000000001</v>
      </c>
      <c r="BL122" s="32">
        <f t="shared" si="109"/>
        <v>2.0234000000000001</v>
      </c>
      <c r="BM122" s="32">
        <f t="shared" si="109"/>
        <v>1.4752000000000001</v>
      </c>
      <c r="BN122" s="32">
        <f t="shared" si="109"/>
        <v>1.0367</v>
      </c>
      <c r="BO122" s="32">
        <f t="shared" ref="BO122:DZ122" si="110">BO112</f>
        <v>1.1033999999999999</v>
      </c>
      <c r="BP122" s="32">
        <f t="shared" si="110"/>
        <v>1.8338000000000001</v>
      </c>
      <c r="BQ122" s="32">
        <f t="shared" si="110"/>
        <v>1.0297000000000001</v>
      </c>
      <c r="BR122" s="32">
        <f t="shared" si="110"/>
        <v>1.0313000000000001</v>
      </c>
      <c r="BS122" s="32">
        <f t="shared" si="110"/>
        <v>1.1124000000000001</v>
      </c>
      <c r="BT122" s="32">
        <f t="shared" si="110"/>
        <v>1.3006</v>
      </c>
      <c r="BU122" s="32">
        <f t="shared" si="110"/>
        <v>1.3072999999999999</v>
      </c>
      <c r="BV122" s="32">
        <f t="shared" si="110"/>
        <v>1.1073999999999999</v>
      </c>
      <c r="BW122" s="32">
        <f t="shared" si="110"/>
        <v>1.0668</v>
      </c>
      <c r="BX122" s="32">
        <f t="shared" si="110"/>
        <v>2.2961</v>
      </c>
      <c r="BY122" s="32">
        <f t="shared" si="110"/>
        <v>1.2282999999999999</v>
      </c>
      <c r="BZ122" s="32">
        <f t="shared" si="110"/>
        <v>1.7131000000000001</v>
      </c>
      <c r="CA122" s="32">
        <f t="shared" si="110"/>
        <v>1.9350000000000001</v>
      </c>
      <c r="CB122" s="32">
        <f t="shared" si="110"/>
        <v>1.0297000000000001</v>
      </c>
      <c r="CC122" s="32">
        <f t="shared" si="110"/>
        <v>1.8560000000000001</v>
      </c>
      <c r="CD122" s="32">
        <f t="shared" si="110"/>
        <v>1.7014</v>
      </c>
      <c r="CE122" s="32">
        <f t="shared" si="110"/>
        <v>1.9670000000000001</v>
      </c>
      <c r="CF122" s="32">
        <f t="shared" si="110"/>
        <v>2.0703999999999998</v>
      </c>
      <c r="CG122" s="32">
        <f t="shared" si="110"/>
        <v>1.7887</v>
      </c>
      <c r="CH122" s="32">
        <f t="shared" si="110"/>
        <v>2.1776</v>
      </c>
      <c r="CI122" s="32">
        <f t="shared" si="110"/>
        <v>1.1837</v>
      </c>
      <c r="CJ122" s="32">
        <f t="shared" si="110"/>
        <v>1.1314</v>
      </c>
      <c r="CK122" s="32">
        <f t="shared" si="110"/>
        <v>1.0297000000000001</v>
      </c>
      <c r="CL122" s="32">
        <f t="shared" si="110"/>
        <v>1.1032999999999999</v>
      </c>
      <c r="CM122" s="32">
        <f t="shared" si="110"/>
        <v>1.1714</v>
      </c>
      <c r="CN122" s="32">
        <f t="shared" si="110"/>
        <v>1.0297000000000001</v>
      </c>
      <c r="CO122" s="32">
        <f t="shared" si="110"/>
        <v>1.0297000000000001</v>
      </c>
      <c r="CP122" s="32">
        <f t="shared" si="110"/>
        <v>1.1203000000000001</v>
      </c>
      <c r="CQ122" s="32">
        <f t="shared" si="110"/>
        <v>1.1479999999999999</v>
      </c>
      <c r="CR122" s="32">
        <f t="shared" si="110"/>
        <v>1.6660999999999999</v>
      </c>
      <c r="CS122" s="32">
        <f t="shared" si="110"/>
        <v>1.4369000000000001</v>
      </c>
      <c r="CT122" s="32">
        <f t="shared" si="110"/>
        <v>2.1625999999999999</v>
      </c>
      <c r="CU122" s="32">
        <f t="shared" si="110"/>
        <v>1.2553000000000001</v>
      </c>
      <c r="CV122" s="32">
        <f t="shared" si="110"/>
        <v>2.3957999999999999</v>
      </c>
      <c r="CW122" s="32">
        <f t="shared" si="110"/>
        <v>1.8297000000000001</v>
      </c>
      <c r="CX122" s="32">
        <f t="shared" si="110"/>
        <v>1.2335</v>
      </c>
      <c r="CY122" s="32">
        <f t="shared" si="110"/>
        <v>2.3957999999999999</v>
      </c>
      <c r="CZ122" s="32">
        <f t="shared" si="110"/>
        <v>1.0665</v>
      </c>
      <c r="DA122" s="32">
        <f t="shared" si="110"/>
        <v>1.7902</v>
      </c>
      <c r="DB122" s="32">
        <f t="shared" si="110"/>
        <v>1.4726999999999999</v>
      </c>
      <c r="DC122" s="32">
        <f t="shared" si="110"/>
        <v>1.9632000000000001</v>
      </c>
      <c r="DD122" s="32">
        <f t="shared" si="110"/>
        <v>1.9696</v>
      </c>
      <c r="DE122" s="32">
        <f t="shared" si="110"/>
        <v>1.4131</v>
      </c>
      <c r="DF122" s="32">
        <f t="shared" si="110"/>
        <v>1.0297000000000001</v>
      </c>
      <c r="DG122" s="32">
        <f t="shared" si="110"/>
        <v>2.2471999999999999</v>
      </c>
      <c r="DH122" s="32">
        <f t="shared" si="110"/>
        <v>1.0660000000000001</v>
      </c>
      <c r="DI122" s="32">
        <f t="shared" si="110"/>
        <v>1.0482</v>
      </c>
      <c r="DJ122" s="32">
        <f t="shared" si="110"/>
        <v>1.1971000000000001</v>
      </c>
      <c r="DK122" s="32">
        <f t="shared" si="110"/>
        <v>1.2341</v>
      </c>
      <c r="DL122" s="32">
        <f t="shared" si="110"/>
        <v>1.0297000000000001</v>
      </c>
      <c r="DM122" s="32">
        <f t="shared" si="110"/>
        <v>1.6909000000000001</v>
      </c>
      <c r="DN122" s="32">
        <f t="shared" si="110"/>
        <v>1.1026</v>
      </c>
      <c r="DO122" s="32">
        <f t="shared" si="110"/>
        <v>1.0395000000000001</v>
      </c>
      <c r="DP122" s="32">
        <f t="shared" si="110"/>
        <v>1.7733000000000001</v>
      </c>
      <c r="DQ122" s="32">
        <f t="shared" si="110"/>
        <v>1.1600999999999999</v>
      </c>
      <c r="DR122" s="32">
        <f t="shared" si="110"/>
        <v>1.0994999999999999</v>
      </c>
      <c r="DS122" s="32">
        <f t="shared" si="110"/>
        <v>1.1809000000000001</v>
      </c>
      <c r="DT122" s="32">
        <f t="shared" si="110"/>
        <v>1.9708000000000001</v>
      </c>
      <c r="DU122" s="32">
        <f t="shared" si="110"/>
        <v>1.3794999999999999</v>
      </c>
      <c r="DV122" s="32">
        <f t="shared" si="110"/>
        <v>1.7281</v>
      </c>
      <c r="DW122" s="32">
        <f t="shared" si="110"/>
        <v>1.4713000000000001</v>
      </c>
      <c r="DX122" s="32">
        <f t="shared" si="110"/>
        <v>1.9377</v>
      </c>
      <c r="DY122" s="32">
        <f t="shared" si="110"/>
        <v>1.4665999999999999</v>
      </c>
      <c r="DZ122" s="32">
        <f t="shared" si="110"/>
        <v>1.1706000000000001</v>
      </c>
      <c r="EA122" s="32">
        <f t="shared" ref="EA122:FX122" si="111">EA112</f>
        <v>1.2113</v>
      </c>
      <c r="EB122" s="32">
        <f t="shared" si="111"/>
        <v>1.2104999999999999</v>
      </c>
      <c r="EC122" s="32">
        <f t="shared" si="111"/>
        <v>1.4752000000000001</v>
      </c>
      <c r="ED122" s="32">
        <f t="shared" si="111"/>
        <v>1.0888</v>
      </c>
      <c r="EE122" s="32">
        <f t="shared" si="111"/>
        <v>1.8241000000000001</v>
      </c>
      <c r="EF122" s="32">
        <f t="shared" si="111"/>
        <v>1.0953999999999999</v>
      </c>
      <c r="EG122" s="32">
        <f t="shared" si="111"/>
        <v>1.5550999999999999</v>
      </c>
      <c r="EH122" s="32">
        <f t="shared" si="111"/>
        <v>1.6191</v>
      </c>
      <c r="EI122" s="32">
        <f t="shared" si="111"/>
        <v>1.0297000000000001</v>
      </c>
      <c r="EJ122" s="32">
        <f t="shared" si="111"/>
        <v>1.0297000000000001</v>
      </c>
      <c r="EK122" s="32">
        <f t="shared" si="111"/>
        <v>1.19</v>
      </c>
      <c r="EL122" s="32">
        <f t="shared" si="111"/>
        <v>1.2358</v>
      </c>
      <c r="EM122" s="32">
        <f t="shared" si="111"/>
        <v>1.3056000000000001</v>
      </c>
      <c r="EN122" s="32">
        <f t="shared" si="111"/>
        <v>1.119</v>
      </c>
      <c r="EO122" s="32">
        <f t="shared" si="111"/>
        <v>1.4202999999999999</v>
      </c>
      <c r="EP122" s="32">
        <f t="shared" si="111"/>
        <v>1.2847</v>
      </c>
      <c r="EQ122" s="32">
        <f t="shared" si="111"/>
        <v>1.0471999999999999</v>
      </c>
      <c r="ER122" s="32">
        <f t="shared" si="111"/>
        <v>1.4609000000000001</v>
      </c>
      <c r="ES122" s="32">
        <f t="shared" si="111"/>
        <v>1.8917999999999999</v>
      </c>
      <c r="ET122" s="32">
        <f t="shared" si="111"/>
        <v>1.9767999999999999</v>
      </c>
      <c r="EU122" s="32">
        <f t="shared" si="111"/>
        <v>1.2072000000000001</v>
      </c>
      <c r="EV122" s="32">
        <f t="shared" si="111"/>
        <v>2.2566000000000002</v>
      </c>
      <c r="EW122" s="32">
        <f t="shared" si="111"/>
        <v>1.1477999999999999</v>
      </c>
      <c r="EX122" s="32">
        <f t="shared" si="111"/>
        <v>1.9034</v>
      </c>
      <c r="EY122" s="32">
        <f t="shared" si="111"/>
        <v>1.2081</v>
      </c>
      <c r="EZ122" s="32">
        <f t="shared" si="111"/>
        <v>2.0670999999999999</v>
      </c>
      <c r="FA122" s="32">
        <f t="shared" si="111"/>
        <v>1.0366</v>
      </c>
      <c r="FB122" s="32">
        <f t="shared" si="111"/>
        <v>1.4468000000000001</v>
      </c>
      <c r="FC122" s="32">
        <f t="shared" si="111"/>
        <v>1.0548</v>
      </c>
      <c r="FD122" s="32">
        <f t="shared" si="111"/>
        <v>1.2805</v>
      </c>
      <c r="FE122" s="32">
        <f t="shared" si="111"/>
        <v>2.2281</v>
      </c>
      <c r="FF122" s="32">
        <f t="shared" si="111"/>
        <v>1.7912999999999999</v>
      </c>
      <c r="FG122" s="32">
        <f t="shared" si="111"/>
        <v>2.0975000000000001</v>
      </c>
      <c r="FH122" s="32">
        <f t="shared" si="111"/>
        <v>2.2785000000000002</v>
      </c>
      <c r="FI122" s="32">
        <f t="shared" si="111"/>
        <v>1.0771999999999999</v>
      </c>
      <c r="FJ122" s="32">
        <f t="shared" si="111"/>
        <v>1.0664</v>
      </c>
      <c r="FK122" s="32">
        <f t="shared" si="111"/>
        <v>1.0483</v>
      </c>
      <c r="FL122" s="32">
        <f t="shared" si="111"/>
        <v>1.0297000000000001</v>
      </c>
      <c r="FM122" s="32">
        <f t="shared" si="111"/>
        <v>1.0354000000000001</v>
      </c>
      <c r="FN122" s="32">
        <f t="shared" si="111"/>
        <v>1.0297000000000001</v>
      </c>
      <c r="FO122" s="32">
        <f t="shared" si="111"/>
        <v>1.1156999999999999</v>
      </c>
      <c r="FP122" s="32">
        <f t="shared" si="111"/>
        <v>1.0519000000000001</v>
      </c>
      <c r="FQ122" s="32">
        <f t="shared" si="111"/>
        <v>1.1212</v>
      </c>
      <c r="FR122" s="32">
        <f t="shared" si="111"/>
        <v>1.9151</v>
      </c>
      <c r="FS122" s="32">
        <f t="shared" si="111"/>
        <v>1.8342000000000001</v>
      </c>
      <c r="FT122" s="32">
        <f t="shared" si="111"/>
        <v>2.3420000000000001</v>
      </c>
      <c r="FU122" s="32">
        <f t="shared" si="111"/>
        <v>1.1573</v>
      </c>
      <c r="FV122" s="32">
        <f t="shared" si="111"/>
        <v>1.1856</v>
      </c>
      <c r="FW122" s="32">
        <f t="shared" si="111"/>
        <v>1.9018999999999999</v>
      </c>
      <c r="FX122" s="32">
        <f t="shared" si="111"/>
        <v>2.3601000000000001</v>
      </c>
      <c r="FY122" s="88"/>
      <c r="FZ122" s="32">
        <f>SUM(C122:FX122)</f>
        <v>250.96870000000013</v>
      </c>
      <c r="GA122" s="7"/>
      <c r="GB122" s="32"/>
      <c r="GC122" s="32"/>
      <c r="GD122" s="32"/>
      <c r="GE122" s="32"/>
      <c r="GF122" s="32"/>
      <c r="GG122" s="7"/>
      <c r="GH122" s="7"/>
      <c r="GI122" s="7"/>
      <c r="GJ122" s="7"/>
      <c r="GK122" s="7"/>
      <c r="GL122" s="7"/>
      <c r="GM122" s="7"/>
    </row>
    <row r="123" spans="1:204" x14ac:dyDescent="0.2">
      <c r="A123" s="6" t="s">
        <v>617</v>
      </c>
      <c r="B123" s="7" t="s">
        <v>604</v>
      </c>
      <c r="C123" s="61">
        <f>((C117*C118*C119)+(C121*C120))*C122</f>
        <v>9232.0165907932205</v>
      </c>
      <c r="D123" s="61">
        <f t="shared" ref="D123:BO123" si="112">ROUND(((D117*D118*D119)+(D121*D120))*D122,8)</f>
        <v>9275.19580632</v>
      </c>
      <c r="E123" s="61">
        <f t="shared" si="112"/>
        <v>9158.44906386</v>
      </c>
      <c r="F123" s="61">
        <f t="shared" si="112"/>
        <v>9194.8635998000009</v>
      </c>
      <c r="G123" s="61">
        <f t="shared" si="112"/>
        <v>9828.2746985499998</v>
      </c>
      <c r="H123" s="61">
        <f t="shared" si="112"/>
        <v>9807.8483714100003</v>
      </c>
      <c r="I123" s="61">
        <f t="shared" si="112"/>
        <v>9174.5718710799993</v>
      </c>
      <c r="J123" s="61">
        <f t="shared" si="112"/>
        <v>8772.4712620200007</v>
      </c>
      <c r="K123" s="61">
        <f t="shared" si="112"/>
        <v>13162.36713805</v>
      </c>
      <c r="L123" s="61">
        <f t="shared" si="112"/>
        <v>9517.7659665800002</v>
      </c>
      <c r="M123" s="61">
        <f t="shared" si="112"/>
        <v>10038.39515977</v>
      </c>
      <c r="N123" s="61">
        <f t="shared" si="112"/>
        <v>9546.9765307399994</v>
      </c>
      <c r="O123" s="61">
        <f t="shared" si="112"/>
        <v>9311.8567506199997</v>
      </c>
      <c r="P123" s="61">
        <f t="shared" si="112"/>
        <v>13145.0009694</v>
      </c>
      <c r="Q123" s="61">
        <f t="shared" si="112"/>
        <v>9400.6330637499996</v>
      </c>
      <c r="R123" s="61">
        <f t="shared" si="112"/>
        <v>9161.2658194600008</v>
      </c>
      <c r="S123" s="61">
        <f t="shared" si="112"/>
        <v>9403.0781606300006</v>
      </c>
      <c r="T123" s="61">
        <f t="shared" si="112"/>
        <v>15526.085902909999</v>
      </c>
      <c r="U123" s="61">
        <f t="shared" si="112"/>
        <v>18799.57711776</v>
      </c>
      <c r="V123" s="61">
        <f t="shared" si="112"/>
        <v>12334.06445539</v>
      </c>
      <c r="W123" s="61">
        <f t="shared" si="112"/>
        <v>16337.350396379999</v>
      </c>
      <c r="X123" s="61">
        <f t="shared" si="112"/>
        <v>18975.752693490002</v>
      </c>
      <c r="Y123" s="61">
        <f t="shared" si="112"/>
        <v>9243.6507309600001</v>
      </c>
      <c r="Z123" s="61">
        <f t="shared" si="112"/>
        <v>13093.48258088</v>
      </c>
      <c r="AA123" s="61">
        <f t="shared" si="112"/>
        <v>9337.9144350400002</v>
      </c>
      <c r="AB123" s="61">
        <f t="shared" si="112"/>
        <v>9544.7319045599997</v>
      </c>
      <c r="AC123" s="61">
        <f t="shared" si="112"/>
        <v>9669.9625587400005</v>
      </c>
      <c r="AD123" s="61">
        <f t="shared" si="112"/>
        <v>9321.7181632699994</v>
      </c>
      <c r="AE123" s="61">
        <f t="shared" si="112"/>
        <v>17385.279290639999</v>
      </c>
      <c r="AF123" s="61">
        <f t="shared" si="112"/>
        <v>15812.971642619999</v>
      </c>
      <c r="AG123" s="61">
        <f t="shared" si="112"/>
        <v>10552.30311692</v>
      </c>
      <c r="AH123" s="61">
        <f t="shared" si="112"/>
        <v>9160.54620488</v>
      </c>
      <c r="AI123" s="61">
        <f t="shared" si="112"/>
        <v>11212.786310920001</v>
      </c>
      <c r="AJ123" s="61">
        <f t="shared" si="112"/>
        <v>16042.9300664</v>
      </c>
      <c r="AK123" s="61">
        <f t="shared" si="112"/>
        <v>14448.80630713</v>
      </c>
      <c r="AL123" s="61">
        <f t="shared" si="112"/>
        <v>12372.16191893</v>
      </c>
      <c r="AM123" s="61">
        <f t="shared" si="112"/>
        <v>10574.636240780001</v>
      </c>
      <c r="AN123" s="61">
        <f t="shared" si="112"/>
        <v>11919.12145305</v>
      </c>
      <c r="AO123" s="61">
        <f t="shared" si="112"/>
        <v>9019.0517147999999</v>
      </c>
      <c r="AP123" s="61">
        <f t="shared" si="112"/>
        <v>9407.6018002700002</v>
      </c>
      <c r="AQ123" s="61">
        <f t="shared" si="112"/>
        <v>13913.36088978</v>
      </c>
      <c r="AR123" s="61">
        <f t="shared" si="112"/>
        <v>9414.5705367999999</v>
      </c>
      <c r="AS123" s="61">
        <f t="shared" si="112"/>
        <v>9872.1955288900008</v>
      </c>
      <c r="AT123" s="61">
        <f t="shared" si="112"/>
        <v>9560.9381715599993</v>
      </c>
      <c r="AU123" s="61">
        <f t="shared" si="112"/>
        <v>13466.09493462</v>
      </c>
      <c r="AV123" s="61">
        <f t="shared" si="112"/>
        <v>12577.635189709999</v>
      </c>
      <c r="AW123" s="61">
        <f t="shared" si="112"/>
        <v>14130.46739326</v>
      </c>
      <c r="AX123" s="61">
        <f t="shared" si="112"/>
        <v>19691.49498132</v>
      </c>
      <c r="AY123" s="61">
        <f t="shared" si="112"/>
        <v>11141.751205369999</v>
      </c>
      <c r="AZ123" s="61">
        <f t="shared" si="112"/>
        <v>9132.1041597000003</v>
      </c>
      <c r="BA123" s="61">
        <f t="shared" si="112"/>
        <v>8928.8534512299993</v>
      </c>
      <c r="BB123" s="61">
        <f t="shared" si="112"/>
        <v>8995.4992132400002</v>
      </c>
      <c r="BC123" s="61">
        <f t="shared" si="112"/>
        <v>9146.8755710500009</v>
      </c>
      <c r="BD123" s="61">
        <f t="shared" si="112"/>
        <v>9170.1172829799998</v>
      </c>
      <c r="BE123" s="61">
        <f t="shared" si="112"/>
        <v>9725.0802958900003</v>
      </c>
      <c r="BF123" s="61">
        <f t="shared" si="112"/>
        <v>9212.8991519299998</v>
      </c>
      <c r="BG123" s="61">
        <f t="shared" si="112"/>
        <v>9827.84473703</v>
      </c>
      <c r="BH123" s="61">
        <f t="shared" si="112"/>
        <v>10613.977028429999</v>
      </c>
      <c r="BI123" s="61">
        <f t="shared" si="112"/>
        <v>13201.82236525</v>
      </c>
      <c r="BJ123" s="61">
        <f t="shared" si="112"/>
        <v>9265.1700660400002</v>
      </c>
      <c r="BK123" s="61">
        <f t="shared" si="112"/>
        <v>9162.2406725500005</v>
      </c>
      <c r="BL123" s="61">
        <f t="shared" si="112"/>
        <v>17142.373387470001</v>
      </c>
      <c r="BM123" s="61">
        <f t="shared" si="112"/>
        <v>12544.66251416</v>
      </c>
      <c r="BN123" s="61">
        <f t="shared" si="112"/>
        <v>8797.0864010000005</v>
      </c>
      <c r="BO123" s="61">
        <f t="shared" si="112"/>
        <v>9222.9349875799999</v>
      </c>
      <c r="BP123" s="61">
        <f t="shared" ref="BP123:EA123" si="113">ROUND(((BP117*BP118*BP119)+(BP121*BP120))*BP122,8)</f>
        <v>15099.87958359</v>
      </c>
      <c r="BQ123" s="61">
        <f t="shared" si="113"/>
        <v>9799.1131184299993</v>
      </c>
      <c r="BR123" s="61">
        <f t="shared" si="113"/>
        <v>9102.1963461800005</v>
      </c>
      <c r="BS123" s="61">
        <f t="shared" si="113"/>
        <v>9828.3172511499997</v>
      </c>
      <c r="BT123" s="61">
        <f t="shared" si="113"/>
        <v>11615.17485546</v>
      </c>
      <c r="BU123" s="61">
        <f t="shared" si="113"/>
        <v>11682.360787170001</v>
      </c>
      <c r="BV123" s="61">
        <f t="shared" si="113"/>
        <v>9613.1161913699998</v>
      </c>
      <c r="BW123" s="61">
        <f t="shared" si="113"/>
        <v>9476.4909378899993</v>
      </c>
      <c r="BX123" s="61">
        <f t="shared" si="113"/>
        <v>20154.77330615</v>
      </c>
      <c r="BY123" s="61">
        <f t="shared" si="113"/>
        <v>9830.8790747099993</v>
      </c>
      <c r="BZ123" s="61">
        <f t="shared" si="113"/>
        <v>13506.76662088</v>
      </c>
      <c r="CA123" s="61">
        <f t="shared" si="113"/>
        <v>16397.02435394</v>
      </c>
      <c r="CB123" s="61">
        <f t="shared" si="113"/>
        <v>9330.9456985100005</v>
      </c>
      <c r="CC123" s="61">
        <f t="shared" si="113"/>
        <v>14608.77532579</v>
      </c>
      <c r="CD123" s="61">
        <f t="shared" si="113"/>
        <v>13187.67976927</v>
      </c>
      <c r="CE123" s="61">
        <f t="shared" si="113"/>
        <v>15611.14730889</v>
      </c>
      <c r="CF123" s="61">
        <f t="shared" si="113"/>
        <v>15943.7652808</v>
      </c>
      <c r="CG123" s="61">
        <f t="shared" si="113"/>
        <v>14199.11443277</v>
      </c>
      <c r="CH123" s="61">
        <f t="shared" si="113"/>
        <v>17278.12433278</v>
      </c>
      <c r="CI123" s="61">
        <f t="shared" si="113"/>
        <v>9427.3173913499995</v>
      </c>
      <c r="CJ123" s="61">
        <f t="shared" si="113"/>
        <v>9791.8679704900005</v>
      </c>
      <c r="CK123" s="61">
        <f t="shared" si="113"/>
        <v>9438.5245098100004</v>
      </c>
      <c r="CL123" s="61">
        <f t="shared" si="113"/>
        <v>9911.9659998000006</v>
      </c>
      <c r="CM123" s="61">
        <f t="shared" si="113"/>
        <v>10406.08015598</v>
      </c>
      <c r="CN123" s="61">
        <f t="shared" si="113"/>
        <v>8989.4776088599992</v>
      </c>
      <c r="CO123" s="61">
        <f t="shared" si="113"/>
        <v>8977.1109891300002</v>
      </c>
      <c r="CP123" s="61">
        <f t="shared" si="113"/>
        <v>9960.5267503100004</v>
      </c>
      <c r="CQ123" s="61">
        <f t="shared" si="113"/>
        <v>9751.4957287500001</v>
      </c>
      <c r="CR123" s="61">
        <f t="shared" si="113"/>
        <v>13602.020466989999</v>
      </c>
      <c r="CS123" s="61">
        <f t="shared" si="113"/>
        <v>11817.45067233</v>
      </c>
      <c r="CT123" s="61">
        <f t="shared" si="113"/>
        <v>17120.507156849999</v>
      </c>
      <c r="CU123" s="61">
        <f t="shared" si="113"/>
        <v>9511.2020008700001</v>
      </c>
      <c r="CV123" s="61">
        <f t="shared" si="113"/>
        <v>18130.954842629999</v>
      </c>
      <c r="CW123" s="61">
        <f t="shared" si="113"/>
        <v>14955.452955209999</v>
      </c>
      <c r="CX123" s="61">
        <f t="shared" si="113"/>
        <v>10328.97225932</v>
      </c>
      <c r="CY123" s="61">
        <f t="shared" si="113"/>
        <v>19147.575985200001</v>
      </c>
      <c r="CZ123" s="61">
        <f t="shared" si="113"/>
        <v>9082.0507924600006</v>
      </c>
      <c r="DA123" s="61">
        <f t="shared" si="113"/>
        <v>14709.52846928</v>
      </c>
      <c r="DB123" s="61">
        <f t="shared" si="113"/>
        <v>12379.73093917</v>
      </c>
      <c r="DC123" s="61">
        <f t="shared" si="113"/>
        <v>16256.082365349999</v>
      </c>
      <c r="DD123" s="61">
        <f t="shared" si="113"/>
        <v>16237.607480139999</v>
      </c>
      <c r="DE123" s="61">
        <f t="shared" si="113"/>
        <v>11830.50988469</v>
      </c>
      <c r="DF123" s="61">
        <f t="shared" si="113"/>
        <v>8709.3775220799998</v>
      </c>
      <c r="DG123" s="61">
        <f t="shared" si="113"/>
        <v>18866.214461</v>
      </c>
      <c r="DH123" s="61">
        <f t="shared" si="113"/>
        <v>8906.1506548500001</v>
      </c>
      <c r="DI123" s="61">
        <f t="shared" si="113"/>
        <v>8848.7694201600007</v>
      </c>
      <c r="DJ123" s="61">
        <f t="shared" si="113"/>
        <v>10135.50741584</v>
      </c>
      <c r="DK123" s="61">
        <f t="shared" si="113"/>
        <v>10349.10494978</v>
      </c>
      <c r="DL123" s="61">
        <f t="shared" si="113"/>
        <v>9233.0815369400007</v>
      </c>
      <c r="DM123" s="61">
        <f t="shared" si="113"/>
        <v>14728.885726300001</v>
      </c>
      <c r="DN123" s="61">
        <f t="shared" si="113"/>
        <v>9568.6177064399999</v>
      </c>
      <c r="DO123" s="61">
        <f t="shared" si="113"/>
        <v>9089.4495235600007</v>
      </c>
      <c r="DP123" s="61">
        <f t="shared" si="113"/>
        <v>15140.30673715</v>
      </c>
      <c r="DQ123" s="61">
        <f t="shared" si="113"/>
        <v>9916.95096242</v>
      </c>
      <c r="DR123" s="61">
        <f t="shared" si="113"/>
        <v>9235.0323304400008</v>
      </c>
      <c r="DS123" s="61">
        <f t="shared" si="113"/>
        <v>9810.2718906600003</v>
      </c>
      <c r="DT123" s="61">
        <f t="shared" si="113"/>
        <v>16318.62137988</v>
      </c>
      <c r="DU123" s="61">
        <f t="shared" si="113"/>
        <v>11373.524196300001</v>
      </c>
      <c r="DV123" s="61">
        <f t="shared" si="113"/>
        <v>14201.005940020001</v>
      </c>
      <c r="DW123" s="61">
        <f t="shared" si="113"/>
        <v>12188.456842330001</v>
      </c>
      <c r="DX123" s="61">
        <f t="shared" si="113"/>
        <v>18103.807885689999</v>
      </c>
      <c r="DY123" s="61">
        <f t="shared" si="113"/>
        <v>13529.20929515</v>
      </c>
      <c r="DZ123" s="61">
        <f t="shared" si="113"/>
        <v>10494.43679342</v>
      </c>
      <c r="EA123" s="61">
        <f t="shared" si="113"/>
        <v>10665.678822710001</v>
      </c>
      <c r="EB123" s="61">
        <f t="shared" ref="EB123:FX123" si="114">ROUND(((EB117*EB118*EB119)+(EB121*EB120))*EB122,8)</f>
        <v>9938.1484628500002</v>
      </c>
      <c r="EC123" s="61">
        <f t="shared" si="114"/>
        <v>11707.174882970001</v>
      </c>
      <c r="ED123" s="61">
        <f t="shared" si="114"/>
        <v>12692.663439190001</v>
      </c>
      <c r="EE123" s="61">
        <f t="shared" si="114"/>
        <v>14457.437530450001</v>
      </c>
      <c r="EF123" s="61">
        <f t="shared" si="114"/>
        <v>9126.1321246799998</v>
      </c>
      <c r="EG123" s="61">
        <f t="shared" si="114"/>
        <v>12036.08487647</v>
      </c>
      <c r="EH123" s="61">
        <f t="shared" si="114"/>
        <v>12825.94962618</v>
      </c>
      <c r="EI123" s="61">
        <f t="shared" si="114"/>
        <v>8915.8731206699995</v>
      </c>
      <c r="EJ123" s="61">
        <f t="shared" si="114"/>
        <v>8827.6142651099999</v>
      </c>
      <c r="EK123" s="61">
        <f t="shared" si="114"/>
        <v>9839.7675046299992</v>
      </c>
      <c r="EL123" s="61">
        <f t="shared" si="114"/>
        <v>10042.541122119999</v>
      </c>
      <c r="EM123" s="61">
        <f t="shared" si="114"/>
        <v>10743.560011740001</v>
      </c>
      <c r="EN123" s="61">
        <f t="shared" si="114"/>
        <v>9236.9720469900003</v>
      </c>
      <c r="EO123" s="61">
        <f t="shared" si="114"/>
        <v>11603.473561340001</v>
      </c>
      <c r="EP123" s="61">
        <f t="shared" si="114"/>
        <v>11569.48804918</v>
      </c>
      <c r="EQ123" s="61">
        <f t="shared" si="114"/>
        <v>9660.7236869099997</v>
      </c>
      <c r="ER123" s="61">
        <f t="shared" si="114"/>
        <v>13129.19668341</v>
      </c>
      <c r="ES123" s="61">
        <f t="shared" si="114"/>
        <v>15084.286836879999</v>
      </c>
      <c r="ET123" s="61">
        <f t="shared" si="114"/>
        <v>16051.610093540001</v>
      </c>
      <c r="EU123" s="61">
        <f t="shared" si="114"/>
        <v>9716.8188331799993</v>
      </c>
      <c r="EV123" s="61">
        <f t="shared" si="114"/>
        <v>19296.579828400001</v>
      </c>
      <c r="EW123" s="61">
        <f t="shared" si="114"/>
        <v>12860.10303231</v>
      </c>
      <c r="EX123" s="61">
        <f t="shared" si="114"/>
        <v>16900.844369409999</v>
      </c>
      <c r="EY123" s="61">
        <f t="shared" si="114"/>
        <v>9911.3751842599995</v>
      </c>
      <c r="EZ123" s="61">
        <f t="shared" si="114"/>
        <v>16751.935519179999</v>
      </c>
      <c r="FA123" s="61">
        <f t="shared" si="114"/>
        <v>9901.5035533800001</v>
      </c>
      <c r="FB123" s="61">
        <f t="shared" si="114"/>
        <v>12101.74985797</v>
      </c>
      <c r="FC123" s="61">
        <f t="shared" si="114"/>
        <v>9215.2352344499996</v>
      </c>
      <c r="FD123" s="61">
        <f t="shared" si="114"/>
        <v>10719.62084025</v>
      </c>
      <c r="FE123" s="61">
        <f t="shared" si="114"/>
        <v>18212.388974580001</v>
      </c>
      <c r="FF123" s="61">
        <f t="shared" si="114"/>
        <v>14848.69196491</v>
      </c>
      <c r="FG123" s="61">
        <f t="shared" si="114"/>
        <v>17502.11578194</v>
      </c>
      <c r="FH123" s="61">
        <f t="shared" si="114"/>
        <v>18513.364337970001</v>
      </c>
      <c r="FI123" s="61">
        <f t="shared" si="114"/>
        <v>9275.8847001100003</v>
      </c>
      <c r="FJ123" s="61">
        <f t="shared" si="114"/>
        <v>9122.4348467</v>
      </c>
      <c r="FK123" s="61">
        <f t="shared" si="114"/>
        <v>9107.2634207899991</v>
      </c>
      <c r="FL123" s="61">
        <f t="shared" si="114"/>
        <v>8893.1088380399997</v>
      </c>
      <c r="FM123" s="61">
        <f t="shared" si="114"/>
        <v>8935.8992576700002</v>
      </c>
      <c r="FN123" s="61">
        <f t="shared" si="114"/>
        <v>8979.6482252400001</v>
      </c>
      <c r="FO123" s="61">
        <f t="shared" si="114"/>
        <v>9585.8263273899993</v>
      </c>
      <c r="FP123" s="61">
        <f t="shared" si="114"/>
        <v>9265.6996801000005</v>
      </c>
      <c r="FQ123" s="61">
        <f t="shared" si="114"/>
        <v>9564.7530941599998</v>
      </c>
      <c r="FR123" s="61">
        <f t="shared" si="114"/>
        <v>16044.32878489</v>
      </c>
      <c r="FS123" s="61">
        <f t="shared" si="114"/>
        <v>15325.05041516</v>
      </c>
      <c r="FT123" s="61">
        <f t="shared" si="114"/>
        <v>19559.72418632</v>
      </c>
      <c r="FU123" s="61">
        <f t="shared" si="114"/>
        <v>10067.68968363</v>
      </c>
      <c r="FV123" s="61">
        <f t="shared" si="114"/>
        <v>9951.9004343100005</v>
      </c>
      <c r="FW123" s="61">
        <f t="shared" si="114"/>
        <v>15911.193108879999</v>
      </c>
      <c r="FX123" s="61">
        <f t="shared" si="114"/>
        <v>20415.90897638</v>
      </c>
      <c r="FY123" s="7"/>
      <c r="FZ123" s="32">
        <f>AVERAGE(C123:FX123)</f>
        <v>11946.466444424072</v>
      </c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</row>
    <row r="124" spans="1:204" x14ac:dyDescent="0.2">
      <c r="A124" s="7"/>
      <c r="B124" s="7" t="s">
        <v>618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32"/>
      <c r="FZ124" s="61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</row>
    <row r="125" spans="1:204" x14ac:dyDescent="0.2">
      <c r="A125" s="7"/>
      <c r="B125" s="7" t="s">
        <v>619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32"/>
      <c r="FZ125" s="61"/>
      <c r="GA125" s="7"/>
      <c r="GB125" s="32"/>
      <c r="GC125" s="32"/>
      <c r="GD125" s="32"/>
      <c r="GE125" s="32"/>
      <c r="GF125" s="32"/>
      <c r="GG125" s="7"/>
      <c r="GH125" s="7"/>
      <c r="GI125" s="7"/>
      <c r="GJ125" s="7"/>
      <c r="GK125" s="7"/>
      <c r="GL125" s="7"/>
      <c r="GM125" s="7"/>
    </row>
    <row r="126" spans="1:204" x14ac:dyDescent="0.2">
      <c r="A126" s="6" t="s">
        <v>620</v>
      </c>
      <c r="B126" s="7" t="s">
        <v>621</v>
      </c>
      <c r="C126" s="18">
        <f>C97</f>
        <v>6601</v>
      </c>
      <c r="D126" s="18">
        <f t="shared" ref="D126:BO126" si="115">D97</f>
        <v>40854.800000000003</v>
      </c>
      <c r="E126" s="18">
        <f t="shared" si="115"/>
        <v>6656.3</v>
      </c>
      <c r="F126" s="18">
        <f t="shared" si="115"/>
        <v>21185</v>
      </c>
      <c r="G126" s="18">
        <f t="shared" si="115"/>
        <v>1246.5</v>
      </c>
      <c r="H126" s="18">
        <f t="shared" si="115"/>
        <v>1141.5</v>
      </c>
      <c r="I126" s="18">
        <f t="shared" si="115"/>
        <v>9336.2999999999993</v>
      </c>
      <c r="J126" s="18">
        <f t="shared" si="115"/>
        <v>2311.1999999999998</v>
      </c>
      <c r="K126" s="18">
        <f t="shared" si="115"/>
        <v>257.7</v>
      </c>
      <c r="L126" s="18">
        <f t="shared" si="115"/>
        <v>2382.9</v>
      </c>
      <c r="M126" s="18">
        <f t="shared" si="115"/>
        <v>1182.2</v>
      </c>
      <c r="N126" s="18">
        <f t="shared" si="115"/>
        <v>53028.5</v>
      </c>
      <c r="O126" s="18">
        <f t="shared" si="115"/>
        <v>13931.5</v>
      </c>
      <c r="P126" s="18">
        <f t="shared" si="115"/>
        <v>306.5</v>
      </c>
      <c r="Q126" s="18">
        <f t="shared" si="115"/>
        <v>38553.1</v>
      </c>
      <c r="R126" s="18">
        <f t="shared" si="115"/>
        <v>494.3</v>
      </c>
      <c r="S126" s="18">
        <f t="shared" si="115"/>
        <v>1691.5</v>
      </c>
      <c r="T126" s="18">
        <f t="shared" si="115"/>
        <v>170</v>
      </c>
      <c r="U126" s="18">
        <f t="shared" si="115"/>
        <v>56.4</v>
      </c>
      <c r="V126" s="18">
        <f t="shared" si="115"/>
        <v>276.39999999999998</v>
      </c>
      <c r="W126" s="18">
        <f t="shared" si="115"/>
        <v>139.19999999999999</v>
      </c>
      <c r="X126" s="18">
        <f t="shared" si="115"/>
        <v>50</v>
      </c>
      <c r="Y126" s="18">
        <f t="shared" si="115"/>
        <v>482.5</v>
      </c>
      <c r="Z126" s="18">
        <f t="shared" si="115"/>
        <v>241</v>
      </c>
      <c r="AA126" s="18">
        <f t="shared" si="115"/>
        <v>31230.7</v>
      </c>
      <c r="AB126" s="18">
        <f t="shared" si="115"/>
        <v>28570.1</v>
      </c>
      <c r="AC126" s="18">
        <f t="shared" si="115"/>
        <v>1004</v>
      </c>
      <c r="AD126" s="18">
        <f t="shared" si="115"/>
        <v>1430</v>
      </c>
      <c r="AE126" s="18">
        <f t="shared" si="115"/>
        <v>100.4</v>
      </c>
      <c r="AF126" s="18">
        <f t="shared" si="115"/>
        <v>174.8</v>
      </c>
      <c r="AG126" s="18">
        <f t="shared" si="115"/>
        <v>660.1</v>
      </c>
      <c r="AH126" s="18">
        <f t="shared" si="115"/>
        <v>1052.0999999999999</v>
      </c>
      <c r="AI126" s="18">
        <f t="shared" si="115"/>
        <v>372.5</v>
      </c>
      <c r="AJ126" s="18">
        <f t="shared" si="115"/>
        <v>165</v>
      </c>
      <c r="AK126" s="18">
        <f t="shared" si="115"/>
        <v>208.5</v>
      </c>
      <c r="AL126" s="18">
        <f t="shared" si="115"/>
        <v>287.5</v>
      </c>
      <c r="AM126" s="18">
        <f t="shared" si="115"/>
        <v>425.5</v>
      </c>
      <c r="AN126" s="18">
        <f t="shared" si="115"/>
        <v>348</v>
      </c>
      <c r="AO126" s="18">
        <f t="shared" si="115"/>
        <v>4611</v>
      </c>
      <c r="AP126" s="18">
        <f t="shared" si="115"/>
        <v>88324.7</v>
      </c>
      <c r="AQ126" s="18">
        <f t="shared" si="115"/>
        <v>250.5</v>
      </c>
      <c r="AR126" s="18">
        <f t="shared" si="115"/>
        <v>63455.8</v>
      </c>
      <c r="AS126" s="18">
        <f t="shared" si="115"/>
        <v>6865.8</v>
      </c>
      <c r="AT126" s="18">
        <f t="shared" si="115"/>
        <v>2308.6999999999998</v>
      </c>
      <c r="AU126" s="18">
        <f t="shared" si="115"/>
        <v>284.5</v>
      </c>
      <c r="AV126" s="18">
        <f t="shared" si="115"/>
        <v>337.5</v>
      </c>
      <c r="AW126" s="18">
        <f t="shared" si="115"/>
        <v>256.3</v>
      </c>
      <c r="AX126" s="18">
        <f t="shared" si="115"/>
        <v>72.5</v>
      </c>
      <c r="AY126" s="18">
        <f t="shared" si="115"/>
        <v>437.5</v>
      </c>
      <c r="AZ126" s="18">
        <f t="shared" si="115"/>
        <v>12868.6</v>
      </c>
      <c r="BA126" s="18">
        <f t="shared" si="115"/>
        <v>9310.5</v>
      </c>
      <c r="BB126" s="18">
        <f t="shared" si="115"/>
        <v>8136</v>
      </c>
      <c r="BC126" s="18">
        <f t="shared" si="115"/>
        <v>27432.3</v>
      </c>
      <c r="BD126" s="18">
        <f t="shared" si="115"/>
        <v>3649.9</v>
      </c>
      <c r="BE126" s="18">
        <f t="shared" si="115"/>
        <v>1357.2</v>
      </c>
      <c r="BF126" s="18">
        <f t="shared" si="115"/>
        <v>24552.400000000001</v>
      </c>
      <c r="BG126" s="18">
        <f t="shared" si="115"/>
        <v>994.8</v>
      </c>
      <c r="BH126" s="18">
        <f t="shared" si="115"/>
        <v>570</v>
      </c>
      <c r="BI126" s="18">
        <f t="shared" si="115"/>
        <v>279.5</v>
      </c>
      <c r="BJ126" s="18">
        <f t="shared" si="115"/>
        <v>6387.6</v>
      </c>
      <c r="BK126" s="18">
        <f t="shared" si="115"/>
        <v>18939.599999999999</v>
      </c>
      <c r="BL126" s="18">
        <f t="shared" si="115"/>
        <v>145.5</v>
      </c>
      <c r="BM126" s="18">
        <f t="shared" si="115"/>
        <v>314</v>
      </c>
      <c r="BN126" s="18">
        <f t="shared" si="115"/>
        <v>3491.1</v>
      </c>
      <c r="BO126" s="18">
        <f t="shared" si="115"/>
        <v>1363</v>
      </c>
      <c r="BP126" s="18">
        <f t="shared" ref="BP126:EA126" si="116">BP97</f>
        <v>199.4</v>
      </c>
      <c r="BQ126" s="18">
        <f t="shared" si="116"/>
        <v>6095.6</v>
      </c>
      <c r="BR126" s="18">
        <f t="shared" si="116"/>
        <v>4664.3999999999996</v>
      </c>
      <c r="BS126" s="18">
        <f t="shared" si="116"/>
        <v>1196.3</v>
      </c>
      <c r="BT126" s="18">
        <f t="shared" si="116"/>
        <v>422</v>
      </c>
      <c r="BU126" s="18">
        <f t="shared" si="116"/>
        <v>418</v>
      </c>
      <c r="BV126" s="18">
        <f t="shared" si="116"/>
        <v>1288.5</v>
      </c>
      <c r="BW126" s="18">
        <f t="shared" si="116"/>
        <v>2041.5</v>
      </c>
      <c r="BX126" s="18">
        <f t="shared" si="116"/>
        <v>76.5</v>
      </c>
      <c r="BY126" s="18">
        <f t="shared" si="116"/>
        <v>508.6</v>
      </c>
      <c r="BZ126" s="18">
        <f t="shared" si="116"/>
        <v>231.5</v>
      </c>
      <c r="CA126" s="18">
        <f t="shared" si="116"/>
        <v>172.5</v>
      </c>
      <c r="CB126" s="18">
        <f t="shared" si="116"/>
        <v>78307.199999999997</v>
      </c>
      <c r="CC126" s="18">
        <f t="shared" si="116"/>
        <v>193.5</v>
      </c>
      <c r="CD126" s="18">
        <f t="shared" si="116"/>
        <v>234.6</v>
      </c>
      <c r="CE126" s="18">
        <f t="shared" si="116"/>
        <v>164</v>
      </c>
      <c r="CF126" s="18">
        <f t="shared" si="116"/>
        <v>136.5</v>
      </c>
      <c r="CG126" s="18">
        <f t="shared" si="116"/>
        <v>211.4</v>
      </c>
      <c r="CH126" s="18">
        <f t="shared" si="116"/>
        <v>108</v>
      </c>
      <c r="CI126" s="18">
        <f t="shared" si="116"/>
        <v>725</v>
      </c>
      <c r="CJ126" s="18">
        <f t="shared" si="116"/>
        <v>978.9</v>
      </c>
      <c r="CK126" s="18">
        <f t="shared" si="116"/>
        <v>5082.1000000000004</v>
      </c>
      <c r="CL126" s="18">
        <f t="shared" si="116"/>
        <v>1351.3</v>
      </c>
      <c r="CM126" s="18">
        <f t="shared" si="116"/>
        <v>757.7</v>
      </c>
      <c r="CN126" s="18">
        <f t="shared" si="116"/>
        <v>31990.7</v>
      </c>
      <c r="CO126" s="18">
        <f t="shared" si="116"/>
        <v>14983.9</v>
      </c>
      <c r="CP126" s="18">
        <f t="shared" si="116"/>
        <v>1044.0999999999999</v>
      </c>
      <c r="CQ126" s="18">
        <f t="shared" si="116"/>
        <v>898.5</v>
      </c>
      <c r="CR126" s="18">
        <f t="shared" si="116"/>
        <v>244</v>
      </c>
      <c r="CS126" s="18">
        <f t="shared" si="116"/>
        <v>340.8</v>
      </c>
      <c r="CT126" s="18">
        <f t="shared" si="116"/>
        <v>112</v>
      </c>
      <c r="CU126" s="18">
        <f t="shared" si="116"/>
        <v>76</v>
      </c>
      <c r="CV126" s="18">
        <f t="shared" si="116"/>
        <v>50</v>
      </c>
      <c r="CW126" s="18">
        <f t="shared" si="116"/>
        <v>200.5</v>
      </c>
      <c r="CX126" s="18">
        <f t="shared" si="116"/>
        <v>483.5</v>
      </c>
      <c r="CY126" s="18">
        <f t="shared" si="116"/>
        <v>50</v>
      </c>
      <c r="CZ126" s="18">
        <f t="shared" si="116"/>
        <v>2047.5</v>
      </c>
      <c r="DA126" s="18">
        <f t="shared" si="116"/>
        <v>211</v>
      </c>
      <c r="DB126" s="18">
        <f t="shared" si="116"/>
        <v>319.5</v>
      </c>
      <c r="DC126" s="18">
        <f t="shared" si="116"/>
        <v>165</v>
      </c>
      <c r="DD126" s="18">
        <f t="shared" si="116"/>
        <v>163.30000000000001</v>
      </c>
      <c r="DE126" s="18">
        <f t="shared" si="116"/>
        <v>355</v>
      </c>
      <c r="DF126" s="18">
        <f t="shared" si="116"/>
        <v>21750.5</v>
      </c>
      <c r="DG126" s="18">
        <f t="shared" si="116"/>
        <v>89.5</v>
      </c>
      <c r="DH126" s="18">
        <f t="shared" si="116"/>
        <v>2057</v>
      </c>
      <c r="DI126" s="18">
        <f t="shared" si="116"/>
        <v>2661.4</v>
      </c>
      <c r="DJ126" s="18">
        <f t="shared" si="116"/>
        <v>660</v>
      </c>
      <c r="DK126" s="18">
        <f t="shared" si="116"/>
        <v>480.5</v>
      </c>
      <c r="DL126" s="18">
        <f t="shared" si="116"/>
        <v>5832.4</v>
      </c>
      <c r="DM126" s="18">
        <f t="shared" si="116"/>
        <v>249.1</v>
      </c>
      <c r="DN126" s="18">
        <f t="shared" si="116"/>
        <v>1377.7</v>
      </c>
      <c r="DO126" s="18">
        <f t="shared" si="116"/>
        <v>3302.3</v>
      </c>
      <c r="DP126" s="18">
        <f t="shared" si="116"/>
        <v>215.5</v>
      </c>
      <c r="DQ126" s="18">
        <f t="shared" si="116"/>
        <v>839.5</v>
      </c>
      <c r="DR126" s="18">
        <f t="shared" si="116"/>
        <v>1435.1</v>
      </c>
      <c r="DS126" s="18">
        <f t="shared" si="116"/>
        <v>738.8</v>
      </c>
      <c r="DT126" s="18">
        <f t="shared" si="116"/>
        <v>163</v>
      </c>
      <c r="DU126" s="18">
        <f t="shared" si="116"/>
        <v>375</v>
      </c>
      <c r="DV126" s="18">
        <f t="shared" si="116"/>
        <v>227.5</v>
      </c>
      <c r="DW126" s="18">
        <f t="shared" si="116"/>
        <v>320.3</v>
      </c>
      <c r="DX126" s="18">
        <f t="shared" si="116"/>
        <v>171.8</v>
      </c>
      <c r="DY126" s="18">
        <f t="shared" si="116"/>
        <v>323.10000000000002</v>
      </c>
      <c r="DZ126" s="18">
        <f t="shared" si="116"/>
        <v>788.5</v>
      </c>
      <c r="EA126" s="18">
        <f t="shared" si="116"/>
        <v>590.9</v>
      </c>
      <c r="EB126" s="18">
        <f t="shared" ref="EB126:FX126" si="117">EB97</f>
        <v>594.79999999999995</v>
      </c>
      <c r="EC126" s="18">
        <f t="shared" si="117"/>
        <v>318</v>
      </c>
      <c r="ED126" s="18">
        <f t="shared" si="117"/>
        <v>1634.7</v>
      </c>
      <c r="EE126" s="18">
        <f t="shared" si="117"/>
        <v>202</v>
      </c>
      <c r="EF126" s="18">
        <f t="shared" si="117"/>
        <v>1509.1</v>
      </c>
      <c r="EG126" s="18">
        <f t="shared" si="117"/>
        <v>273.5</v>
      </c>
      <c r="EH126" s="18">
        <f t="shared" si="117"/>
        <v>256.5</v>
      </c>
      <c r="EI126" s="18">
        <f t="shared" si="117"/>
        <v>15421.5</v>
      </c>
      <c r="EJ126" s="18">
        <f t="shared" si="117"/>
        <v>10202.9</v>
      </c>
      <c r="EK126" s="18">
        <f t="shared" si="117"/>
        <v>694.4</v>
      </c>
      <c r="EL126" s="18">
        <f t="shared" si="117"/>
        <v>472.2</v>
      </c>
      <c r="EM126" s="18">
        <f t="shared" si="117"/>
        <v>419</v>
      </c>
      <c r="EN126" s="18">
        <f t="shared" si="117"/>
        <v>989.9</v>
      </c>
      <c r="EO126" s="18">
        <f t="shared" si="117"/>
        <v>350.7</v>
      </c>
      <c r="EP126" s="18">
        <f t="shared" si="117"/>
        <v>431.5</v>
      </c>
      <c r="EQ126" s="18">
        <f t="shared" si="117"/>
        <v>2736.9</v>
      </c>
      <c r="ER126" s="18">
        <f t="shared" si="117"/>
        <v>325.5</v>
      </c>
      <c r="ES126" s="18">
        <f t="shared" si="117"/>
        <v>184</v>
      </c>
      <c r="ET126" s="18">
        <f t="shared" si="117"/>
        <v>214.7</v>
      </c>
      <c r="EU126" s="18">
        <f t="shared" si="117"/>
        <v>610.9</v>
      </c>
      <c r="EV126" s="18">
        <f t="shared" si="117"/>
        <v>87</v>
      </c>
      <c r="EW126" s="18">
        <f t="shared" si="117"/>
        <v>899.2</v>
      </c>
      <c r="EX126" s="18">
        <f t="shared" si="117"/>
        <v>180.9</v>
      </c>
      <c r="EY126" s="18">
        <f t="shared" si="117"/>
        <v>240.1</v>
      </c>
      <c r="EZ126" s="18">
        <f t="shared" si="117"/>
        <v>137.4</v>
      </c>
      <c r="FA126" s="18">
        <f t="shared" si="117"/>
        <v>3542.5</v>
      </c>
      <c r="FB126" s="18">
        <f t="shared" si="117"/>
        <v>334.9</v>
      </c>
      <c r="FC126" s="18">
        <f t="shared" si="117"/>
        <v>2264.6</v>
      </c>
      <c r="FD126" s="18">
        <f t="shared" si="117"/>
        <v>434</v>
      </c>
      <c r="FE126" s="18">
        <f t="shared" si="117"/>
        <v>94.6</v>
      </c>
      <c r="FF126" s="18">
        <f t="shared" si="117"/>
        <v>210.7</v>
      </c>
      <c r="FG126" s="18">
        <f t="shared" si="117"/>
        <v>129.30000000000001</v>
      </c>
      <c r="FH126" s="18">
        <f t="shared" si="117"/>
        <v>81.2</v>
      </c>
      <c r="FI126" s="18">
        <f t="shared" si="117"/>
        <v>1848.3</v>
      </c>
      <c r="FJ126" s="18">
        <f t="shared" si="117"/>
        <v>2049</v>
      </c>
      <c r="FK126" s="18">
        <f t="shared" si="117"/>
        <v>2657.5</v>
      </c>
      <c r="FL126" s="18">
        <f t="shared" si="117"/>
        <v>8025.4</v>
      </c>
      <c r="FM126" s="18">
        <f t="shared" si="117"/>
        <v>3790.5</v>
      </c>
      <c r="FN126" s="18">
        <f t="shared" si="117"/>
        <v>21987.4</v>
      </c>
      <c r="FO126" s="18">
        <f t="shared" si="117"/>
        <v>1135.5</v>
      </c>
      <c r="FP126" s="18">
        <f t="shared" si="117"/>
        <v>2397.5</v>
      </c>
      <c r="FQ126" s="18">
        <f t="shared" si="117"/>
        <v>1033</v>
      </c>
      <c r="FR126" s="18">
        <f t="shared" si="117"/>
        <v>177.8</v>
      </c>
      <c r="FS126" s="18">
        <f t="shared" si="117"/>
        <v>199.3</v>
      </c>
      <c r="FT126" s="18">
        <f t="shared" si="117"/>
        <v>64.3</v>
      </c>
      <c r="FU126" s="18">
        <f t="shared" si="117"/>
        <v>853.3</v>
      </c>
      <c r="FV126" s="18">
        <f t="shared" si="117"/>
        <v>715.9</v>
      </c>
      <c r="FW126" s="18">
        <f t="shared" si="117"/>
        <v>181.3</v>
      </c>
      <c r="FX126" s="18">
        <f t="shared" si="117"/>
        <v>59.5</v>
      </c>
      <c r="FY126" s="20"/>
      <c r="FZ126" s="18">
        <f>SUM(C126:FX126)</f>
        <v>853206.60000000033</v>
      </c>
      <c r="GA126" s="20"/>
      <c r="GB126" s="32"/>
      <c r="GC126" s="32"/>
      <c r="GD126" s="32"/>
      <c r="GE126" s="32"/>
      <c r="GF126" s="32"/>
      <c r="GG126" s="7"/>
      <c r="GH126" s="32"/>
      <c r="GI126" s="32"/>
      <c r="GJ126" s="32"/>
      <c r="GK126" s="32"/>
      <c r="GL126" s="32"/>
      <c r="GM126" s="32"/>
    </row>
    <row r="127" spans="1:204" x14ac:dyDescent="0.2">
      <c r="A127" s="6" t="s">
        <v>622</v>
      </c>
      <c r="B127" s="7" t="s">
        <v>623</v>
      </c>
      <c r="C127" s="7">
        <f t="shared" ref="C127:BN127" si="118">ROUND(C126*C123,2)</f>
        <v>60940541.520000003</v>
      </c>
      <c r="D127" s="7">
        <f t="shared" si="118"/>
        <v>378936269.63</v>
      </c>
      <c r="E127" s="7">
        <f t="shared" si="118"/>
        <v>60961384.5</v>
      </c>
      <c r="F127" s="7">
        <f t="shared" si="118"/>
        <v>194793185.36000001</v>
      </c>
      <c r="G127" s="7">
        <f t="shared" si="118"/>
        <v>12250944.41</v>
      </c>
      <c r="H127" s="7">
        <f t="shared" si="118"/>
        <v>11195658.92</v>
      </c>
      <c r="I127" s="7">
        <f t="shared" si="118"/>
        <v>85656555.359999999</v>
      </c>
      <c r="J127" s="7">
        <f t="shared" si="118"/>
        <v>20274935.579999998</v>
      </c>
      <c r="K127" s="7">
        <f t="shared" si="118"/>
        <v>3391942.01</v>
      </c>
      <c r="L127" s="7">
        <f t="shared" si="118"/>
        <v>22679884.52</v>
      </c>
      <c r="M127" s="7">
        <f t="shared" si="118"/>
        <v>11867390.76</v>
      </c>
      <c r="N127" s="7">
        <f t="shared" si="118"/>
        <v>506261844.95999998</v>
      </c>
      <c r="O127" s="7">
        <f t="shared" si="118"/>
        <v>129728132.31999999</v>
      </c>
      <c r="P127" s="7">
        <f t="shared" si="118"/>
        <v>4028942.8</v>
      </c>
      <c r="Q127" s="7">
        <f t="shared" si="118"/>
        <v>362423546.56999999</v>
      </c>
      <c r="R127" s="7">
        <f t="shared" si="118"/>
        <v>4528413.6900000004</v>
      </c>
      <c r="S127" s="7">
        <f t="shared" si="118"/>
        <v>15905306.710000001</v>
      </c>
      <c r="T127" s="7">
        <f t="shared" si="118"/>
        <v>2639434.6</v>
      </c>
      <c r="U127" s="7">
        <f t="shared" si="118"/>
        <v>1060296.1499999999</v>
      </c>
      <c r="V127" s="7">
        <f t="shared" si="118"/>
        <v>3409135.42</v>
      </c>
      <c r="W127" s="7">
        <f t="shared" si="118"/>
        <v>2274159.1800000002</v>
      </c>
      <c r="X127" s="7">
        <f t="shared" si="118"/>
        <v>948787.63</v>
      </c>
      <c r="Y127" s="7">
        <f t="shared" si="118"/>
        <v>4460061.4800000004</v>
      </c>
      <c r="Z127" s="7">
        <f t="shared" si="118"/>
        <v>3155529.3</v>
      </c>
      <c r="AA127" s="7">
        <f t="shared" si="118"/>
        <v>291629604.35000002</v>
      </c>
      <c r="AB127" s="7">
        <f t="shared" si="118"/>
        <v>272693944.99000001</v>
      </c>
      <c r="AC127" s="7">
        <f t="shared" si="118"/>
        <v>9708642.4100000001</v>
      </c>
      <c r="AD127" s="7">
        <f t="shared" si="118"/>
        <v>13330056.970000001</v>
      </c>
      <c r="AE127" s="7">
        <f t="shared" si="118"/>
        <v>1745482.04</v>
      </c>
      <c r="AF127" s="7">
        <f t="shared" si="118"/>
        <v>2764107.44</v>
      </c>
      <c r="AG127" s="7">
        <f t="shared" si="118"/>
        <v>6965575.29</v>
      </c>
      <c r="AH127" s="7">
        <f t="shared" si="118"/>
        <v>9637810.6600000001</v>
      </c>
      <c r="AI127" s="7">
        <f t="shared" si="118"/>
        <v>4176762.9</v>
      </c>
      <c r="AJ127" s="7">
        <f t="shared" si="118"/>
        <v>2647083.46</v>
      </c>
      <c r="AK127" s="7">
        <f t="shared" si="118"/>
        <v>3012576.12</v>
      </c>
      <c r="AL127" s="7">
        <f t="shared" si="118"/>
        <v>3556996.55</v>
      </c>
      <c r="AM127" s="7">
        <f t="shared" si="118"/>
        <v>4499507.72</v>
      </c>
      <c r="AN127" s="7">
        <f t="shared" si="118"/>
        <v>4147854.27</v>
      </c>
      <c r="AO127" s="7">
        <f t="shared" si="118"/>
        <v>41586847.460000001</v>
      </c>
      <c r="AP127" s="7">
        <f t="shared" si="118"/>
        <v>830923606.73000002</v>
      </c>
      <c r="AQ127" s="7">
        <f t="shared" si="118"/>
        <v>3485296.9</v>
      </c>
      <c r="AR127" s="7">
        <f t="shared" si="118"/>
        <v>597409105.07000005</v>
      </c>
      <c r="AS127" s="7">
        <f t="shared" si="118"/>
        <v>67780520.060000002</v>
      </c>
      <c r="AT127" s="7">
        <f t="shared" si="118"/>
        <v>22073337.960000001</v>
      </c>
      <c r="AU127" s="7">
        <f t="shared" si="118"/>
        <v>3831104.01</v>
      </c>
      <c r="AV127" s="7">
        <f t="shared" si="118"/>
        <v>4244951.88</v>
      </c>
      <c r="AW127" s="7">
        <f t="shared" si="118"/>
        <v>3621638.79</v>
      </c>
      <c r="AX127" s="7">
        <f t="shared" si="118"/>
        <v>1427633.39</v>
      </c>
      <c r="AY127" s="7">
        <f t="shared" si="118"/>
        <v>4874516.1500000004</v>
      </c>
      <c r="AZ127" s="7">
        <f t="shared" si="118"/>
        <v>117517395.59</v>
      </c>
      <c r="BA127" s="7">
        <f t="shared" si="118"/>
        <v>83132090.060000002</v>
      </c>
      <c r="BB127" s="7">
        <f t="shared" si="118"/>
        <v>73187381.599999994</v>
      </c>
      <c r="BC127" s="7">
        <f t="shared" si="118"/>
        <v>250919834.72999999</v>
      </c>
      <c r="BD127" s="7">
        <f t="shared" si="118"/>
        <v>33470011.07</v>
      </c>
      <c r="BE127" s="7">
        <f t="shared" si="118"/>
        <v>13198878.98</v>
      </c>
      <c r="BF127" s="7">
        <f t="shared" si="118"/>
        <v>226198785.13999999</v>
      </c>
      <c r="BG127" s="7">
        <f t="shared" si="118"/>
        <v>9776739.9399999995</v>
      </c>
      <c r="BH127" s="7">
        <f t="shared" si="118"/>
        <v>6049966.9100000001</v>
      </c>
      <c r="BI127" s="7">
        <f t="shared" si="118"/>
        <v>3689909.35</v>
      </c>
      <c r="BJ127" s="7">
        <f t="shared" si="118"/>
        <v>59182200.310000002</v>
      </c>
      <c r="BK127" s="7">
        <f t="shared" si="118"/>
        <v>173529173.44</v>
      </c>
      <c r="BL127" s="7">
        <f t="shared" si="118"/>
        <v>2494215.33</v>
      </c>
      <c r="BM127" s="7">
        <f t="shared" si="118"/>
        <v>3939024.03</v>
      </c>
      <c r="BN127" s="7">
        <f t="shared" si="118"/>
        <v>30711508.329999998</v>
      </c>
      <c r="BO127" s="7">
        <f t="shared" ref="BO127:DZ127" si="119">ROUND(BO126*BO123,2)</f>
        <v>12570860.390000001</v>
      </c>
      <c r="BP127" s="7">
        <f t="shared" si="119"/>
        <v>3010915.99</v>
      </c>
      <c r="BQ127" s="7">
        <f t="shared" si="119"/>
        <v>59731473.920000002</v>
      </c>
      <c r="BR127" s="7">
        <f t="shared" si="119"/>
        <v>42456284.640000001</v>
      </c>
      <c r="BS127" s="7">
        <f t="shared" si="119"/>
        <v>11757615.93</v>
      </c>
      <c r="BT127" s="7">
        <f t="shared" si="119"/>
        <v>4901603.79</v>
      </c>
      <c r="BU127" s="7">
        <f t="shared" si="119"/>
        <v>4883226.8099999996</v>
      </c>
      <c r="BV127" s="7">
        <f t="shared" si="119"/>
        <v>12386500.210000001</v>
      </c>
      <c r="BW127" s="7">
        <f t="shared" si="119"/>
        <v>19346256.25</v>
      </c>
      <c r="BX127" s="7">
        <f t="shared" si="119"/>
        <v>1541840.16</v>
      </c>
      <c r="BY127" s="7">
        <f t="shared" si="119"/>
        <v>4999985.0999999996</v>
      </c>
      <c r="BZ127" s="7">
        <f t="shared" si="119"/>
        <v>3126816.47</v>
      </c>
      <c r="CA127" s="7">
        <f t="shared" si="119"/>
        <v>2828486.7</v>
      </c>
      <c r="CB127" s="7">
        <f t="shared" si="119"/>
        <v>730680231</v>
      </c>
      <c r="CC127" s="7">
        <f t="shared" si="119"/>
        <v>2826798.03</v>
      </c>
      <c r="CD127" s="7">
        <f t="shared" si="119"/>
        <v>3093829.67</v>
      </c>
      <c r="CE127" s="7">
        <f t="shared" si="119"/>
        <v>2560228.16</v>
      </c>
      <c r="CF127" s="7">
        <f t="shared" si="119"/>
        <v>2176323.96</v>
      </c>
      <c r="CG127" s="7">
        <f t="shared" si="119"/>
        <v>3001692.79</v>
      </c>
      <c r="CH127" s="7">
        <f t="shared" si="119"/>
        <v>1866037.43</v>
      </c>
      <c r="CI127" s="7">
        <f t="shared" si="119"/>
        <v>6834805.1100000003</v>
      </c>
      <c r="CJ127" s="7">
        <f t="shared" si="119"/>
        <v>9585259.5600000005</v>
      </c>
      <c r="CK127" s="7">
        <f t="shared" si="119"/>
        <v>47967525.409999996</v>
      </c>
      <c r="CL127" s="7">
        <f t="shared" si="119"/>
        <v>13394039.66</v>
      </c>
      <c r="CM127" s="7">
        <f t="shared" si="119"/>
        <v>7884686.9299999997</v>
      </c>
      <c r="CN127" s="7">
        <f t="shared" si="119"/>
        <v>287579681.33999997</v>
      </c>
      <c r="CO127" s="7">
        <f t="shared" si="119"/>
        <v>134512133.34999999</v>
      </c>
      <c r="CP127" s="7">
        <f t="shared" si="119"/>
        <v>10399785.98</v>
      </c>
      <c r="CQ127" s="7">
        <f t="shared" si="119"/>
        <v>8761718.9100000001</v>
      </c>
      <c r="CR127" s="7">
        <f t="shared" si="119"/>
        <v>3318892.99</v>
      </c>
      <c r="CS127" s="7">
        <f t="shared" si="119"/>
        <v>4027387.19</v>
      </c>
      <c r="CT127" s="7">
        <f t="shared" si="119"/>
        <v>1917496.8</v>
      </c>
      <c r="CU127" s="7">
        <f t="shared" si="119"/>
        <v>722851.35</v>
      </c>
      <c r="CV127" s="7">
        <f t="shared" si="119"/>
        <v>906547.74</v>
      </c>
      <c r="CW127" s="7">
        <f t="shared" si="119"/>
        <v>2998568.32</v>
      </c>
      <c r="CX127" s="7">
        <f t="shared" si="119"/>
        <v>4994058.09</v>
      </c>
      <c r="CY127" s="7">
        <f t="shared" si="119"/>
        <v>957378.8</v>
      </c>
      <c r="CZ127" s="7">
        <f t="shared" si="119"/>
        <v>18595499</v>
      </c>
      <c r="DA127" s="7">
        <f t="shared" si="119"/>
        <v>3103710.51</v>
      </c>
      <c r="DB127" s="7">
        <f t="shared" si="119"/>
        <v>3955324.04</v>
      </c>
      <c r="DC127" s="7">
        <f t="shared" si="119"/>
        <v>2682253.59</v>
      </c>
      <c r="DD127" s="7">
        <f t="shared" si="119"/>
        <v>2651601.2999999998</v>
      </c>
      <c r="DE127" s="7">
        <f t="shared" si="119"/>
        <v>4199831.01</v>
      </c>
      <c r="DF127" s="7">
        <f t="shared" si="119"/>
        <v>189433315.78999999</v>
      </c>
      <c r="DG127" s="7">
        <f t="shared" si="119"/>
        <v>1688526.19</v>
      </c>
      <c r="DH127" s="7">
        <f t="shared" si="119"/>
        <v>18319951.899999999</v>
      </c>
      <c r="DI127" s="7">
        <f t="shared" si="119"/>
        <v>23550114.93</v>
      </c>
      <c r="DJ127" s="7">
        <f t="shared" si="119"/>
        <v>6689434.8899999997</v>
      </c>
      <c r="DK127" s="7">
        <f t="shared" si="119"/>
        <v>4972744.93</v>
      </c>
      <c r="DL127" s="7">
        <f t="shared" si="119"/>
        <v>53851024.759999998</v>
      </c>
      <c r="DM127" s="7">
        <f t="shared" si="119"/>
        <v>3668965.43</v>
      </c>
      <c r="DN127" s="7">
        <f t="shared" si="119"/>
        <v>13182684.609999999</v>
      </c>
      <c r="DO127" s="7">
        <f t="shared" si="119"/>
        <v>30016089.16</v>
      </c>
      <c r="DP127" s="7">
        <f t="shared" si="119"/>
        <v>3262736.1</v>
      </c>
      <c r="DQ127" s="7">
        <f t="shared" si="119"/>
        <v>8325280.3300000001</v>
      </c>
      <c r="DR127" s="7">
        <f t="shared" si="119"/>
        <v>13253194.9</v>
      </c>
      <c r="DS127" s="7">
        <f t="shared" si="119"/>
        <v>7247828.8700000001</v>
      </c>
      <c r="DT127" s="7">
        <f t="shared" si="119"/>
        <v>2659935.2799999998</v>
      </c>
      <c r="DU127" s="7">
        <f t="shared" si="119"/>
        <v>4265071.57</v>
      </c>
      <c r="DV127" s="7">
        <f t="shared" si="119"/>
        <v>3230728.85</v>
      </c>
      <c r="DW127" s="7">
        <f t="shared" si="119"/>
        <v>3903962.73</v>
      </c>
      <c r="DX127" s="7">
        <f t="shared" si="119"/>
        <v>3110234.19</v>
      </c>
      <c r="DY127" s="7">
        <f t="shared" si="119"/>
        <v>4371287.5199999996</v>
      </c>
      <c r="DZ127" s="7">
        <f t="shared" si="119"/>
        <v>8274863.4100000001</v>
      </c>
      <c r="EA127" s="7">
        <f t="shared" ref="EA127:FX127" si="120">ROUND(EA126*EA123,2)</f>
        <v>6302349.6200000001</v>
      </c>
      <c r="EB127" s="7">
        <f t="shared" si="120"/>
        <v>5911210.71</v>
      </c>
      <c r="EC127" s="7">
        <f t="shared" si="120"/>
        <v>3722881.61</v>
      </c>
      <c r="ED127" s="7">
        <f t="shared" si="120"/>
        <v>20748696.920000002</v>
      </c>
      <c r="EE127" s="7">
        <f t="shared" si="120"/>
        <v>2920402.38</v>
      </c>
      <c r="EF127" s="7">
        <f t="shared" si="120"/>
        <v>13772245.99</v>
      </c>
      <c r="EG127" s="7">
        <f t="shared" si="120"/>
        <v>3291869.21</v>
      </c>
      <c r="EH127" s="7">
        <f t="shared" si="120"/>
        <v>3289856.08</v>
      </c>
      <c r="EI127" s="7">
        <f t="shared" si="120"/>
        <v>137496137.33000001</v>
      </c>
      <c r="EJ127" s="7">
        <f t="shared" si="120"/>
        <v>90067265.590000004</v>
      </c>
      <c r="EK127" s="7">
        <f t="shared" si="120"/>
        <v>6832734.5599999996</v>
      </c>
      <c r="EL127" s="7">
        <f t="shared" si="120"/>
        <v>4742087.92</v>
      </c>
      <c r="EM127" s="7">
        <f t="shared" si="120"/>
        <v>4501551.6399999997</v>
      </c>
      <c r="EN127" s="7">
        <f t="shared" si="120"/>
        <v>9143678.6300000008</v>
      </c>
      <c r="EO127" s="7">
        <f t="shared" si="120"/>
        <v>4069338.18</v>
      </c>
      <c r="EP127" s="7">
        <f t="shared" si="120"/>
        <v>4992234.09</v>
      </c>
      <c r="EQ127" s="7">
        <f t="shared" si="120"/>
        <v>26440434.66</v>
      </c>
      <c r="ER127" s="7">
        <f t="shared" si="120"/>
        <v>4273553.5199999996</v>
      </c>
      <c r="ES127" s="7">
        <f t="shared" si="120"/>
        <v>2775508.78</v>
      </c>
      <c r="ET127" s="7">
        <f t="shared" si="120"/>
        <v>3446280.69</v>
      </c>
      <c r="EU127" s="7">
        <f t="shared" si="120"/>
        <v>5936004.6299999999</v>
      </c>
      <c r="EV127" s="7">
        <f t="shared" si="120"/>
        <v>1678802.45</v>
      </c>
      <c r="EW127" s="7">
        <f t="shared" si="120"/>
        <v>11563804.65</v>
      </c>
      <c r="EX127" s="7">
        <f t="shared" si="120"/>
        <v>3057362.75</v>
      </c>
      <c r="EY127" s="7">
        <f t="shared" si="120"/>
        <v>2379721.1800000002</v>
      </c>
      <c r="EZ127" s="7">
        <f t="shared" si="120"/>
        <v>2301715.94</v>
      </c>
      <c r="FA127" s="7">
        <f t="shared" si="120"/>
        <v>35076076.340000004</v>
      </c>
      <c r="FB127" s="7">
        <f t="shared" si="120"/>
        <v>4052876.03</v>
      </c>
      <c r="FC127" s="7">
        <f t="shared" si="120"/>
        <v>20868821.710000001</v>
      </c>
      <c r="FD127" s="7">
        <f t="shared" si="120"/>
        <v>4652315.4400000004</v>
      </c>
      <c r="FE127" s="7">
        <f t="shared" si="120"/>
        <v>1722892</v>
      </c>
      <c r="FF127" s="7">
        <f t="shared" si="120"/>
        <v>3128619.4</v>
      </c>
      <c r="FG127" s="7">
        <f t="shared" si="120"/>
        <v>2263023.5699999998</v>
      </c>
      <c r="FH127" s="7">
        <f t="shared" si="120"/>
        <v>1503285.18</v>
      </c>
      <c r="FI127" s="7">
        <f t="shared" si="120"/>
        <v>17144617.690000001</v>
      </c>
      <c r="FJ127" s="7">
        <f t="shared" si="120"/>
        <v>18691869</v>
      </c>
      <c r="FK127" s="7">
        <f t="shared" si="120"/>
        <v>24202552.539999999</v>
      </c>
      <c r="FL127" s="7">
        <f t="shared" si="120"/>
        <v>71370755.670000002</v>
      </c>
      <c r="FM127" s="7">
        <f t="shared" si="120"/>
        <v>33871526.140000001</v>
      </c>
      <c r="FN127" s="7">
        <f t="shared" si="120"/>
        <v>197439117.38999999</v>
      </c>
      <c r="FO127" s="7">
        <f t="shared" si="120"/>
        <v>10884705.789999999</v>
      </c>
      <c r="FP127" s="7">
        <f t="shared" si="120"/>
        <v>22214514.98</v>
      </c>
      <c r="FQ127" s="7">
        <f t="shared" si="120"/>
        <v>9880389.9499999993</v>
      </c>
      <c r="FR127" s="7">
        <f t="shared" si="120"/>
        <v>2852681.66</v>
      </c>
      <c r="FS127" s="7">
        <f t="shared" si="120"/>
        <v>3054282.55</v>
      </c>
      <c r="FT127" s="7">
        <f t="shared" si="120"/>
        <v>1257690.27</v>
      </c>
      <c r="FU127" s="7">
        <f t="shared" si="120"/>
        <v>8590759.6099999994</v>
      </c>
      <c r="FV127" s="7">
        <f t="shared" si="120"/>
        <v>7124565.5199999996</v>
      </c>
      <c r="FW127" s="7">
        <f t="shared" si="120"/>
        <v>2884699.31</v>
      </c>
      <c r="FX127" s="7">
        <f t="shared" si="120"/>
        <v>1214746.58</v>
      </c>
      <c r="FY127" s="7"/>
      <c r="FZ127" s="7">
        <f>SUM(C127:FX127)</f>
        <v>8013125096.5100002</v>
      </c>
      <c r="GA127" s="89">
        <v>8013125096.5100002</v>
      </c>
      <c r="GB127" s="7">
        <f>FZ127-GA127</f>
        <v>0</v>
      </c>
      <c r="GC127" s="61"/>
      <c r="GD127" s="61"/>
      <c r="GE127" s="61"/>
      <c r="GF127" s="61"/>
      <c r="GG127" s="7"/>
      <c r="GH127" s="7"/>
      <c r="GI127" s="7"/>
      <c r="GJ127" s="7"/>
      <c r="GK127" s="7"/>
      <c r="GL127" s="7"/>
      <c r="GM127" s="7"/>
    </row>
    <row r="128" spans="1:204" x14ac:dyDescent="0.2">
      <c r="A128" s="7"/>
      <c r="B128" s="7" t="s">
        <v>624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GA128" s="20"/>
      <c r="GB128" s="61"/>
      <c r="GC128" s="61"/>
      <c r="GD128" s="61"/>
      <c r="GE128" s="61"/>
      <c r="GF128" s="61"/>
      <c r="GG128" s="7"/>
      <c r="GH128" s="7"/>
      <c r="GI128" s="7"/>
      <c r="GJ128" s="7"/>
      <c r="GK128" s="7"/>
      <c r="GL128" s="7"/>
      <c r="GM128" s="7"/>
    </row>
    <row r="129" spans="1:256" x14ac:dyDescent="0.2">
      <c r="A129" s="6" t="s">
        <v>601</v>
      </c>
      <c r="B129" s="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7"/>
      <c r="GA129" s="20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</row>
    <row r="130" spans="1:256" ht="15.75" x14ac:dyDescent="0.25">
      <c r="A130" s="7"/>
      <c r="B130" s="43" t="s">
        <v>625</v>
      </c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  <c r="DE130" s="90"/>
      <c r="DF130" s="90"/>
      <c r="DG130" s="90"/>
      <c r="DH130" s="90"/>
      <c r="DI130" s="90"/>
      <c r="DJ130" s="90"/>
      <c r="DK130" s="90"/>
      <c r="DL130" s="90"/>
      <c r="DM130" s="90"/>
      <c r="DN130" s="90"/>
      <c r="DO130" s="90"/>
      <c r="DP130" s="90"/>
      <c r="DQ130" s="90"/>
      <c r="DR130" s="90"/>
      <c r="DS130" s="90"/>
      <c r="DT130" s="90"/>
      <c r="DU130" s="90"/>
      <c r="DV130" s="90"/>
      <c r="DW130" s="90"/>
      <c r="DX130" s="90"/>
      <c r="DY130" s="90"/>
      <c r="DZ130" s="90"/>
      <c r="EA130" s="90"/>
      <c r="EB130" s="90"/>
      <c r="EC130" s="90"/>
      <c r="ED130" s="90"/>
      <c r="EE130" s="90"/>
      <c r="EF130" s="90"/>
      <c r="EG130" s="90"/>
      <c r="EH130" s="90"/>
      <c r="EI130" s="90"/>
      <c r="EJ130" s="90"/>
      <c r="EK130" s="90"/>
      <c r="EL130" s="90"/>
      <c r="EM130" s="90"/>
      <c r="EN130" s="90"/>
      <c r="EO130" s="90"/>
      <c r="EP130" s="90"/>
      <c r="EQ130" s="90"/>
      <c r="ER130" s="90"/>
      <c r="ES130" s="90"/>
      <c r="ET130" s="90"/>
      <c r="EU130" s="90"/>
      <c r="EV130" s="90"/>
      <c r="EW130" s="90"/>
      <c r="EX130" s="90"/>
      <c r="EY130" s="90"/>
      <c r="EZ130" s="90"/>
      <c r="FA130" s="90"/>
      <c r="FB130" s="90"/>
      <c r="FC130" s="90"/>
      <c r="FD130" s="90"/>
      <c r="FE130" s="90"/>
      <c r="FF130" s="90"/>
      <c r="FG130" s="90"/>
      <c r="FH130" s="90"/>
      <c r="FI130" s="90"/>
      <c r="FJ130" s="90"/>
      <c r="FK130" s="90"/>
      <c r="FL130" s="90"/>
      <c r="FM130" s="90"/>
      <c r="FN130" s="90"/>
      <c r="FO130" s="90"/>
      <c r="FP130" s="90"/>
      <c r="FQ130" s="90"/>
      <c r="FR130" s="90"/>
      <c r="FS130" s="90"/>
      <c r="FT130" s="90"/>
      <c r="FU130" s="90"/>
      <c r="FV130" s="90"/>
      <c r="FW130" s="90"/>
      <c r="FX130" s="90"/>
      <c r="FY130" s="7"/>
      <c r="FZ130" s="7"/>
      <c r="GA130" s="20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28"/>
      <c r="GO130" s="28"/>
      <c r="GP130" s="28"/>
    </row>
    <row r="131" spans="1:256" x14ac:dyDescent="0.2">
      <c r="A131" s="6" t="s">
        <v>626</v>
      </c>
      <c r="B131" s="7" t="s">
        <v>627</v>
      </c>
      <c r="C131" s="29">
        <f t="shared" ref="C131:BN131" si="121">C17</f>
        <v>2889</v>
      </c>
      <c r="D131" s="29">
        <f t="shared" si="121"/>
        <v>11159</v>
      </c>
      <c r="E131" s="29">
        <f t="shared" si="121"/>
        <v>2972</v>
      </c>
      <c r="F131" s="29">
        <f t="shared" si="121"/>
        <v>5493</v>
      </c>
      <c r="G131" s="29">
        <f t="shared" si="121"/>
        <v>268</v>
      </c>
      <c r="H131" s="29">
        <f t="shared" si="121"/>
        <v>221</v>
      </c>
      <c r="I131" s="29">
        <f t="shared" si="121"/>
        <v>4044</v>
      </c>
      <c r="J131" s="29">
        <f t="shared" si="121"/>
        <v>883</v>
      </c>
      <c r="K131" s="29">
        <f t="shared" si="121"/>
        <v>90</v>
      </c>
      <c r="L131" s="29">
        <f t="shared" si="121"/>
        <v>768</v>
      </c>
      <c r="M131" s="29">
        <f t="shared" si="121"/>
        <v>501</v>
      </c>
      <c r="N131" s="29">
        <f t="shared" si="121"/>
        <v>9240</v>
      </c>
      <c r="O131" s="29">
        <f t="shared" si="121"/>
        <v>1220</v>
      </c>
      <c r="P131" s="29">
        <f t="shared" si="121"/>
        <v>83</v>
      </c>
      <c r="Q131" s="29">
        <f t="shared" si="121"/>
        <v>18215</v>
      </c>
      <c r="R131" s="29">
        <f t="shared" si="121"/>
        <v>975</v>
      </c>
      <c r="S131" s="29">
        <f t="shared" si="121"/>
        <v>552</v>
      </c>
      <c r="T131" s="29">
        <f t="shared" si="121"/>
        <v>68</v>
      </c>
      <c r="U131" s="29">
        <f t="shared" si="121"/>
        <v>19</v>
      </c>
      <c r="V131" s="29">
        <f t="shared" si="121"/>
        <v>110</v>
      </c>
      <c r="W131" s="29">
        <f t="shared" si="121"/>
        <v>49</v>
      </c>
      <c r="X131" s="29">
        <f t="shared" si="121"/>
        <v>7</v>
      </c>
      <c r="Y131" s="29">
        <f t="shared" si="121"/>
        <v>252</v>
      </c>
      <c r="Z131" s="29">
        <f t="shared" si="121"/>
        <v>63</v>
      </c>
      <c r="AA131" s="29">
        <f t="shared" si="121"/>
        <v>6227</v>
      </c>
      <c r="AB131" s="29">
        <f t="shared" si="121"/>
        <v>4114</v>
      </c>
      <c r="AC131" s="29">
        <f t="shared" si="121"/>
        <v>180</v>
      </c>
      <c r="AD131" s="29">
        <f t="shared" si="121"/>
        <v>261</v>
      </c>
      <c r="AE131" s="29">
        <f t="shared" si="121"/>
        <v>24</v>
      </c>
      <c r="AF131" s="29">
        <f t="shared" si="121"/>
        <v>45</v>
      </c>
      <c r="AG131" s="29">
        <f t="shared" si="121"/>
        <v>93</v>
      </c>
      <c r="AH131" s="29">
        <f t="shared" si="121"/>
        <v>386</v>
      </c>
      <c r="AI131" s="29">
        <f t="shared" si="121"/>
        <v>114</v>
      </c>
      <c r="AJ131" s="29">
        <f t="shared" si="121"/>
        <v>73</v>
      </c>
      <c r="AK131" s="29">
        <f t="shared" si="121"/>
        <v>88</v>
      </c>
      <c r="AL131" s="29">
        <f t="shared" si="121"/>
        <v>134</v>
      </c>
      <c r="AM131" s="29">
        <f t="shared" si="121"/>
        <v>149</v>
      </c>
      <c r="AN131" s="29">
        <f t="shared" si="121"/>
        <v>72</v>
      </c>
      <c r="AO131" s="29">
        <f t="shared" si="121"/>
        <v>1400</v>
      </c>
      <c r="AP131" s="29">
        <f t="shared" si="121"/>
        <v>31426</v>
      </c>
      <c r="AQ131" s="29">
        <f t="shared" si="121"/>
        <v>80</v>
      </c>
      <c r="AR131" s="29">
        <f t="shared" si="121"/>
        <v>3891</v>
      </c>
      <c r="AS131" s="29">
        <f t="shared" si="121"/>
        <v>1435</v>
      </c>
      <c r="AT131" s="29">
        <f t="shared" si="121"/>
        <v>209</v>
      </c>
      <c r="AU131" s="29">
        <f t="shared" si="121"/>
        <v>66</v>
      </c>
      <c r="AV131" s="29">
        <f t="shared" si="121"/>
        <v>121</v>
      </c>
      <c r="AW131" s="29">
        <f t="shared" si="121"/>
        <v>37</v>
      </c>
      <c r="AX131" s="29">
        <f t="shared" si="121"/>
        <v>0</v>
      </c>
      <c r="AY131" s="29">
        <f t="shared" si="121"/>
        <v>134</v>
      </c>
      <c r="AZ131" s="29">
        <f t="shared" si="121"/>
        <v>4486</v>
      </c>
      <c r="BA131" s="29">
        <f t="shared" si="121"/>
        <v>1939</v>
      </c>
      <c r="BB131" s="29">
        <f t="shared" si="121"/>
        <v>2212</v>
      </c>
      <c r="BC131" s="29">
        <f t="shared" si="121"/>
        <v>8900</v>
      </c>
      <c r="BD131" s="29">
        <f t="shared" si="121"/>
        <v>232</v>
      </c>
      <c r="BE131" s="29">
        <f t="shared" si="121"/>
        <v>175</v>
      </c>
      <c r="BF131" s="29">
        <f t="shared" si="121"/>
        <v>1980</v>
      </c>
      <c r="BG131" s="29">
        <f t="shared" si="121"/>
        <v>335</v>
      </c>
      <c r="BH131" s="29">
        <f t="shared" si="121"/>
        <v>85</v>
      </c>
      <c r="BI131" s="29">
        <f t="shared" si="121"/>
        <v>99</v>
      </c>
      <c r="BJ131" s="29">
        <f t="shared" si="121"/>
        <v>372</v>
      </c>
      <c r="BK131" s="29">
        <f t="shared" si="121"/>
        <v>4273</v>
      </c>
      <c r="BL131" s="29">
        <f t="shared" si="121"/>
        <v>26</v>
      </c>
      <c r="BM131" s="29">
        <f t="shared" si="121"/>
        <v>91</v>
      </c>
      <c r="BN131" s="29">
        <f t="shared" si="121"/>
        <v>1156</v>
      </c>
      <c r="BO131" s="29">
        <f t="shared" ref="BO131:DZ131" si="122">BO17</f>
        <v>434</v>
      </c>
      <c r="BP131" s="29">
        <f t="shared" si="122"/>
        <v>69</v>
      </c>
      <c r="BQ131" s="29">
        <f t="shared" si="122"/>
        <v>1315</v>
      </c>
      <c r="BR131" s="29">
        <f t="shared" si="122"/>
        <v>1148</v>
      </c>
      <c r="BS131" s="29">
        <f t="shared" si="122"/>
        <v>403</v>
      </c>
      <c r="BT131" s="29">
        <f t="shared" si="122"/>
        <v>70</v>
      </c>
      <c r="BU131" s="29">
        <f t="shared" si="122"/>
        <v>77</v>
      </c>
      <c r="BV131" s="29">
        <f t="shared" si="122"/>
        <v>177</v>
      </c>
      <c r="BW131" s="29">
        <f t="shared" si="122"/>
        <v>286</v>
      </c>
      <c r="BX131" s="29">
        <f t="shared" si="122"/>
        <v>15</v>
      </c>
      <c r="BY131" s="29">
        <f t="shared" si="122"/>
        <v>250</v>
      </c>
      <c r="BZ131" s="29">
        <f t="shared" si="122"/>
        <v>68</v>
      </c>
      <c r="CA131" s="29">
        <f t="shared" si="122"/>
        <v>34</v>
      </c>
      <c r="CB131" s="29">
        <f t="shared" si="122"/>
        <v>14690</v>
      </c>
      <c r="CC131" s="29">
        <f t="shared" si="122"/>
        <v>58</v>
      </c>
      <c r="CD131" s="29">
        <f t="shared" si="122"/>
        <v>25</v>
      </c>
      <c r="CE131" s="29">
        <f t="shared" si="122"/>
        <v>40</v>
      </c>
      <c r="CF131" s="29">
        <f t="shared" si="122"/>
        <v>37</v>
      </c>
      <c r="CG131" s="29">
        <f t="shared" si="122"/>
        <v>63</v>
      </c>
      <c r="CH131" s="29">
        <f t="shared" si="122"/>
        <v>38</v>
      </c>
      <c r="CI131" s="29">
        <f t="shared" si="122"/>
        <v>282</v>
      </c>
      <c r="CJ131" s="29">
        <f t="shared" si="122"/>
        <v>286</v>
      </c>
      <c r="CK131" s="29">
        <f t="shared" si="122"/>
        <v>1125</v>
      </c>
      <c r="CL131" s="29">
        <f t="shared" si="122"/>
        <v>285</v>
      </c>
      <c r="CM131" s="29">
        <f t="shared" si="122"/>
        <v>290</v>
      </c>
      <c r="CN131" s="29">
        <f t="shared" si="122"/>
        <v>5284</v>
      </c>
      <c r="CO131" s="29">
        <f t="shared" si="122"/>
        <v>3142</v>
      </c>
      <c r="CP131" s="29">
        <f t="shared" si="122"/>
        <v>198</v>
      </c>
      <c r="CQ131" s="29">
        <f t="shared" si="122"/>
        <v>393</v>
      </c>
      <c r="CR131" s="29">
        <f t="shared" si="122"/>
        <v>82</v>
      </c>
      <c r="CS131" s="29">
        <f t="shared" si="122"/>
        <v>75</v>
      </c>
      <c r="CT131" s="29">
        <f t="shared" si="122"/>
        <v>53</v>
      </c>
      <c r="CU131" s="29">
        <f t="shared" si="122"/>
        <v>86</v>
      </c>
      <c r="CV131" s="29">
        <f t="shared" si="122"/>
        <v>4</v>
      </c>
      <c r="CW131" s="29">
        <f t="shared" si="122"/>
        <v>53</v>
      </c>
      <c r="CX131" s="29">
        <f t="shared" si="122"/>
        <v>132</v>
      </c>
      <c r="CY131" s="29">
        <f t="shared" si="122"/>
        <v>7</v>
      </c>
      <c r="CZ131" s="29">
        <f t="shared" si="122"/>
        <v>676</v>
      </c>
      <c r="DA131" s="29">
        <f t="shared" si="122"/>
        <v>42</v>
      </c>
      <c r="DB131" s="29">
        <f t="shared" si="122"/>
        <v>50</v>
      </c>
      <c r="DC131" s="29">
        <f t="shared" si="122"/>
        <v>27</v>
      </c>
      <c r="DD131" s="29">
        <f t="shared" si="122"/>
        <v>47</v>
      </c>
      <c r="DE131" s="29">
        <f t="shared" si="122"/>
        <v>39</v>
      </c>
      <c r="DF131" s="29">
        <f t="shared" si="122"/>
        <v>5758</v>
      </c>
      <c r="DG131" s="29">
        <f t="shared" si="122"/>
        <v>22</v>
      </c>
      <c r="DH131" s="29">
        <f t="shared" si="122"/>
        <v>570</v>
      </c>
      <c r="DI131" s="29">
        <f t="shared" si="122"/>
        <v>1055</v>
      </c>
      <c r="DJ131" s="29">
        <f t="shared" si="122"/>
        <v>177</v>
      </c>
      <c r="DK131" s="29">
        <f t="shared" si="122"/>
        <v>155</v>
      </c>
      <c r="DL131" s="29">
        <f t="shared" si="122"/>
        <v>1831</v>
      </c>
      <c r="DM131" s="29">
        <f t="shared" si="122"/>
        <v>86</v>
      </c>
      <c r="DN131" s="29">
        <f t="shared" si="122"/>
        <v>503</v>
      </c>
      <c r="DO131" s="29">
        <f t="shared" si="122"/>
        <v>1324</v>
      </c>
      <c r="DP131" s="29">
        <f t="shared" si="122"/>
        <v>64</v>
      </c>
      <c r="DQ131" s="29">
        <f t="shared" si="122"/>
        <v>193</v>
      </c>
      <c r="DR131" s="29">
        <f t="shared" si="122"/>
        <v>640</v>
      </c>
      <c r="DS131" s="29">
        <f t="shared" si="122"/>
        <v>313</v>
      </c>
      <c r="DT131" s="29">
        <f t="shared" si="122"/>
        <v>82</v>
      </c>
      <c r="DU131" s="29">
        <f t="shared" si="122"/>
        <v>105</v>
      </c>
      <c r="DV131" s="29">
        <f t="shared" si="122"/>
        <v>73</v>
      </c>
      <c r="DW131" s="29">
        <f t="shared" si="122"/>
        <v>108</v>
      </c>
      <c r="DX131" s="29">
        <f t="shared" si="122"/>
        <v>19</v>
      </c>
      <c r="DY131" s="29">
        <f t="shared" si="122"/>
        <v>36</v>
      </c>
      <c r="DZ131" s="29">
        <f t="shared" si="122"/>
        <v>98</v>
      </c>
      <c r="EA131" s="29">
        <f t="shared" ref="EA131:FX131" si="123">EA17</f>
        <v>136</v>
      </c>
      <c r="EB131" s="29">
        <f t="shared" si="123"/>
        <v>197</v>
      </c>
      <c r="EC131" s="29">
        <f t="shared" si="123"/>
        <v>55</v>
      </c>
      <c r="ED131" s="29">
        <f t="shared" si="123"/>
        <v>22</v>
      </c>
      <c r="EE131" s="29">
        <f t="shared" si="123"/>
        <v>81</v>
      </c>
      <c r="EF131" s="29">
        <f t="shared" si="123"/>
        <v>614</v>
      </c>
      <c r="EG131" s="29">
        <f t="shared" si="123"/>
        <v>98</v>
      </c>
      <c r="EH131" s="29">
        <f t="shared" si="123"/>
        <v>60</v>
      </c>
      <c r="EI131" s="29">
        <f t="shared" si="123"/>
        <v>7049</v>
      </c>
      <c r="EJ131" s="29">
        <f t="shared" si="123"/>
        <v>3140</v>
      </c>
      <c r="EK131" s="29">
        <f t="shared" si="123"/>
        <v>150</v>
      </c>
      <c r="EL131" s="29">
        <f t="shared" si="123"/>
        <v>117</v>
      </c>
      <c r="EM131" s="29">
        <f t="shared" si="123"/>
        <v>125</v>
      </c>
      <c r="EN131" s="29">
        <f t="shared" si="123"/>
        <v>385</v>
      </c>
      <c r="EO131" s="29">
        <f t="shared" si="123"/>
        <v>87</v>
      </c>
      <c r="EP131" s="29">
        <f t="shared" si="123"/>
        <v>74</v>
      </c>
      <c r="EQ131" s="29">
        <f t="shared" si="123"/>
        <v>178</v>
      </c>
      <c r="ER131" s="29">
        <f t="shared" si="123"/>
        <v>61</v>
      </c>
      <c r="ES131" s="29">
        <f t="shared" si="123"/>
        <v>43</v>
      </c>
      <c r="ET131" s="29">
        <f t="shared" si="123"/>
        <v>61</v>
      </c>
      <c r="EU131" s="29">
        <f t="shared" si="123"/>
        <v>291</v>
      </c>
      <c r="EV131" s="29">
        <f t="shared" si="123"/>
        <v>31</v>
      </c>
      <c r="EW131" s="29">
        <f t="shared" si="123"/>
        <v>92</v>
      </c>
      <c r="EX131" s="29">
        <f t="shared" si="123"/>
        <v>34</v>
      </c>
      <c r="EY131" s="29">
        <f t="shared" si="123"/>
        <v>107</v>
      </c>
      <c r="EZ131" s="29">
        <f t="shared" si="123"/>
        <v>40</v>
      </c>
      <c r="FA131" s="29">
        <f t="shared" si="123"/>
        <v>763</v>
      </c>
      <c r="FB131" s="29">
        <f t="shared" si="123"/>
        <v>101</v>
      </c>
      <c r="FC131" s="29">
        <f t="shared" si="123"/>
        <v>353</v>
      </c>
      <c r="FD131" s="29">
        <f t="shared" si="123"/>
        <v>159</v>
      </c>
      <c r="FE131" s="29">
        <f t="shared" si="123"/>
        <v>23</v>
      </c>
      <c r="FF131" s="29">
        <f t="shared" si="123"/>
        <v>61</v>
      </c>
      <c r="FG131" s="29">
        <f t="shared" si="123"/>
        <v>32</v>
      </c>
      <c r="FH131" s="29">
        <f t="shared" si="123"/>
        <v>31</v>
      </c>
      <c r="FI131" s="29">
        <f t="shared" si="123"/>
        <v>518</v>
      </c>
      <c r="FJ131" s="29">
        <f t="shared" si="123"/>
        <v>369</v>
      </c>
      <c r="FK131" s="29">
        <f t="shared" si="123"/>
        <v>794</v>
      </c>
      <c r="FL131" s="29">
        <f t="shared" si="123"/>
        <v>957</v>
      </c>
      <c r="FM131" s="29">
        <f t="shared" si="123"/>
        <v>561</v>
      </c>
      <c r="FN131" s="29">
        <f t="shared" si="123"/>
        <v>9186</v>
      </c>
      <c r="FO131" s="29">
        <f t="shared" si="123"/>
        <v>285</v>
      </c>
      <c r="FP131" s="29">
        <f t="shared" si="123"/>
        <v>824</v>
      </c>
      <c r="FQ131" s="29">
        <f t="shared" si="123"/>
        <v>265</v>
      </c>
      <c r="FR131" s="29">
        <f t="shared" si="123"/>
        <v>41</v>
      </c>
      <c r="FS131" s="29">
        <f t="shared" si="123"/>
        <v>15</v>
      </c>
      <c r="FT131" s="29">
        <f t="shared" si="123"/>
        <v>13</v>
      </c>
      <c r="FU131" s="29">
        <f t="shared" si="123"/>
        <v>304</v>
      </c>
      <c r="FV131" s="29">
        <f t="shared" si="123"/>
        <v>224</v>
      </c>
      <c r="FW131" s="29">
        <f t="shared" si="123"/>
        <v>55</v>
      </c>
      <c r="FX131" s="29">
        <f t="shared" si="123"/>
        <v>19</v>
      </c>
      <c r="FY131" s="90"/>
      <c r="FZ131" s="29"/>
      <c r="GA131" s="20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</row>
    <row r="132" spans="1:256" x14ac:dyDescent="0.2">
      <c r="A132" s="6" t="s">
        <v>628</v>
      </c>
      <c r="B132" s="7" t="s">
        <v>629</v>
      </c>
      <c r="C132" s="29">
        <f t="shared" ref="C132:BN132" si="124">C20</f>
        <v>4026</v>
      </c>
      <c r="D132" s="29">
        <f t="shared" si="124"/>
        <v>23648</v>
      </c>
      <c r="E132" s="29">
        <f t="shared" si="124"/>
        <v>3496</v>
      </c>
      <c r="F132" s="29">
        <f t="shared" si="124"/>
        <v>13829</v>
      </c>
      <c r="G132" s="29">
        <f t="shared" si="124"/>
        <v>711</v>
      </c>
      <c r="H132" s="29">
        <f t="shared" si="124"/>
        <v>652</v>
      </c>
      <c r="I132" s="29">
        <f t="shared" si="124"/>
        <v>5183</v>
      </c>
      <c r="J132" s="29">
        <f t="shared" si="124"/>
        <v>1342</v>
      </c>
      <c r="K132" s="29">
        <f t="shared" si="124"/>
        <v>171</v>
      </c>
      <c r="L132" s="29">
        <f t="shared" si="124"/>
        <v>1227</v>
      </c>
      <c r="M132" s="29">
        <f t="shared" si="124"/>
        <v>533</v>
      </c>
      <c r="N132" s="29">
        <f t="shared" si="124"/>
        <v>30170</v>
      </c>
      <c r="O132" s="29">
        <f t="shared" si="124"/>
        <v>7363</v>
      </c>
      <c r="P132" s="29">
        <f t="shared" si="124"/>
        <v>195</v>
      </c>
      <c r="Q132" s="29">
        <f t="shared" si="124"/>
        <v>23931</v>
      </c>
      <c r="R132" s="29">
        <f t="shared" si="124"/>
        <v>2317</v>
      </c>
      <c r="S132" s="29">
        <f t="shared" si="124"/>
        <v>1042</v>
      </c>
      <c r="T132" s="29">
        <f t="shared" si="124"/>
        <v>113</v>
      </c>
      <c r="U132" s="29">
        <f t="shared" si="124"/>
        <v>27</v>
      </c>
      <c r="V132" s="29">
        <f t="shared" si="124"/>
        <v>175</v>
      </c>
      <c r="W132" s="29">
        <f t="shared" si="124"/>
        <v>138</v>
      </c>
      <c r="X132" s="29">
        <f t="shared" si="124"/>
        <v>16</v>
      </c>
      <c r="Y132" s="29">
        <f t="shared" si="124"/>
        <v>371</v>
      </c>
      <c r="Z132" s="29">
        <f t="shared" si="124"/>
        <v>132</v>
      </c>
      <c r="AA132" s="29">
        <f t="shared" si="124"/>
        <v>18743</v>
      </c>
      <c r="AB132" s="29">
        <f t="shared" si="124"/>
        <v>15727</v>
      </c>
      <c r="AC132" s="29">
        <f t="shared" si="124"/>
        <v>588</v>
      </c>
      <c r="AD132" s="29">
        <f t="shared" si="124"/>
        <v>849</v>
      </c>
      <c r="AE132" s="29">
        <f t="shared" si="124"/>
        <v>56</v>
      </c>
      <c r="AF132" s="29">
        <f t="shared" si="124"/>
        <v>112</v>
      </c>
      <c r="AG132" s="29">
        <f t="shared" si="124"/>
        <v>348</v>
      </c>
      <c r="AH132" s="29">
        <f t="shared" si="124"/>
        <v>579</v>
      </c>
      <c r="AI132" s="29">
        <f t="shared" si="124"/>
        <v>227</v>
      </c>
      <c r="AJ132" s="29">
        <f t="shared" si="124"/>
        <v>92</v>
      </c>
      <c r="AK132" s="29">
        <f t="shared" si="124"/>
        <v>99</v>
      </c>
      <c r="AL132" s="29">
        <f t="shared" si="124"/>
        <v>166</v>
      </c>
      <c r="AM132" s="29">
        <f t="shared" si="124"/>
        <v>228</v>
      </c>
      <c r="AN132" s="29">
        <f t="shared" si="124"/>
        <v>180</v>
      </c>
      <c r="AO132" s="29">
        <f t="shared" si="124"/>
        <v>2660</v>
      </c>
      <c r="AP132" s="29">
        <f t="shared" si="124"/>
        <v>49652</v>
      </c>
      <c r="AQ132" s="29">
        <f t="shared" si="124"/>
        <v>146</v>
      </c>
      <c r="AR132" s="29">
        <f t="shared" si="124"/>
        <v>37893</v>
      </c>
      <c r="AS132" s="29">
        <f t="shared" si="124"/>
        <v>3890</v>
      </c>
      <c r="AT132" s="29">
        <f t="shared" si="124"/>
        <v>1474</v>
      </c>
      <c r="AU132" s="29">
        <f t="shared" si="124"/>
        <v>167</v>
      </c>
      <c r="AV132" s="29">
        <f t="shared" si="124"/>
        <v>202</v>
      </c>
      <c r="AW132" s="29">
        <f t="shared" si="124"/>
        <v>152</v>
      </c>
      <c r="AX132" s="29">
        <f t="shared" si="124"/>
        <v>45</v>
      </c>
      <c r="AY132" s="29">
        <f t="shared" si="124"/>
        <v>254</v>
      </c>
      <c r="AZ132" s="29">
        <f t="shared" si="124"/>
        <v>8089</v>
      </c>
      <c r="BA132" s="29">
        <f t="shared" si="124"/>
        <v>5761</v>
      </c>
      <c r="BB132" s="29">
        <f t="shared" si="124"/>
        <v>4931</v>
      </c>
      <c r="BC132" s="29">
        <f t="shared" si="124"/>
        <v>15807</v>
      </c>
      <c r="BD132" s="29">
        <f t="shared" si="124"/>
        <v>2140</v>
      </c>
      <c r="BE132" s="29">
        <f t="shared" si="124"/>
        <v>759</v>
      </c>
      <c r="BF132" s="29">
        <f t="shared" si="124"/>
        <v>15603</v>
      </c>
      <c r="BG132" s="29">
        <f t="shared" si="124"/>
        <v>551</v>
      </c>
      <c r="BH132" s="29">
        <f t="shared" si="124"/>
        <v>303</v>
      </c>
      <c r="BI132" s="29">
        <f t="shared" si="124"/>
        <v>154</v>
      </c>
      <c r="BJ132" s="29">
        <f t="shared" si="124"/>
        <v>3679</v>
      </c>
      <c r="BK132" s="29">
        <f t="shared" si="124"/>
        <v>12290</v>
      </c>
      <c r="BL132" s="29">
        <f t="shared" si="124"/>
        <v>42</v>
      </c>
      <c r="BM132" s="29">
        <f t="shared" si="124"/>
        <v>188</v>
      </c>
      <c r="BN132" s="29">
        <f t="shared" si="124"/>
        <v>1994</v>
      </c>
      <c r="BO132" s="29">
        <f t="shared" ref="BO132:DZ132" si="125">BO20</f>
        <v>820</v>
      </c>
      <c r="BP132" s="29">
        <f t="shared" si="125"/>
        <v>111</v>
      </c>
      <c r="BQ132" s="29">
        <f t="shared" si="125"/>
        <v>3482</v>
      </c>
      <c r="BR132" s="29">
        <f t="shared" si="125"/>
        <v>2760</v>
      </c>
      <c r="BS132" s="29">
        <f t="shared" si="125"/>
        <v>695</v>
      </c>
      <c r="BT132" s="29">
        <f t="shared" si="125"/>
        <v>228</v>
      </c>
      <c r="BU132" s="29">
        <f t="shared" si="125"/>
        <v>236</v>
      </c>
      <c r="BV132" s="29">
        <f t="shared" si="125"/>
        <v>746</v>
      </c>
      <c r="BW132" s="29">
        <f t="shared" si="125"/>
        <v>1244</v>
      </c>
      <c r="BX132" s="29">
        <f t="shared" si="125"/>
        <v>43</v>
      </c>
      <c r="BY132" s="29">
        <f t="shared" si="125"/>
        <v>307</v>
      </c>
      <c r="BZ132" s="29">
        <f t="shared" si="125"/>
        <v>127</v>
      </c>
      <c r="CA132" s="29">
        <f t="shared" si="125"/>
        <v>98</v>
      </c>
      <c r="CB132" s="29">
        <f t="shared" si="125"/>
        <v>44899</v>
      </c>
      <c r="CC132" s="29">
        <f t="shared" si="125"/>
        <v>124</v>
      </c>
      <c r="CD132" s="29">
        <f t="shared" si="125"/>
        <v>325</v>
      </c>
      <c r="CE132" s="29">
        <f t="shared" si="125"/>
        <v>93</v>
      </c>
      <c r="CF132" s="29">
        <f t="shared" si="125"/>
        <v>66</v>
      </c>
      <c r="CG132" s="29">
        <f t="shared" si="125"/>
        <v>122</v>
      </c>
      <c r="CH132" s="29">
        <f t="shared" si="125"/>
        <v>57</v>
      </c>
      <c r="CI132" s="29">
        <f t="shared" si="125"/>
        <v>437</v>
      </c>
      <c r="CJ132" s="29">
        <f t="shared" si="125"/>
        <v>526</v>
      </c>
      <c r="CK132" s="29">
        <f t="shared" si="125"/>
        <v>3551</v>
      </c>
      <c r="CL132" s="29">
        <f t="shared" si="125"/>
        <v>770</v>
      </c>
      <c r="CM132" s="29">
        <f t="shared" si="125"/>
        <v>394</v>
      </c>
      <c r="CN132" s="29">
        <f t="shared" si="125"/>
        <v>20322</v>
      </c>
      <c r="CO132" s="29">
        <f t="shared" si="125"/>
        <v>8946</v>
      </c>
      <c r="CP132" s="29">
        <f t="shared" si="125"/>
        <v>605</v>
      </c>
      <c r="CQ132" s="29">
        <f t="shared" si="125"/>
        <v>514</v>
      </c>
      <c r="CR132" s="29">
        <f t="shared" si="125"/>
        <v>165</v>
      </c>
      <c r="CS132" s="29">
        <f t="shared" si="125"/>
        <v>182</v>
      </c>
      <c r="CT132" s="29">
        <f t="shared" si="125"/>
        <v>64</v>
      </c>
      <c r="CU132" s="29">
        <f t="shared" si="125"/>
        <v>249</v>
      </c>
      <c r="CV132" s="29">
        <f t="shared" si="125"/>
        <v>15</v>
      </c>
      <c r="CW132" s="29">
        <f t="shared" si="125"/>
        <v>131</v>
      </c>
      <c r="CX132" s="29">
        <f t="shared" si="125"/>
        <v>270</v>
      </c>
      <c r="CY132" s="29">
        <f t="shared" si="125"/>
        <v>17</v>
      </c>
      <c r="CZ132" s="29">
        <f t="shared" si="125"/>
        <v>1178</v>
      </c>
      <c r="DA132" s="29">
        <f t="shared" si="125"/>
        <v>131</v>
      </c>
      <c r="DB132" s="29">
        <f t="shared" si="125"/>
        <v>193</v>
      </c>
      <c r="DC132" s="29">
        <f t="shared" si="125"/>
        <v>107</v>
      </c>
      <c r="DD132" s="29">
        <f t="shared" si="125"/>
        <v>93</v>
      </c>
      <c r="DE132" s="29">
        <f t="shared" si="125"/>
        <v>143</v>
      </c>
      <c r="DF132" s="29">
        <f t="shared" si="125"/>
        <v>12698</v>
      </c>
      <c r="DG132" s="29">
        <f t="shared" si="125"/>
        <v>60</v>
      </c>
      <c r="DH132" s="29">
        <f t="shared" si="125"/>
        <v>1261</v>
      </c>
      <c r="DI132" s="29">
        <f t="shared" si="125"/>
        <v>1568</v>
      </c>
      <c r="DJ132" s="29">
        <f t="shared" si="125"/>
        <v>423</v>
      </c>
      <c r="DK132" s="29">
        <f t="shared" si="125"/>
        <v>283</v>
      </c>
      <c r="DL132" s="29">
        <f t="shared" si="125"/>
        <v>3379</v>
      </c>
      <c r="DM132" s="29">
        <f t="shared" si="125"/>
        <v>152</v>
      </c>
      <c r="DN132" s="29">
        <f t="shared" si="125"/>
        <v>806</v>
      </c>
      <c r="DO132" s="29">
        <f t="shared" si="125"/>
        <v>2011</v>
      </c>
      <c r="DP132" s="29">
        <f t="shared" si="125"/>
        <v>141</v>
      </c>
      <c r="DQ132" s="29">
        <f t="shared" si="125"/>
        <v>499</v>
      </c>
      <c r="DR132" s="29">
        <f t="shared" si="125"/>
        <v>817</v>
      </c>
      <c r="DS132" s="29">
        <f t="shared" si="125"/>
        <v>395</v>
      </c>
      <c r="DT132" s="29">
        <f t="shared" si="125"/>
        <v>104</v>
      </c>
      <c r="DU132" s="29">
        <f t="shared" si="125"/>
        <v>210</v>
      </c>
      <c r="DV132" s="29">
        <f t="shared" si="125"/>
        <v>141</v>
      </c>
      <c r="DW132" s="29">
        <f t="shared" si="125"/>
        <v>207</v>
      </c>
      <c r="DX132" s="29">
        <f t="shared" si="125"/>
        <v>108</v>
      </c>
      <c r="DY132" s="29">
        <f t="shared" si="125"/>
        <v>184</v>
      </c>
      <c r="DZ132" s="29">
        <f t="shared" si="125"/>
        <v>445</v>
      </c>
      <c r="EA132" s="29">
        <f t="shared" ref="EA132:FX132" si="126">EA20</f>
        <v>361</v>
      </c>
      <c r="EB132" s="29">
        <f t="shared" si="126"/>
        <v>331</v>
      </c>
      <c r="EC132" s="29">
        <f t="shared" si="126"/>
        <v>174</v>
      </c>
      <c r="ED132" s="29">
        <f t="shared" si="126"/>
        <v>910</v>
      </c>
      <c r="EE132" s="29">
        <f t="shared" si="126"/>
        <v>117</v>
      </c>
      <c r="EF132" s="29">
        <f t="shared" si="126"/>
        <v>859</v>
      </c>
      <c r="EG132" s="29">
        <f t="shared" si="126"/>
        <v>151</v>
      </c>
      <c r="EH132" s="29">
        <f t="shared" si="126"/>
        <v>173</v>
      </c>
      <c r="EI132" s="29">
        <f t="shared" si="126"/>
        <v>8730</v>
      </c>
      <c r="EJ132" s="29">
        <f t="shared" si="126"/>
        <v>6325</v>
      </c>
      <c r="EK132" s="29">
        <f t="shared" si="126"/>
        <v>412</v>
      </c>
      <c r="EL132" s="29">
        <f t="shared" si="126"/>
        <v>281</v>
      </c>
      <c r="EM132" s="29">
        <f t="shared" si="126"/>
        <v>244</v>
      </c>
      <c r="EN132" s="29">
        <f t="shared" si="126"/>
        <v>560</v>
      </c>
      <c r="EO132" s="29">
        <f t="shared" si="126"/>
        <v>202</v>
      </c>
      <c r="EP132" s="29">
        <f t="shared" si="126"/>
        <v>272</v>
      </c>
      <c r="EQ132" s="29">
        <f t="shared" si="126"/>
        <v>1646</v>
      </c>
      <c r="ER132" s="29">
        <f t="shared" si="126"/>
        <v>188</v>
      </c>
      <c r="ES132" s="29">
        <f t="shared" si="126"/>
        <v>149</v>
      </c>
      <c r="ET132" s="29">
        <f t="shared" si="126"/>
        <v>89</v>
      </c>
      <c r="EU132" s="29">
        <f t="shared" si="126"/>
        <v>333</v>
      </c>
      <c r="EV132" s="29">
        <f t="shared" si="126"/>
        <v>57</v>
      </c>
      <c r="EW132" s="29">
        <f t="shared" si="126"/>
        <v>483</v>
      </c>
      <c r="EX132" s="29">
        <f t="shared" si="126"/>
        <v>111</v>
      </c>
      <c r="EY132" s="29">
        <f t="shared" si="126"/>
        <v>220</v>
      </c>
      <c r="EZ132" s="29">
        <f t="shared" si="126"/>
        <v>73</v>
      </c>
      <c r="FA132" s="29">
        <f t="shared" si="126"/>
        <v>2052</v>
      </c>
      <c r="FB132" s="29">
        <f t="shared" si="126"/>
        <v>167</v>
      </c>
      <c r="FC132" s="29">
        <f t="shared" si="126"/>
        <v>1261</v>
      </c>
      <c r="FD132" s="29">
        <f t="shared" si="126"/>
        <v>278</v>
      </c>
      <c r="FE132" s="29">
        <f t="shared" si="126"/>
        <v>42</v>
      </c>
      <c r="FF132" s="29">
        <f t="shared" si="126"/>
        <v>114</v>
      </c>
      <c r="FG132" s="29">
        <f t="shared" si="126"/>
        <v>76</v>
      </c>
      <c r="FH132" s="29">
        <f t="shared" si="126"/>
        <v>54</v>
      </c>
      <c r="FI132" s="29">
        <f t="shared" si="126"/>
        <v>1079</v>
      </c>
      <c r="FJ132" s="29">
        <f t="shared" si="126"/>
        <v>1242</v>
      </c>
      <c r="FK132" s="29">
        <f t="shared" si="126"/>
        <v>1615</v>
      </c>
      <c r="FL132" s="29">
        <f t="shared" si="126"/>
        <v>5023</v>
      </c>
      <c r="FM132" s="29">
        <f t="shared" si="126"/>
        <v>2309</v>
      </c>
      <c r="FN132" s="29">
        <f t="shared" si="126"/>
        <v>13519</v>
      </c>
      <c r="FO132" s="29">
        <f t="shared" si="126"/>
        <v>695</v>
      </c>
      <c r="FP132" s="29">
        <f t="shared" si="126"/>
        <v>1404</v>
      </c>
      <c r="FQ132" s="29">
        <f t="shared" si="126"/>
        <v>643</v>
      </c>
      <c r="FR132" s="29">
        <f t="shared" si="126"/>
        <v>100</v>
      </c>
      <c r="FS132" s="29">
        <f t="shared" si="126"/>
        <v>112</v>
      </c>
      <c r="FT132" s="29">
        <f t="shared" si="126"/>
        <v>36</v>
      </c>
      <c r="FU132" s="29">
        <f t="shared" si="126"/>
        <v>483</v>
      </c>
      <c r="FV132" s="29">
        <f t="shared" si="126"/>
        <v>428</v>
      </c>
      <c r="FW132" s="29">
        <f t="shared" si="126"/>
        <v>96</v>
      </c>
      <c r="FX132" s="29">
        <f t="shared" si="126"/>
        <v>44</v>
      </c>
      <c r="FY132" s="49"/>
      <c r="FZ132" s="29"/>
      <c r="GA132" s="32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</row>
    <row r="133" spans="1:256" x14ac:dyDescent="0.2">
      <c r="A133" s="6" t="s">
        <v>630</v>
      </c>
      <c r="B133" s="7" t="s">
        <v>631</v>
      </c>
      <c r="C133" s="91">
        <f t="shared" ref="C133:BN133" si="127">ROUND(C131/C132,4)</f>
        <v>0.71760000000000002</v>
      </c>
      <c r="D133" s="91">
        <f t="shared" si="127"/>
        <v>0.47189999999999999</v>
      </c>
      <c r="E133" s="91">
        <f t="shared" si="127"/>
        <v>0.85009999999999997</v>
      </c>
      <c r="F133" s="91">
        <f t="shared" si="127"/>
        <v>0.3972</v>
      </c>
      <c r="G133" s="91">
        <f t="shared" si="127"/>
        <v>0.37690000000000001</v>
      </c>
      <c r="H133" s="91">
        <f t="shared" si="127"/>
        <v>0.33900000000000002</v>
      </c>
      <c r="I133" s="91">
        <f t="shared" si="127"/>
        <v>0.7802</v>
      </c>
      <c r="J133" s="91">
        <f t="shared" si="127"/>
        <v>0.65800000000000003</v>
      </c>
      <c r="K133" s="91">
        <f t="shared" si="127"/>
        <v>0.52629999999999999</v>
      </c>
      <c r="L133" s="91">
        <f t="shared" si="127"/>
        <v>0.62590000000000001</v>
      </c>
      <c r="M133" s="91">
        <f t="shared" si="127"/>
        <v>0.94</v>
      </c>
      <c r="N133" s="91">
        <f t="shared" si="127"/>
        <v>0.30630000000000002</v>
      </c>
      <c r="O133" s="91">
        <f t="shared" si="127"/>
        <v>0.16569999999999999</v>
      </c>
      <c r="P133" s="91">
        <f t="shared" si="127"/>
        <v>0.42559999999999998</v>
      </c>
      <c r="Q133" s="91">
        <f t="shared" si="127"/>
        <v>0.7611</v>
      </c>
      <c r="R133" s="91">
        <f t="shared" si="127"/>
        <v>0.42080000000000001</v>
      </c>
      <c r="S133" s="91">
        <f t="shared" si="127"/>
        <v>0.52980000000000005</v>
      </c>
      <c r="T133" s="91">
        <f t="shared" si="127"/>
        <v>0.6018</v>
      </c>
      <c r="U133" s="91">
        <f t="shared" si="127"/>
        <v>0.70369999999999999</v>
      </c>
      <c r="V133" s="91">
        <f t="shared" si="127"/>
        <v>0.62860000000000005</v>
      </c>
      <c r="W133" s="91">
        <f t="shared" si="127"/>
        <v>0.35510000000000003</v>
      </c>
      <c r="X133" s="91">
        <f t="shared" si="127"/>
        <v>0.4375</v>
      </c>
      <c r="Y133" s="91">
        <f t="shared" si="127"/>
        <v>0.67920000000000003</v>
      </c>
      <c r="Z133" s="91">
        <f t="shared" si="127"/>
        <v>0.4773</v>
      </c>
      <c r="AA133" s="91">
        <f t="shared" si="127"/>
        <v>0.3322</v>
      </c>
      <c r="AB133" s="91">
        <f t="shared" si="127"/>
        <v>0.2616</v>
      </c>
      <c r="AC133" s="91">
        <f t="shared" si="127"/>
        <v>0.30609999999999998</v>
      </c>
      <c r="AD133" s="91">
        <f t="shared" si="127"/>
        <v>0.30740000000000001</v>
      </c>
      <c r="AE133" s="91">
        <f t="shared" si="127"/>
        <v>0.42859999999999998</v>
      </c>
      <c r="AF133" s="91">
        <f t="shared" si="127"/>
        <v>0.40179999999999999</v>
      </c>
      <c r="AG133" s="91">
        <f t="shared" si="127"/>
        <v>0.26719999999999999</v>
      </c>
      <c r="AH133" s="91">
        <f t="shared" si="127"/>
        <v>0.66669999999999996</v>
      </c>
      <c r="AI133" s="91">
        <f t="shared" si="127"/>
        <v>0.50219999999999998</v>
      </c>
      <c r="AJ133" s="91">
        <f t="shared" si="127"/>
        <v>0.79349999999999998</v>
      </c>
      <c r="AK133" s="91">
        <f t="shared" si="127"/>
        <v>0.88890000000000002</v>
      </c>
      <c r="AL133" s="91">
        <f t="shared" si="127"/>
        <v>0.80720000000000003</v>
      </c>
      <c r="AM133" s="91">
        <f t="shared" si="127"/>
        <v>0.65349999999999997</v>
      </c>
      <c r="AN133" s="91">
        <f t="shared" si="127"/>
        <v>0.4</v>
      </c>
      <c r="AO133" s="91">
        <f t="shared" si="127"/>
        <v>0.52629999999999999</v>
      </c>
      <c r="AP133" s="91">
        <f t="shared" si="127"/>
        <v>0.63290000000000002</v>
      </c>
      <c r="AQ133" s="91">
        <f t="shared" si="127"/>
        <v>0.54790000000000005</v>
      </c>
      <c r="AR133" s="91">
        <f t="shared" si="127"/>
        <v>0.1027</v>
      </c>
      <c r="AS133" s="91">
        <f t="shared" si="127"/>
        <v>0.36890000000000001</v>
      </c>
      <c r="AT133" s="91">
        <f t="shared" si="127"/>
        <v>0.14180000000000001</v>
      </c>
      <c r="AU133" s="91">
        <f t="shared" si="127"/>
        <v>0.3952</v>
      </c>
      <c r="AV133" s="91">
        <f t="shared" si="127"/>
        <v>0.59899999999999998</v>
      </c>
      <c r="AW133" s="91">
        <f t="shared" si="127"/>
        <v>0.24340000000000001</v>
      </c>
      <c r="AX133" s="91">
        <f t="shared" si="127"/>
        <v>0</v>
      </c>
      <c r="AY133" s="91">
        <f t="shared" si="127"/>
        <v>0.52759999999999996</v>
      </c>
      <c r="AZ133" s="91">
        <f t="shared" si="127"/>
        <v>0.55459999999999998</v>
      </c>
      <c r="BA133" s="91">
        <f t="shared" si="127"/>
        <v>0.33660000000000001</v>
      </c>
      <c r="BB133" s="91">
        <f t="shared" si="127"/>
        <v>0.4486</v>
      </c>
      <c r="BC133" s="91">
        <f t="shared" si="127"/>
        <v>0.56299999999999994</v>
      </c>
      <c r="BD133" s="91">
        <f t="shared" si="127"/>
        <v>0.1084</v>
      </c>
      <c r="BE133" s="91">
        <f t="shared" si="127"/>
        <v>0.2306</v>
      </c>
      <c r="BF133" s="91">
        <f t="shared" si="127"/>
        <v>0.12690000000000001</v>
      </c>
      <c r="BG133" s="91">
        <f t="shared" si="127"/>
        <v>0.60799999999999998</v>
      </c>
      <c r="BH133" s="91">
        <f t="shared" si="127"/>
        <v>0.28050000000000003</v>
      </c>
      <c r="BI133" s="91">
        <f t="shared" si="127"/>
        <v>0.64290000000000003</v>
      </c>
      <c r="BJ133" s="91">
        <f t="shared" si="127"/>
        <v>0.1011</v>
      </c>
      <c r="BK133" s="91">
        <f t="shared" si="127"/>
        <v>0.34770000000000001</v>
      </c>
      <c r="BL133" s="91">
        <f t="shared" si="127"/>
        <v>0.61899999999999999</v>
      </c>
      <c r="BM133" s="91">
        <f t="shared" si="127"/>
        <v>0.48399999999999999</v>
      </c>
      <c r="BN133" s="91">
        <f t="shared" si="127"/>
        <v>0.57969999999999999</v>
      </c>
      <c r="BO133" s="91">
        <f t="shared" ref="BO133:DZ133" si="128">ROUND(BO131/BO132,4)</f>
        <v>0.52929999999999999</v>
      </c>
      <c r="BP133" s="91">
        <f t="shared" si="128"/>
        <v>0.62160000000000004</v>
      </c>
      <c r="BQ133" s="91">
        <f t="shared" si="128"/>
        <v>0.37769999999999998</v>
      </c>
      <c r="BR133" s="91">
        <f t="shared" si="128"/>
        <v>0.41589999999999999</v>
      </c>
      <c r="BS133" s="91">
        <f t="shared" si="128"/>
        <v>0.57989999999999997</v>
      </c>
      <c r="BT133" s="91">
        <f t="shared" si="128"/>
        <v>0.307</v>
      </c>
      <c r="BU133" s="91">
        <f t="shared" si="128"/>
        <v>0.32629999999999998</v>
      </c>
      <c r="BV133" s="91">
        <f t="shared" si="128"/>
        <v>0.23730000000000001</v>
      </c>
      <c r="BW133" s="91">
        <f t="shared" si="128"/>
        <v>0.22989999999999999</v>
      </c>
      <c r="BX133" s="91">
        <f t="shared" si="128"/>
        <v>0.3488</v>
      </c>
      <c r="BY133" s="91">
        <f t="shared" si="128"/>
        <v>0.81430000000000002</v>
      </c>
      <c r="BZ133" s="91">
        <f t="shared" si="128"/>
        <v>0.53539999999999999</v>
      </c>
      <c r="CA133" s="91">
        <f t="shared" si="128"/>
        <v>0.34689999999999999</v>
      </c>
      <c r="CB133" s="91">
        <f t="shared" si="128"/>
        <v>0.32719999999999999</v>
      </c>
      <c r="CC133" s="91">
        <f t="shared" si="128"/>
        <v>0.4677</v>
      </c>
      <c r="CD133" s="91">
        <f t="shared" si="128"/>
        <v>7.6899999999999996E-2</v>
      </c>
      <c r="CE133" s="91">
        <f t="shared" si="128"/>
        <v>0.43009999999999998</v>
      </c>
      <c r="CF133" s="91">
        <f t="shared" si="128"/>
        <v>0.56059999999999999</v>
      </c>
      <c r="CG133" s="91">
        <f t="shared" si="128"/>
        <v>0.51639999999999997</v>
      </c>
      <c r="CH133" s="91">
        <f t="shared" si="128"/>
        <v>0.66669999999999996</v>
      </c>
      <c r="CI133" s="91">
        <f t="shared" si="128"/>
        <v>0.64529999999999998</v>
      </c>
      <c r="CJ133" s="91">
        <f t="shared" si="128"/>
        <v>0.54369999999999996</v>
      </c>
      <c r="CK133" s="91">
        <f t="shared" si="128"/>
        <v>0.31680000000000003</v>
      </c>
      <c r="CL133" s="91">
        <f t="shared" si="128"/>
        <v>0.37009999999999998</v>
      </c>
      <c r="CM133" s="91">
        <f t="shared" si="128"/>
        <v>0.73599999999999999</v>
      </c>
      <c r="CN133" s="91">
        <f t="shared" si="128"/>
        <v>0.26</v>
      </c>
      <c r="CO133" s="91">
        <f t="shared" si="128"/>
        <v>0.35120000000000001</v>
      </c>
      <c r="CP133" s="91">
        <f t="shared" si="128"/>
        <v>0.32729999999999998</v>
      </c>
      <c r="CQ133" s="91">
        <f t="shared" si="128"/>
        <v>0.76459999999999995</v>
      </c>
      <c r="CR133" s="91">
        <f t="shared" si="128"/>
        <v>0.497</v>
      </c>
      <c r="CS133" s="91">
        <f t="shared" si="128"/>
        <v>0.41210000000000002</v>
      </c>
      <c r="CT133" s="91">
        <f t="shared" si="128"/>
        <v>0.82809999999999995</v>
      </c>
      <c r="CU133" s="91">
        <f t="shared" si="128"/>
        <v>0.34539999999999998</v>
      </c>
      <c r="CV133" s="91">
        <f t="shared" si="128"/>
        <v>0.26669999999999999</v>
      </c>
      <c r="CW133" s="91">
        <f t="shared" si="128"/>
        <v>0.40460000000000002</v>
      </c>
      <c r="CX133" s="91">
        <f t="shared" si="128"/>
        <v>0.4889</v>
      </c>
      <c r="CY133" s="91">
        <f t="shared" si="128"/>
        <v>0.4118</v>
      </c>
      <c r="CZ133" s="91">
        <f t="shared" si="128"/>
        <v>0.57389999999999997</v>
      </c>
      <c r="DA133" s="91">
        <f t="shared" si="128"/>
        <v>0.3206</v>
      </c>
      <c r="DB133" s="91">
        <f t="shared" si="128"/>
        <v>0.2591</v>
      </c>
      <c r="DC133" s="91">
        <f t="shared" si="128"/>
        <v>0.25230000000000002</v>
      </c>
      <c r="DD133" s="91">
        <f t="shared" si="128"/>
        <v>0.50539999999999996</v>
      </c>
      <c r="DE133" s="91">
        <f t="shared" si="128"/>
        <v>0.2727</v>
      </c>
      <c r="DF133" s="91">
        <f t="shared" si="128"/>
        <v>0.45350000000000001</v>
      </c>
      <c r="DG133" s="91">
        <f t="shared" si="128"/>
        <v>0.36670000000000003</v>
      </c>
      <c r="DH133" s="91">
        <f t="shared" si="128"/>
        <v>0.45200000000000001</v>
      </c>
      <c r="DI133" s="91">
        <f t="shared" si="128"/>
        <v>0.67279999999999995</v>
      </c>
      <c r="DJ133" s="91">
        <f t="shared" si="128"/>
        <v>0.41839999999999999</v>
      </c>
      <c r="DK133" s="91">
        <f t="shared" si="128"/>
        <v>0.54769999999999996</v>
      </c>
      <c r="DL133" s="91">
        <f t="shared" si="128"/>
        <v>0.54190000000000005</v>
      </c>
      <c r="DM133" s="91">
        <f t="shared" si="128"/>
        <v>0.56579999999999997</v>
      </c>
      <c r="DN133" s="91">
        <f t="shared" si="128"/>
        <v>0.62409999999999999</v>
      </c>
      <c r="DO133" s="91">
        <f t="shared" si="128"/>
        <v>0.65839999999999999</v>
      </c>
      <c r="DP133" s="91">
        <f t="shared" si="128"/>
        <v>0.45390000000000003</v>
      </c>
      <c r="DQ133" s="91">
        <f t="shared" si="128"/>
        <v>0.38679999999999998</v>
      </c>
      <c r="DR133" s="91">
        <f t="shared" si="128"/>
        <v>0.78339999999999999</v>
      </c>
      <c r="DS133" s="91">
        <f t="shared" si="128"/>
        <v>0.79239999999999999</v>
      </c>
      <c r="DT133" s="91">
        <f t="shared" si="128"/>
        <v>0.78849999999999998</v>
      </c>
      <c r="DU133" s="91">
        <f t="shared" si="128"/>
        <v>0.5</v>
      </c>
      <c r="DV133" s="91">
        <f t="shared" si="128"/>
        <v>0.51770000000000005</v>
      </c>
      <c r="DW133" s="91">
        <f t="shared" si="128"/>
        <v>0.52170000000000005</v>
      </c>
      <c r="DX133" s="91">
        <f t="shared" si="128"/>
        <v>0.1759</v>
      </c>
      <c r="DY133" s="91">
        <f t="shared" si="128"/>
        <v>0.19570000000000001</v>
      </c>
      <c r="DZ133" s="91">
        <f t="shared" si="128"/>
        <v>0.22020000000000001</v>
      </c>
      <c r="EA133" s="91">
        <f t="shared" ref="EA133:FX133" si="129">ROUND(EA131/EA132,4)</f>
        <v>0.37669999999999998</v>
      </c>
      <c r="EB133" s="91">
        <f t="shared" si="129"/>
        <v>0.59519999999999995</v>
      </c>
      <c r="EC133" s="91">
        <f t="shared" si="129"/>
        <v>0.31609999999999999</v>
      </c>
      <c r="ED133" s="91">
        <f t="shared" si="129"/>
        <v>2.4199999999999999E-2</v>
      </c>
      <c r="EE133" s="91">
        <f t="shared" si="129"/>
        <v>0.69230000000000003</v>
      </c>
      <c r="EF133" s="91">
        <f t="shared" si="129"/>
        <v>0.71479999999999999</v>
      </c>
      <c r="EG133" s="91">
        <f t="shared" si="129"/>
        <v>0.64900000000000002</v>
      </c>
      <c r="EH133" s="91">
        <f t="shared" si="129"/>
        <v>0.3468</v>
      </c>
      <c r="EI133" s="91">
        <f t="shared" si="129"/>
        <v>0.80740000000000001</v>
      </c>
      <c r="EJ133" s="91">
        <f t="shared" si="129"/>
        <v>0.49640000000000001</v>
      </c>
      <c r="EK133" s="91">
        <f t="shared" si="129"/>
        <v>0.36409999999999998</v>
      </c>
      <c r="EL133" s="91">
        <f t="shared" si="129"/>
        <v>0.41639999999999999</v>
      </c>
      <c r="EM133" s="91">
        <f t="shared" si="129"/>
        <v>0.51229999999999998</v>
      </c>
      <c r="EN133" s="91">
        <f t="shared" si="129"/>
        <v>0.6875</v>
      </c>
      <c r="EO133" s="91">
        <f t="shared" si="129"/>
        <v>0.43070000000000003</v>
      </c>
      <c r="EP133" s="91">
        <f t="shared" si="129"/>
        <v>0.27210000000000001</v>
      </c>
      <c r="EQ133" s="91">
        <f t="shared" si="129"/>
        <v>0.1081</v>
      </c>
      <c r="ER133" s="91">
        <f t="shared" si="129"/>
        <v>0.32450000000000001</v>
      </c>
      <c r="ES133" s="91">
        <f t="shared" si="129"/>
        <v>0.28860000000000002</v>
      </c>
      <c r="ET133" s="91">
        <f t="shared" si="129"/>
        <v>0.68540000000000001</v>
      </c>
      <c r="EU133" s="91">
        <f t="shared" si="129"/>
        <v>0.87390000000000001</v>
      </c>
      <c r="EV133" s="91">
        <f t="shared" si="129"/>
        <v>0.54390000000000005</v>
      </c>
      <c r="EW133" s="91">
        <f t="shared" si="129"/>
        <v>0.1905</v>
      </c>
      <c r="EX133" s="91">
        <f t="shared" si="129"/>
        <v>0.30630000000000002</v>
      </c>
      <c r="EY133" s="91">
        <f t="shared" si="129"/>
        <v>0.4864</v>
      </c>
      <c r="EZ133" s="91">
        <f t="shared" si="129"/>
        <v>0.54790000000000005</v>
      </c>
      <c r="FA133" s="91">
        <f t="shared" si="129"/>
        <v>0.37180000000000002</v>
      </c>
      <c r="FB133" s="91">
        <f t="shared" si="129"/>
        <v>0.6048</v>
      </c>
      <c r="FC133" s="91">
        <f t="shared" si="129"/>
        <v>0.27989999999999998</v>
      </c>
      <c r="FD133" s="91">
        <f t="shared" si="129"/>
        <v>0.57189999999999996</v>
      </c>
      <c r="FE133" s="91">
        <f t="shared" si="129"/>
        <v>0.54759999999999998</v>
      </c>
      <c r="FF133" s="91">
        <f t="shared" si="129"/>
        <v>0.53510000000000002</v>
      </c>
      <c r="FG133" s="91">
        <f t="shared" si="129"/>
        <v>0.42109999999999997</v>
      </c>
      <c r="FH133" s="91">
        <f t="shared" si="129"/>
        <v>0.57410000000000005</v>
      </c>
      <c r="FI133" s="91">
        <f t="shared" si="129"/>
        <v>0.48010000000000003</v>
      </c>
      <c r="FJ133" s="91">
        <f t="shared" si="129"/>
        <v>0.29709999999999998</v>
      </c>
      <c r="FK133" s="91">
        <f t="shared" si="129"/>
        <v>0.49159999999999998</v>
      </c>
      <c r="FL133" s="91">
        <f t="shared" si="129"/>
        <v>0.1905</v>
      </c>
      <c r="FM133" s="91">
        <f t="shared" si="129"/>
        <v>0.24299999999999999</v>
      </c>
      <c r="FN133" s="91">
        <f t="shared" si="129"/>
        <v>0.67949999999999999</v>
      </c>
      <c r="FO133" s="91">
        <f t="shared" si="129"/>
        <v>0.41010000000000002</v>
      </c>
      <c r="FP133" s="91">
        <f t="shared" si="129"/>
        <v>0.58689999999999998</v>
      </c>
      <c r="FQ133" s="91">
        <f t="shared" si="129"/>
        <v>0.41210000000000002</v>
      </c>
      <c r="FR133" s="91">
        <f t="shared" si="129"/>
        <v>0.41</v>
      </c>
      <c r="FS133" s="91">
        <f t="shared" si="129"/>
        <v>0.13389999999999999</v>
      </c>
      <c r="FT133" s="91">
        <f t="shared" si="129"/>
        <v>0.36109999999999998</v>
      </c>
      <c r="FU133" s="91">
        <f t="shared" si="129"/>
        <v>0.62939999999999996</v>
      </c>
      <c r="FV133" s="91">
        <f t="shared" si="129"/>
        <v>0.52339999999999998</v>
      </c>
      <c r="FW133" s="91">
        <f t="shared" si="129"/>
        <v>0.57289999999999996</v>
      </c>
      <c r="FX133" s="91">
        <f t="shared" si="129"/>
        <v>0.43180000000000002</v>
      </c>
      <c r="FY133" s="29"/>
      <c r="FZ133" s="20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</row>
    <row r="134" spans="1:256" x14ac:dyDescent="0.2">
      <c r="A134" s="6" t="s">
        <v>632</v>
      </c>
      <c r="B134" s="7" t="s">
        <v>633</v>
      </c>
      <c r="C134" s="18">
        <f t="shared" ref="C134:BN134" si="130">(C133*C21)</f>
        <v>4683.0576000000001</v>
      </c>
      <c r="D134" s="18">
        <f t="shared" si="130"/>
        <v>18364.9323</v>
      </c>
      <c r="E134" s="18">
        <f t="shared" si="130"/>
        <v>4962.8837999999996</v>
      </c>
      <c r="F134" s="18">
        <f t="shared" si="130"/>
        <v>8934.2196000000004</v>
      </c>
      <c r="G134" s="18">
        <f t="shared" si="130"/>
        <v>461.70250000000004</v>
      </c>
      <c r="H134" s="18">
        <f t="shared" si="130"/>
        <v>380.01900000000001</v>
      </c>
      <c r="I134" s="18">
        <f t="shared" si="130"/>
        <v>6481.9016000000001</v>
      </c>
      <c r="J134" s="18">
        <f t="shared" si="130"/>
        <v>1387.0640000000001</v>
      </c>
      <c r="K134" s="18">
        <f t="shared" si="130"/>
        <v>131.57499999999999</v>
      </c>
      <c r="L134" s="18">
        <f t="shared" si="130"/>
        <v>1365.0879</v>
      </c>
      <c r="M134" s="18">
        <f t="shared" si="130"/>
        <v>934.3599999999999</v>
      </c>
      <c r="N134" s="18">
        <f t="shared" si="130"/>
        <v>15592.814100000001</v>
      </c>
      <c r="O134" s="18">
        <f t="shared" si="130"/>
        <v>2157.5796999999998</v>
      </c>
      <c r="P134" s="18">
        <f t="shared" si="130"/>
        <v>128.10559999999998</v>
      </c>
      <c r="Q134" s="18">
        <f t="shared" si="130"/>
        <v>28894.400399999999</v>
      </c>
      <c r="R134" s="18">
        <f t="shared" si="130"/>
        <v>2348.4848000000002</v>
      </c>
      <c r="S134" s="18">
        <f t="shared" si="130"/>
        <v>887.41500000000008</v>
      </c>
      <c r="T134" s="18">
        <f t="shared" si="130"/>
        <v>98.6952</v>
      </c>
      <c r="U134" s="18">
        <f t="shared" si="130"/>
        <v>33.7776</v>
      </c>
      <c r="V134" s="18">
        <f t="shared" si="130"/>
        <v>163.43600000000001</v>
      </c>
      <c r="W134" s="18">
        <f t="shared" si="130"/>
        <v>69.599600000000009</v>
      </c>
      <c r="X134" s="18">
        <f t="shared" si="130"/>
        <v>13.125</v>
      </c>
      <c r="Y134" s="18">
        <f t="shared" si="130"/>
        <v>532.49279999999999</v>
      </c>
      <c r="Z134" s="18">
        <f t="shared" si="130"/>
        <v>110.7336</v>
      </c>
      <c r="AA134" s="18">
        <f t="shared" si="130"/>
        <v>10359.9892</v>
      </c>
      <c r="AB134" s="18">
        <f t="shared" si="130"/>
        <v>7205.2488000000003</v>
      </c>
      <c r="AC134" s="18">
        <f t="shared" si="130"/>
        <v>288.95839999999998</v>
      </c>
      <c r="AD134" s="18">
        <f t="shared" si="130"/>
        <v>426.0564</v>
      </c>
      <c r="AE134" s="18">
        <f t="shared" si="130"/>
        <v>39.431199999999997</v>
      </c>
      <c r="AF134" s="18">
        <f t="shared" si="130"/>
        <v>69.1096</v>
      </c>
      <c r="AG134" s="18">
        <f t="shared" si="130"/>
        <v>162.72479999999999</v>
      </c>
      <c r="AH134" s="18">
        <f t="shared" si="130"/>
        <v>658.69959999999992</v>
      </c>
      <c r="AI134" s="18">
        <f t="shared" si="130"/>
        <v>180.28979999999999</v>
      </c>
      <c r="AJ134" s="18">
        <f t="shared" si="130"/>
        <v>119.8185</v>
      </c>
      <c r="AK134" s="18">
        <f t="shared" si="130"/>
        <v>148.44630000000001</v>
      </c>
      <c r="AL134" s="18">
        <f t="shared" si="130"/>
        <v>208.2576</v>
      </c>
      <c r="AM134" s="18">
        <f t="shared" si="130"/>
        <v>249.637</v>
      </c>
      <c r="AN134" s="18">
        <f t="shared" si="130"/>
        <v>127.60000000000001</v>
      </c>
      <c r="AO134" s="18">
        <f t="shared" si="130"/>
        <v>2308.8780999999999</v>
      </c>
      <c r="AP134" s="18">
        <f t="shared" si="130"/>
        <v>52259.818800000001</v>
      </c>
      <c r="AQ134" s="18">
        <f t="shared" si="130"/>
        <v>134.7834</v>
      </c>
      <c r="AR134" s="18">
        <f t="shared" si="130"/>
        <v>6536.3414999999995</v>
      </c>
      <c r="AS134" s="18">
        <f t="shared" si="130"/>
        <v>2431.7888000000003</v>
      </c>
      <c r="AT134" s="18">
        <f t="shared" si="130"/>
        <v>330.53579999999999</v>
      </c>
      <c r="AU134" s="18">
        <f t="shared" si="130"/>
        <v>106.30880000000001</v>
      </c>
      <c r="AV134" s="18">
        <f t="shared" si="130"/>
        <v>196.47199999999998</v>
      </c>
      <c r="AW134" s="18">
        <f t="shared" si="130"/>
        <v>59.876400000000004</v>
      </c>
      <c r="AX134" s="18">
        <f t="shared" si="130"/>
        <v>0</v>
      </c>
      <c r="AY134" s="18">
        <f t="shared" si="130"/>
        <v>215.26079999999999</v>
      </c>
      <c r="AZ134" s="18">
        <f t="shared" si="130"/>
        <v>6982.4139999999998</v>
      </c>
      <c r="BA134" s="18">
        <f t="shared" si="130"/>
        <v>3087.6318000000001</v>
      </c>
      <c r="BB134" s="18">
        <f t="shared" si="130"/>
        <v>3442.1077999999998</v>
      </c>
      <c r="BC134" s="18">
        <f t="shared" si="130"/>
        <v>14442.075999999999</v>
      </c>
      <c r="BD134" s="18">
        <f t="shared" si="130"/>
        <v>390.99879999999996</v>
      </c>
      <c r="BE134" s="18">
        <f t="shared" si="130"/>
        <v>296.55160000000001</v>
      </c>
      <c r="BF134" s="18">
        <f t="shared" si="130"/>
        <v>3321.0999000000002</v>
      </c>
      <c r="BG134" s="18">
        <f t="shared" si="130"/>
        <v>542.33600000000001</v>
      </c>
      <c r="BH134" s="18">
        <f t="shared" si="130"/>
        <v>167.739</v>
      </c>
      <c r="BI134" s="18">
        <f t="shared" si="130"/>
        <v>172.9401</v>
      </c>
      <c r="BJ134" s="18">
        <f t="shared" si="130"/>
        <v>645.52350000000001</v>
      </c>
      <c r="BK134" s="18">
        <f t="shared" si="130"/>
        <v>8728.3130999999994</v>
      </c>
      <c r="BL134" s="18">
        <f t="shared" si="130"/>
        <v>55.71</v>
      </c>
      <c r="BM134" s="18">
        <f t="shared" si="130"/>
        <v>146.65199999999999</v>
      </c>
      <c r="BN134" s="18">
        <f t="shared" si="130"/>
        <v>1871.8513</v>
      </c>
      <c r="BO134" s="18">
        <f t="shared" ref="BO134:DZ134" si="131">(BO133*BO21)</f>
        <v>685.44349999999997</v>
      </c>
      <c r="BP134" s="18">
        <f t="shared" si="131"/>
        <v>108.1584</v>
      </c>
      <c r="BQ134" s="18">
        <f t="shared" si="131"/>
        <v>2204.2572</v>
      </c>
      <c r="BR134" s="18">
        <f t="shared" si="131"/>
        <v>1833.7030999999999</v>
      </c>
      <c r="BS134" s="18">
        <f t="shared" si="131"/>
        <v>644.84879999999998</v>
      </c>
      <c r="BT134" s="18">
        <f t="shared" si="131"/>
        <v>115.739</v>
      </c>
      <c r="BU134" s="18">
        <f t="shared" si="131"/>
        <v>128.23589999999999</v>
      </c>
      <c r="BV134" s="18">
        <f t="shared" si="131"/>
        <v>291.64170000000001</v>
      </c>
      <c r="BW134" s="18">
        <f t="shared" si="131"/>
        <v>457.0412</v>
      </c>
      <c r="BX134" s="18">
        <f t="shared" si="131"/>
        <v>25.113599999999998</v>
      </c>
      <c r="BY134" s="18">
        <f t="shared" si="131"/>
        <v>367.24930000000001</v>
      </c>
      <c r="BZ134" s="18">
        <f t="shared" si="131"/>
        <v>115.111</v>
      </c>
      <c r="CA134" s="18">
        <f t="shared" si="131"/>
        <v>58.279199999999996</v>
      </c>
      <c r="CB134" s="18">
        <f t="shared" si="131"/>
        <v>24641.104800000001</v>
      </c>
      <c r="CC134" s="18">
        <f t="shared" si="131"/>
        <v>86.056799999999996</v>
      </c>
      <c r="CD134" s="18">
        <f t="shared" si="131"/>
        <v>31.529</v>
      </c>
      <c r="CE134" s="18">
        <f t="shared" si="131"/>
        <v>66.235399999999998</v>
      </c>
      <c r="CF134" s="18">
        <f t="shared" si="131"/>
        <v>66.150800000000004</v>
      </c>
      <c r="CG134" s="18">
        <f t="shared" si="131"/>
        <v>103.79639999999999</v>
      </c>
      <c r="CH134" s="18">
        <f t="shared" si="131"/>
        <v>67.336699999999993</v>
      </c>
      <c r="CI134" s="18">
        <f t="shared" si="131"/>
        <v>458.16300000000001</v>
      </c>
      <c r="CJ134" s="18">
        <f t="shared" si="131"/>
        <v>484.98039999999997</v>
      </c>
      <c r="CK134" s="18">
        <f t="shared" si="131"/>
        <v>1899.8496000000002</v>
      </c>
      <c r="CL134" s="18">
        <f t="shared" si="131"/>
        <v>471.50739999999996</v>
      </c>
      <c r="CM134" s="18">
        <f t="shared" si="131"/>
        <v>471.03999999999996</v>
      </c>
      <c r="CN134" s="18">
        <f t="shared" si="131"/>
        <v>8674.1200000000008</v>
      </c>
      <c r="CO134" s="18">
        <f t="shared" si="131"/>
        <v>5143.3240000000005</v>
      </c>
      <c r="CP134" s="18">
        <f t="shared" si="131"/>
        <v>330.90029999999996</v>
      </c>
      <c r="CQ134" s="18">
        <f t="shared" si="131"/>
        <v>608.62159999999994</v>
      </c>
      <c r="CR134" s="18">
        <f t="shared" si="131"/>
        <v>116.795</v>
      </c>
      <c r="CS134" s="18">
        <f t="shared" si="131"/>
        <v>126.5147</v>
      </c>
      <c r="CT134" s="18">
        <f t="shared" si="131"/>
        <v>88.606699999999989</v>
      </c>
      <c r="CU134" s="18">
        <f t="shared" si="131"/>
        <v>152.66679999999999</v>
      </c>
      <c r="CV134" s="18">
        <f t="shared" si="131"/>
        <v>8.0009999999999994</v>
      </c>
      <c r="CW134" s="18">
        <f t="shared" si="131"/>
        <v>78.897000000000006</v>
      </c>
      <c r="CX134" s="18">
        <f t="shared" si="131"/>
        <v>223.4273</v>
      </c>
      <c r="CY134" s="18">
        <f t="shared" si="131"/>
        <v>15.236599999999999</v>
      </c>
      <c r="CZ134" s="18">
        <f t="shared" si="131"/>
        <v>1053.6804</v>
      </c>
      <c r="DA134" s="18">
        <f t="shared" si="131"/>
        <v>64.440600000000003</v>
      </c>
      <c r="DB134" s="18">
        <f t="shared" si="131"/>
        <v>81.357399999999998</v>
      </c>
      <c r="DC134" s="18">
        <f t="shared" si="131"/>
        <v>40.368000000000002</v>
      </c>
      <c r="DD134" s="18">
        <f t="shared" si="131"/>
        <v>78.336999999999989</v>
      </c>
      <c r="DE134" s="18">
        <f t="shared" si="131"/>
        <v>79.082999999999998</v>
      </c>
      <c r="DF134" s="18">
        <f t="shared" si="131"/>
        <v>9500.8250000000007</v>
      </c>
      <c r="DG134" s="18">
        <f t="shared" si="131"/>
        <v>31.169500000000003</v>
      </c>
      <c r="DH134" s="18">
        <f t="shared" si="131"/>
        <v>886.82400000000007</v>
      </c>
      <c r="DI134" s="18">
        <f t="shared" si="131"/>
        <v>1622.7936</v>
      </c>
      <c r="DJ134" s="18">
        <f t="shared" si="131"/>
        <v>262.7552</v>
      </c>
      <c r="DK134" s="18">
        <f t="shared" si="131"/>
        <v>256.3236</v>
      </c>
      <c r="DL134" s="18">
        <f t="shared" si="131"/>
        <v>3098.5842000000002</v>
      </c>
      <c r="DM134" s="18">
        <f t="shared" si="131"/>
        <v>133.52879999999999</v>
      </c>
      <c r="DN134" s="18">
        <f t="shared" si="131"/>
        <v>793.23109999999997</v>
      </c>
      <c r="DO134" s="18">
        <f t="shared" si="131"/>
        <v>2088.4447999999998</v>
      </c>
      <c r="DP134" s="18">
        <f t="shared" si="131"/>
        <v>92.595600000000005</v>
      </c>
      <c r="DQ134" s="18">
        <f t="shared" si="131"/>
        <v>300.93039999999996</v>
      </c>
      <c r="DR134" s="18">
        <f t="shared" si="131"/>
        <v>1056.8065999999999</v>
      </c>
      <c r="DS134" s="18">
        <f t="shared" si="131"/>
        <v>497.62720000000002</v>
      </c>
      <c r="DT134" s="18">
        <f t="shared" si="131"/>
        <v>128.52549999999999</v>
      </c>
      <c r="DU134" s="18">
        <f t="shared" si="131"/>
        <v>173</v>
      </c>
      <c r="DV134" s="18">
        <f t="shared" si="131"/>
        <v>112.85860000000001</v>
      </c>
      <c r="DW134" s="18">
        <f t="shared" si="131"/>
        <v>163.81380000000001</v>
      </c>
      <c r="DX134" s="18">
        <f t="shared" si="131"/>
        <v>28.143999999999998</v>
      </c>
      <c r="DY134" s="18">
        <f t="shared" si="131"/>
        <v>60.667000000000002</v>
      </c>
      <c r="DZ134" s="18">
        <f t="shared" si="131"/>
        <v>159.4248</v>
      </c>
      <c r="EA134" s="18">
        <f t="shared" ref="EA134:FX134" si="132">(EA133*EA21)</f>
        <v>200.40439999999998</v>
      </c>
      <c r="EB134" s="18">
        <f t="shared" si="132"/>
        <v>328.55039999999997</v>
      </c>
      <c r="EC134" s="18">
        <f t="shared" si="132"/>
        <v>96.094399999999993</v>
      </c>
      <c r="ED134" s="18">
        <f t="shared" si="132"/>
        <v>37.461599999999997</v>
      </c>
      <c r="EE134" s="18">
        <f t="shared" si="132"/>
        <v>137.0754</v>
      </c>
      <c r="EF134" s="18">
        <f t="shared" si="132"/>
        <v>997.86080000000004</v>
      </c>
      <c r="EG134" s="18">
        <f t="shared" si="132"/>
        <v>162.899</v>
      </c>
      <c r="EH134" s="18">
        <f t="shared" si="132"/>
        <v>86.006399999999999</v>
      </c>
      <c r="EI134" s="18">
        <f t="shared" si="132"/>
        <v>11560.3532</v>
      </c>
      <c r="EJ134" s="18">
        <f t="shared" si="132"/>
        <v>5106.4668000000001</v>
      </c>
      <c r="EK134" s="18">
        <f t="shared" si="132"/>
        <v>246.13159999999999</v>
      </c>
      <c r="EL134" s="18">
        <f t="shared" si="132"/>
        <v>190.29480000000001</v>
      </c>
      <c r="EM134" s="18">
        <f t="shared" si="132"/>
        <v>197.74779999999998</v>
      </c>
      <c r="EN134" s="18">
        <f t="shared" si="132"/>
        <v>670.3125</v>
      </c>
      <c r="EO134" s="18">
        <f t="shared" si="132"/>
        <v>137.39330000000001</v>
      </c>
      <c r="EP134" s="18">
        <f t="shared" si="132"/>
        <v>115.3704</v>
      </c>
      <c r="EQ134" s="18">
        <f t="shared" si="132"/>
        <v>292.95100000000002</v>
      </c>
      <c r="ER134" s="18">
        <f t="shared" si="132"/>
        <v>103.5155</v>
      </c>
      <c r="ES134" s="18">
        <f t="shared" si="132"/>
        <v>59.451600000000006</v>
      </c>
      <c r="ET134" s="18">
        <f t="shared" si="132"/>
        <v>113.7764</v>
      </c>
      <c r="EU134" s="18">
        <f t="shared" si="132"/>
        <v>495.50130000000001</v>
      </c>
      <c r="EV134" s="18">
        <f t="shared" si="132"/>
        <v>43.512</v>
      </c>
      <c r="EW134" s="18">
        <f t="shared" si="132"/>
        <v>165.35400000000001</v>
      </c>
      <c r="EX134" s="18">
        <f t="shared" si="132"/>
        <v>50.233200000000004</v>
      </c>
      <c r="EY134" s="18">
        <f t="shared" si="132"/>
        <v>278.2208</v>
      </c>
      <c r="EZ134" s="18">
        <f t="shared" si="132"/>
        <v>61.912700000000008</v>
      </c>
      <c r="FA134" s="18">
        <f t="shared" si="132"/>
        <v>1291.6332</v>
      </c>
      <c r="FB134" s="18">
        <f t="shared" si="132"/>
        <v>171.1584</v>
      </c>
      <c r="FC134" s="18">
        <f t="shared" si="132"/>
        <v>557.00099999999998</v>
      </c>
      <c r="FD134" s="18">
        <f t="shared" si="132"/>
        <v>235.05089999999998</v>
      </c>
      <c r="FE134" s="18">
        <f t="shared" si="132"/>
        <v>44.903199999999998</v>
      </c>
      <c r="FF134" s="18">
        <f t="shared" si="132"/>
        <v>100.0637</v>
      </c>
      <c r="FG134" s="18">
        <f t="shared" si="132"/>
        <v>52.2164</v>
      </c>
      <c r="FH134" s="18">
        <f t="shared" si="132"/>
        <v>41.3352</v>
      </c>
      <c r="FI134" s="18">
        <f t="shared" si="132"/>
        <v>830.57300000000009</v>
      </c>
      <c r="FJ134" s="18">
        <f t="shared" si="132"/>
        <v>587.36669999999992</v>
      </c>
      <c r="FK134" s="18">
        <f t="shared" si="132"/>
        <v>1277.6684</v>
      </c>
      <c r="FL134" s="18">
        <f t="shared" si="132"/>
        <v>1520.19</v>
      </c>
      <c r="FM134" s="18">
        <f t="shared" si="132"/>
        <v>898.12799999999993</v>
      </c>
      <c r="FN134" s="18">
        <f t="shared" si="132"/>
        <v>14909.589</v>
      </c>
      <c r="FO134" s="18">
        <f t="shared" si="132"/>
        <v>448.64940000000001</v>
      </c>
      <c r="FP134" s="18">
        <f t="shared" si="132"/>
        <v>1365.7163</v>
      </c>
      <c r="FQ134" s="18">
        <f t="shared" si="132"/>
        <v>408.39109999999999</v>
      </c>
      <c r="FR134" s="18">
        <f t="shared" si="132"/>
        <v>66.42</v>
      </c>
      <c r="FS134" s="18">
        <f t="shared" si="132"/>
        <v>23.834199999999999</v>
      </c>
      <c r="FT134" s="18">
        <f t="shared" si="132"/>
        <v>21.3049</v>
      </c>
      <c r="FU134" s="18">
        <f t="shared" si="132"/>
        <v>517.36680000000001</v>
      </c>
      <c r="FV134" s="18">
        <f t="shared" si="132"/>
        <v>356.43539999999996</v>
      </c>
      <c r="FW134" s="18">
        <f t="shared" si="132"/>
        <v>88.799499999999995</v>
      </c>
      <c r="FX134" s="18">
        <f t="shared" si="132"/>
        <v>24.6126</v>
      </c>
      <c r="FY134" s="29"/>
      <c r="FZ134" s="20">
        <f>SUM(C134:FX134)</f>
        <v>350304.82069999975</v>
      </c>
      <c r="GA134" s="4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</row>
    <row r="135" spans="1:256" x14ac:dyDescent="0.2">
      <c r="A135" s="6" t="s">
        <v>634</v>
      </c>
      <c r="B135" s="7" t="s">
        <v>635</v>
      </c>
      <c r="C135" s="18">
        <f t="shared" ref="C135:BN135" si="133">C18</f>
        <v>4459</v>
      </c>
      <c r="D135" s="18">
        <f t="shared" si="133"/>
        <v>17866</v>
      </c>
      <c r="E135" s="18">
        <f t="shared" si="133"/>
        <v>4860</v>
      </c>
      <c r="F135" s="18">
        <f t="shared" si="133"/>
        <v>8338</v>
      </c>
      <c r="G135" s="18">
        <f t="shared" si="133"/>
        <v>406</v>
      </c>
      <c r="H135" s="18">
        <f t="shared" si="133"/>
        <v>365</v>
      </c>
      <c r="I135" s="18">
        <f t="shared" si="133"/>
        <v>6467</v>
      </c>
      <c r="J135" s="18">
        <f t="shared" si="133"/>
        <v>1309</v>
      </c>
      <c r="K135" s="18">
        <f t="shared" si="133"/>
        <v>123</v>
      </c>
      <c r="L135" s="18">
        <f t="shared" si="133"/>
        <v>1291</v>
      </c>
      <c r="M135" s="18">
        <f t="shared" si="133"/>
        <v>912</v>
      </c>
      <c r="N135" s="18">
        <f t="shared" si="133"/>
        <v>15106</v>
      </c>
      <c r="O135" s="18">
        <f t="shared" si="133"/>
        <v>2007</v>
      </c>
      <c r="P135" s="18">
        <f t="shared" si="133"/>
        <v>130</v>
      </c>
      <c r="Q135" s="18">
        <f t="shared" si="133"/>
        <v>28215</v>
      </c>
      <c r="R135" s="18">
        <f t="shared" si="133"/>
        <v>2145</v>
      </c>
      <c r="S135" s="18">
        <f t="shared" si="133"/>
        <v>848</v>
      </c>
      <c r="T135" s="18">
        <f t="shared" si="133"/>
        <v>97</v>
      </c>
      <c r="U135" s="18">
        <f t="shared" si="133"/>
        <v>34</v>
      </c>
      <c r="V135" s="18">
        <f t="shared" si="133"/>
        <v>161</v>
      </c>
      <c r="W135" s="18">
        <f t="shared" si="133"/>
        <v>76</v>
      </c>
      <c r="X135" s="18">
        <f t="shared" si="133"/>
        <v>13</v>
      </c>
      <c r="Y135" s="18">
        <f t="shared" si="133"/>
        <v>498</v>
      </c>
      <c r="Z135" s="18">
        <f t="shared" si="133"/>
        <v>109</v>
      </c>
      <c r="AA135" s="18">
        <f t="shared" si="133"/>
        <v>10048</v>
      </c>
      <c r="AB135" s="18">
        <f t="shared" si="133"/>
        <v>6953</v>
      </c>
      <c r="AC135" s="18">
        <f t="shared" si="133"/>
        <v>271</v>
      </c>
      <c r="AD135" s="18">
        <f t="shared" si="133"/>
        <v>405</v>
      </c>
      <c r="AE135" s="18">
        <f t="shared" si="133"/>
        <v>36</v>
      </c>
      <c r="AF135" s="18">
        <f t="shared" si="133"/>
        <v>69</v>
      </c>
      <c r="AG135" s="18">
        <f t="shared" si="133"/>
        <v>145</v>
      </c>
      <c r="AH135" s="18">
        <f t="shared" si="133"/>
        <v>633</v>
      </c>
      <c r="AI135" s="18">
        <f t="shared" si="133"/>
        <v>168</v>
      </c>
      <c r="AJ135" s="18">
        <f t="shared" si="133"/>
        <v>117</v>
      </c>
      <c r="AK135" s="18">
        <f t="shared" si="133"/>
        <v>143</v>
      </c>
      <c r="AL135" s="18">
        <f t="shared" si="133"/>
        <v>201</v>
      </c>
      <c r="AM135" s="18">
        <f t="shared" si="133"/>
        <v>240</v>
      </c>
      <c r="AN135" s="18">
        <f t="shared" si="133"/>
        <v>121</v>
      </c>
      <c r="AO135" s="18">
        <f t="shared" si="133"/>
        <v>2209</v>
      </c>
      <c r="AP135" s="18">
        <f t="shared" si="133"/>
        <v>51866</v>
      </c>
      <c r="AQ135" s="18">
        <f t="shared" si="133"/>
        <v>126</v>
      </c>
      <c r="AR135" s="18">
        <f t="shared" si="133"/>
        <v>6826</v>
      </c>
      <c r="AS135" s="18">
        <f t="shared" si="133"/>
        <v>2200</v>
      </c>
      <c r="AT135" s="18">
        <f t="shared" si="133"/>
        <v>320</v>
      </c>
      <c r="AU135" s="18">
        <f t="shared" si="133"/>
        <v>120</v>
      </c>
      <c r="AV135" s="18">
        <f t="shared" si="133"/>
        <v>183</v>
      </c>
      <c r="AW135" s="18">
        <f t="shared" si="133"/>
        <v>58</v>
      </c>
      <c r="AX135" s="18">
        <f t="shared" si="133"/>
        <v>0</v>
      </c>
      <c r="AY135" s="18">
        <f t="shared" si="133"/>
        <v>205</v>
      </c>
      <c r="AZ135" s="18">
        <f t="shared" si="133"/>
        <v>6775</v>
      </c>
      <c r="BA135" s="18">
        <f t="shared" si="133"/>
        <v>2949</v>
      </c>
      <c r="BB135" s="18">
        <f t="shared" si="133"/>
        <v>3301</v>
      </c>
      <c r="BC135" s="18">
        <f t="shared" si="133"/>
        <v>13779</v>
      </c>
      <c r="BD135" s="18">
        <f t="shared" si="133"/>
        <v>374</v>
      </c>
      <c r="BE135" s="18">
        <f t="shared" si="133"/>
        <v>283</v>
      </c>
      <c r="BF135" s="18">
        <f t="shared" si="133"/>
        <v>3046</v>
      </c>
      <c r="BG135" s="18">
        <f t="shared" si="133"/>
        <v>530</v>
      </c>
      <c r="BH135" s="18">
        <f t="shared" si="133"/>
        <v>139</v>
      </c>
      <c r="BI135" s="18">
        <f t="shared" si="133"/>
        <v>175</v>
      </c>
      <c r="BJ135" s="18">
        <f t="shared" si="133"/>
        <v>634</v>
      </c>
      <c r="BK135" s="18">
        <f t="shared" si="133"/>
        <v>10223</v>
      </c>
      <c r="BL135" s="18">
        <f t="shared" si="133"/>
        <v>29</v>
      </c>
      <c r="BM135" s="18">
        <f t="shared" si="133"/>
        <v>143</v>
      </c>
      <c r="BN135" s="18">
        <f t="shared" si="133"/>
        <v>1715</v>
      </c>
      <c r="BO135" s="18">
        <f t="shared" ref="BO135:DZ135" si="134">BO18</f>
        <v>630</v>
      </c>
      <c r="BP135" s="18">
        <f t="shared" si="134"/>
        <v>104</v>
      </c>
      <c r="BQ135" s="18">
        <f t="shared" si="134"/>
        <v>1938</v>
      </c>
      <c r="BR135" s="18">
        <f t="shared" si="134"/>
        <v>1751</v>
      </c>
      <c r="BS135" s="18">
        <f t="shared" si="134"/>
        <v>616</v>
      </c>
      <c r="BT135" s="18">
        <f t="shared" si="134"/>
        <v>109</v>
      </c>
      <c r="BU135" s="18">
        <f t="shared" si="134"/>
        <v>140</v>
      </c>
      <c r="BV135" s="18">
        <f t="shared" si="134"/>
        <v>281</v>
      </c>
      <c r="BW135" s="18">
        <f t="shared" si="134"/>
        <v>431</v>
      </c>
      <c r="BX135" s="18">
        <f t="shared" si="134"/>
        <v>24</v>
      </c>
      <c r="BY135" s="18">
        <f t="shared" si="134"/>
        <v>361</v>
      </c>
      <c r="BZ135" s="18">
        <f t="shared" si="134"/>
        <v>98</v>
      </c>
      <c r="CA135" s="18">
        <f t="shared" si="134"/>
        <v>50</v>
      </c>
      <c r="CB135" s="18">
        <f t="shared" si="134"/>
        <v>24222</v>
      </c>
      <c r="CC135" s="18">
        <f t="shared" si="134"/>
        <v>86</v>
      </c>
      <c r="CD135" s="18">
        <f t="shared" si="134"/>
        <v>30</v>
      </c>
      <c r="CE135" s="18">
        <f t="shared" si="134"/>
        <v>68</v>
      </c>
      <c r="CF135" s="18">
        <f t="shared" si="134"/>
        <v>68</v>
      </c>
      <c r="CG135" s="18">
        <f t="shared" si="134"/>
        <v>101</v>
      </c>
      <c r="CH135" s="18">
        <f t="shared" si="134"/>
        <v>66</v>
      </c>
      <c r="CI135" s="18">
        <f t="shared" si="134"/>
        <v>438</v>
      </c>
      <c r="CJ135" s="18">
        <f t="shared" si="134"/>
        <v>489</v>
      </c>
      <c r="CK135" s="18">
        <f t="shared" si="134"/>
        <v>1747</v>
      </c>
      <c r="CL135" s="18">
        <f t="shared" si="134"/>
        <v>427</v>
      </c>
      <c r="CM135" s="18">
        <f t="shared" si="134"/>
        <v>446</v>
      </c>
      <c r="CN135" s="18">
        <f t="shared" si="134"/>
        <v>8533</v>
      </c>
      <c r="CO135" s="18">
        <f t="shared" si="134"/>
        <v>4832</v>
      </c>
      <c r="CP135" s="18">
        <f t="shared" si="134"/>
        <v>316</v>
      </c>
      <c r="CQ135" s="18">
        <f t="shared" si="134"/>
        <v>573</v>
      </c>
      <c r="CR135" s="18">
        <f t="shared" si="134"/>
        <v>117</v>
      </c>
      <c r="CS135" s="18">
        <f t="shared" si="134"/>
        <v>129</v>
      </c>
      <c r="CT135" s="18">
        <f t="shared" si="134"/>
        <v>85</v>
      </c>
      <c r="CU135" s="18">
        <f t="shared" si="134"/>
        <v>139</v>
      </c>
      <c r="CV135" s="18">
        <f t="shared" si="134"/>
        <v>5</v>
      </c>
      <c r="CW135" s="18">
        <f t="shared" si="134"/>
        <v>77</v>
      </c>
      <c r="CX135" s="18">
        <f t="shared" si="134"/>
        <v>198</v>
      </c>
      <c r="CY135" s="18">
        <f t="shared" si="134"/>
        <v>21</v>
      </c>
      <c r="CZ135" s="18">
        <f t="shared" si="134"/>
        <v>972</v>
      </c>
      <c r="DA135" s="18">
        <f t="shared" si="134"/>
        <v>61</v>
      </c>
      <c r="DB135" s="18">
        <f t="shared" si="134"/>
        <v>72</v>
      </c>
      <c r="DC135" s="18">
        <f t="shared" si="134"/>
        <v>46</v>
      </c>
      <c r="DD135" s="18">
        <f t="shared" si="134"/>
        <v>67</v>
      </c>
      <c r="DE135" s="18">
        <f t="shared" si="134"/>
        <v>78</v>
      </c>
      <c r="DF135" s="18">
        <f t="shared" si="134"/>
        <v>8858</v>
      </c>
      <c r="DG135" s="18">
        <f t="shared" si="134"/>
        <v>35</v>
      </c>
      <c r="DH135" s="18">
        <f t="shared" si="134"/>
        <v>841</v>
      </c>
      <c r="DI135" s="18">
        <f t="shared" si="134"/>
        <v>1531</v>
      </c>
      <c r="DJ135" s="18">
        <f t="shared" si="134"/>
        <v>262</v>
      </c>
      <c r="DK135" s="18">
        <f t="shared" si="134"/>
        <v>238</v>
      </c>
      <c r="DL135" s="18">
        <f t="shared" si="134"/>
        <v>2920</v>
      </c>
      <c r="DM135" s="18">
        <f t="shared" si="134"/>
        <v>133</v>
      </c>
      <c r="DN135" s="18">
        <f t="shared" si="134"/>
        <v>745</v>
      </c>
      <c r="DO135" s="18">
        <f t="shared" si="134"/>
        <v>1994</v>
      </c>
      <c r="DP135" s="18">
        <f t="shared" si="134"/>
        <v>84</v>
      </c>
      <c r="DQ135" s="18">
        <f t="shared" si="134"/>
        <v>294</v>
      </c>
      <c r="DR135" s="18">
        <f t="shared" si="134"/>
        <v>1016</v>
      </c>
      <c r="DS135" s="18">
        <f t="shared" si="134"/>
        <v>478</v>
      </c>
      <c r="DT135" s="18">
        <f t="shared" si="134"/>
        <v>118</v>
      </c>
      <c r="DU135" s="18">
        <f t="shared" si="134"/>
        <v>166</v>
      </c>
      <c r="DV135" s="18">
        <f t="shared" si="134"/>
        <v>99</v>
      </c>
      <c r="DW135" s="18">
        <f t="shared" si="134"/>
        <v>141</v>
      </c>
      <c r="DX135" s="18">
        <f t="shared" si="134"/>
        <v>28</v>
      </c>
      <c r="DY135" s="18">
        <f t="shared" si="134"/>
        <v>52</v>
      </c>
      <c r="DZ135" s="18">
        <f t="shared" si="134"/>
        <v>139</v>
      </c>
      <c r="EA135" s="18">
        <f t="shared" ref="EA135:FX135" si="135">EA18</f>
        <v>186</v>
      </c>
      <c r="EB135" s="18">
        <f t="shared" si="135"/>
        <v>309</v>
      </c>
      <c r="EC135" s="18">
        <f t="shared" si="135"/>
        <v>86</v>
      </c>
      <c r="ED135" s="18">
        <f t="shared" si="135"/>
        <v>49</v>
      </c>
      <c r="EE135" s="18">
        <f t="shared" si="135"/>
        <v>128</v>
      </c>
      <c r="EF135" s="18">
        <f t="shared" si="135"/>
        <v>945</v>
      </c>
      <c r="EG135" s="18">
        <f t="shared" si="135"/>
        <v>157</v>
      </c>
      <c r="EH135" s="18">
        <f t="shared" si="135"/>
        <v>87</v>
      </c>
      <c r="EI135" s="18">
        <f t="shared" si="135"/>
        <v>10961</v>
      </c>
      <c r="EJ135" s="18">
        <f t="shared" si="135"/>
        <v>4844</v>
      </c>
      <c r="EK135" s="18">
        <f t="shared" si="135"/>
        <v>230</v>
      </c>
      <c r="EL135" s="18">
        <f t="shared" si="135"/>
        <v>185</v>
      </c>
      <c r="EM135" s="18">
        <f t="shared" si="135"/>
        <v>189</v>
      </c>
      <c r="EN135" s="18">
        <f t="shared" si="135"/>
        <v>638</v>
      </c>
      <c r="EO135" s="18">
        <f t="shared" si="135"/>
        <v>129</v>
      </c>
      <c r="EP135" s="18">
        <f t="shared" si="135"/>
        <v>113</v>
      </c>
      <c r="EQ135" s="18">
        <f t="shared" si="135"/>
        <v>272</v>
      </c>
      <c r="ER135" s="18">
        <f t="shared" si="135"/>
        <v>101</v>
      </c>
      <c r="ES135" s="18">
        <f t="shared" si="135"/>
        <v>69</v>
      </c>
      <c r="ET135" s="18">
        <f t="shared" si="135"/>
        <v>109</v>
      </c>
      <c r="EU135" s="18">
        <f t="shared" si="135"/>
        <v>501</v>
      </c>
      <c r="EV135" s="18">
        <f t="shared" si="135"/>
        <v>46</v>
      </c>
      <c r="EW135" s="18">
        <f t="shared" si="135"/>
        <v>156</v>
      </c>
      <c r="EX135" s="18">
        <f t="shared" si="135"/>
        <v>48</v>
      </c>
      <c r="EY135" s="18">
        <f t="shared" si="135"/>
        <v>256</v>
      </c>
      <c r="EZ135" s="18">
        <f t="shared" si="135"/>
        <v>57</v>
      </c>
      <c r="FA135" s="18">
        <f t="shared" si="135"/>
        <v>1197</v>
      </c>
      <c r="FB135" s="18">
        <f t="shared" si="135"/>
        <v>163</v>
      </c>
      <c r="FC135" s="18">
        <f t="shared" si="135"/>
        <v>571</v>
      </c>
      <c r="FD135" s="18">
        <f t="shared" si="135"/>
        <v>218</v>
      </c>
      <c r="FE135" s="18">
        <f t="shared" si="135"/>
        <v>39</v>
      </c>
      <c r="FF135" s="18">
        <f t="shared" si="135"/>
        <v>99</v>
      </c>
      <c r="FG135" s="18">
        <f t="shared" si="135"/>
        <v>49</v>
      </c>
      <c r="FH135" s="18">
        <f t="shared" si="135"/>
        <v>40</v>
      </c>
      <c r="FI135" s="18">
        <f t="shared" si="135"/>
        <v>807</v>
      </c>
      <c r="FJ135" s="18">
        <f t="shared" si="135"/>
        <v>564</v>
      </c>
      <c r="FK135" s="18">
        <f t="shared" si="135"/>
        <v>1188</v>
      </c>
      <c r="FL135" s="18">
        <f t="shared" si="135"/>
        <v>1400</v>
      </c>
      <c r="FM135" s="18">
        <f t="shared" si="135"/>
        <v>873</v>
      </c>
      <c r="FN135" s="18">
        <f t="shared" si="135"/>
        <v>14217</v>
      </c>
      <c r="FO135" s="18">
        <f t="shared" si="135"/>
        <v>429</v>
      </c>
      <c r="FP135" s="18">
        <f t="shared" si="135"/>
        <v>1325</v>
      </c>
      <c r="FQ135" s="18">
        <f t="shared" si="135"/>
        <v>397</v>
      </c>
      <c r="FR135" s="18">
        <f t="shared" si="135"/>
        <v>61</v>
      </c>
      <c r="FS135" s="18">
        <f t="shared" si="135"/>
        <v>23</v>
      </c>
      <c r="FT135" s="18">
        <f t="shared" si="135"/>
        <v>19</v>
      </c>
      <c r="FU135" s="18">
        <f t="shared" si="135"/>
        <v>504</v>
      </c>
      <c r="FV135" s="18">
        <f t="shared" si="135"/>
        <v>347</v>
      </c>
      <c r="FW135" s="18">
        <f t="shared" si="135"/>
        <v>91</v>
      </c>
      <c r="FX135" s="18">
        <f t="shared" si="135"/>
        <v>20</v>
      </c>
      <c r="FY135" s="18"/>
      <c r="FZ135" s="20">
        <f>SUM(C135:FX135)</f>
        <v>340299</v>
      </c>
      <c r="GA135" s="7"/>
      <c r="GB135" s="29"/>
      <c r="GC135" s="29"/>
      <c r="GD135" s="29"/>
      <c r="GE135" s="29"/>
      <c r="GF135" s="29"/>
      <c r="GG135" s="7"/>
      <c r="GH135" s="29"/>
      <c r="GI135" s="29"/>
      <c r="GJ135" s="29"/>
      <c r="GK135" s="7"/>
      <c r="GL135" s="7"/>
      <c r="GM135" s="7"/>
    </row>
    <row r="136" spans="1:256" x14ac:dyDescent="0.2">
      <c r="A136" s="6" t="s">
        <v>636</v>
      </c>
      <c r="B136" s="20" t="s">
        <v>637</v>
      </c>
      <c r="C136" s="20">
        <f>ROUND(MAX(C134,C135),1)</f>
        <v>4683.1000000000004</v>
      </c>
      <c r="D136" s="20">
        <f t="shared" ref="D136:BO136" si="136">ROUND(MAX(D134,D135),1)</f>
        <v>18364.900000000001</v>
      </c>
      <c r="E136" s="20">
        <f t="shared" si="136"/>
        <v>4962.8999999999996</v>
      </c>
      <c r="F136" s="20">
        <f t="shared" si="136"/>
        <v>8934.2000000000007</v>
      </c>
      <c r="G136" s="20">
        <f t="shared" si="136"/>
        <v>461.7</v>
      </c>
      <c r="H136" s="20">
        <f t="shared" si="136"/>
        <v>380</v>
      </c>
      <c r="I136" s="20">
        <f t="shared" si="136"/>
        <v>6481.9</v>
      </c>
      <c r="J136" s="20">
        <f t="shared" si="136"/>
        <v>1387.1</v>
      </c>
      <c r="K136" s="20">
        <f t="shared" si="136"/>
        <v>131.6</v>
      </c>
      <c r="L136" s="20">
        <f t="shared" si="136"/>
        <v>1365.1</v>
      </c>
      <c r="M136" s="20">
        <f t="shared" si="136"/>
        <v>934.4</v>
      </c>
      <c r="N136" s="20">
        <f t="shared" si="136"/>
        <v>15592.8</v>
      </c>
      <c r="O136" s="20">
        <f t="shared" si="136"/>
        <v>2157.6</v>
      </c>
      <c r="P136" s="20">
        <f t="shared" si="136"/>
        <v>130</v>
      </c>
      <c r="Q136" s="20">
        <f t="shared" si="136"/>
        <v>28894.400000000001</v>
      </c>
      <c r="R136" s="20">
        <f t="shared" si="136"/>
        <v>2348.5</v>
      </c>
      <c r="S136" s="20">
        <f t="shared" si="136"/>
        <v>887.4</v>
      </c>
      <c r="T136" s="20">
        <f t="shared" si="136"/>
        <v>98.7</v>
      </c>
      <c r="U136" s="20">
        <f t="shared" si="136"/>
        <v>34</v>
      </c>
      <c r="V136" s="20">
        <f t="shared" si="136"/>
        <v>163.4</v>
      </c>
      <c r="W136" s="20">
        <f t="shared" si="136"/>
        <v>76</v>
      </c>
      <c r="X136" s="20">
        <f t="shared" si="136"/>
        <v>13.1</v>
      </c>
      <c r="Y136" s="20">
        <f t="shared" si="136"/>
        <v>532.5</v>
      </c>
      <c r="Z136" s="20">
        <f t="shared" si="136"/>
        <v>110.7</v>
      </c>
      <c r="AA136" s="20">
        <f t="shared" si="136"/>
        <v>10360</v>
      </c>
      <c r="AB136" s="20">
        <f t="shared" si="136"/>
        <v>7205.2</v>
      </c>
      <c r="AC136" s="20">
        <f t="shared" si="136"/>
        <v>289</v>
      </c>
      <c r="AD136" s="20">
        <f t="shared" si="136"/>
        <v>426.1</v>
      </c>
      <c r="AE136" s="20">
        <f t="shared" si="136"/>
        <v>39.4</v>
      </c>
      <c r="AF136" s="20">
        <f t="shared" si="136"/>
        <v>69.099999999999994</v>
      </c>
      <c r="AG136" s="20">
        <f t="shared" si="136"/>
        <v>162.69999999999999</v>
      </c>
      <c r="AH136" s="20">
        <f t="shared" si="136"/>
        <v>658.7</v>
      </c>
      <c r="AI136" s="20">
        <f t="shared" si="136"/>
        <v>180.3</v>
      </c>
      <c r="AJ136" s="20">
        <f t="shared" si="136"/>
        <v>119.8</v>
      </c>
      <c r="AK136" s="20">
        <f t="shared" si="136"/>
        <v>148.4</v>
      </c>
      <c r="AL136" s="20">
        <f t="shared" si="136"/>
        <v>208.3</v>
      </c>
      <c r="AM136" s="20">
        <f t="shared" si="136"/>
        <v>249.6</v>
      </c>
      <c r="AN136" s="20">
        <f t="shared" si="136"/>
        <v>127.6</v>
      </c>
      <c r="AO136" s="20">
        <f t="shared" si="136"/>
        <v>2308.9</v>
      </c>
      <c r="AP136" s="20">
        <f t="shared" si="136"/>
        <v>52259.8</v>
      </c>
      <c r="AQ136" s="20">
        <f t="shared" si="136"/>
        <v>134.80000000000001</v>
      </c>
      <c r="AR136" s="20">
        <f t="shared" si="136"/>
        <v>6826</v>
      </c>
      <c r="AS136" s="20">
        <f t="shared" si="136"/>
        <v>2431.8000000000002</v>
      </c>
      <c r="AT136" s="20">
        <f t="shared" si="136"/>
        <v>330.5</v>
      </c>
      <c r="AU136" s="20">
        <f t="shared" si="136"/>
        <v>120</v>
      </c>
      <c r="AV136" s="20">
        <f t="shared" si="136"/>
        <v>196.5</v>
      </c>
      <c r="AW136" s="20">
        <f t="shared" si="136"/>
        <v>59.9</v>
      </c>
      <c r="AX136" s="20">
        <f t="shared" si="136"/>
        <v>0</v>
      </c>
      <c r="AY136" s="20">
        <f t="shared" si="136"/>
        <v>215.3</v>
      </c>
      <c r="AZ136" s="20">
        <f t="shared" si="136"/>
        <v>6982.4</v>
      </c>
      <c r="BA136" s="20">
        <f t="shared" si="136"/>
        <v>3087.6</v>
      </c>
      <c r="BB136" s="20">
        <f t="shared" si="136"/>
        <v>3442.1</v>
      </c>
      <c r="BC136" s="20">
        <f t="shared" si="136"/>
        <v>14442.1</v>
      </c>
      <c r="BD136" s="20">
        <f t="shared" si="136"/>
        <v>391</v>
      </c>
      <c r="BE136" s="20">
        <f t="shared" si="136"/>
        <v>296.60000000000002</v>
      </c>
      <c r="BF136" s="20">
        <f t="shared" si="136"/>
        <v>3321.1</v>
      </c>
      <c r="BG136" s="20">
        <f t="shared" si="136"/>
        <v>542.29999999999995</v>
      </c>
      <c r="BH136" s="20">
        <f t="shared" si="136"/>
        <v>167.7</v>
      </c>
      <c r="BI136" s="20">
        <f t="shared" si="136"/>
        <v>175</v>
      </c>
      <c r="BJ136" s="20">
        <f t="shared" si="136"/>
        <v>645.5</v>
      </c>
      <c r="BK136" s="20">
        <f t="shared" si="136"/>
        <v>10223</v>
      </c>
      <c r="BL136" s="20">
        <f t="shared" si="136"/>
        <v>55.7</v>
      </c>
      <c r="BM136" s="20">
        <f t="shared" si="136"/>
        <v>146.69999999999999</v>
      </c>
      <c r="BN136" s="20">
        <f t="shared" si="136"/>
        <v>1871.9</v>
      </c>
      <c r="BO136" s="20">
        <f t="shared" si="136"/>
        <v>685.4</v>
      </c>
      <c r="BP136" s="20">
        <f t="shared" ref="BP136:EA136" si="137">ROUND(MAX(BP134,BP135),1)</f>
        <v>108.2</v>
      </c>
      <c r="BQ136" s="20">
        <f t="shared" si="137"/>
        <v>2204.3000000000002</v>
      </c>
      <c r="BR136" s="20">
        <f t="shared" si="137"/>
        <v>1833.7</v>
      </c>
      <c r="BS136" s="20">
        <f t="shared" si="137"/>
        <v>644.79999999999995</v>
      </c>
      <c r="BT136" s="20">
        <f t="shared" si="137"/>
        <v>115.7</v>
      </c>
      <c r="BU136" s="20">
        <f t="shared" si="137"/>
        <v>140</v>
      </c>
      <c r="BV136" s="20">
        <f t="shared" si="137"/>
        <v>291.60000000000002</v>
      </c>
      <c r="BW136" s="20">
        <f t="shared" si="137"/>
        <v>457</v>
      </c>
      <c r="BX136" s="20">
        <f t="shared" si="137"/>
        <v>25.1</v>
      </c>
      <c r="BY136" s="20">
        <f t="shared" si="137"/>
        <v>367.2</v>
      </c>
      <c r="BZ136" s="20">
        <f t="shared" si="137"/>
        <v>115.1</v>
      </c>
      <c r="CA136" s="20">
        <f t="shared" si="137"/>
        <v>58.3</v>
      </c>
      <c r="CB136" s="20">
        <f t="shared" si="137"/>
        <v>24641.1</v>
      </c>
      <c r="CC136" s="20">
        <f t="shared" si="137"/>
        <v>86.1</v>
      </c>
      <c r="CD136" s="20">
        <f t="shared" si="137"/>
        <v>31.5</v>
      </c>
      <c r="CE136" s="20">
        <f t="shared" si="137"/>
        <v>68</v>
      </c>
      <c r="CF136" s="20">
        <f t="shared" si="137"/>
        <v>68</v>
      </c>
      <c r="CG136" s="20">
        <f t="shared" si="137"/>
        <v>103.8</v>
      </c>
      <c r="CH136" s="20">
        <f t="shared" si="137"/>
        <v>67.3</v>
      </c>
      <c r="CI136" s="20">
        <f t="shared" si="137"/>
        <v>458.2</v>
      </c>
      <c r="CJ136" s="20">
        <f t="shared" si="137"/>
        <v>489</v>
      </c>
      <c r="CK136" s="20">
        <f t="shared" si="137"/>
        <v>1899.8</v>
      </c>
      <c r="CL136" s="20">
        <f t="shared" si="137"/>
        <v>471.5</v>
      </c>
      <c r="CM136" s="20">
        <f t="shared" si="137"/>
        <v>471</v>
      </c>
      <c r="CN136" s="20">
        <f t="shared" si="137"/>
        <v>8674.1</v>
      </c>
      <c r="CO136" s="20">
        <f t="shared" si="137"/>
        <v>5143.3</v>
      </c>
      <c r="CP136" s="20">
        <f t="shared" si="137"/>
        <v>330.9</v>
      </c>
      <c r="CQ136" s="20">
        <f t="shared" si="137"/>
        <v>608.6</v>
      </c>
      <c r="CR136" s="20">
        <f t="shared" si="137"/>
        <v>117</v>
      </c>
      <c r="CS136" s="20">
        <f t="shared" si="137"/>
        <v>129</v>
      </c>
      <c r="CT136" s="20">
        <f t="shared" si="137"/>
        <v>88.6</v>
      </c>
      <c r="CU136" s="20">
        <f t="shared" si="137"/>
        <v>152.69999999999999</v>
      </c>
      <c r="CV136" s="20">
        <f t="shared" si="137"/>
        <v>8</v>
      </c>
      <c r="CW136" s="20">
        <f t="shared" si="137"/>
        <v>78.900000000000006</v>
      </c>
      <c r="CX136" s="20">
        <f t="shared" si="137"/>
        <v>223.4</v>
      </c>
      <c r="CY136" s="20">
        <f t="shared" si="137"/>
        <v>21</v>
      </c>
      <c r="CZ136" s="20">
        <f t="shared" si="137"/>
        <v>1053.7</v>
      </c>
      <c r="DA136" s="20">
        <f t="shared" si="137"/>
        <v>64.400000000000006</v>
      </c>
      <c r="DB136" s="20">
        <f t="shared" si="137"/>
        <v>81.400000000000006</v>
      </c>
      <c r="DC136" s="20">
        <f t="shared" si="137"/>
        <v>46</v>
      </c>
      <c r="DD136" s="20">
        <f t="shared" si="137"/>
        <v>78.3</v>
      </c>
      <c r="DE136" s="20">
        <f t="shared" si="137"/>
        <v>79.099999999999994</v>
      </c>
      <c r="DF136" s="20">
        <f t="shared" si="137"/>
        <v>9500.7999999999993</v>
      </c>
      <c r="DG136" s="20">
        <f t="shared" si="137"/>
        <v>35</v>
      </c>
      <c r="DH136" s="20">
        <f t="shared" si="137"/>
        <v>886.8</v>
      </c>
      <c r="DI136" s="20">
        <f t="shared" si="137"/>
        <v>1622.8</v>
      </c>
      <c r="DJ136" s="20">
        <f t="shared" si="137"/>
        <v>262.8</v>
      </c>
      <c r="DK136" s="20">
        <f t="shared" si="137"/>
        <v>256.3</v>
      </c>
      <c r="DL136" s="20">
        <f t="shared" si="137"/>
        <v>3098.6</v>
      </c>
      <c r="DM136" s="20">
        <f t="shared" si="137"/>
        <v>133.5</v>
      </c>
      <c r="DN136" s="20">
        <f t="shared" si="137"/>
        <v>793.2</v>
      </c>
      <c r="DO136" s="20">
        <f t="shared" si="137"/>
        <v>2088.4</v>
      </c>
      <c r="DP136" s="20">
        <f t="shared" si="137"/>
        <v>92.6</v>
      </c>
      <c r="DQ136" s="20">
        <f t="shared" si="137"/>
        <v>300.89999999999998</v>
      </c>
      <c r="DR136" s="20">
        <f t="shared" si="137"/>
        <v>1056.8</v>
      </c>
      <c r="DS136" s="20">
        <f t="shared" si="137"/>
        <v>497.6</v>
      </c>
      <c r="DT136" s="20">
        <f t="shared" si="137"/>
        <v>128.5</v>
      </c>
      <c r="DU136" s="20">
        <f t="shared" si="137"/>
        <v>173</v>
      </c>
      <c r="DV136" s="20">
        <f t="shared" si="137"/>
        <v>112.9</v>
      </c>
      <c r="DW136" s="20">
        <f t="shared" si="137"/>
        <v>163.80000000000001</v>
      </c>
      <c r="DX136" s="20">
        <f t="shared" si="137"/>
        <v>28.1</v>
      </c>
      <c r="DY136" s="20">
        <f t="shared" si="137"/>
        <v>60.7</v>
      </c>
      <c r="DZ136" s="20">
        <f t="shared" si="137"/>
        <v>159.4</v>
      </c>
      <c r="EA136" s="20">
        <f t="shared" si="137"/>
        <v>200.4</v>
      </c>
      <c r="EB136" s="20">
        <f t="shared" ref="EB136:FX136" si="138">ROUND(MAX(EB134,EB135),1)</f>
        <v>328.6</v>
      </c>
      <c r="EC136" s="20">
        <f t="shared" si="138"/>
        <v>96.1</v>
      </c>
      <c r="ED136" s="20">
        <f t="shared" si="138"/>
        <v>49</v>
      </c>
      <c r="EE136" s="20">
        <f t="shared" si="138"/>
        <v>137.1</v>
      </c>
      <c r="EF136" s="20">
        <f t="shared" si="138"/>
        <v>997.9</v>
      </c>
      <c r="EG136" s="20">
        <f t="shared" si="138"/>
        <v>162.9</v>
      </c>
      <c r="EH136" s="20">
        <f t="shared" si="138"/>
        <v>87</v>
      </c>
      <c r="EI136" s="20">
        <f t="shared" si="138"/>
        <v>11560.4</v>
      </c>
      <c r="EJ136" s="20">
        <f t="shared" si="138"/>
        <v>5106.5</v>
      </c>
      <c r="EK136" s="20">
        <f t="shared" si="138"/>
        <v>246.1</v>
      </c>
      <c r="EL136" s="20">
        <f t="shared" si="138"/>
        <v>190.3</v>
      </c>
      <c r="EM136" s="20">
        <f t="shared" si="138"/>
        <v>197.7</v>
      </c>
      <c r="EN136" s="20">
        <f t="shared" si="138"/>
        <v>670.3</v>
      </c>
      <c r="EO136" s="20">
        <f t="shared" si="138"/>
        <v>137.4</v>
      </c>
      <c r="EP136" s="20">
        <f t="shared" si="138"/>
        <v>115.4</v>
      </c>
      <c r="EQ136" s="20">
        <f t="shared" si="138"/>
        <v>293</v>
      </c>
      <c r="ER136" s="20">
        <f t="shared" si="138"/>
        <v>103.5</v>
      </c>
      <c r="ES136" s="20">
        <f t="shared" si="138"/>
        <v>69</v>
      </c>
      <c r="ET136" s="20">
        <f t="shared" si="138"/>
        <v>113.8</v>
      </c>
      <c r="EU136" s="20">
        <f t="shared" si="138"/>
        <v>501</v>
      </c>
      <c r="EV136" s="20">
        <f t="shared" si="138"/>
        <v>46</v>
      </c>
      <c r="EW136" s="20">
        <f t="shared" si="138"/>
        <v>165.4</v>
      </c>
      <c r="EX136" s="20">
        <f t="shared" si="138"/>
        <v>50.2</v>
      </c>
      <c r="EY136" s="20">
        <f t="shared" si="138"/>
        <v>278.2</v>
      </c>
      <c r="EZ136" s="20">
        <f t="shared" si="138"/>
        <v>61.9</v>
      </c>
      <c r="FA136" s="20">
        <f t="shared" si="138"/>
        <v>1291.5999999999999</v>
      </c>
      <c r="FB136" s="20">
        <f t="shared" si="138"/>
        <v>171.2</v>
      </c>
      <c r="FC136" s="20">
        <f t="shared" si="138"/>
        <v>571</v>
      </c>
      <c r="FD136" s="20">
        <f t="shared" si="138"/>
        <v>235.1</v>
      </c>
      <c r="FE136" s="20">
        <f t="shared" si="138"/>
        <v>44.9</v>
      </c>
      <c r="FF136" s="20">
        <f t="shared" si="138"/>
        <v>100.1</v>
      </c>
      <c r="FG136" s="20">
        <f t="shared" si="138"/>
        <v>52.2</v>
      </c>
      <c r="FH136" s="20">
        <f t="shared" si="138"/>
        <v>41.3</v>
      </c>
      <c r="FI136" s="20">
        <f t="shared" si="138"/>
        <v>830.6</v>
      </c>
      <c r="FJ136" s="20">
        <f t="shared" si="138"/>
        <v>587.4</v>
      </c>
      <c r="FK136" s="20">
        <f t="shared" si="138"/>
        <v>1277.7</v>
      </c>
      <c r="FL136" s="20">
        <f t="shared" si="138"/>
        <v>1520.2</v>
      </c>
      <c r="FM136" s="20">
        <f t="shared" si="138"/>
        <v>898.1</v>
      </c>
      <c r="FN136" s="20">
        <f t="shared" si="138"/>
        <v>14909.6</v>
      </c>
      <c r="FO136" s="20">
        <f t="shared" si="138"/>
        <v>448.6</v>
      </c>
      <c r="FP136" s="20">
        <f t="shared" si="138"/>
        <v>1365.7</v>
      </c>
      <c r="FQ136" s="20">
        <f t="shared" si="138"/>
        <v>408.4</v>
      </c>
      <c r="FR136" s="20">
        <f t="shared" si="138"/>
        <v>66.400000000000006</v>
      </c>
      <c r="FS136" s="20">
        <f t="shared" si="138"/>
        <v>23.8</v>
      </c>
      <c r="FT136" s="20">
        <f t="shared" si="138"/>
        <v>21.3</v>
      </c>
      <c r="FU136" s="20">
        <f t="shared" si="138"/>
        <v>517.4</v>
      </c>
      <c r="FV136" s="20">
        <f t="shared" si="138"/>
        <v>356.4</v>
      </c>
      <c r="FW136" s="20">
        <f t="shared" si="138"/>
        <v>91</v>
      </c>
      <c r="FX136" s="20">
        <f t="shared" si="138"/>
        <v>24.6</v>
      </c>
      <c r="FY136" s="7"/>
      <c r="FZ136" s="20">
        <f>SUM(C136:FX136)</f>
        <v>352196.70000000007</v>
      </c>
      <c r="GA136" s="89">
        <v>352196.7</v>
      </c>
      <c r="GB136" s="20">
        <f>FZ136-GA136</f>
        <v>0</v>
      </c>
      <c r="GC136" s="20"/>
      <c r="GD136" s="20"/>
      <c r="GE136" s="20"/>
      <c r="GF136" s="20"/>
      <c r="GG136" s="7"/>
      <c r="GH136" s="32"/>
      <c r="GI136" s="32"/>
      <c r="GJ136" s="32"/>
      <c r="GK136" s="32"/>
      <c r="GL136" s="32"/>
      <c r="GM136" s="32"/>
    </row>
    <row r="137" spans="1:256" x14ac:dyDescent="0.2">
      <c r="A137" s="6"/>
      <c r="B137" s="7" t="s">
        <v>638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20"/>
      <c r="GA137" s="7"/>
      <c r="GB137" s="20"/>
      <c r="GC137" s="20"/>
      <c r="GD137" s="20"/>
      <c r="GE137" s="20"/>
      <c r="GF137" s="20"/>
      <c r="GG137" s="7"/>
      <c r="GH137" s="18"/>
      <c r="GI137" s="18"/>
      <c r="GJ137" s="18"/>
      <c r="GK137" s="7"/>
      <c r="GL137" s="7"/>
      <c r="GM137" s="7"/>
      <c r="GN137" s="92"/>
      <c r="GO137" s="92"/>
      <c r="GP137" s="92"/>
      <c r="GQ137" s="92"/>
      <c r="GR137" s="92"/>
      <c r="GS137" s="92"/>
      <c r="GT137" s="92"/>
      <c r="GU137" s="92"/>
      <c r="GV137" s="92"/>
      <c r="GW137" s="92"/>
      <c r="GX137" s="92"/>
      <c r="GY137" s="92"/>
      <c r="GZ137" s="92"/>
      <c r="HA137" s="92"/>
      <c r="HB137" s="92"/>
      <c r="HC137" s="92"/>
      <c r="HD137" s="92"/>
      <c r="HE137" s="92"/>
      <c r="HF137" s="92"/>
      <c r="HG137" s="92"/>
      <c r="HH137" s="92"/>
      <c r="HI137" s="92"/>
      <c r="HJ137" s="92"/>
      <c r="HK137" s="92"/>
      <c r="HL137" s="92"/>
      <c r="HM137" s="92"/>
      <c r="HN137" s="92"/>
      <c r="HO137" s="92"/>
      <c r="HP137" s="92"/>
      <c r="HQ137" s="92"/>
      <c r="HR137" s="92"/>
      <c r="HS137" s="92"/>
      <c r="HT137" s="92"/>
      <c r="HU137" s="92"/>
      <c r="HV137" s="92"/>
      <c r="HW137" s="92"/>
      <c r="HX137" s="92"/>
      <c r="HY137" s="92"/>
      <c r="HZ137" s="92"/>
      <c r="IA137" s="92"/>
      <c r="IB137" s="92"/>
      <c r="IC137" s="92"/>
      <c r="ID137" s="92"/>
      <c r="IE137" s="92"/>
      <c r="IF137" s="92"/>
      <c r="IG137" s="92"/>
      <c r="IH137" s="92"/>
      <c r="II137" s="92"/>
      <c r="IJ137" s="92"/>
      <c r="IK137" s="92"/>
      <c r="IL137" s="92"/>
      <c r="IM137" s="92"/>
      <c r="IN137" s="92"/>
      <c r="IO137" s="92"/>
      <c r="IP137" s="92"/>
      <c r="IQ137" s="92"/>
      <c r="IR137" s="92"/>
      <c r="IS137" s="92"/>
      <c r="IT137" s="92"/>
      <c r="IU137" s="92"/>
      <c r="IV137" s="92"/>
    </row>
    <row r="138" spans="1:256" x14ac:dyDescent="0.2">
      <c r="A138" s="6" t="s">
        <v>639</v>
      </c>
      <c r="B138" s="7" t="s">
        <v>640</v>
      </c>
      <c r="C138" s="32">
        <f t="shared" ref="C138:BN138" si="139">ROUND((C136/C21),4)</f>
        <v>0.71760000000000002</v>
      </c>
      <c r="D138" s="32">
        <f t="shared" si="139"/>
        <v>0.47189999999999999</v>
      </c>
      <c r="E138" s="32">
        <f t="shared" si="139"/>
        <v>0.85009999999999997</v>
      </c>
      <c r="F138" s="32">
        <f t="shared" si="139"/>
        <v>0.3972</v>
      </c>
      <c r="G138" s="32">
        <f t="shared" si="139"/>
        <v>0.37690000000000001</v>
      </c>
      <c r="H138" s="32">
        <f t="shared" si="139"/>
        <v>0.33900000000000002</v>
      </c>
      <c r="I138" s="32">
        <f t="shared" si="139"/>
        <v>0.7802</v>
      </c>
      <c r="J138" s="32">
        <f t="shared" si="139"/>
        <v>0.65800000000000003</v>
      </c>
      <c r="K138" s="32">
        <f t="shared" si="139"/>
        <v>0.52639999999999998</v>
      </c>
      <c r="L138" s="32">
        <f t="shared" si="139"/>
        <v>0.62590000000000001</v>
      </c>
      <c r="M138" s="32">
        <f t="shared" si="139"/>
        <v>0.94</v>
      </c>
      <c r="N138" s="32">
        <f t="shared" si="139"/>
        <v>0.30630000000000002</v>
      </c>
      <c r="O138" s="32">
        <f t="shared" si="139"/>
        <v>0.16569999999999999</v>
      </c>
      <c r="P138" s="32">
        <f t="shared" si="139"/>
        <v>0.43190000000000001</v>
      </c>
      <c r="Q138" s="32">
        <f t="shared" si="139"/>
        <v>0.7611</v>
      </c>
      <c r="R138" s="32">
        <f t="shared" si="139"/>
        <v>0.42080000000000001</v>
      </c>
      <c r="S138" s="32">
        <f t="shared" si="139"/>
        <v>0.52980000000000005</v>
      </c>
      <c r="T138" s="32">
        <f t="shared" si="139"/>
        <v>0.6018</v>
      </c>
      <c r="U138" s="32">
        <f t="shared" si="139"/>
        <v>0.70830000000000004</v>
      </c>
      <c r="V138" s="32">
        <f t="shared" si="139"/>
        <v>0.62849999999999995</v>
      </c>
      <c r="W138" s="32">
        <f t="shared" si="139"/>
        <v>0.38779999999999998</v>
      </c>
      <c r="X138" s="32">
        <f t="shared" si="139"/>
        <v>0.43669999999999998</v>
      </c>
      <c r="Y138" s="32">
        <f t="shared" si="139"/>
        <v>0.67920000000000003</v>
      </c>
      <c r="Z138" s="32">
        <f t="shared" si="139"/>
        <v>0.47720000000000001</v>
      </c>
      <c r="AA138" s="32">
        <f t="shared" si="139"/>
        <v>0.3322</v>
      </c>
      <c r="AB138" s="32">
        <f t="shared" si="139"/>
        <v>0.2616</v>
      </c>
      <c r="AC138" s="32">
        <f t="shared" si="139"/>
        <v>0.30609999999999998</v>
      </c>
      <c r="AD138" s="32">
        <f t="shared" si="139"/>
        <v>0.30740000000000001</v>
      </c>
      <c r="AE138" s="32">
        <f t="shared" si="139"/>
        <v>0.42830000000000001</v>
      </c>
      <c r="AF138" s="32">
        <f t="shared" si="139"/>
        <v>0.4017</v>
      </c>
      <c r="AG138" s="32">
        <f t="shared" si="139"/>
        <v>0.26719999999999999</v>
      </c>
      <c r="AH138" s="32">
        <f t="shared" si="139"/>
        <v>0.66669999999999996</v>
      </c>
      <c r="AI138" s="32">
        <f t="shared" si="139"/>
        <v>0.50219999999999998</v>
      </c>
      <c r="AJ138" s="32">
        <f t="shared" si="139"/>
        <v>0.79339999999999999</v>
      </c>
      <c r="AK138" s="32">
        <f t="shared" si="139"/>
        <v>0.88859999999999995</v>
      </c>
      <c r="AL138" s="32">
        <f t="shared" si="139"/>
        <v>0.80740000000000001</v>
      </c>
      <c r="AM138" s="32">
        <f t="shared" si="139"/>
        <v>0.65339999999999998</v>
      </c>
      <c r="AN138" s="32">
        <f t="shared" si="139"/>
        <v>0.4</v>
      </c>
      <c r="AO138" s="32">
        <f t="shared" si="139"/>
        <v>0.52629999999999999</v>
      </c>
      <c r="AP138" s="32">
        <f t="shared" si="139"/>
        <v>0.63290000000000002</v>
      </c>
      <c r="AQ138" s="32">
        <f t="shared" si="139"/>
        <v>0.54800000000000004</v>
      </c>
      <c r="AR138" s="32">
        <f t="shared" si="139"/>
        <v>0.10730000000000001</v>
      </c>
      <c r="AS138" s="32">
        <f t="shared" si="139"/>
        <v>0.36890000000000001</v>
      </c>
      <c r="AT138" s="32">
        <f t="shared" si="139"/>
        <v>0.14180000000000001</v>
      </c>
      <c r="AU138" s="32">
        <f t="shared" si="139"/>
        <v>0.4461</v>
      </c>
      <c r="AV138" s="32">
        <f t="shared" si="139"/>
        <v>0.59909999999999997</v>
      </c>
      <c r="AW138" s="32">
        <f t="shared" si="139"/>
        <v>0.24349999999999999</v>
      </c>
      <c r="AX138" s="32">
        <f t="shared" si="139"/>
        <v>0</v>
      </c>
      <c r="AY138" s="32">
        <f t="shared" si="139"/>
        <v>0.52769999999999995</v>
      </c>
      <c r="AZ138" s="32">
        <f t="shared" si="139"/>
        <v>0.55459999999999998</v>
      </c>
      <c r="BA138" s="32">
        <f t="shared" si="139"/>
        <v>0.33660000000000001</v>
      </c>
      <c r="BB138" s="32">
        <f t="shared" si="139"/>
        <v>0.4486</v>
      </c>
      <c r="BC138" s="32">
        <f t="shared" si="139"/>
        <v>0.56299999999999994</v>
      </c>
      <c r="BD138" s="32">
        <f t="shared" si="139"/>
        <v>0.1084</v>
      </c>
      <c r="BE138" s="32">
        <f t="shared" si="139"/>
        <v>0.2306</v>
      </c>
      <c r="BF138" s="32">
        <f t="shared" si="139"/>
        <v>0.12690000000000001</v>
      </c>
      <c r="BG138" s="32">
        <f t="shared" si="139"/>
        <v>0.60799999999999998</v>
      </c>
      <c r="BH138" s="32">
        <f t="shared" si="139"/>
        <v>0.28039999999999998</v>
      </c>
      <c r="BI138" s="32">
        <f t="shared" si="139"/>
        <v>0.65059999999999996</v>
      </c>
      <c r="BJ138" s="32">
        <f t="shared" si="139"/>
        <v>0.1011</v>
      </c>
      <c r="BK138" s="32">
        <f t="shared" si="139"/>
        <v>0.40720000000000001</v>
      </c>
      <c r="BL138" s="32">
        <f t="shared" si="139"/>
        <v>0.61890000000000001</v>
      </c>
      <c r="BM138" s="32">
        <f t="shared" si="139"/>
        <v>0.48420000000000002</v>
      </c>
      <c r="BN138" s="32">
        <f t="shared" si="139"/>
        <v>0.57969999999999999</v>
      </c>
      <c r="BO138" s="32">
        <f t="shared" ref="BO138:DZ138" si="140">ROUND((BO136/BO21),4)</f>
        <v>0.52929999999999999</v>
      </c>
      <c r="BP138" s="32">
        <f t="shared" si="140"/>
        <v>0.62180000000000002</v>
      </c>
      <c r="BQ138" s="32">
        <f t="shared" si="140"/>
        <v>0.37769999999999998</v>
      </c>
      <c r="BR138" s="32">
        <f t="shared" si="140"/>
        <v>0.41589999999999999</v>
      </c>
      <c r="BS138" s="32">
        <f t="shared" si="140"/>
        <v>0.57989999999999997</v>
      </c>
      <c r="BT138" s="32">
        <f t="shared" si="140"/>
        <v>0.30690000000000001</v>
      </c>
      <c r="BU138" s="32">
        <f t="shared" si="140"/>
        <v>0.35620000000000002</v>
      </c>
      <c r="BV138" s="32">
        <f t="shared" si="140"/>
        <v>0.23730000000000001</v>
      </c>
      <c r="BW138" s="32">
        <f t="shared" si="140"/>
        <v>0.22989999999999999</v>
      </c>
      <c r="BX138" s="32">
        <f t="shared" si="140"/>
        <v>0.34860000000000002</v>
      </c>
      <c r="BY138" s="32">
        <f t="shared" si="140"/>
        <v>0.81420000000000003</v>
      </c>
      <c r="BZ138" s="32">
        <f t="shared" si="140"/>
        <v>0.5353</v>
      </c>
      <c r="CA138" s="32">
        <f t="shared" si="140"/>
        <v>0.34699999999999998</v>
      </c>
      <c r="CB138" s="32">
        <f t="shared" si="140"/>
        <v>0.32719999999999999</v>
      </c>
      <c r="CC138" s="32">
        <f t="shared" si="140"/>
        <v>0.46789999999999998</v>
      </c>
      <c r="CD138" s="32">
        <f t="shared" si="140"/>
        <v>7.6799999999999993E-2</v>
      </c>
      <c r="CE138" s="32">
        <f t="shared" si="140"/>
        <v>0.44159999999999999</v>
      </c>
      <c r="CF138" s="32">
        <f t="shared" si="140"/>
        <v>0.57630000000000003</v>
      </c>
      <c r="CG138" s="32">
        <f t="shared" si="140"/>
        <v>0.51639999999999997</v>
      </c>
      <c r="CH138" s="32">
        <f t="shared" si="140"/>
        <v>0.6663</v>
      </c>
      <c r="CI138" s="32">
        <f t="shared" si="140"/>
        <v>0.64539999999999997</v>
      </c>
      <c r="CJ138" s="32">
        <f t="shared" si="140"/>
        <v>0.54820000000000002</v>
      </c>
      <c r="CK138" s="32">
        <f t="shared" si="140"/>
        <v>0.31680000000000003</v>
      </c>
      <c r="CL138" s="32">
        <f t="shared" si="140"/>
        <v>0.37009999999999998</v>
      </c>
      <c r="CM138" s="32">
        <f t="shared" si="140"/>
        <v>0.7359</v>
      </c>
      <c r="CN138" s="32">
        <f t="shared" si="140"/>
        <v>0.26</v>
      </c>
      <c r="CO138" s="32">
        <f t="shared" si="140"/>
        <v>0.35120000000000001</v>
      </c>
      <c r="CP138" s="32">
        <f t="shared" si="140"/>
        <v>0.32729999999999998</v>
      </c>
      <c r="CQ138" s="32">
        <f t="shared" si="140"/>
        <v>0.76459999999999995</v>
      </c>
      <c r="CR138" s="32">
        <f t="shared" si="140"/>
        <v>0.49790000000000001</v>
      </c>
      <c r="CS138" s="32">
        <f t="shared" si="140"/>
        <v>0.42020000000000002</v>
      </c>
      <c r="CT138" s="32">
        <f t="shared" si="140"/>
        <v>0.82799999999999996</v>
      </c>
      <c r="CU138" s="32">
        <f t="shared" si="140"/>
        <v>0.34549999999999997</v>
      </c>
      <c r="CV138" s="32">
        <f t="shared" si="140"/>
        <v>0.26669999999999999</v>
      </c>
      <c r="CW138" s="32">
        <f t="shared" si="140"/>
        <v>0.40460000000000002</v>
      </c>
      <c r="CX138" s="32">
        <f t="shared" si="140"/>
        <v>0.48880000000000001</v>
      </c>
      <c r="CY138" s="32">
        <f t="shared" si="140"/>
        <v>0.56759999999999999</v>
      </c>
      <c r="CZ138" s="32">
        <f t="shared" si="140"/>
        <v>0.57389999999999997</v>
      </c>
      <c r="DA138" s="32">
        <f t="shared" si="140"/>
        <v>0.32040000000000002</v>
      </c>
      <c r="DB138" s="32">
        <f t="shared" si="140"/>
        <v>0.25919999999999999</v>
      </c>
      <c r="DC138" s="32">
        <f t="shared" si="140"/>
        <v>0.28749999999999998</v>
      </c>
      <c r="DD138" s="32">
        <f t="shared" si="140"/>
        <v>0.50519999999999998</v>
      </c>
      <c r="DE138" s="32">
        <f t="shared" si="140"/>
        <v>0.27279999999999999</v>
      </c>
      <c r="DF138" s="32">
        <f t="shared" si="140"/>
        <v>0.45350000000000001</v>
      </c>
      <c r="DG138" s="32">
        <f t="shared" si="140"/>
        <v>0.4118</v>
      </c>
      <c r="DH138" s="32">
        <f t="shared" si="140"/>
        <v>0.45200000000000001</v>
      </c>
      <c r="DI138" s="32">
        <f t="shared" si="140"/>
        <v>0.67279999999999995</v>
      </c>
      <c r="DJ138" s="32">
        <f t="shared" si="140"/>
        <v>0.41849999999999998</v>
      </c>
      <c r="DK138" s="32">
        <f t="shared" si="140"/>
        <v>0.54759999999999998</v>
      </c>
      <c r="DL138" s="32">
        <f t="shared" si="140"/>
        <v>0.54190000000000005</v>
      </c>
      <c r="DM138" s="32">
        <f t="shared" si="140"/>
        <v>0.56569999999999998</v>
      </c>
      <c r="DN138" s="32">
        <f t="shared" si="140"/>
        <v>0.62409999999999999</v>
      </c>
      <c r="DO138" s="32">
        <f t="shared" si="140"/>
        <v>0.65839999999999999</v>
      </c>
      <c r="DP138" s="32">
        <f t="shared" si="140"/>
        <v>0.45390000000000003</v>
      </c>
      <c r="DQ138" s="32">
        <f t="shared" si="140"/>
        <v>0.38679999999999998</v>
      </c>
      <c r="DR138" s="32">
        <f t="shared" si="140"/>
        <v>0.78339999999999999</v>
      </c>
      <c r="DS138" s="32">
        <f t="shared" si="140"/>
        <v>0.79239999999999999</v>
      </c>
      <c r="DT138" s="32">
        <f t="shared" si="140"/>
        <v>0.7883</v>
      </c>
      <c r="DU138" s="32">
        <f t="shared" si="140"/>
        <v>0.5</v>
      </c>
      <c r="DV138" s="32">
        <f t="shared" si="140"/>
        <v>0.51790000000000003</v>
      </c>
      <c r="DW138" s="32">
        <f t="shared" si="140"/>
        <v>0.52170000000000005</v>
      </c>
      <c r="DX138" s="32">
        <f t="shared" si="140"/>
        <v>0.17560000000000001</v>
      </c>
      <c r="DY138" s="32">
        <f t="shared" si="140"/>
        <v>0.1958</v>
      </c>
      <c r="DZ138" s="32">
        <f t="shared" si="140"/>
        <v>0.22020000000000001</v>
      </c>
      <c r="EA138" s="32">
        <f t="shared" ref="EA138:FX138" si="141">ROUND((EA136/EA21),4)</f>
        <v>0.37669999999999998</v>
      </c>
      <c r="EB138" s="32">
        <f t="shared" si="141"/>
        <v>0.59530000000000005</v>
      </c>
      <c r="EC138" s="32">
        <f t="shared" si="141"/>
        <v>0.31609999999999999</v>
      </c>
      <c r="ED138" s="32">
        <f t="shared" si="141"/>
        <v>3.1699999999999999E-2</v>
      </c>
      <c r="EE138" s="32">
        <f t="shared" si="141"/>
        <v>0.69240000000000002</v>
      </c>
      <c r="EF138" s="32">
        <f t="shared" si="141"/>
        <v>0.71479999999999999</v>
      </c>
      <c r="EG138" s="32">
        <f t="shared" si="141"/>
        <v>0.64900000000000002</v>
      </c>
      <c r="EH138" s="32">
        <f t="shared" si="141"/>
        <v>0.3508</v>
      </c>
      <c r="EI138" s="32">
        <f t="shared" si="141"/>
        <v>0.80740000000000001</v>
      </c>
      <c r="EJ138" s="32">
        <f t="shared" si="141"/>
        <v>0.49640000000000001</v>
      </c>
      <c r="EK138" s="32">
        <f t="shared" si="141"/>
        <v>0.36409999999999998</v>
      </c>
      <c r="EL138" s="32">
        <f t="shared" si="141"/>
        <v>0.41639999999999999</v>
      </c>
      <c r="EM138" s="32">
        <f t="shared" si="141"/>
        <v>0.51219999999999999</v>
      </c>
      <c r="EN138" s="32">
        <f t="shared" si="141"/>
        <v>0.6875</v>
      </c>
      <c r="EO138" s="32">
        <f t="shared" si="141"/>
        <v>0.43070000000000003</v>
      </c>
      <c r="EP138" s="32">
        <f t="shared" si="141"/>
        <v>0.2722</v>
      </c>
      <c r="EQ138" s="32">
        <f t="shared" si="141"/>
        <v>0.1081</v>
      </c>
      <c r="ER138" s="32">
        <f t="shared" si="141"/>
        <v>0.32450000000000001</v>
      </c>
      <c r="ES138" s="32">
        <f t="shared" si="141"/>
        <v>0.33500000000000002</v>
      </c>
      <c r="ET138" s="32">
        <f t="shared" si="141"/>
        <v>0.6855</v>
      </c>
      <c r="EU138" s="32">
        <f t="shared" si="141"/>
        <v>0.88360000000000005</v>
      </c>
      <c r="EV138" s="32">
        <f t="shared" si="141"/>
        <v>0.57499999999999996</v>
      </c>
      <c r="EW138" s="32">
        <f t="shared" si="141"/>
        <v>0.19059999999999999</v>
      </c>
      <c r="EX138" s="32">
        <f t="shared" si="141"/>
        <v>0.30609999999999998</v>
      </c>
      <c r="EY138" s="32">
        <f t="shared" si="141"/>
        <v>0.4864</v>
      </c>
      <c r="EZ138" s="32">
        <f t="shared" si="141"/>
        <v>0.54779999999999995</v>
      </c>
      <c r="FA138" s="32">
        <f t="shared" si="141"/>
        <v>0.37180000000000002</v>
      </c>
      <c r="FB138" s="32">
        <f t="shared" si="141"/>
        <v>0.60489999999999999</v>
      </c>
      <c r="FC138" s="32">
        <f t="shared" si="141"/>
        <v>0.28689999999999999</v>
      </c>
      <c r="FD138" s="32">
        <f t="shared" si="141"/>
        <v>0.57199999999999995</v>
      </c>
      <c r="FE138" s="32">
        <f t="shared" si="141"/>
        <v>0.54759999999999998</v>
      </c>
      <c r="FF138" s="32">
        <f t="shared" si="141"/>
        <v>0.5353</v>
      </c>
      <c r="FG138" s="32">
        <f t="shared" si="141"/>
        <v>0.42099999999999999</v>
      </c>
      <c r="FH138" s="32">
        <f t="shared" si="141"/>
        <v>0.5736</v>
      </c>
      <c r="FI138" s="32">
        <f t="shared" si="141"/>
        <v>0.48010000000000003</v>
      </c>
      <c r="FJ138" s="32">
        <f t="shared" si="141"/>
        <v>0.29709999999999998</v>
      </c>
      <c r="FK138" s="32">
        <f t="shared" si="141"/>
        <v>0.49159999999999998</v>
      </c>
      <c r="FL138" s="32">
        <f t="shared" si="141"/>
        <v>0.1905</v>
      </c>
      <c r="FM138" s="32">
        <f t="shared" si="141"/>
        <v>0.24299999999999999</v>
      </c>
      <c r="FN138" s="32">
        <f t="shared" si="141"/>
        <v>0.67949999999999999</v>
      </c>
      <c r="FO138" s="32">
        <f t="shared" si="141"/>
        <v>0.41010000000000002</v>
      </c>
      <c r="FP138" s="32">
        <f t="shared" si="141"/>
        <v>0.58689999999999998</v>
      </c>
      <c r="FQ138" s="32">
        <f t="shared" si="141"/>
        <v>0.41210000000000002</v>
      </c>
      <c r="FR138" s="32">
        <f t="shared" si="141"/>
        <v>0.40989999999999999</v>
      </c>
      <c r="FS138" s="32">
        <f t="shared" si="141"/>
        <v>0.13370000000000001</v>
      </c>
      <c r="FT138" s="32">
        <f t="shared" si="141"/>
        <v>0.36099999999999999</v>
      </c>
      <c r="FU138" s="32">
        <f t="shared" si="141"/>
        <v>0.62939999999999996</v>
      </c>
      <c r="FV138" s="32">
        <f t="shared" si="141"/>
        <v>0.52329999999999999</v>
      </c>
      <c r="FW138" s="32">
        <f t="shared" si="141"/>
        <v>0.58709999999999996</v>
      </c>
      <c r="FX138" s="32">
        <f t="shared" si="141"/>
        <v>0.43159999999999998</v>
      </c>
      <c r="FY138" s="23"/>
      <c r="FZ138" s="32">
        <f>ROUND((FZ136/FZ21),4)</f>
        <v>0.41830000000000001</v>
      </c>
      <c r="GA138" s="7"/>
      <c r="GB138" s="20"/>
      <c r="GC138" s="20"/>
      <c r="GD138" s="20"/>
      <c r="GE138" s="20"/>
      <c r="GF138" s="20"/>
      <c r="GG138" s="7"/>
      <c r="GH138" s="7"/>
      <c r="GI138" s="7"/>
      <c r="GJ138" s="7"/>
      <c r="GK138" s="7"/>
      <c r="GL138" s="7"/>
      <c r="GM138" s="7"/>
    </row>
    <row r="139" spans="1:256" x14ac:dyDescent="0.2">
      <c r="A139" s="7"/>
      <c r="B139" s="7" t="s">
        <v>641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18"/>
      <c r="FZ139" s="7"/>
      <c r="GA139" s="7"/>
      <c r="GB139" s="20"/>
      <c r="GC139" s="20"/>
      <c r="GD139" s="20"/>
      <c r="GE139" s="20"/>
      <c r="GF139" s="20"/>
      <c r="GG139" s="7"/>
      <c r="GH139" s="18"/>
      <c r="GI139" s="18"/>
      <c r="GJ139" s="18"/>
      <c r="GK139" s="7"/>
      <c r="GL139" s="7"/>
      <c r="GM139" s="7"/>
    </row>
    <row r="140" spans="1:256" x14ac:dyDescent="0.2">
      <c r="A140" s="93" t="s">
        <v>642</v>
      </c>
      <c r="B140" s="47" t="s">
        <v>643</v>
      </c>
      <c r="C140" s="47">
        <f t="shared" ref="C140:BN140" si="142">C43</f>
        <v>0.12</v>
      </c>
      <c r="D140" s="47">
        <f t="shared" si="142"/>
        <v>0.12</v>
      </c>
      <c r="E140" s="47">
        <f t="shared" si="142"/>
        <v>0.12</v>
      </c>
      <c r="F140" s="47">
        <f t="shared" si="142"/>
        <v>0.12</v>
      </c>
      <c r="G140" s="47">
        <f t="shared" si="142"/>
        <v>0.12</v>
      </c>
      <c r="H140" s="47">
        <f t="shared" si="142"/>
        <v>0.12</v>
      </c>
      <c r="I140" s="47">
        <f t="shared" si="142"/>
        <v>0.12</v>
      </c>
      <c r="J140" s="47">
        <f t="shared" si="142"/>
        <v>0.12</v>
      </c>
      <c r="K140" s="47">
        <f t="shared" si="142"/>
        <v>0.12</v>
      </c>
      <c r="L140" s="47">
        <f t="shared" si="142"/>
        <v>0.12</v>
      </c>
      <c r="M140" s="47">
        <f t="shared" si="142"/>
        <v>0.12</v>
      </c>
      <c r="N140" s="47">
        <f t="shared" si="142"/>
        <v>0.12</v>
      </c>
      <c r="O140" s="47">
        <f t="shared" si="142"/>
        <v>0.12</v>
      </c>
      <c r="P140" s="47">
        <f t="shared" si="142"/>
        <v>0.12</v>
      </c>
      <c r="Q140" s="47">
        <f t="shared" si="142"/>
        <v>0.12</v>
      </c>
      <c r="R140" s="47">
        <f t="shared" si="142"/>
        <v>0.12</v>
      </c>
      <c r="S140" s="47">
        <f t="shared" si="142"/>
        <v>0.12</v>
      </c>
      <c r="T140" s="47">
        <f t="shared" si="142"/>
        <v>0.12</v>
      </c>
      <c r="U140" s="47">
        <f t="shared" si="142"/>
        <v>0.12</v>
      </c>
      <c r="V140" s="47">
        <f t="shared" si="142"/>
        <v>0.12</v>
      </c>
      <c r="W140" s="47">
        <f t="shared" si="142"/>
        <v>0.12</v>
      </c>
      <c r="X140" s="47">
        <f t="shared" si="142"/>
        <v>0.12</v>
      </c>
      <c r="Y140" s="47">
        <f t="shared" si="142"/>
        <v>0.12</v>
      </c>
      <c r="Z140" s="47">
        <f t="shared" si="142"/>
        <v>0.12</v>
      </c>
      <c r="AA140" s="47">
        <f t="shared" si="142"/>
        <v>0.12</v>
      </c>
      <c r="AB140" s="47">
        <f t="shared" si="142"/>
        <v>0.12</v>
      </c>
      <c r="AC140" s="47">
        <f t="shared" si="142"/>
        <v>0.12</v>
      </c>
      <c r="AD140" s="47">
        <f t="shared" si="142"/>
        <v>0.12</v>
      </c>
      <c r="AE140" s="47">
        <f t="shared" si="142"/>
        <v>0.12</v>
      </c>
      <c r="AF140" s="47">
        <f t="shared" si="142"/>
        <v>0.12</v>
      </c>
      <c r="AG140" s="47">
        <f t="shared" si="142"/>
        <v>0.12</v>
      </c>
      <c r="AH140" s="47">
        <f t="shared" si="142"/>
        <v>0.12</v>
      </c>
      <c r="AI140" s="47">
        <f t="shared" si="142"/>
        <v>0.12</v>
      </c>
      <c r="AJ140" s="47">
        <f t="shared" si="142"/>
        <v>0.12</v>
      </c>
      <c r="AK140" s="47">
        <f t="shared" si="142"/>
        <v>0.12</v>
      </c>
      <c r="AL140" s="47">
        <f t="shared" si="142"/>
        <v>0.12</v>
      </c>
      <c r="AM140" s="47">
        <f t="shared" si="142"/>
        <v>0.12</v>
      </c>
      <c r="AN140" s="47">
        <f t="shared" si="142"/>
        <v>0.12</v>
      </c>
      <c r="AO140" s="47">
        <f t="shared" si="142"/>
        <v>0.12</v>
      </c>
      <c r="AP140" s="47">
        <f t="shared" si="142"/>
        <v>0.12</v>
      </c>
      <c r="AQ140" s="47">
        <f t="shared" si="142"/>
        <v>0.12</v>
      </c>
      <c r="AR140" s="47">
        <f t="shared" si="142"/>
        <v>0.12</v>
      </c>
      <c r="AS140" s="47">
        <f t="shared" si="142"/>
        <v>0.12</v>
      </c>
      <c r="AT140" s="47">
        <f t="shared" si="142"/>
        <v>0.12</v>
      </c>
      <c r="AU140" s="47">
        <f t="shared" si="142"/>
        <v>0.12</v>
      </c>
      <c r="AV140" s="47">
        <f t="shared" si="142"/>
        <v>0.12</v>
      </c>
      <c r="AW140" s="47">
        <f t="shared" si="142"/>
        <v>0.12</v>
      </c>
      <c r="AX140" s="47">
        <f t="shared" si="142"/>
        <v>0.12</v>
      </c>
      <c r="AY140" s="47">
        <f t="shared" si="142"/>
        <v>0.12</v>
      </c>
      <c r="AZ140" s="47">
        <f t="shared" si="142"/>
        <v>0.12</v>
      </c>
      <c r="BA140" s="47">
        <f t="shared" si="142"/>
        <v>0.12</v>
      </c>
      <c r="BB140" s="47">
        <f t="shared" si="142"/>
        <v>0.12</v>
      </c>
      <c r="BC140" s="47">
        <f t="shared" si="142"/>
        <v>0.12</v>
      </c>
      <c r="BD140" s="47">
        <f t="shared" si="142"/>
        <v>0.12</v>
      </c>
      <c r="BE140" s="47">
        <f t="shared" si="142"/>
        <v>0.12</v>
      </c>
      <c r="BF140" s="47">
        <f t="shared" si="142"/>
        <v>0.12</v>
      </c>
      <c r="BG140" s="47">
        <f t="shared" si="142"/>
        <v>0.12</v>
      </c>
      <c r="BH140" s="47">
        <f t="shared" si="142"/>
        <v>0.12</v>
      </c>
      <c r="BI140" s="47">
        <f t="shared" si="142"/>
        <v>0.12</v>
      </c>
      <c r="BJ140" s="47">
        <f t="shared" si="142"/>
        <v>0.12</v>
      </c>
      <c r="BK140" s="47">
        <f t="shared" si="142"/>
        <v>0.12</v>
      </c>
      <c r="BL140" s="47">
        <f t="shared" si="142"/>
        <v>0.12</v>
      </c>
      <c r="BM140" s="47">
        <f t="shared" si="142"/>
        <v>0.12</v>
      </c>
      <c r="BN140" s="47">
        <f t="shared" si="142"/>
        <v>0.12</v>
      </c>
      <c r="BO140" s="47">
        <f t="shared" ref="BO140:DZ140" si="143">BO43</f>
        <v>0.12</v>
      </c>
      <c r="BP140" s="47">
        <f t="shared" si="143"/>
        <v>0.12</v>
      </c>
      <c r="BQ140" s="47">
        <f t="shared" si="143"/>
        <v>0.12</v>
      </c>
      <c r="BR140" s="47">
        <f t="shared" si="143"/>
        <v>0.12</v>
      </c>
      <c r="BS140" s="47">
        <f t="shared" si="143"/>
        <v>0.12</v>
      </c>
      <c r="BT140" s="47">
        <f t="shared" si="143"/>
        <v>0.12</v>
      </c>
      <c r="BU140" s="47">
        <f t="shared" si="143"/>
        <v>0.12</v>
      </c>
      <c r="BV140" s="47">
        <f t="shared" si="143"/>
        <v>0.12</v>
      </c>
      <c r="BW140" s="47">
        <f t="shared" si="143"/>
        <v>0.12</v>
      </c>
      <c r="BX140" s="47">
        <f t="shared" si="143"/>
        <v>0.12</v>
      </c>
      <c r="BY140" s="47">
        <f t="shared" si="143"/>
        <v>0.12</v>
      </c>
      <c r="BZ140" s="47">
        <f t="shared" si="143"/>
        <v>0.12</v>
      </c>
      <c r="CA140" s="47">
        <f t="shared" si="143"/>
        <v>0.12</v>
      </c>
      <c r="CB140" s="47">
        <f t="shared" si="143"/>
        <v>0.12</v>
      </c>
      <c r="CC140" s="47">
        <f t="shared" si="143"/>
        <v>0.12</v>
      </c>
      <c r="CD140" s="47">
        <f t="shared" si="143"/>
        <v>0.12</v>
      </c>
      <c r="CE140" s="47">
        <f t="shared" si="143"/>
        <v>0.12</v>
      </c>
      <c r="CF140" s="47">
        <f t="shared" si="143"/>
        <v>0.12</v>
      </c>
      <c r="CG140" s="47">
        <f t="shared" si="143"/>
        <v>0.12</v>
      </c>
      <c r="CH140" s="47">
        <f t="shared" si="143"/>
        <v>0.12</v>
      </c>
      <c r="CI140" s="47">
        <f t="shared" si="143"/>
        <v>0.12</v>
      </c>
      <c r="CJ140" s="47">
        <f t="shared" si="143"/>
        <v>0.12</v>
      </c>
      <c r="CK140" s="47">
        <f t="shared" si="143"/>
        <v>0.12</v>
      </c>
      <c r="CL140" s="47">
        <f t="shared" si="143"/>
        <v>0.12</v>
      </c>
      <c r="CM140" s="47">
        <f t="shared" si="143"/>
        <v>0.12</v>
      </c>
      <c r="CN140" s="47">
        <f t="shared" si="143"/>
        <v>0.12</v>
      </c>
      <c r="CO140" s="47">
        <f t="shared" si="143"/>
        <v>0.12</v>
      </c>
      <c r="CP140" s="47">
        <f t="shared" si="143"/>
        <v>0.12</v>
      </c>
      <c r="CQ140" s="47">
        <f t="shared" si="143"/>
        <v>0.12</v>
      </c>
      <c r="CR140" s="47">
        <f t="shared" si="143"/>
        <v>0.12</v>
      </c>
      <c r="CS140" s="47">
        <f t="shared" si="143"/>
        <v>0.12</v>
      </c>
      <c r="CT140" s="47">
        <f t="shared" si="143"/>
        <v>0.12</v>
      </c>
      <c r="CU140" s="47">
        <f t="shared" si="143"/>
        <v>0.12</v>
      </c>
      <c r="CV140" s="47">
        <f t="shared" si="143"/>
        <v>0.12</v>
      </c>
      <c r="CW140" s="47">
        <f t="shared" si="143"/>
        <v>0.12</v>
      </c>
      <c r="CX140" s="47">
        <f t="shared" si="143"/>
        <v>0.12</v>
      </c>
      <c r="CY140" s="47">
        <f t="shared" si="143"/>
        <v>0.12</v>
      </c>
      <c r="CZ140" s="47">
        <f t="shared" si="143"/>
        <v>0.12</v>
      </c>
      <c r="DA140" s="47">
        <f t="shared" si="143"/>
        <v>0.12</v>
      </c>
      <c r="DB140" s="47">
        <f t="shared" si="143"/>
        <v>0.12</v>
      </c>
      <c r="DC140" s="47">
        <f t="shared" si="143"/>
        <v>0.12</v>
      </c>
      <c r="DD140" s="47">
        <f t="shared" si="143"/>
        <v>0.12</v>
      </c>
      <c r="DE140" s="47">
        <f t="shared" si="143"/>
        <v>0.12</v>
      </c>
      <c r="DF140" s="47">
        <f t="shared" si="143"/>
        <v>0.12</v>
      </c>
      <c r="DG140" s="47">
        <f t="shared" si="143"/>
        <v>0.12</v>
      </c>
      <c r="DH140" s="47">
        <f t="shared" si="143"/>
        <v>0.12</v>
      </c>
      <c r="DI140" s="47">
        <f t="shared" si="143"/>
        <v>0.12</v>
      </c>
      <c r="DJ140" s="47">
        <f t="shared" si="143"/>
        <v>0.12</v>
      </c>
      <c r="DK140" s="47">
        <f t="shared" si="143"/>
        <v>0.12</v>
      </c>
      <c r="DL140" s="47">
        <f t="shared" si="143"/>
        <v>0.12</v>
      </c>
      <c r="DM140" s="47">
        <f t="shared" si="143"/>
        <v>0.12</v>
      </c>
      <c r="DN140" s="47">
        <f t="shared" si="143"/>
        <v>0.12</v>
      </c>
      <c r="DO140" s="47">
        <f t="shared" si="143"/>
        <v>0.12</v>
      </c>
      <c r="DP140" s="47">
        <f t="shared" si="143"/>
        <v>0.12</v>
      </c>
      <c r="DQ140" s="47">
        <f t="shared" si="143"/>
        <v>0.12</v>
      </c>
      <c r="DR140" s="47">
        <f t="shared" si="143"/>
        <v>0.12</v>
      </c>
      <c r="DS140" s="47">
        <f t="shared" si="143"/>
        <v>0.12</v>
      </c>
      <c r="DT140" s="47">
        <f t="shared" si="143"/>
        <v>0.12</v>
      </c>
      <c r="DU140" s="47">
        <f t="shared" si="143"/>
        <v>0.12</v>
      </c>
      <c r="DV140" s="47">
        <f t="shared" si="143"/>
        <v>0.12</v>
      </c>
      <c r="DW140" s="47">
        <f t="shared" si="143"/>
        <v>0.12</v>
      </c>
      <c r="DX140" s="47">
        <f t="shared" si="143"/>
        <v>0.12</v>
      </c>
      <c r="DY140" s="47">
        <f t="shared" si="143"/>
        <v>0.12</v>
      </c>
      <c r="DZ140" s="47">
        <f t="shared" si="143"/>
        <v>0.12</v>
      </c>
      <c r="EA140" s="47">
        <f t="shared" ref="EA140:FX140" si="144">EA43</f>
        <v>0.12</v>
      </c>
      <c r="EB140" s="47">
        <f t="shared" si="144"/>
        <v>0.12</v>
      </c>
      <c r="EC140" s="47">
        <f t="shared" si="144"/>
        <v>0.12</v>
      </c>
      <c r="ED140" s="47">
        <f t="shared" si="144"/>
        <v>0.12</v>
      </c>
      <c r="EE140" s="47">
        <f t="shared" si="144"/>
        <v>0.12</v>
      </c>
      <c r="EF140" s="47">
        <f t="shared" si="144"/>
        <v>0.12</v>
      </c>
      <c r="EG140" s="47">
        <f t="shared" si="144"/>
        <v>0.12</v>
      </c>
      <c r="EH140" s="47">
        <f t="shared" si="144"/>
        <v>0.12</v>
      </c>
      <c r="EI140" s="47">
        <f t="shared" si="144"/>
        <v>0.12</v>
      </c>
      <c r="EJ140" s="47">
        <f t="shared" si="144"/>
        <v>0.12</v>
      </c>
      <c r="EK140" s="47">
        <f t="shared" si="144"/>
        <v>0.12</v>
      </c>
      <c r="EL140" s="47">
        <f t="shared" si="144"/>
        <v>0.12</v>
      </c>
      <c r="EM140" s="47">
        <f t="shared" si="144"/>
        <v>0.12</v>
      </c>
      <c r="EN140" s="47">
        <f t="shared" si="144"/>
        <v>0.12</v>
      </c>
      <c r="EO140" s="47">
        <f t="shared" si="144"/>
        <v>0.12</v>
      </c>
      <c r="EP140" s="47">
        <f t="shared" si="144"/>
        <v>0.12</v>
      </c>
      <c r="EQ140" s="47">
        <f t="shared" si="144"/>
        <v>0.12</v>
      </c>
      <c r="ER140" s="47">
        <f t="shared" si="144"/>
        <v>0.12</v>
      </c>
      <c r="ES140" s="47">
        <f t="shared" si="144"/>
        <v>0.12</v>
      </c>
      <c r="ET140" s="47">
        <f t="shared" si="144"/>
        <v>0.12</v>
      </c>
      <c r="EU140" s="47">
        <f t="shared" si="144"/>
        <v>0.12</v>
      </c>
      <c r="EV140" s="47">
        <f t="shared" si="144"/>
        <v>0.12</v>
      </c>
      <c r="EW140" s="47">
        <f t="shared" si="144"/>
        <v>0.12</v>
      </c>
      <c r="EX140" s="47">
        <f t="shared" si="144"/>
        <v>0.12</v>
      </c>
      <c r="EY140" s="47">
        <f t="shared" si="144"/>
        <v>0.12</v>
      </c>
      <c r="EZ140" s="47">
        <f t="shared" si="144"/>
        <v>0.12</v>
      </c>
      <c r="FA140" s="47">
        <f t="shared" si="144"/>
        <v>0.12</v>
      </c>
      <c r="FB140" s="47">
        <f t="shared" si="144"/>
        <v>0.12</v>
      </c>
      <c r="FC140" s="47">
        <f t="shared" si="144"/>
        <v>0.12</v>
      </c>
      <c r="FD140" s="47">
        <f t="shared" si="144"/>
        <v>0.12</v>
      </c>
      <c r="FE140" s="47">
        <f t="shared" si="144"/>
        <v>0.12</v>
      </c>
      <c r="FF140" s="47">
        <f t="shared" si="144"/>
        <v>0.12</v>
      </c>
      <c r="FG140" s="47">
        <f t="shared" si="144"/>
        <v>0.12</v>
      </c>
      <c r="FH140" s="47">
        <f t="shared" si="144"/>
        <v>0.12</v>
      </c>
      <c r="FI140" s="47">
        <f t="shared" si="144"/>
        <v>0.12</v>
      </c>
      <c r="FJ140" s="47">
        <f t="shared" si="144"/>
        <v>0.12</v>
      </c>
      <c r="FK140" s="47">
        <f t="shared" si="144"/>
        <v>0.12</v>
      </c>
      <c r="FL140" s="47">
        <f t="shared" si="144"/>
        <v>0.12</v>
      </c>
      <c r="FM140" s="47">
        <f t="shared" si="144"/>
        <v>0.12</v>
      </c>
      <c r="FN140" s="47">
        <f t="shared" si="144"/>
        <v>0.12</v>
      </c>
      <c r="FO140" s="47">
        <f t="shared" si="144"/>
        <v>0.12</v>
      </c>
      <c r="FP140" s="47">
        <f t="shared" si="144"/>
        <v>0.12</v>
      </c>
      <c r="FQ140" s="47">
        <f t="shared" si="144"/>
        <v>0.12</v>
      </c>
      <c r="FR140" s="47">
        <f t="shared" si="144"/>
        <v>0.12</v>
      </c>
      <c r="FS140" s="47">
        <f t="shared" si="144"/>
        <v>0.12</v>
      </c>
      <c r="FT140" s="47">
        <f t="shared" si="144"/>
        <v>0.12</v>
      </c>
      <c r="FU140" s="47">
        <f t="shared" si="144"/>
        <v>0.12</v>
      </c>
      <c r="FV140" s="47">
        <f t="shared" si="144"/>
        <v>0.12</v>
      </c>
      <c r="FW140" s="47">
        <f t="shared" si="144"/>
        <v>0.12</v>
      </c>
      <c r="FX140" s="47">
        <f t="shared" si="144"/>
        <v>0.12</v>
      </c>
      <c r="FY140" s="32"/>
      <c r="FZ140" s="47"/>
      <c r="GA140" s="32"/>
      <c r="GB140" s="20"/>
      <c r="GC140" s="20"/>
      <c r="GD140" s="20"/>
      <c r="GE140" s="20"/>
      <c r="GF140" s="20"/>
      <c r="GG140" s="7"/>
      <c r="GH140" s="18"/>
      <c r="GI140" s="18"/>
      <c r="GJ140" s="18"/>
      <c r="GK140" s="7"/>
      <c r="GL140" s="7"/>
      <c r="GM140" s="7"/>
    </row>
    <row r="141" spans="1:256" x14ac:dyDescent="0.2">
      <c r="A141" s="6" t="s">
        <v>644</v>
      </c>
      <c r="B141" s="7" t="s">
        <v>645</v>
      </c>
      <c r="C141" s="32">
        <f t="shared" ref="C141:BN141" si="145">ROUND(IF((C138-C19)*0.3&lt;0=TRUE(),0,IF((C102&lt;=50000),ROUND((C138-C19)*0.3,6),0)),4)</f>
        <v>8.9800000000000005E-2</v>
      </c>
      <c r="D141" s="32">
        <f t="shared" si="145"/>
        <v>1.61E-2</v>
      </c>
      <c r="E141" s="32">
        <f t="shared" si="145"/>
        <v>0.1295</v>
      </c>
      <c r="F141" s="32">
        <f t="shared" si="145"/>
        <v>0</v>
      </c>
      <c r="G141" s="32">
        <f t="shared" si="145"/>
        <v>0</v>
      </c>
      <c r="H141" s="32">
        <f t="shared" si="145"/>
        <v>0</v>
      </c>
      <c r="I141" s="32">
        <f t="shared" si="145"/>
        <v>0.1086</v>
      </c>
      <c r="J141" s="32">
        <f t="shared" si="145"/>
        <v>7.1900000000000006E-2</v>
      </c>
      <c r="K141" s="32">
        <f t="shared" si="145"/>
        <v>3.2399999999999998E-2</v>
      </c>
      <c r="L141" s="32">
        <f t="shared" si="145"/>
        <v>6.2300000000000001E-2</v>
      </c>
      <c r="M141" s="32">
        <f t="shared" si="145"/>
        <v>0.1565</v>
      </c>
      <c r="N141" s="32">
        <f t="shared" si="145"/>
        <v>0</v>
      </c>
      <c r="O141" s="32">
        <f t="shared" si="145"/>
        <v>0</v>
      </c>
      <c r="P141" s="32">
        <f t="shared" si="145"/>
        <v>4.1000000000000003E-3</v>
      </c>
      <c r="Q141" s="32">
        <f t="shared" si="145"/>
        <v>0.1028</v>
      </c>
      <c r="R141" s="32">
        <f t="shared" si="145"/>
        <v>8.0000000000000004E-4</v>
      </c>
      <c r="S141" s="32">
        <f t="shared" si="145"/>
        <v>3.3500000000000002E-2</v>
      </c>
      <c r="T141" s="32">
        <f t="shared" si="145"/>
        <v>5.5100000000000003E-2</v>
      </c>
      <c r="U141" s="32">
        <f t="shared" si="145"/>
        <v>8.6999999999999994E-2</v>
      </c>
      <c r="V141" s="32">
        <f t="shared" si="145"/>
        <v>6.3100000000000003E-2</v>
      </c>
      <c r="W141" s="32">
        <f t="shared" si="145"/>
        <v>0</v>
      </c>
      <c r="X141" s="32">
        <f t="shared" si="145"/>
        <v>5.4999999999999997E-3</v>
      </c>
      <c r="Y141" s="32">
        <f t="shared" si="145"/>
        <v>7.8299999999999995E-2</v>
      </c>
      <c r="Z141" s="32">
        <f t="shared" si="145"/>
        <v>1.77E-2</v>
      </c>
      <c r="AA141" s="32">
        <f t="shared" si="145"/>
        <v>0</v>
      </c>
      <c r="AB141" s="32">
        <f t="shared" si="145"/>
        <v>0</v>
      </c>
      <c r="AC141" s="32">
        <f t="shared" si="145"/>
        <v>0</v>
      </c>
      <c r="AD141" s="32">
        <f t="shared" si="145"/>
        <v>0</v>
      </c>
      <c r="AE141" s="32">
        <f t="shared" si="145"/>
        <v>3.0000000000000001E-3</v>
      </c>
      <c r="AF141" s="32">
        <f t="shared" si="145"/>
        <v>0</v>
      </c>
      <c r="AG141" s="32">
        <f t="shared" si="145"/>
        <v>0</v>
      </c>
      <c r="AH141" s="32">
        <f t="shared" si="145"/>
        <v>7.4499999999999997E-2</v>
      </c>
      <c r="AI141" s="32">
        <f t="shared" si="145"/>
        <v>2.52E-2</v>
      </c>
      <c r="AJ141" s="32">
        <f t="shared" si="145"/>
        <v>0.1125</v>
      </c>
      <c r="AK141" s="32">
        <f t="shared" si="145"/>
        <v>0.1411</v>
      </c>
      <c r="AL141" s="32">
        <f t="shared" si="145"/>
        <v>0.1167</v>
      </c>
      <c r="AM141" s="32">
        <f t="shared" si="145"/>
        <v>7.0499999999999993E-2</v>
      </c>
      <c r="AN141" s="32">
        <f t="shared" si="145"/>
        <v>0</v>
      </c>
      <c r="AO141" s="32">
        <f t="shared" si="145"/>
        <v>3.2399999999999998E-2</v>
      </c>
      <c r="AP141" s="32">
        <f t="shared" si="145"/>
        <v>0</v>
      </c>
      <c r="AQ141" s="32">
        <f t="shared" si="145"/>
        <v>3.8899999999999997E-2</v>
      </c>
      <c r="AR141" s="32">
        <f t="shared" si="145"/>
        <v>0</v>
      </c>
      <c r="AS141" s="32">
        <f t="shared" si="145"/>
        <v>0</v>
      </c>
      <c r="AT141" s="32">
        <f t="shared" si="145"/>
        <v>0</v>
      </c>
      <c r="AU141" s="32">
        <f t="shared" si="145"/>
        <v>8.3000000000000001E-3</v>
      </c>
      <c r="AV141" s="32">
        <f t="shared" si="145"/>
        <v>5.4199999999999998E-2</v>
      </c>
      <c r="AW141" s="32">
        <f t="shared" si="145"/>
        <v>0</v>
      </c>
      <c r="AX141" s="32">
        <f t="shared" si="145"/>
        <v>0</v>
      </c>
      <c r="AY141" s="32">
        <f t="shared" si="145"/>
        <v>3.2800000000000003E-2</v>
      </c>
      <c r="AZ141" s="32">
        <f t="shared" si="145"/>
        <v>4.0899999999999999E-2</v>
      </c>
      <c r="BA141" s="32">
        <f t="shared" si="145"/>
        <v>0</v>
      </c>
      <c r="BB141" s="32">
        <f t="shared" si="145"/>
        <v>9.1000000000000004E-3</v>
      </c>
      <c r="BC141" s="32">
        <f t="shared" si="145"/>
        <v>4.3400000000000001E-2</v>
      </c>
      <c r="BD141" s="32">
        <f t="shared" si="145"/>
        <v>0</v>
      </c>
      <c r="BE141" s="32">
        <f t="shared" si="145"/>
        <v>0</v>
      </c>
      <c r="BF141" s="32">
        <f t="shared" si="145"/>
        <v>0</v>
      </c>
      <c r="BG141" s="32">
        <f t="shared" si="145"/>
        <v>5.6899999999999999E-2</v>
      </c>
      <c r="BH141" s="32">
        <f t="shared" si="145"/>
        <v>0</v>
      </c>
      <c r="BI141" s="32">
        <f t="shared" si="145"/>
        <v>6.9699999999999998E-2</v>
      </c>
      <c r="BJ141" s="32">
        <f t="shared" si="145"/>
        <v>0</v>
      </c>
      <c r="BK141" s="32">
        <f t="shared" si="145"/>
        <v>0</v>
      </c>
      <c r="BL141" s="32">
        <f t="shared" si="145"/>
        <v>6.0199999999999997E-2</v>
      </c>
      <c r="BM141" s="32">
        <f t="shared" si="145"/>
        <v>1.9800000000000002E-2</v>
      </c>
      <c r="BN141" s="32">
        <f t="shared" si="145"/>
        <v>4.8399999999999999E-2</v>
      </c>
      <c r="BO141" s="32">
        <f t="shared" ref="BO141:DZ141" si="146">ROUND(IF((BO138-BO19)*0.3&lt;0=TRUE(),0,IF((BO102&lt;=50000),ROUND((BO138-BO19)*0.3,6),0)),4)</f>
        <v>3.3300000000000003E-2</v>
      </c>
      <c r="BP141" s="32">
        <f t="shared" si="146"/>
        <v>6.1100000000000002E-2</v>
      </c>
      <c r="BQ141" s="32">
        <f t="shared" si="146"/>
        <v>0</v>
      </c>
      <c r="BR141" s="32">
        <f t="shared" si="146"/>
        <v>0</v>
      </c>
      <c r="BS141" s="32">
        <f t="shared" si="146"/>
        <v>4.8500000000000001E-2</v>
      </c>
      <c r="BT141" s="32">
        <f t="shared" si="146"/>
        <v>0</v>
      </c>
      <c r="BU141" s="32">
        <f t="shared" si="146"/>
        <v>0</v>
      </c>
      <c r="BV141" s="32">
        <f t="shared" si="146"/>
        <v>0</v>
      </c>
      <c r="BW141" s="32">
        <f t="shared" si="146"/>
        <v>0</v>
      </c>
      <c r="BX141" s="32">
        <f t="shared" si="146"/>
        <v>0</v>
      </c>
      <c r="BY141" s="32">
        <f t="shared" si="146"/>
        <v>0.1188</v>
      </c>
      <c r="BZ141" s="32">
        <f t="shared" si="146"/>
        <v>3.5099999999999999E-2</v>
      </c>
      <c r="CA141" s="32">
        <f t="shared" si="146"/>
        <v>0</v>
      </c>
      <c r="CB141" s="32">
        <f t="shared" si="146"/>
        <v>0</v>
      </c>
      <c r="CC141" s="32">
        <f t="shared" si="146"/>
        <v>1.49E-2</v>
      </c>
      <c r="CD141" s="32">
        <f t="shared" si="146"/>
        <v>0</v>
      </c>
      <c r="CE141" s="32">
        <f t="shared" si="146"/>
        <v>7.0000000000000001E-3</v>
      </c>
      <c r="CF141" s="32">
        <f t="shared" si="146"/>
        <v>4.7399999999999998E-2</v>
      </c>
      <c r="CG141" s="32">
        <f t="shared" si="146"/>
        <v>2.9399999999999999E-2</v>
      </c>
      <c r="CH141" s="32">
        <f t="shared" si="146"/>
        <v>7.4399999999999994E-2</v>
      </c>
      <c r="CI141" s="32">
        <f t="shared" si="146"/>
        <v>6.8099999999999994E-2</v>
      </c>
      <c r="CJ141" s="32">
        <f t="shared" si="146"/>
        <v>3.9E-2</v>
      </c>
      <c r="CK141" s="32">
        <f t="shared" si="146"/>
        <v>0</v>
      </c>
      <c r="CL141" s="32">
        <f t="shared" si="146"/>
        <v>0</v>
      </c>
      <c r="CM141" s="32">
        <f t="shared" si="146"/>
        <v>9.5299999999999996E-2</v>
      </c>
      <c r="CN141" s="32">
        <f t="shared" si="146"/>
        <v>0</v>
      </c>
      <c r="CO141" s="32">
        <f t="shared" si="146"/>
        <v>0</v>
      </c>
      <c r="CP141" s="32">
        <f t="shared" si="146"/>
        <v>0</v>
      </c>
      <c r="CQ141" s="32">
        <f t="shared" si="146"/>
        <v>0.10390000000000001</v>
      </c>
      <c r="CR141" s="32">
        <f t="shared" si="146"/>
        <v>2.3900000000000001E-2</v>
      </c>
      <c r="CS141" s="32">
        <f t="shared" si="146"/>
        <v>5.9999999999999995E-4</v>
      </c>
      <c r="CT141" s="32">
        <f t="shared" si="146"/>
        <v>0.1229</v>
      </c>
      <c r="CU141" s="32">
        <f t="shared" si="146"/>
        <v>0</v>
      </c>
      <c r="CV141" s="32">
        <f t="shared" si="146"/>
        <v>0</v>
      </c>
      <c r="CW141" s="32">
        <f t="shared" si="146"/>
        <v>0</v>
      </c>
      <c r="CX141" s="32">
        <f t="shared" si="146"/>
        <v>2.12E-2</v>
      </c>
      <c r="CY141" s="32">
        <f t="shared" si="146"/>
        <v>4.48E-2</v>
      </c>
      <c r="CZ141" s="32">
        <f t="shared" si="146"/>
        <v>4.6699999999999998E-2</v>
      </c>
      <c r="DA141" s="32">
        <f t="shared" si="146"/>
        <v>0</v>
      </c>
      <c r="DB141" s="32">
        <f t="shared" si="146"/>
        <v>0</v>
      </c>
      <c r="DC141" s="32">
        <f t="shared" si="146"/>
        <v>0</v>
      </c>
      <c r="DD141" s="32">
        <f t="shared" si="146"/>
        <v>2.6100000000000002E-2</v>
      </c>
      <c r="DE141" s="32">
        <f t="shared" si="146"/>
        <v>0</v>
      </c>
      <c r="DF141" s="32">
        <f t="shared" si="146"/>
        <v>1.06E-2</v>
      </c>
      <c r="DG141" s="32">
        <f t="shared" si="146"/>
        <v>0</v>
      </c>
      <c r="DH141" s="32">
        <f t="shared" si="146"/>
        <v>1.01E-2</v>
      </c>
      <c r="DI141" s="32">
        <f t="shared" si="146"/>
        <v>7.6399999999999996E-2</v>
      </c>
      <c r="DJ141" s="32">
        <f t="shared" si="146"/>
        <v>1E-4</v>
      </c>
      <c r="DK141" s="32">
        <f t="shared" si="146"/>
        <v>3.8800000000000001E-2</v>
      </c>
      <c r="DL141" s="32">
        <f t="shared" si="146"/>
        <v>3.7100000000000001E-2</v>
      </c>
      <c r="DM141" s="32">
        <f t="shared" si="146"/>
        <v>4.4200000000000003E-2</v>
      </c>
      <c r="DN141" s="32">
        <f t="shared" si="146"/>
        <v>6.1699999999999998E-2</v>
      </c>
      <c r="DO141" s="32">
        <f t="shared" si="146"/>
        <v>7.1999999999999995E-2</v>
      </c>
      <c r="DP141" s="32">
        <f t="shared" si="146"/>
        <v>1.0699999999999999E-2</v>
      </c>
      <c r="DQ141" s="32">
        <f t="shared" si="146"/>
        <v>0</v>
      </c>
      <c r="DR141" s="32">
        <f t="shared" si="146"/>
        <v>0.1095</v>
      </c>
      <c r="DS141" s="32">
        <f t="shared" si="146"/>
        <v>0.11219999999999999</v>
      </c>
      <c r="DT141" s="32">
        <f t="shared" si="146"/>
        <v>0.111</v>
      </c>
      <c r="DU141" s="32">
        <f t="shared" si="146"/>
        <v>2.4500000000000001E-2</v>
      </c>
      <c r="DV141" s="32">
        <f t="shared" si="146"/>
        <v>2.9899999999999999E-2</v>
      </c>
      <c r="DW141" s="32">
        <f t="shared" si="146"/>
        <v>3.1E-2</v>
      </c>
      <c r="DX141" s="32">
        <f t="shared" si="146"/>
        <v>0</v>
      </c>
      <c r="DY141" s="32">
        <f t="shared" si="146"/>
        <v>0</v>
      </c>
      <c r="DZ141" s="32">
        <f t="shared" si="146"/>
        <v>0</v>
      </c>
      <c r="EA141" s="32">
        <f t="shared" ref="EA141:FX141" si="147">ROUND(IF((EA138-EA19)*0.3&lt;0=TRUE(),0,IF((EA102&lt;=50000),ROUND((EA138-EA19)*0.3,6),0)),4)</f>
        <v>0</v>
      </c>
      <c r="EB141" s="32">
        <f t="shared" si="147"/>
        <v>5.3100000000000001E-2</v>
      </c>
      <c r="EC141" s="32">
        <f t="shared" si="147"/>
        <v>0</v>
      </c>
      <c r="ED141" s="32">
        <f t="shared" si="147"/>
        <v>0</v>
      </c>
      <c r="EE141" s="32">
        <f t="shared" si="147"/>
        <v>8.2199999999999995E-2</v>
      </c>
      <c r="EF141" s="32">
        <f t="shared" si="147"/>
        <v>8.8999999999999996E-2</v>
      </c>
      <c r="EG141" s="32">
        <f t="shared" si="147"/>
        <v>6.9199999999999998E-2</v>
      </c>
      <c r="EH141" s="32">
        <f t="shared" si="147"/>
        <v>0</v>
      </c>
      <c r="EI141" s="32">
        <f t="shared" si="147"/>
        <v>0.1167</v>
      </c>
      <c r="EJ141" s="32">
        <f t="shared" si="147"/>
        <v>2.3400000000000001E-2</v>
      </c>
      <c r="EK141" s="32">
        <f t="shared" si="147"/>
        <v>0</v>
      </c>
      <c r="EL141" s="32">
        <f t="shared" si="147"/>
        <v>0</v>
      </c>
      <c r="EM141" s="32">
        <f t="shared" si="147"/>
        <v>2.8199999999999999E-2</v>
      </c>
      <c r="EN141" s="32">
        <f t="shared" si="147"/>
        <v>8.0799999999999997E-2</v>
      </c>
      <c r="EO141" s="32">
        <f t="shared" si="147"/>
        <v>3.7000000000000002E-3</v>
      </c>
      <c r="EP141" s="32">
        <f t="shared" si="147"/>
        <v>0</v>
      </c>
      <c r="EQ141" s="32">
        <f t="shared" si="147"/>
        <v>0</v>
      </c>
      <c r="ER141" s="32">
        <f t="shared" si="147"/>
        <v>0</v>
      </c>
      <c r="ES141" s="32">
        <f t="shared" si="147"/>
        <v>0</v>
      </c>
      <c r="ET141" s="32">
        <f t="shared" si="147"/>
        <v>8.0199999999999994E-2</v>
      </c>
      <c r="EU141" s="32">
        <f t="shared" si="147"/>
        <v>0.1396</v>
      </c>
      <c r="EV141" s="32">
        <f t="shared" si="147"/>
        <v>4.7E-2</v>
      </c>
      <c r="EW141" s="32">
        <f t="shared" si="147"/>
        <v>0</v>
      </c>
      <c r="EX141" s="32">
        <f t="shared" si="147"/>
        <v>0</v>
      </c>
      <c r="EY141" s="32">
        <f t="shared" si="147"/>
        <v>2.0400000000000001E-2</v>
      </c>
      <c r="EZ141" s="32">
        <f t="shared" si="147"/>
        <v>3.8899999999999997E-2</v>
      </c>
      <c r="FA141" s="32">
        <f t="shared" si="147"/>
        <v>0</v>
      </c>
      <c r="FB141" s="32">
        <f t="shared" si="147"/>
        <v>5.6000000000000001E-2</v>
      </c>
      <c r="FC141" s="32">
        <f t="shared" si="147"/>
        <v>0</v>
      </c>
      <c r="FD141" s="32">
        <f t="shared" si="147"/>
        <v>4.6100000000000002E-2</v>
      </c>
      <c r="FE141" s="32">
        <f t="shared" si="147"/>
        <v>3.8800000000000001E-2</v>
      </c>
      <c r="FF141" s="32">
        <f t="shared" si="147"/>
        <v>3.5099999999999999E-2</v>
      </c>
      <c r="FG141" s="32">
        <f t="shared" si="147"/>
        <v>8.0000000000000004E-4</v>
      </c>
      <c r="FH141" s="32">
        <f t="shared" si="147"/>
        <v>4.6600000000000003E-2</v>
      </c>
      <c r="FI141" s="32">
        <f t="shared" si="147"/>
        <v>1.8499999999999999E-2</v>
      </c>
      <c r="FJ141" s="32">
        <f t="shared" si="147"/>
        <v>0</v>
      </c>
      <c r="FK141" s="32">
        <f t="shared" si="147"/>
        <v>2.1999999999999999E-2</v>
      </c>
      <c r="FL141" s="32">
        <f t="shared" si="147"/>
        <v>0</v>
      </c>
      <c r="FM141" s="32">
        <f t="shared" si="147"/>
        <v>0</v>
      </c>
      <c r="FN141" s="32">
        <f t="shared" si="147"/>
        <v>7.8399999999999997E-2</v>
      </c>
      <c r="FO141" s="32">
        <f t="shared" si="147"/>
        <v>0</v>
      </c>
      <c r="FP141" s="32">
        <f t="shared" si="147"/>
        <v>5.0599999999999999E-2</v>
      </c>
      <c r="FQ141" s="32">
        <f t="shared" si="147"/>
        <v>0</v>
      </c>
      <c r="FR141" s="32">
        <f t="shared" si="147"/>
        <v>0</v>
      </c>
      <c r="FS141" s="32">
        <f t="shared" si="147"/>
        <v>0</v>
      </c>
      <c r="FT141" s="32">
        <f t="shared" si="147"/>
        <v>0</v>
      </c>
      <c r="FU141" s="32">
        <f t="shared" si="147"/>
        <v>6.3299999999999995E-2</v>
      </c>
      <c r="FV141" s="32">
        <f t="shared" si="147"/>
        <v>3.15E-2</v>
      </c>
      <c r="FW141" s="32">
        <f t="shared" si="147"/>
        <v>5.0599999999999999E-2</v>
      </c>
      <c r="FX141" s="32">
        <f t="shared" si="147"/>
        <v>4.0000000000000001E-3</v>
      </c>
      <c r="FY141" s="7"/>
      <c r="FZ141" s="32"/>
      <c r="GA141" s="7"/>
      <c r="GB141" s="20"/>
      <c r="GC141" s="20"/>
      <c r="GD141" s="20"/>
      <c r="GE141" s="20"/>
      <c r="GF141" s="20"/>
      <c r="GG141" s="7"/>
      <c r="GH141" s="18"/>
      <c r="GI141" s="18"/>
      <c r="GJ141" s="18"/>
      <c r="GK141" s="7"/>
      <c r="GL141" s="7"/>
      <c r="GM141" s="7"/>
    </row>
    <row r="142" spans="1:256" x14ac:dyDescent="0.2">
      <c r="A142" s="7"/>
      <c r="B142" s="7" t="s">
        <v>646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47"/>
      <c r="FZ142" s="7"/>
      <c r="GA142" s="7"/>
      <c r="GB142" s="32"/>
      <c r="GC142" s="32"/>
      <c r="GD142" s="32"/>
      <c r="GE142" s="32"/>
      <c r="GF142" s="32"/>
      <c r="GG142" s="7"/>
      <c r="GH142" s="7"/>
      <c r="GI142" s="7"/>
      <c r="GJ142" s="7"/>
      <c r="GK142" s="7"/>
      <c r="GL142" s="7"/>
      <c r="GM142" s="7"/>
    </row>
    <row r="143" spans="1:256" x14ac:dyDescent="0.2">
      <c r="A143" s="6" t="s">
        <v>647</v>
      </c>
      <c r="B143" s="7" t="s">
        <v>648</v>
      </c>
      <c r="C143" s="32">
        <f t="shared" ref="C143:BN143" si="148">ROUND(IF((C138-C19)*0.36&lt;0=TRUE(),0,IF((C102&gt;50000),(C138-C19)*0.36,0)),4)</f>
        <v>0</v>
      </c>
      <c r="D143" s="32">
        <f t="shared" si="148"/>
        <v>0</v>
      </c>
      <c r="E143" s="32">
        <f t="shared" si="148"/>
        <v>0</v>
      </c>
      <c r="F143" s="32">
        <f t="shared" si="148"/>
        <v>0</v>
      </c>
      <c r="G143" s="32">
        <f t="shared" si="148"/>
        <v>0</v>
      </c>
      <c r="H143" s="32">
        <f t="shared" si="148"/>
        <v>0</v>
      </c>
      <c r="I143" s="32">
        <f t="shared" si="148"/>
        <v>0</v>
      </c>
      <c r="J143" s="32">
        <f t="shared" si="148"/>
        <v>0</v>
      </c>
      <c r="K143" s="32">
        <f t="shared" si="148"/>
        <v>0</v>
      </c>
      <c r="L143" s="32">
        <f t="shared" si="148"/>
        <v>0</v>
      </c>
      <c r="M143" s="32">
        <f t="shared" si="148"/>
        <v>0</v>
      </c>
      <c r="N143" s="32">
        <f t="shared" si="148"/>
        <v>0</v>
      </c>
      <c r="O143" s="32">
        <f t="shared" si="148"/>
        <v>0</v>
      </c>
      <c r="P143" s="32">
        <f t="shared" si="148"/>
        <v>0</v>
      </c>
      <c r="Q143" s="32">
        <f t="shared" si="148"/>
        <v>0</v>
      </c>
      <c r="R143" s="32">
        <f t="shared" si="148"/>
        <v>0</v>
      </c>
      <c r="S143" s="32">
        <f t="shared" si="148"/>
        <v>0</v>
      </c>
      <c r="T143" s="32">
        <f t="shared" si="148"/>
        <v>0</v>
      </c>
      <c r="U143" s="32">
        <f t="shared" si="148"/>
        <v>0</v>
      </c>
      <c r="V143" s="32">
        <f t="shared" si="148"/>
        <v>0</v>
      </c>
      <c r="W143" s="32">
        <f t="shared" si="148"/>
        <v>0</v>
      </c>
      <c r="X143" s="32">
        <f t="shared" si="148"/>
        <v>0</v>
      </c>
      <c r="Y143" s="32">
        <f t="shared" si="148"/>
        <v>0</v>
      </c>
      <c r="Z143" s="32">
        <f t="shared" si="148"/>
        <v>0</v>
      </c>
      <c r="AA143" s="32">
        <f t="shared" si="148"/>
        <v>0</v>
      </c>
      <c r="AB143" s="32">
        <f t="shared" si="148"/>
        <v>0</v>
      </c>
      <c r="AC143" s="32">
        <f t="shared" si="148"/>
        <v>0</v>
      </c>
      <c r="AD143" s="32">
        <f t="shared" si="148"/>
        <v>0</v>
      </c>
      <c r="AE143" s="32">
        <f t="shared" si="148"/>
        <v>0</v>
      </c>
      <c r="AF143" s="32">
        <f t="shared" si="148"/>
        <v>0</v>
      </c>
      <c r="AG143" s="32">
        <f t="shared" si="148"/>
        <v>0</v>
      </c>
      <c r="AH143" s="32">
        <f t="shared" si="148"/>
        <v>0</v>
      </c>
      <c r="AI143" s="32">
        <f t="shared" si="148"/>
        <v>0</v>
      </c>
      <c r="AJ143" s="32">
        <f t="shared" si="148"/>
        <v>0</v>
      </c>
      <c r="AK143" s="32">
        <f t="shared" si="148"/>
        <v>0</v>
      </c>
      <c r="AL143" s="32">
        <f t="shared" si="148"/>
        <v>0</v>
      </c>
      <c r="AM143" s="32">
        <f t="shared" si="148"/>
        <v>0</v>
      </c>
      <c r="AN143" s="32">
        <f t="shared" si="148"/>
        <v>0</v>
      </c>
      <c r="AO143" s="32">
        <f t="shared" si="148"/>
        <v>0</v>
      </c>
      <c r="AP143" s="32">
        <f t="shared" si="148"/>
        <v>7.7299999999999994E-2</v>
      </c>
      <c r="AQ143" s="32">
        <f t="shared" si="148"/>
        <v>0</v>
      </c>
      <c r="AR143" s="32">
        <f t="shared" si="148"/>
        <v>0</v>
      </c>
      <c r="AS143" s="32">
        <f t="shared" si="148"/>
        <v>0</v>
      </c>
      <c r="AT143" s="32">
        <f t="shared" si="148"/>
        <v>0</v>
      </c>
      <c r="AU143" s="32">
        <f t="shared" si="148"/>
        <v>0</v>
      </c>
      <c r="AV143" s="32">
        <f t="shared" si="148"/>
        <v>0</v>
      </c>
      <c r="AW143" s="32">
        <f t="shared" si="148"/>
        <v>0</v>
      </c>
      <c r="AX143" s="32">
        <f t="shared" si="148"/>
        <v>0</v>
      </c>
      <c r="AY143" s="32">
        <f t="shared" si="148"/>
        <v>0</v>
      </c>
      <c r="AZ143" s="32">
        <f t="shared" si="148"/>
        <v>0</v>
      </c>
      <c r="BA143" s="32">
        <f t="shared" si="148"/>
        <v>0</v>
      </c>
      <c r="BB143" s="32">
        <f t="shared" si="148"/>
        <v>0</v>
      </c>
      <c r="BC143" s="32">
        <f t="shared" si="148"/>
        <v>0</v>
      </c>
      <c r="BD143" s="32">
        <f t="shared" si="148"/>
        <v>0</v>
      </c>
      <c r="BE143" s="32">
        <f t="shared" si="148"/>
        <v>0</v>
      </c>
      <c r="BF143" s="32">
        <f t="shared" si="148"/>
        <v>0</v>
      </c>
      <c r="BG143" s="32">
        <f t="shared" si="148"/>
        <v>0</v>
      </c>
      <c r="BH143" s="32">
        <f t="shared" si="148"/>
        <v>0</v>
      </c>
      <c r="BI143" s="32">
        <f t="shared" si="148"/>
        <v>0</v>
      </c>
      <c r="BJ143" s="32">
        <f t="shared" si="148"/>
        <v>0</v>
      </c>
      <c r="BK143" s="32">
        <f t="shared" si="148"/>
        <v>0</v>
      </c>
      <c r="BL143" s="32">
        <f t="shared" si="148"/>
        <v>0</v>
      </c>
      <c r="BM143" s="32">
        <f t="shared" si="148"/>
        <v>0</v>
      </c>
      <c r="BN143" s="32">
        <f t="shared" si="148"/>
        <v>0</v>
      </c>
      <c r="BO143" s="32">
        <f t="shared" ref="BO143:DZ143" si="149">ROUND(IF((BO138-BO19)*0.36&lt;0=TRUE(),0,IF((BO102&gt;50000),(BO138-BO19)*0.36,0)),4)</f>
        <v>0</v>
      </c>
      <c r="BP143" s="32">
        <f t="shared" si="149"/>
        <v>0</v>
      </c>
      <c r="BQ143" s="32">
        <f t="shared" si="149"/>
        <v>0</v>
      </c>
      <c r="BR143" s="32">
        <f t="shared" si="149"/>
        <v>0</v>
      </c>
      <c r="BS143" s="32">
        <f t="shared" si="149"/>
        <v>0</v>
      </c>
      <c r="BT143" s="32">
        <f t="shared" si="149"/>
        <v>0</v>
      </c>
      <c r="BU143" s="32">
        <f t="shared" si="149"/>
        <v>0</v>
      </c>
      <c r="BV143" s="32">
        <f t="shared" si="149"/>
        <v>0</v>
      </c>
      <c r="BW143" s="32">
        <f t="shared" si="149"/>
        <v>0</v>
      </c>
      <c r="BX143" s="32">
        <f t="shared" si="149"/>
        <v>0</v>
      </c>
      <c r="BY143" s="32">
        <f t="shared" si="149"/>
        <v>0</v>
      </c>
      <c r="BZ143" s="32">
        <f t="shared" si="149"/>
        <v>0</v>
      </c>
      <c r="CA143" s="32">
        <f t="shared" si="149"/>
        <v>0</v>
      </c>
      <c r="CB143" s="32">
        <f t="shared" si="149"/>
        <v>0</v>
      </c>
      <c r="CC143" s="32">
        <f t="shared" si="149"/>
        <v>0</v>
      </c>
      <c r="CD143" s="32">
        <f t="shared" si="149"/>
        <v>0</v>
      </c>
      <c r="CE143" s="32">
        <f t="shared" si="149"/>
        <v>0</v>
      </c>
      <c r="CF143" s="32">
        <f t="shared" si="149"/>
        <v>0</v>
      </c>
      <c r="CG143" s="32">
        <f t="shared" si="149"/>
        <v>0</v>
      </c>
      <c r="CH143" s="32">
        <f t="shared" si="149"/>
        <v>0</v>
      </c>
      <c r="CI143" s="32">
        <f t="shared" si="149"/>
        <v>0</v>
      </c>
      <c r="CJ143" s="32">
        <f t="shared" si="149"/>
        <v>0</v>
      </c>
      <c r="CK143" s="32">
        <f t="shared" si="149"/>
        <v>0</v>
      </c>
      <c r="CL143" s="32">
        <f t="shared" si="149"/>
        <v>0</v>
      </c>
      <c r="CM143" s="32">
        <f t="shared" si="149"/>
        <v>0</v>
      </c>
      <c r="CN143" s="32">
        <f t="shared" si="149"/>
        <v>0</v>
      </c>
      <c r="CO143" s="32">
        <f t="shared" si="149"/>
        <v>0</v>
      </c>
      <c r="CP143" s="32">
        <f t="shared" si="149"/>
        <v>0</v>
      </c>
      <c r="CQ143" s="32">
        <f t="shared" si="149"/>
        <v>0</v>
      </c>
      <c r="CR143" s="32">
        <f t="shared" si="149"/>
        <v>0</v>
      </c>
      <c r="CS143" s="32">
        <f t="shared" si="149"/>
        <v>0</v>
      </c>
      <c r="CT143" s="32">
        <f t="shared" si="149"/>
        <v>0</v>
      </c>
      <c r="CU143" s="32">
        <f t="shared" si="149"/>
        <v>0</v>
      </c>
      <c r="CV143" s="32">
        <f t="shared" si="149"/>
        <v>0</v>
      </c>
      <c r="CW143" s="32">
        <f t="shared" si="149"/>
        <v>0</v>
      </c>
      <c r="CX143" s="32">
        <f t="shared" si="149"/>
        <v>0</v>
      </c>
      <c r="CY143" s="32">
        <f t="shared" si="149"/>
        <v>0</v>
      </c>
      <c r="CZ143" s="32">
        <f t="shared" si="149"/>
        <v>0</v>
      </c>
      <c r="DA143" s="32">
        <f t="shared" si="149"/>
        <v>0</v>
      </c>
      <c r="DB143" s="32">
        <f t="shared" si="149"/>
        <v>0</v>
      </c>
      <c r="DC143" s="32">
        <f t="shared" si="149"/>
        <v>0</v>
      </c>
      <c r="DD143" s="32">
        <f t="shared" si="149"/>
        <v>0</v>
      </c>
      <c r="DE143" s="32">
        <f t="shared" si="149"/>
        <v>0</v>
      </c>
      <c r="DF143" s="32">
        <f t="shared" si="149"/>
        <v>0</v>
      </c>
      <c r="DG143" s="32">
        <f t="shared" si="149"/>
        <v>0</v>
      </c>
      <c r="DH143" s="32">
        <f t="shared" si="149"/>
        <v>0</v>
      </c>
      <c r="DI143" s="32">
        <f t="shared" si="149"/>
        <v>0</v>
      </c>
      <c r="DJ143" s="32">
        <f t="shared" si="149"/>
        <v>0</v>
      </c>
      <c r="DK143" s="32">
        <f t="shared" si="149"/>
        <v>0</v>
      </c>
      <c r="DL143" s="32">
        <f t="shared" si="149"/>
        <v>0</v>
      </c>
      <c r="DM143" s="32">
        <f t="shared" si="149"/>
        <v>0</v>
      </c>
      <c r="DN143" s="32">
        <f t="shared" si="149"/>
        <v>0</v>
      </c>
      <c r="DO143" s="32">
        <f t="shared" si="149"/>
        <v>0</v>
      </c>
      <c r="DP143" s="32">
        <f t="shared" si="149"/>
        <v>0</v>
      </c>
      <c r="DQ143" s="32">
        <f t="shared" si="149"/>
        <v>0</v>
      </c>
      <c r="DR143" s="32">
        <f t="shared" si="149"/>
        <v>0</v>
      </c>
      <c r="DS143" s="32">
        <f t="shared" si="149"/>
        <v>0</v>
      </c>
      <c r="DT143" s="32">
        <f t="shared" si="149"/>
        <v>0</v>
      </c>
      <c r="DU143" s="32">
        <f t="shared" si="149"/>
        <v>0</v>
      </c>
      <c r="DV143" s="32">
        <f t="shared" si="149"/>
        <v>0</v>
      </c>
      <c r="DW143" s="32">
        <f t="shared" si="149"/>
        <v>0</v>
      </c>
      <c r="DX143" s="32">
        <f t="shared" si="149"/>
        <v>0</v>
      </c>
      <c r="DY143" s="32">
        <f t="shared" si="149"/>
        <v>0</v>
      </c>
      <c r="DZ143" s="32">
        <f t="shared" si="149"/>
        <v>0</v>
      </c>
      <c r="EA143" s="32">
        <f t="shared" ref="EA143:FX143" si="150">ROUND(IF((EA138-EA19)*0.36&lt;0=TRUE(),0,IF((EA102&gt;50000),(EA138-EA19)*0.36,0)),4)</f>
        <v>0</v>
      </c>
      <c r="EB143" s="32">
        <f t="shared" si="150"/>
        <v>0</v>
      </c>
      <c r="EC143" s="32">
        <f t="shared" si="150"/>
        <v>0</v>
      </c>
      <c r="ED143" s="32">
        <f t="shared" si="150"/>
        <v>0</v>
      </c>
      <c r="EE143" s="32">
        <f t="shared" si="150"/>
        <v>0</v>
      </c>
      <c r="EF143" s="32">
        <f t="shared" si="150"/>
        <v>0</v>
      </c>
      <c r="EG143" s="32">
        <f t="shared" si="150"/>
        <v>0</v>
      </c>
      <c r="EH143" s="32">
        <f t="shared" si="150"/>
        <v>0</v>
      </c>
      <c r="EI143" s="32">
        <f t="shared" si="150"/>
        <v>0</v>
      </c>
      <c r="EJ143" s="32">
        <f t="shared" si="150"/>
        <v>0</v>
      </c>
      <c r="EK143" s="32">
        <f t="shared" si="150"/>
        <v>0</v>
      </c>
      <c r="EL143" s="32">
        <f t="shared" si="150"/>
        <v>0</v>
      </c>
      <c r="EM143" s="32">
        <f t="shared" si="150"/>
        <v>0</v>
      </c>
      <c r="EN143" s="32">
        <f t="shared" si="150"/>
        <v>0</v>
      </c>
      <c r="EO143" s="32">
        <f t="shared" si="150"/>
        <v>0</v>
      </c>
      <c r="EP143" s="32">
        <f t="shared" si="150"/>
        <v>0</v>
      </c>
      <c r="EQ143" s="32">
        <f t="shared" si="150"/>
        <v>0</v>
      </c>
      <c r="ER143" s="32">
        <f t="shared" si="150"/>
        <v>0</v>
      </c>
      <c r="ES143" s="32">
        <f t="shared" si="150"/>
        <v>0</v>
      </c>
      <c r="ET143" s="32">
        <f t="shared" si="150"/>
        <v>0</v>
      </c>
      <c r="EU143" s="32">
        <f t="shared" si="150"/>
        <v>0</v>
      </c>
      <c r="EV143" s="32">
        <f t="shared" si="150"/>
        <v>0</v>
      </c>
      <c r="EW143" s="32">
        <f t="shared" si="150"/>
        <v>0</v>
      </c>
      <c r="EX143" s="32">
        <f t="shared" si="150"/>
        <v>0</v>
      </c>
      <c r="EY143" s="32">
        <f t="shared" si="150"/>
        <v>0</v>
      </c>
      <c r="EZ143" s="32">
        <f t="shared" si="150"/>
        <v>0</v>
      </c>
      <c r="FA143" s="32">
        <f t="shared" si="150"/>
        <v>0</v>
      </c>
      <c r="FB143" s="32">
        <f t="shared" si="150"/>
        <v>0</v>
      </c>
      <c r="FC143" s="32">
        <f t="shared" si="150"/>
        <v>0</v>
      </c>
      <c r="FD143" s="32">
        <f t="shared" si="150"/>
        <v>0</v>
      </c>
      <c r="FE143" s="32">
        <f t="shared" si="150"/>
        <v>0</v>
      </c>
      <c r="FF143" s="32">
        <f t="shared" si="150"/>
        <v>0</v>
      </c>
      <c r="FG143" s="32">
        <f t="shared" si="150"/>
        <v>0</v>
      </c>
      <c r="FH143" s="32">
        <f t="shared" si="150"/>
        <v>0</v>
      </c>
      <c r="FI143" s="32">
        <f t="shared" si="150"/>
        <v>0</v>
      </c>
      <c r="FJ143" s="32">
        <f t="shared" si="150"/>
        <v>0</v>
      </c>
      <c r="FK143" s="32">
        <f t="shared" si="150"/>
        <v>0</v>
      </c>
      <c r="FL143" s="32">
        <f t="shared" si="150"/>
        <v>0</v>
      </c>
      <c r="FM143" s="32">
        <f t="shared" si="150"/>
        <v>0</v>
      </c>
      <c r="FN143" s="32">
        <f t="shared" si="150"/>
        <v>0</v>
      </c>
      <c r="FO143" s="32">
        <f t="shared" si="150"/>
        <v>0</v>
      </c>
      <c r="FP143" s="32">
        <f t="shared" si="150"/>
        <v>0</v>
      </c>
      <c r="FQ143" s="32">
        <f t="shared" si="150"/>
        <v>0</v>
      </c>
      <c r="FR143" s="32">
        <f t="shared" si="150"/>
        <v>0</v>
      </c>
      <c r="FS143" s="32">
        <f t="shared" si="150"/>
        <v>0</v>
      </c>
      <c r="FT143" s="32">
        <f t="shared" si="150"/>
        <v>0</v>
      </c>
      <c r="FU143" s="32">
        <f t="shared" si="150"/>
        <v>0</v>
      </c>
      <c r="FV143" s="32">
        <f t="shared" si="150"/>
        <v>0</v>
      </c>
      <c r="FW143" s="32">
        <f t="shared" si="150"/>
        <v>0</v>
      </c>
      <c r="FX143" s="32">
        <f t="shared" si="150"/>
        <v>0</v>
      </c>
      <c r="FY143" s="32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</row>
    <row r="144" spans="1:256" x14ac:dyDescent="0.2">
      <c r="A144" s="7"/>
      <c r="B144" s="7" t="s">
        <v>649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47"/>
      <c r="GC144" s="47"/>
      <c r="GD144" s="47"/>
      <c r="GE144" s="47"/>
      <c r="GF144" s="47"/>
      <c r="GG144" s="7"/>
      <c r="GH144" s="47"/>
      <c r="GI144" s="47"/>
      <c r="GJ144" s="47"/>
      <c r="GK144" s="47"/>
      <c r="GL144" s="47"/>
      <c r="GM144" s="47"/>
    </row>
    <row r="145" spans="1:195" x14ac:dyDescent="0.2">
      <c r="A145" s="6" t="s">
        <v>650</v>
      </c>
      <c r="B145" s="7" t="s">
        <v>651</v>
      </c>
      <c r="C145" s="94">
        <f t="shared" ref="C145:BN145" si="151">MAX(C141,C143)</f>
        <v>8.9800000000000005E-2</v>
      </c>
      <c r="D145" s="94">
        <f t="shared" si="151"/>
        <v>1.61E-2</v>
      </c>
      <c r="E145" s="94">
        <f t="shared" si="151"/>
        <v>0.1295</v>
      </c>
      <c r="F145" s="94">
        <f t="shared" si="151"/>
        <v>0</v>
      </c>
      <c r="G145" s="94">
        <f t="shared" si="151"/>
        <v>0</v>
      </c>
      <c r="H145" s="94">
        <f t="shared" si="151"/>
        <v>0</v>
      </c>
      <c r="I145" s="94">
        <f t="shared" si="151"/>
        <v>0.1086</v>
      </c>
      <c r="J145" s="94">
        <f t="shared" si="151"/>
        <v>7.1900000000000006E-2</v>
      </c>
      <c r="K145" s="94">
        <f t="shared" si="151"/>
        <v>3.2399999999999998E-2</v>
      </c>
      <c r="L145" s="94">
        <f t="shared" si="151"/>
        <v>6.2300000000000001E-2</v>
      </c>
      <c r="M145" s="94">
        <f t="shared" si="151"/>
        <v>0.1565</v>
      </c>
      <c r="N145" s="94">
        <f t="shared" si="151"/>
        <v>0</v>
      </c>
      <c r="O145" s="94">
        <f t="shared" si="151"/>
        <v>0</v>
      </c>
      <c r="P145" s="94">
        <f t="shared" si="151"/>
        <v>4.1000000000000003E-3</v>
      </c>
      <c r="Q145" s="94">
        <f t="shared" si="151"/>
        <v>0.1028</v>
      </c>
      <c r="R145" s="94">
        <f t="shared" si="151"/>
        <v>8.0000000000000004E-4</v>
      </c>
      <c r="S145" s="94">
        <f t="shared" si="151"/>
        <v>3.3500000000000002E-2</v>
      </c>
      <c r="T145" s="94">
        <f t="shared" si="151"/>
        <v>5.5100000000000003E-2</v>
      </c>
      <c r="U145" s="94">
        <f t="shared" si="151"/>
        <v>8.6999999999999994E-2</v>
      </c>
      <c r="V145" s="94">
        <f t="shared" si="151"/>
        <v>6.3100000000000003E-2</v>
      </c>
      <c r="W145" s="94">
        <f t="shared" si="151"/>
        <v>0</v>
      </c>
      <c r="X145" s="94">
        <f t="shared" si="151"/>
        <v>5.4999999999999997E-3</v>
      </c>
      <c r="Y145" s="94">
        <f t="shared" si="151"/>
        <v>7.8299999999999995E-2</v>
      </c>
      <c r="Z145" s="94">
        <f t="shared" si="151"/>
        <v>1.77E-2</v>
      </c>
      <c r="AA145" s="94">
        <f t="shared" si="151"/>
        <v>0</v>
      </c>
      <c r="AB145" s="94">
        <f t="shared" si="151"/>
        <v>0</v>
      </c>
      <c r="AC145" s="94">
        <f t="shared" si="151"/>
        <v>0</v>
      </c>
      <c r="AD145" s="94">
        <f t="shared" si="151"/>
        <v>0</v>
      </c>
      <c r="AE145" s="94">
        <f t="shared" si="151"/>
        <v>3.0000000000000001E-3</v>
      </c>
      <c r="AF145" s="94">
        <f t="shared" si="151"/>
        <v>0</v>
      </c>
      <c r="AG145" s="94">
        <f t="shared" si="151"/>
        <v>0</v>
      </c>
      <c r="AH145" s="94">
        <f t="shared" si="151"/>
        <v>7.4499999999999997E-2</v>
      </c>
      <c r="AI145" s="94">
        <f t="shared" si="151"/>
        <v>2.52E-2</v>
      </c>
      <c r="AJ145" s="94">
        <f t="shared" si="151"/>
        <v>0.1125</v>
      </c>
      <c r="AK145" s="94">
        <f t="shared" si="151"/>
        <v>0.1411</v>
      </c>
      <c r="AL145" s="94">
        <f t="shared" si="151"/>
        <v>0.1167</v>
      </c>
      <c r="AM145" s="94">
        <f t="shared" si="151"/>
        <v>7.0499999999999993E-2</v>
      </c>
      <c r="AN145" s="94">
        <f t="shared" si="151"/>
        <v>0</v>
      </c>
      <c r="AO145" s="94">
        <f t="shared" si="151"/>
        <v>3.2399999999999998E-2</v>
      </c>
      <c r="AP145" s="94">
        <f t="shared" si="151"/>
        <v>7.7299999999999994E-2</v>
      </c>
      <c r="AQ145" s="94">
        <f t="shared" si="151"/>
        <v>3.8899999999999997E-2</v>
      </c>
      <c r="AR145" s="94">
        <f t="shared" si="151"/>
        <v>0</v>
      </c>
      <c r="AS145" s="94">
        <f t="shared" si="151"/>
        <v>0</v>
      </c>
      <c r="AT145" s="94">
        <f t="shared" si="151"/>
        <v>0</v>
      </c>
      <c r="AU145" s="94">
        <f t="shared" si="151"/>
        <v>8.3000000000000001E-3</v>
      </c>
      <c r="AV145" s="94">
        <f t="shared" si="151"/>
        <v>5.4199999999999998E-2</v>
      </c>
      <c r="AW145" s="94">
        <f t="shared" si="151"/>
        <v>0</v>
      </c>
      <c r="AX145" s="94">
        <f t="shared" si="151"/>
        <v>0</v>
      </c>
      <c r="AY145" s="94">
        <f t="shared" si="151"/>
        <v>3.2800000000000003E-2</v>
      </c>
      <c r="AZ145" s="94">
        <f t="shared" si="151"/>
        <v>4.0899999999999999E-2</v>
      </c>
      <c r="BA145" s="94">
        <f t="shared" si="151"/>
        <v>0</v>
      </c>
      <c r="BB145" s="94">
        <f t="shared" si="151"/>
        <v>9.1000000000000004E-3</v>
      </c>
      <c r="BC145" s="94">
        <f t="shared" si="151"/>
        <v>4.3400000000000001E-2</v>
      </c>
      <c r="BD145" s="94">
        <f t="shared" si="151"/>
        <v>0</v>
      </c>
      <c r="BE145" s="94">
        <f t="shared" si="151"/>
        <v>0</v>
      </c>
      <c r="BF145" s="94">
        <f t="shared" si="151"/>
        <v>0</v>
      </c>
      <c r="BG145" s="94">
        <f t="shared" si="151"/>
        <v>5.6899999999999999E-2</v>
      </c>
      <c r="BH145" s="94">
        <f t="shared" si="151"/>
        <v>0</v>
      </c>
      <c r="BI145" s="94">
        <f t="shared" si="151"/>
        <v>6.9699999999999998E-2</v>
      </c>
      <c r="BJ145" s="94">
        <f t="shared" si="151"/>
        <v>0</v>
      </c>
      <c r="BK145" s="94">
        <f t="shared" si="151"/>
        <v>0</v>
      </c>
      <c r="BL145" s="94">
        <f t="shared" si="151"/>
        <v>6.0199999999999997E-2</v>
      </c>
      <c r="BM145" s="94">
        <f t="shared" si="151"/>
        <v>1.9800000000000002E-2</v>
      </c>
      <c r="BN145" s="94">
        <f t="shared" si="151"/>
        <v>4.8399999999999999E-2</v>
      </c>
      <c r="BO145" s="94">
        <f t="shared" ref="BO145:DZ145" si="152">MAX(BO141,BO143)</f>
        <v>3.3300000000000003E-2</v>
      </c>
      <c r="BP145" s="94">
        <f t="shared" si="152"/>
        <v>6.1100000000000002E-2</v>
      </c>
      <c r="BQ145" s="94">
        <f t="shared" si="152"/>
        <v>0</v>
      </c>
      <c r="BR145" s="94">
        <f t="shared" si="152"/>
        <v>0</v>
      </c>
      <c r="BS145" s="94">
        <f t="shared" si="152"/>
        <v>4.8500000000000001E-2</v>
      </c>
      <c r="BT145" s="94">
        <f t="shared" si="152"/>
        <v>0</v>
      </c>
      <c r="BU145" s="94">
        <f t="shared" si="152"/>
        <v>0</v>
      </c>
      <c r="BV145" s="94">
        <f t="shared" si="152"/>
        <v>0</v>
      </c>
      <c r="BW145" s="94">
        <f t="shared" si="152"/>
        <v>0</v>
      </c>
      <c r="BX145" s="94">
        <f t="shared" si="152"/>
        <v>0</v>
      </c>
      <c r="BY145" s="94">
        <f t="shared" si="152"/>
        <v>0.1188</v>
      </c>
      <c r="BZ145" s="94">
        <f t="shared" si="152"/>
        <v>3.5099999999999999E-2</v>
      </c>
      <c r="CA145" s="94">
        <f t="shared" si="152"/>
        <v>0</v>
      </c>
      <c r="CB145" s="94">
        <f t="shared" si="152"/>
        <v>0</v>
      </c>
      <c r="CC145" s="94">
        <f t="shared" si="152"/>
        <v>1.49E-2</v>
      </c>
      <c r="CD145" s="94">
        <f t="shared" si="152"/>
        <v>0</v>
      </c>
      <c r="CE145" s="94">
        <f t="shared" si="152"/>
        <v>7.0000000000000001E-3</v>
      </c>
      <c r="CF145" s="94">
        <f t="shared" si="152"/>
        <v>4.7399999999999998E-2</v>
      </c>
      <c r="CG145" s="94">
        <f t="shared" si="152"/>
        <v>2.9399999999999999E-2</v>
      </c>
      <c r="CH145" s="94">
        <f t="shared" si="152"/>
        <v>7.4399999999999994E-2</v>
      </c>
      <c r="CI145" s="94">
        <f t="shared" si="152"/>
        <v>6.8099999999999994E-2</v>
      </c>
      <c r="CJ145" s="94">
        <f t="shared" si="152"/>
        <v>3.9E-2</v>
      </c>
      <c r="CK145" s="94">
        <f t="shared" si="152"/>
        <v>0</v>
      </c>
      <c r="CL145" s="94">
        <f t="shared" si="152"/>
        <v>0</v>
      </c>
      <c r="CM145" s="94">
        <f t="shared" si="152"/>
        <v>9.5299999999999996E-2</v>
      </c>
      <c r="CN145" s="94">
        <f t="shared" si="152"/>
        <v>0</v>
      </c>
      <c r="CO145" s="94">
        <f t="shared" si="152"/>
        <v>0</v>
      </c>
      <c r="CP145" s="94">
        <f t="shared" si="152"/>
        <v>0</v>
      </c>
      <c r="CQ145" s="94">
        <f t="shared" si="152"/>
        <v>0.10390000000000001</v>
      </c>
      <c r="CR145" s="94">
        <f t="shared" si="152"/>
        <v>2.3900000000000001E-2</v>
      </c>
      <c r="CS145" s="94">
        <f t="shared" si="152"/>
        <v>5.9999999999999995E-4</v>
      </c>
      <c r="CT145" s="94">
        <f t="shared" si="152"/>
        <v>0.1229</v>
      </c>
      <c r="CU145" s="94">
        <f t="shared" si="152"/>
        <v>0</v>
      </c>
      <c r="CV145" s="94">
        <f t="shared" si="152"/>
        <v>0</v>
      </c>
      <c r="CW145" s="94">
        <f t="shared" si="152"/>
        <v>0</v>
      </c>
      <c r="CX145" s="94">
        <f t="shared" si="152"/>
        <v>2.12E-2</v>
      </c>
      <c r="CY145" s="94">
        <f t="shared" si="152"/>
        <v>4.48E-2</v>
      </c>
      <c r="CZ145" s="94">
        <f t="shared" si="152"/>
        <v>4.6699999999999998E-2</v>
      </c>
      <c r="DA145" s="94">
        <f t="shared" si="152"/>
        <v>0</v>
      </c>
      <c r="DB145" s="94">
        <f t="shared" si="152"/>
        <v>0</v>
      </c>
      <c r="DC145" s="94">
        <f t="shared" si="152"/>
        <v>0</v>
      </c>
      <c r="DD145" s="94">
        <f t="shared" si="152"/>
        <v>2.6100000000000002E-2</v>
      </c>
      <c r="DE145" s="94">
        <f t="shared" si="152"/>
        <v>0</v>
      </c>
      <c r="DF145" s="94">
        <f t="shared" si="152"/>
        <v>1.06E-2</v>
      </c>
      <c r="DG145" s="94">
        <f t="shared" si="152"/>
        <v>0</v>
      </c>
      <c r="DH145" s="94">
        <f t="shared" si="152"/>
        <v>1.01E-2</v>
      </c>
      <c r="DI145" s="94">
        <f t="shared" si="152"/>
        <v>7.6399999999999996E-2</v>
      </c>
      <c r="DJ145" s="94">
        <f t="shared" si="152"/>
        <v>1E-4</v>
      </c>
      <c r="DK145" s="94">
        <f t="shared" si="152"/>
        <v>3.8800000000000001E-2</v>
      </c>
      <c r="DL145" s="94">
        <f t="shared" si="152"/>
        <v>3.7100000000000001E-2</v>
      </c>
      <c r="DM145" s="94">
        <f t="shared" si="152"/>
        <v>4.4200000000000003E-2</v>
      </c>
      <c r="DN145" s="94">
        <f t="shared" si="152"/>
        <v>6.1699999999999998E-2</v>
      </c>
      <c r="DO145" s="94">
        <f t="shared" si="152"/>
        <v>7.1999999999999995E-2</v>
      </c>
      <c r="DP145" s="94">
        <f t="shared" si="152"/>
        <v>1.0699999999999999E-2</v>
      </c>
      <c r="DQ145" s="94">
        <f t="shared" si="152"/>
        <v>0</v>
      </c>
      <c r="DR145" s="94">
        <f t="shared" si="152"/>
        <v>0.1095</v>
      </c>
      <c r="DS145" s="94">
        <f t="shared" si="152"/>
        <v>0.11219999999999999</v>
      </c>
      <c r="DT145" s="94">
        <f t="shared" si="152"/>
        <v>0.111</v>
      </c>
      <c r="DU145" s="94">
        <f t="shared" si="152"/>
        <v>2.4500000000000001E-2</v>
      </c>
      <c r="DV145" s="94">
        <f t="shared" si="152"/>
        <v>2.9899999999999999E-2</v>
      </c>
      <c r="DW145" s="94">
        <f t="shared" si="152"/>
        <v>3.1E-2</v>
      </c>
      <c r="DX145" s="94">
        <f t="shared" si="152"/>
        <v>0</v>
      </c>
      <c r="DY145" s="94">
        <f t="shared" si="152"/>
        <v>0</v>
      </c>
      <c r="DZ145" s="94">
        <f t="shared" si="152"/>
        <v>0</v>
      </c>
      <c r="EA145" s="94">
        <f t="shared" ref="EA145:FX145" si="153">MAX(EA141,EA143)</f>
        <v>0</v>
      </c>
      <c r="EB145" s="94">
        <f t="shared" si="153"/>
        <v>5.3100000000000001E-2</v>
      </c>
      <c r="EC145" s="94">
        <f t="shared" si="153"/>
        <v>0</v>
      </c>
      <c r="ED145" s="94">
        <f t="shared" si="153"/>
        <v>0</v>
      </c>
      <c r="EE145" s="94">
        <f t="shared" si="153"/>
        <v>8.2199999999999995E-2</v>
      </c>
      <c r="EF145" s="94">
        <f t="shared" si="153"/>
        <v>8.8999999999999996E-2</v>
      </c>
      <c r="EG145" s="94">
        <f t="shared" si="153"/>
        <v>6.9199999999999998E-2</v>
      </c>
      <c r="EH145" s="94">
        <f t="shared" si="153"/>
        <v>0</v>
      </c>
      <c r="EI145" s="94">
        <f t="shared" si="153"/>
        <v>0.1167</v>
      </c>
      <c r="EJ145" s="94">
        <f t="shared" si="153"/>
        <v>2.3400000000000001E-2</v>
      </c>
      <c r="EK145" s="94">
        <f t="shared" si="153"/>
        <v>0</v>
      </c>
      <c r="EL145" s="94">
        <f t="shared" si="153"/>
        <v>0</v>
      </c>
      <c r="EM145" s="94">
        <f t="shared" si="153"/>
        <v>2.8199999999999999E-2</v>
      </c>
      <c r="EN145" s="94">
        <f t="shared" si="153"/>
        <v>8.0799999999999997E-2</v>
      </c>
      <c r="EO145" s="94">
        <f t="shared" si="153"/>
        <v>3.7000000000000002E-3</v>
      </c>
      <c r="EP145" s="94">
        <f t="shared" si="153"/>
        <v>0</v>
      </c>
      <c r="EQ145" s="94">
        <f t="shared" si="153"/>
        <v>0</v>
      </c>
      <c r="ER145" s="94">
        <f t="shared" si="153"/>
        <v>0</v>
      </c>
      <c r="ES145" s="94">
        <f t="shared" si="153"/>
        <v>0</v>
      </c>
      <c r="ET145" s="94">
        <f t="shared" si="153"/>
        <v>8.0199999999999994E-2</v>
      </c>
      <c r="EU145" s="94">
        <f t="shared" si="153"/>
        <v>0.1396</v>
      </c>
      <c r="EV145" s="94">
        <f t="shared" si="153"/>
        <v>4.7E-2</v>
      </c>
      <c r="EW145" s="94">
        <f t="shared" si="153"/>
        <v>0</v>
      </c>
      <c r="EX145" s="94">
        <f t="shared" si="153"/>
        <v>0</v>
      </c>
      <c r="EY145" s="94">
        <f t="shared" si="153"/>
        <v>2.0400000000000001E-2</v>
      </c>
      <c r="EZ145" s="94">
        <f t="shared" si="153"/>
        <v>3.8899999999999997E-2</v>
      </c>
      <c r="FA145" s="94">
        <f t="shared" si="153"/>
        <v>0</v>
      </c>
      <c r="FB145" s="94">
        <f t="shared" si="153"/>
        <v>5.6000000000000001E-2</v>
      </c>
      <c r="FC145" s="94">
        <f t="shared" si="153"/>
        <v>0</v>
      </c>
      <c r="FD145" s="94">
        <f t="shared" si="153"/>
        <v>4.6100000000000002E-2</v>
      </c>
      <c r="FE145" s="94">
        <f t="shared" si="153"/>
        <v>3.8800000000000001E-2</v>
      </c>
      <c r="FF145" s="94">
        <f t="shared" si="153"/>
        <v>3.5099999999999999E-2</v>
      </c>
      <c r="FG145" s="94">
        <f t="shared" si="153"/>
        <v>8.0000000000000004E-4</v>
      </c>
      <c r="FH145" s="94">
        <f t="shared" si="153"/>
        <v>4.6600000000000003E-2</v>
      </c>
      <c r="FI145" s="94">
        <f t="shared" si="153"/>
        <v>1.8499999999999999E-2</v>
      </c>
      <c r="FJ145" s="94">
        <f t="shared" si="153"/>
        <v>0</v>
      </c>
      <c r="FK145" s="94">
        <f t="shared" si="153"/>
        <v>2.1999999999999999E-2</v>
      </c>
      <c r="FL145" s="94">
        <f t="shared" si="153"/>
        <v>0</v>
      </c>
      <c r="FM145" s="94">
        <f t="shared" si="153"/>
        <v>0</v>
      </c>
      <c r="FN145" s="94">
        <f t="shared" si="153"/>
        <v>7.8399999999999997E-2</v>
      </c>
      <c r="FO145" s="94">
        <f t="shared" si="153"/>
        <v>0</v>
      </c>
      <c r="FP145" s="94">
        <f t="shared" si="153"/>
        <v>5.0599999999999999E-2</v>
      </c>
      <c r="FQ145" s="94">
        <f t="shared" si="153"/>
        <v>0</v>
      </c>
      <c r="FR145" s="94">
        <f t="shared" si="153"/>
        <v>0</v>
      </c>
      <c r="FS145" s="94">
        <f t="shared" si="153"/>
        <v>0</v>
      </c>
      <c r="FT145" s="94">
        <f t="shared" si="153"/>
        <v>0</v>
      </c>
      <c r="FU145" s="94">
        <f t="shared" si="153"/>
        <v>6.3299999999999995E-2</v>
      </c>
      <c r="FV145" s="94">
        <f t="shared" si="153"/>
        <v>3.15E-2</v>
      </c>
      <c r="FW145" s="94">
        <f t="shared" si="153"/>
        <v>5.0599999999999999E-2</v>
      </c>
      <c r="FX145" s="94">
        <f t="shared" si="153"/>
        <v>4.0000000000000001E-3</v>
      </c>
      <c r="FY145" s="32"/>
      <c r="FZ145" s="7"/>
      <c r="GA145" s="7"/>
      <c r="GB145" s="32"/>
      <c r="GC145" s="32"/>
      <c r="GD145" s="32"/>
      <c r="GE145" s="32"/>
      <c r="GF145" s="32"/>
      <c r="GG145" s="7"/>
      <c r="GH145" s="7"/>
      <c r="GI145" s="7"/>
      <c r="GJ145" s="7"/>
      <c r="GK145" s="7"/>
      <c r="GL145" s="7"/>
      <c r="GM145" s="7"/>
    </row>
    <row r="146" spans="1:195" x14ac:dyDescent="0.2">
      <c r="A146" s="7"/>
      <c r="B146" s="7" t="s">
        <v>652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</row>
    <row r="147" spans="1:195" x14ac:dyDescent="0.2">
      <c r="A147" s="6" t="s">
        <v>653</v>
      </c>
      <c r="B147" s="7" t="s">
        <v>654</v>
      </c>
      <c r="C147" s="32">
        <f t="shared" ref="C147:BN147" si="154">MIN(0.3,(C140+C145))</f>
        <v>0.20979999999999999</v>
      </c>
      <c r="D147" s="32">
        <f t="shared" si="154"/>
        <v>0.1361</v>
      </c>
      <c r="E147" s="32">
        <f t="shared" si="154"/>
        <v>0.2495</v>
      </c>
      <c r="F147" s="32">
        <f t="shared" si="154"/>
        <v>0.12</v>
      </c>
      <c r="G147" s="32">
        <f t="shared" si="154"/>
        <v>0.12</v>
      </c>
      <c r="H147" s="32">
        <f t="shared" si="154"/>
        <v>0.12</v>
      </c>
      <c r="I147" s="32">
        <f t="shared" si="154"/>
        <v>0.2286</v>
      </c>
      <c r="J147" s="32">
        <f t="shared" si="154"/>
        <v>0.19190000000000002</v>
      </c>
      <c r="K147" s="32">
        <f t="shared" si="154"/>
        <v>0.15239999999999998</v>
      </c>
      <c r="L147" s="32">
        <f t="shared" si="154"/>
        <v>0.18229999999999999</v>
      </c>
      <c r="M147" s="32">
        <f t="shared" si="154"/>
        <v>0.27649999999999997</v>
      </c>
      <c r="N147" s="32">
        <f t="shared" si="154"/>
        <v>0.12</v>
      </c>
      <c r="O147" s="32">
        <f t="shared" si="154"/>
        <v>0.12</v>
      </c>
      <c r="P147" s="32">
        <f t="shared" si="154"/>
        <v>0.1241</v>
      </c>
      <c r="Q147" s="32">
        <f t="shared" si="154"/>
        <v>0.2228</v>
      </c>
      <c r="R147" s="32">
        <f t="shared" si="154"/>
        <v>0.12079999999999999</v>
      </c>
      <c r="S147" s="32">
        <f t="shared" si="154"/>
        <v>0.1535</v>
      </c>
      <c r="T147" s="32">
        <f t="shared" si="154"/>
        <v>0.17510000000000001</v>
      </c>
      <c r="U147" s="32">
        <f t="shared" si="154"/>
        <v>0.20699999999999999</v>
      </c>
      <c r="V147" s="32">
        <f t="shared" si="154"/>
        <v>0.18309999999999998</v>
      </c>
      <c r="W147" s="32">
        <f t="shared" si="154"/>
        <v>0.12</v>
      </c>
      <c r="X147" s="32">
        <f t="shared" si="154"/>
        <v>0.1255</v>
      </c>
      <c r="Y147" s="32">
        <f t="shared" si="154"/>
        <v>0.19829999999999998</v>
      </c>
      <c r="Z147" s="32">
        <f t="shared" si="154"/>
        <v>0.13769999999999999</v>
      </c>
      <c r="AA147" s="32">
        <f t="shared" si="154"/>
        <v>0.12</v>
      </c>
      <c r="AB147" s="32">
        <f t="shared" si="154"/>
        <v>0.12</v>
      </c>
      <c r="AC147" s="32">
        <f t="shared" si="154"/>
        <v>0.12</v>
      </c>
      <c r="AD147" s="32">
        <f t="shared" si="154"/>
        <v>0.12</v>
      </c>
      <c r="AE147" s="32">
        <f t="shared" si="154"/>
        <v>0.123</v>
      </c>
      <c r="AF147" s="32">
        <f t="shared" si="154"/>
        <v>0.12</v>
      </c>
      <c r="AG147" s="32">
        <f t="shared" si="154"/>
        <v>0.12</v>
      </c>
      <c r="AH147" s="32">
        <f t="shared" si="154"/>
        <v>0.19450000000000001</v>
      </c>
      <c r="AI147" s="32">
        <f t="shared" si="154"/>
        <v>0.1452</v>
      </c>
      <c r="AJ147" s="32">
        <f t="shared" si="154"/>
        <v>0.23249999999999998</v>
      </c>
      <c r="AK147" s="32">
        <f t="shared" si="154"/>
        <v>0.2611</v>
      </c>
      <c r="AL147" s="32">
        <f t="shared" si="154"/>
        <v>0.23669999999999999</v>
      </c>
      <c r="AM147" s="32">
        <f t="shared" si="154"/>
        <v>0.1905</v>
      </c>
      <c r="AN147" s="32">
        <f t="shared" si="154"/>
        <v>0.12</v>
      </c>
      <c r="AO147" s="32">
        <f t="shared" si="154"/>
        <v>0.15239999999999998</v>
      </c>
      <c r="AP147" s="32">
        <f t="shared" si="154"/>
        <v>0.19729999999999998</v>
      </c>
      <c r="AQ147" s="32">
        <f t="shared" si="154"/>
        <v>0.15889999999999999</v>
      </c>
      <c r="AR147" s="32">
        <f t="shared" si="154"/>
        <v>0.12</v>
      </c>
      <c r="AS147" s="32">
        <f t="shared" si="154"/>
        <v>0.12</v>
      </c>
      <c r="AT147" s="32">
        <f t="shared" si="154"/>
        <v>0.12</v>
      </c>
      <c r="AU147" s="32">
        <f t="shared" si="154"/>
        <v>0.1283</v>
      </c>
      <c r="AV147" s="32">
        <f t="shared" si="154"/>
        <v>0.17419999999999999</v>
      </c>
      <c r="AW147" s="32">
        <f t="shared" si="154"/>
        <v>0.12</v>
      </c>
      <c r="AX147" s="32">
        <f t="shared" si="154"/>
        <v>0.12</v>
      </c>
      <c r="AY147" s="32">
        <f t="shared" si="154"/>
        <v>0.15279999999999999</v>
      </c>
      <c r="AZ147" s="32">
        <f t="shared" si="154"/>
        <v>0.16089999999999999</v>
      </c>
      <c r="BA147" s="32">
        <f t="shared" si="154"/>
        <v>0.12</v>
      </c>
      <c r="BB147" s="32">
        <f t="shared" si="154"/>
        <v>0.12909999999999999</v>
      </c>
      <c r="BC147" s="32">
        <f t="shared" si="154"/>
        <v>0.16339999999999999</v>
      </c>
      <c r="BD147" s="32">
        <f t="shared" si="154"/>
        <v>0.12</v>
      </c>
      <c r="BE147" s="32">
        <f t="shared" si="154"/>
        <v>0.12</v>
      </c>
      <c r="BF147" s="32">
        <f t="shared" si="154"/>
        <v>0.12</v>
      </c>
      <c r="BG147" s="32">
        <f t="shared" si="154"/>
        <v>0.1769</v>
      </c>
      <c r="BH147" s="32">
        <f t="shared" si="154"/>
        <v>0.12</v>
      </c>
      <c r="BI147" s="32">
        <f t="shared" si="154"/>
        <v>0.18969999999999998</v>
      </c>
      <c r="BJ147" s="32">
        <f t="shared" si="154"/>
        <v>0.12</v>
      </c>
      <c r="BK147" s="32">
        <f t="shared" si="154"/>
        <v>0.12</v>
      </c>
      <c r="BL147" s="32">
        <f t="shared" si="154"/>
        <v>0.1802</v>
      </c>
      <c r="BM147" s="32">
        <f t="shared" si="154"/>
        <v>0.13980000000000001</v>
      </c>
      <c r="BN147" s="32">
        <f t="shared" si="154"/>
        <v>0.16839999999999999</v>
      </c>
      <c r="BO147" s="32">
        <f t="shared" ref="BO147:DZ147" si="155">MIN(0.3,(BO140+BO145))</f>
        <v>0.15329999999999999</v>
      </c>
      <c r="BP147" s="32">
        <f t="shared" si="155"/>
        <v>0.18109999999999998</v>
      </c>
      <c r="BQ147" s="32">
        <f t="shared" si="155"/>
        <v>0.12</v>
      </c>
      <c r="BR147" s="32">
        <f t="shared" si="155"/>
        <v>0.12</v>
      </c>
      <c r="BS147" s="32">
        <f t="shared" si="155"/>
        <v>0.16849999999999998</v>
      </c>
      <c r="BT147" s="32">
        <f t="shared" si="155"/>
        <v>0.12</v>
      </c>
      <c r="BU147" s="32">
        <f t="shared" si="155"/>
        <v>0.12</v>
      </c>
      <c r="BV147" s="32">
        <f t="shared" si="155"/>
        <v>0.12</v>
      </c>
      <c r="BW147" s="32">
        <f t="shared" si="155"/>
        <v>0.12</v>
      </c>
      <c r="BX147" s="32">
        <f t="shared" si="155"/>
        <v>0.12</v>
      </c>
      <c r="BY147" s="32">
        <f t="shared" si="155"/>
        <v>0.23880000000000001</v>
      </c>
      <c r="BZ147" s="32">
        <f t="shared" si="155"/>
        <v>0.15509999999999999</v>
      </c>
      <c r="CA147" s="32">
        <f t="shared" si="155"/>
        <v>0.12</v>
      </c>
      <c r="CB147" s="32">
        <f t="shared" si="155"/>
        <v>0.12</v>
      </c>
      <c r="CC147" s="32">
        <f t="shared" si="155"/>
        <v>0.13489999999999999</v>
      </c>
      <c r="CD147" s="32">
        <f t="shared" si="155"/>
        <v>0.12</v>
      </c>
      <c r="CE147" s="32">
        <f t="shared" si="155"/>
        <v>0.127</v>
      </c>
      <c r="CF147" s="32">
        <f t="shared" si="155"/>
        <v>0.16739999999999999</v>
      </c>
      <c r="CG147" s="32">
        <f t="shared" si="155"/>
        <v>0.14940000000000001</v>
      </c>
      <c r="CH147" s="32">
        <f t="shared" si="155"/>
        <v>0.19439999999999999</v>
      </c>
      <c r="CI147" s="32">
        <f t="shared" si="155"/>
        <v>0.18809999999999999</v>
      </c>
      <c r="CJ147" s="32">
        <f t="shared" si="155"/>
        <v>0.159</v>
      </c>
      <c r="CK147" s="32">
        <f t="shared" si="155"/>
        <v>0.12</v>
      </c>
      <c r="CL147" s="32">
        <f t="shared" si="155"/>
        <v>0.12</v>
      </c>
      <c r="CM147" s="32">
        <f t="shared" si="155"/>
        <v>0.21529999999999999</v>
      </c>
      <c r="CN147" s="32">
        <f t="shared" si="155"/>
        <v>0.12</v>
      </c>
      <c r="CO147" s="32">
        <f t="shared" si="155"/>
        <v>0.12</v>
      </c>
      <c r="CP147" s="32">
        <f t="shared" si="155"/>
        <v>0.12</v>
      </c>
      <c r="CQ147" s="32">
        <f t="shared" si="155"/>
        <v>0.22389999999999999</v>
      </c>
      <c r="CR147" s="32">
        <f t="shared" si="155"/>
        <v>0.1439</v>
      </c>
      <c r="CS147" s="32">
        <f t="shared" si="155"/>
        <v>0.1206</v>
      </c>
      <c r="CT147" s="32">
        <f t="shared" si="155"/>
        <v>0.2429</v>
      </c>
      <c r="CU147" s="32">
        <f t="shared" si="155"/>
        <v>0.12</v>
      </c>
      <c r="CV147" s="32">
        <f t="shared" si="155"/>
        <v>0.12</v>
      </c>
      <c r="CW147" s="32">
        <f t="shared" si="155"/>
        <v>0.12</v>
      </c>
      <c r="CX147" s="32">
        <f t="shared" si="155"/>
        <v>0.14119999999999999</v>
      </c>
      <c r="CY147" s="32">
        <f t="shared" si="155"/>
        <v>0.1648</v>
      </c>
      <c r="CZ147" s="32">
        <f t="shared" si="155"/>
        <v>0.16669999999999999</v>
      </c>
      <c r="DA147" s="32">
        <f t="shared" si="155"/>
        <v>0.12</v>
      </c>
      <c r="DB147" s="32">
        <f t="shared" si="155"/>
        <v>0.12</v>
      </c>
      <c r="DC147" s="32">
        <f t="shared" si="155"/>
        <v>0.12</v>
      </c>
      <c r="DD147" s="32">
        <f t="shared" si="155"/>
        <v>0.14610000000000001</v>
      </c>
      <c r="DE147" s="32">
        <f t="shared" si="155"/>
        <v>0.12</v>
      </c>
      <c r="DF147" s="32">
        <f t="shared" si="155"/>
        <v>0.13059999999999999</v>
      </c>
      <c r="DG147" s="32">
        <f t="shared" si="155"/>
        <v>0.12</v>
      </c>
      <c r="DH147" s="32">
        <f t="shared" si="155"/>
        <v>0.13009999999999999</v>
      </c>
      <c r="DI147" s="32">
        <f t="shared" si="155"/>
        <v>0.19639999999999999</v>
      </c>
      <c r="DJ147" s="32">
        <f t="shared" si="155"/>
        <v>0.1201</v>
      </c>
      <c r="DK147" s="32">
        <f t="shared" si="155"/>
        <v>0.1588</v>
      </c>
      <c r="DL147" s="32">
        <f t="shared" si="155"/>
        <v>0.15709999999999999</v>
      </c>
      <c r="DM147" s="32">
        <f t="shared" si="155"/>
        <v>0.16420000000000001</v>
      </c>
      <c r="DN147" s="32">
        <f t="shared" si="155"/>
        <v>0.1817</v>
      </c>
      <c r="DO147" s="32">
        <f t="shared" si="155"/>
        <v>0.192</v>
      </c>
      <c r="DP147" s="32">
        <f t="shared" si="155"/>
        <v>0.13069999999999998</v>
      </c>
      <c r="DQ147" s="32">
        <f t="shared" si="155"/>
        <v>0.12</v>
      </c>
      <c r="DR147" s="32">
        <f t="shared" si="155"/>
        <v>0.22949999999999998</v>
      </c>
      <c r="DS147" s="32">
        <f t="shared" si="155"/>
        <v>0.23219999999999999</v>
      </c>
      <c r="DT147" s="32">
        <f t="shared" si="155"/>
        <v>0.23099999999999998</v>
      </c>
      <c r="DU147" s="32">
        <f t="shared" si="155"/>
        <v>0.14449999999999999</v>
      </c>
      <c r="DV147" s="32">
        <f t="shared" si="155"/>
        <v>0.14990000000000001</v>
      </c>
      <c r="DW147" s="32">
        <f t="shared" si="155"/>
        <v>0.151</v>
      </c>
      <c r="DX147" s="32">
        <f t="shared" si="155"/>
        <v>0.12</v>
      </c>
      <c r="DY147" s="32">
        <f t="shared" si="155"/>
        <v>0.12</v>
      </c>
      <c r="DZ147" s="32">
        <f t="shared" si="155"/>
        <v>0.12</v>
      </c>
      <c r="EA147" s="32">
        <f t="shared" ref="EA147:FX147" si="156">MIN(0.3,(EA140+EA145))</f>
        <v>0.12</v>
      </c>
      <c r="EB147" s="32">
        <f t="shared" si="156"/>
        <v>0.1731</v>
      </c>
      <c r="EC147" s="32">
        <f t="shared" si="156"/>
        <v>0.12</v>
      </c>
      <c r="ED147" s="32">
        <f t="shared" si="156"/>
        <v>0.12</v>
      </c>
      <c r="EE147" s="32">
        <f t="shared" si="156"/>
        <v>0.20219999999999999</v>
      </c>
      <c r="EF147" s="32">
        <f t="shared" si="156"/>
        <v>0.20899999999999999</v>
      </c>
      <c r="EG147" s="32">
        <f t="shared" si="156"/>
        <v>0.18919999999999998</v>
      </c>
      <c r="EH147" s="32">
        <f t="shared" si="156"/>
        <v>0.12</v>
      </c>
      <c r="EI147" s="32">
        <f t="shared" si="156"/>
        <v>0.23669999999999999</v>
      </c>
      <c r="EJ147" s="32">
        <f t="shared" si="156"/>
        <v>0.1434</v>
      </c>
      <c r="EK147" s="32">
        <f t="shared" si="156"/>
        <v>0.12</v>
      </c>
      <c r="EL147" s="32">
        <f t="shared" si="156"/>
        <v>0.12</v>
      </c>
      <c r="EM147" s="32">
        <f t="shared" si="156"/>
        <v>0.1482</v>
      </c>
      <c r="EN147" s="32">
        <f t="shared" si="156"/>
        <v>0.20079999999999998</v>
      </c>
      <c r="EO147" s="32">
        <f t="shared" si="156"/>
        <v>0.12369999999999999</v>
      </c>
      <c r="EP147" s="32">
        <f t="shared" si="156"/>
        <v>0.12</v>
      </c>
      <c r="EQ147" s="32">
        <f t="shared" si="156"/>
        <v>0.12</v>
      </c>
      <c r="ER147" s="32">
        <f t="shared" si="156"/>
        <v>0.12</v>
      </c>
      <c r="ES147" s="32">
        <f t="shared" si="156"/>
        <v>0.12</v>
      </c>
      <c r="ET147" s="32">
        <f t="shared" si="156"/>
        <v>0.20019999999999999</v>
      </c>
      <c r="EU147" s="32">
        <f t="shared" si="156"/>
        <v>0.2596</v>
      </c>
      <c r="EV147" s="32">
        <f t="shared" si="156"/>
        <v>0.16699999999999998</v>
      </c>
      <c r="EW147" s="32">
        <f t="shared" si="156"/>
        <v>0.12</v>
      </c>
      <c r="EX147" s="32">
        <f t="shared" si="156"/>
        <v>0.12</v>
      </c>
      <c r="EY147" s="32">
        <f t="shared" si="156"/>
        <v>0.1404</v>
      </c>
      <c r="EZ147" s="32">
        <f t="shared" si="156"/>
        <v>0.15889999999999999</v>
      </c>
      <c r="FA147" s="32">
        <f t="shared" si="156"/>
        <v>0.12</v>
      </c>
      <c r="FB147" s="32">
        <f t="shared" si="156"/>
        <v>0.17599999999999999</v>
      </c>
      <c r="FC147" s="32">
        <f t="shared" si="156"/>
        <v>0.12</v>
      </c>
      <c r="FD147" s="32">
        <f t="shared" si="156"/>
        <v>0.1661</v>
      </c>
      <c r="FE147" s="32">
        <f t="shared" si="156"/>
        <v>0.1588</v>
      </c>
      <c r="FF147" s="32">
        <f t="shared" si="156"/>
        <v>0.15509999999999999</v>
      </c>
      <c r="FG147" s="32">
        <f t="shared" si="156"/>
        <v>0.12079999999999999</v>
      </c>
      <c r="FH147" s="32">
        <f t="shared" si="156"/>
        <v>0.1666</v>
      </c>
      <c r="FI147" s="32">
        <f t="shared" si="156"/>
        <v>0.13849999999999998</v>
      </c>
      <c r="FJ147" s="32">
        <f t="shared" si="156"/>
        <v>0.12</v>
      </c>
      <c r="FK147" s="32">
        <f t="shared" si="156"/>
        <v>0.14199999999999999</v>
      </c>
      <c r="FL147" s="32">
        <f t="shared" si="156"/>
        <v>0.12</v>
      </c>
      <c r="FM147" s="32">
        <f t="shared" si="156"/>
        <v>0.12</v>
      </c>
      <c r="FN147" s="32">
        <f t="shared" si="156"/>
        <v>0.19839999999999999</v>
      </c>
      <c r="FO147" s="32">
        <f t="shared" si="156"/>
        <v>0.12</v>
      </c>
      <c r="FP147" s="32">
        <f t="shared" si="156"/>
        <v>0.1706</v>
      </c>
      <c r="FQ147" s="32">
        <f t="shared" si="156"/>
        <v>0.12</v>
      </c>
      <c r="FR147" s="32">
        <f t="shared" si="156"/>
        <v>0.12</v>
      </c>
      <c r="FS147" s="32">
        <f t="shared" si="156"/>
        <v>0.12</v>
      </c>
      <c r="FT147" s="32">
        <f t="shared" si="156"/>
        <v>0.12</v>
      </c>
      <c r="FU147" s="32">
        <f t="shared" si="156"/>
        <v>0.18329999999999999</v>
      </c>
      <c r="FV147" s="32">
        <f t="shared" si="156"/>
        <v>0.1515</v>
      </c>
      <c r="FW147" s="32">
        <f t="shared" si="156"/>
        <v>0.1706</v>
      </c>
      <c r="FX147" s="32">
        <f t="shared" si="156"/>
        <v>0.124</v>
      </c>
      <c r="FY147" s="94"/>
      <c r="FZ147" s="11">
        <f>SUM(C147:FX147)</f>
        <v>26.867700000000003</v>
      </c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</row>
    <row r="148" spans="1:195" x14ac:dyDescent="0.2">
      <c r="A148" s="7"/>
      <c r="B148" s="7" t="s">
        <v>655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</row>
    <row r="149" spans="1:195" x14ac:dyDescent="0.2">
      <c r="A149" s="6" t="s">
        <v>656</v>
      </c>
      <c r="B149" s="7" t="s">
        <v>657</v>
      </c>
      <c r="C149" s="7">
        <f t="shared" ref="C149:BN149" si="157">ROUND(IF(C102&lt;=459,C123*C140*C136,0),2)</f>
        <v>0</v>
      </c>
      <c r="D149" s="7">
        <f t="shared" si="157"/>
        <v>0</v>
      </c>
      <c r="E149" s="7">
        <f t="shared" si="157"/>
        <v>0</v>
      </c>
      <c r="F149" s="7">
        <f t="shared" si="157"/>
        <v>0</v>
      </c>
      <c r="G149" s="7">
        <f t="shared" si="157"/>
        <v>0</v>
      </c>
      <c r="H149" s="7">
        <f t="shared" si="157"/>
        <v>0</v>
      </c>
      <c r="I149" s="7">
        <f t="shared" si="157"/>
        <v>0</v>
      </c>
      <c r="J149" s="7">
        <f t="shared" si="157"/>
        <v>0</v>
      </c>
      <c r="K149" s="7">
        <f t="shared" si="157"/>
        <v>207860.1</v>
      </c>
      <c r="L149" s="7">
        <f t="shared" si="157"/>
        <v>0</v>
      </c>
      <c r="M149" s="7">
        <f t="shared" si="157"/>
        <v>0</v>
      </c>
      <c r="N149" s="7">
        <f t="shared" si="157"/>
        <v>0</v>
      </c>
      <c r="O149" s="7">
        <f t="shared" si="157"/>
        <v>0</v>
      </c>
      <c r="P149" s="7">
        <f t="shared" si="157"/>
        <v>205062.02</v>
      </c>
      <c r="Q149" s="7">
        <f t="shared" si="157"/>
        <v>0</v>
      </c>
      <c r="R149" s="7">
        <f t="shared" si="157"/>
        <v>0</v>
      </c>
      <c r="S149" s="7">
        <f t="shared" si="157"/>
        <v>0</v>
      </c>
      <c r="T149" s="7">
        <f t="shared" si="157"/>
        <v>183890.96</v>
      </c>
      <c r="U149" s="7">
        <f t="shared" si="157"/>
        <v>76702.27</v>
      </c>
      <c r="V149" s="7">
        <f t="shared" si="157"/>
        <v>241846.34</v>
      </c>
      <c r="W149" s="7">
        <f t="shared" si="157"/>
        <v>148996.64000000001</v>
      </c>
      <c r="X149" s="7">
        <f t="shared" si="157"/>
        <v>29829.88</v>
      </c>
      <c r="Y149" s="7">
        <f t="shared" si="157"/>
        <v>0</v>
      </c>
      <c r="Z149" s="7">
        <f t="shared" si="157"/>
        <v>173933.82</v>
      </c>
      <c r="AA149" s="7">
        <f t="shared" si="157"/>
        <v>0</v>
      </c>
      <c r="AB149" s="7">
        <f t="shared" si="157"/>
        <v>0</v>
      </c>
      <c r="AC149" s="7">
        <f t="shared" si="157"/>
        <v>0</v>
      </c>
      <c r="AD149" s="7">
        <f t="shared" si="157"/>
        <v>0</v>
      </c>
      <c r="AE149" s="7">
        <f t="shared" si="157"/>
        <v>82197.600000000006</v>
      </c>
      <c r="AF149" s="7">
        <f t="shared" si="157"/>
        <v>131121.16</v>
      </c>
      <c r="AG149" s="7">
        <f t="shared" si="157"/>
        <v>0</v>
      </c>
      <c r="AH149" s="7">
        <f t="shared" si="157"/>
        <v>0</v>
      </c>
      <c r="AI149" s="7">
        <f t="shared" si="157"/>
        <v>242599.84</v>
      </c>
      <c r="AJ149" s="7">
        <f t="shared" si="157"/>
        <v>230633.16</v>
      </c>
      <c r="AK149" s="7">
        <f t="shared" si="157"/>
        <v>257304.34</v>
      </c>
      <c r="AL149" s="7">
        <f t="shared" si="157"/>
        <v>309254.56</v>
      </c>
      <c r="AM149" s="7">
        <f t="shared" si="157"/>
        <v>316731.5</v>
      </c>
      <c r="AN149" s="7">
        <f t="shared" si="157"/>
        <v>182505.59</v>
      </c>
      <c r="AO149" s="7">
        <f t="shared" si="157"/>
        <v>0</v>
      </c>
      <c r="AP149" s="7">
        <f t="shared" si="157"/>
        <v>0</v>
      </c>
      <c r="AQ149" s="7">
        <f t="shared" si="157"/>
        <v>225062.53</v>
      </c>
      <c r="AR149" s="7">
        <f t="shared" si="157"/>
        <v>0</v>
      </c>
      <c r="AS149" s="7">
        <f t="shared" si="157"/>
        <v>0</v>
      </c>
      <c r="AT149" s="7">
        <f t="shared" si="157"/>
        <v>0</v>
      </c>
      <c r="AU149" s="7">
        <f t="shared" si="157"/>
        <v>193911.77</v>
      </c>
      <c r="AV149" s="7">
        <f t="shared" si="157"/>
        <v>296580.64</v>
      </c>
      <c r="AW149" s="7">
        <f t="shared" si="157"/>
        <v>101569.8</v>
      </c>
      <c r="AX149" s="7">
        <f t="shared" si="157"/>
        <v>0</v>
      </c>
      <c r="AY149" s="7">
        <f t="shared" si="157"/>
        <v>287858.28000000003</v>
      </c>
      <c r="AZ149" s="7">
        <f t="shared" si="157"/>
        <v>0</v>
      </c>
      <c r="BA149" s="7">
        <f t="shared" si="157"/>
        <v>0</v>
      </c>
      <c r="BB149" s="7">
        <f t="shared" si="157"/>
        <v>0</v>
      </c>
      <c r="BC149" s="7">
        <f t="shared" si="157"/>
        <v>0</v>
      </c>
      <c r="BD149" s="7">
        <f t="shared" si="157"/>
        <v>0</v>
      </c>
      <c r="BE149" s="7">
        <f t="shared" si="157"/>
        <v>0</v>
      </c>
      <c r="BF149" s="7">
        <f t="shared" si="157"/>
        <v>0</v>
      </c>
      <c r="BG149" s="7">
        <f t="shared" si="157"/>
        <v>0</v>
      </c>
      <c r="BH149" s="7">
        <f t="shared" si="157"/>
        <v>0</v>
      </c>
      <c r="BI149" s="7">
        <f t="shared" si="157"/>
        <v>277238.27</v>
      </c>
      <c r="BJ149" s="7">
        <f t="shared" si="157"/>
        <v>0</v>
      </c>
      <c r="BK149" s="7">
        <f t="shared" si="157"/>
        <v>0</v>
      </c>
      <c r="BL149" s="7">
        <f t="shared" si="157"/>
        <v>114579.62</v>
      </c>
      <c r="BM149" s="7">
        <f t="shared" si="157"/>
        <v>220836.24</v>
      </c>
      <c r="BN149" s="7">
        <f t="shared" si="157"/>
        <v>0</v>
      </c>
      <c r="BO149" s="7">
        <f t="shared" ref="BO149:DZ149" si="158">ROUND(IF(BO102&lt;=459,BO123*BO140*BO136,0),2)</f>
        <v>0</v>
      </c>
      <c r="BP149" s="7">
        <f t="shared" si="158"/>
        <v>196056.84</v>
      </c>
      <c r="BQ149" s="7">
        <f t="shared" si="158"/>
        <v>0</v>
      </c>
      <c r="BR149" s="7">
        <f t="shared" si="158"/>
        <v>0</v>
      </c>
      <c r="BS149" s="7">
        <f t="shared" si="158"/>
        <v>0</v>
      </c>
      <c r="BT149" s="7">
        <f t="shared" si="158"/>
        <v>161265.09</v>
      </c>
      <c r="BU149" s="7">
        <f t="shared" si="158"/>
        <v>196263.66</v>
      </c>
      <c r="BV149" s="7">
        <f t="shared" si="158"/>
        <v>0</v>
      </c>
      <c r="BW149" s="7">
        <f t="shared" si="158"/>
        <v>0</v>
      </c>
      <c r="BX149" s="7">
        <f t="shared" si="158"/>
        <v>60706.18</v>
      </c>
      <c r="BY149" s="7">
        <f t="shared" si="158"/>
        <v>0</v>
      </c>
      <c r="BZ149" s="7">
        <f t="shared" si="158"/>
        <v>186555.46</v>
      </c>
      <c r="CA149" s="7">
        <f t="shared" si="158"/>
        <v>114713.58</v>
      </c>
      <c r="CB149" s="7">
        <f t="shared" si="158"/>
        <v>0</v>
      </c>
      <c r="CC149" s="7">
        <f t="shared" si="158"/>
        <v>150937.87</v>
      </c>
      <c r="CD149" s="7">
        <f t="shared" si="158"/>
        <v>49849.43</v>
      </c>
      <c r="CE149" s="7">
        <f t="shared" si="158"/>
        <v>127386.96</v>
      </c>
      <c r="CF149" s="7">
        <f t="shared" si="158"/>
        <v>130101.12</v>
      </c>
      <c r="CG149" s="7">
        <f t="shared" si="158"/>
        <v>176864.17</v>
      </c>
      <c r="CH149" s="7">
        <f t="shared" si="158"/>
        <v>139538.13</v>
      </c>
      <c r="CI149" s="7">
        <f t="shared" si="158"/>
        <v>0</v>
      </c>
      <c r="CJ149" s="7">
        <f t="shared" si="158"/>
        <v>0</v>
      </c>
      <c r="CK149" s="7">
        <f t="shared" si="158"/>
        <v>0</v>
      </c>
      <c r="CL149" s="7">
        <f t="shared" si="158"/>
        <v>0</v>
      </c>
      <c r="CM149" s="7">
        <f t="shared" si="158"/>
        <v>0</v>
      </c>
      <c r="CN149" s="7">
        <f t="shared" si="158"/>
        <v>0</v>
      </c>
      <c r="CO149" s="7">
        <f t="shared" si="158"/>
        <v>0</v>
      </c>
      <c r="CP149" s="7">
        <f t="shared" si="158"/>
        <v>0</v>
      </c>
      <c r="CQ149" s="7">
        <f t="shared" si="158"/>
        <v>0</v>
      </c>
      <c r="CR149" s="7">
        <f t="shared" si="158"/>
        <v>190972.37</v>
      </c>
      <c r="CS149" s="7">
        <f t="shared" si="158"/>
        <v>182934.14</v>
      </c>
      <c r="CT149" s="7">
        <f t="shared" si="158"/>
        <v>182025.23</v>
      </c>
      <c r="CU149" s="7">
        <f t="shared" si="158"/>
        <v>174283.27</v>
      </c>
      <c r="CV149" s="7">
        <f t="shared" si="158"/>
        <v>17405.72</v>
      </c>
      <c r="CW149" s="7">
        <f t="shared" si="158"/>
        <v>141598.23000000001</v>
      </c>
      <c r="CX149" s="7">
        <f t="shared" si="158"/>
        <v>0</v>
      </c>
      <c r="CY149" s="7">
        <f t="shared" si="158"/>
        <v>48251.89</v>
      </c>
      <c r="CZ149" s="7">
        <f t="shared" si="158"/>
        <v>0</v>
      </c>
      <c r="DA149" s="7">
        <f t="shared" si="158"/>
        <v>113675.24</v>
      </c>
      <c r="DB149" s="7">
        <f t="shared" si="158"/>
        <v>120925.21</v>
      </c>
      <c r="DC149" s="7">
        <f t="shared" si="158"/>
        <v>89733.57</v>
      </c>
      <c r="DD149" s="7">
        <f t="shared" si="158"/>
        <v>152568.56</v>
      </c>
      <c r="DE149" s="7">
        <f t="shared" si="158"/>
        <v>112295.2</v>
      </c>
      <c r="DF149" s="7">
        <f t="shared" si="158"/>
        <v>0</v>
      </c>
      <c r="DG149" s="7">
        <f t="shared" si="158"/>
        <v>79238.100000000006</v>
      </c>
      <c r="DH149" s="7">
        <f t="shared" si="158"/>
        <v>0</v>
      </c>
      <c r="DI149" s="7">
        <f t="shared" si="158"/>
        <v>0</v>
      </c>
      <c r="DJ149" s="7">
        <f t="shared" si="158"/>
        <v>0</v>
      </c>
      <c r="DK149" s="7">
        <f t="shared" si="158"/>
        <v>0</v>
      </c>
      <c r="DL149" s="7">
        <f t="shared" si="158"/>
        <v>0</v>
      </c>
      <c r="DM149" s="7">
        <f t="shared" si="158"/>
        <v>235956.75</v>
      </c>
      <c r="DN149" s="7">
        <f t="shared" si="158"/>
        <v>0</v>
      </c>
      <c r="DO149" s="7">
        <f t="shared" si="158"/>
        <v>0</v>
      </c>
      <c r="DP149" s="7">
        <f t="shared" si="158"/>
        <v>168239.09</v>
      </c>
      <c r="DQ149" s="7">
        <f t="shared" si="158"/>
        <v>0</v>
      </c>
      <c r="DR149" s="7">
        <f t="shared" si="158"/>
        <v>0</v>
      </c>
      <c r="DS149" s="7">
        <f t="shared" si="158"/>
        <v>0</v>
      </c>
      <c r="DT149" s="7">
        <f t="shared" si="158"/>
        <v>251633.14</v>
      </c>
      <c r="DU149" s="7">
        <f t="shared" si="158"/>
        <v>236114.36</v>
      </c>
      <c r="DV149" s="7">
        <f t="shared" si="158"/>
        <v>192395.23</v>
      </c>
      <c r="DW149" s="7">
        <f t="shared" si="158"/>
        <v>239576.31</v>
      </c>
      <c r="DX149" s="7">
        <f t="shared" si="158"/>
        <v>61046.04</v>
      </c>
      <c r="DY149" s="7">
        <f t="shared" si="158"/>
        <v>98546.76</v>
      </c>
      <c r="DZ149" s="7">
        <f t="shared" si="158"/>
        <v>0</v>
      </c>
      <c r="EA149" s="7">
        <f t="shared" ref="EA149:FX149" si="159">ROUND(IF(EA102&lt;=459,EA123*EA140*EA136,0),2)</f>
        <v>0</v>
      </c>
      <c r="EB149" s="7">
        <f t="shared" si="159"/>
        <v>0</v>
      </c>
      <c r="EC149" s="7">
        <f t="shared" si="159"/>
        <v>135007.14000000001</v>
      </c>
      <c r="ED149" s="7">
        <f t="shared" si="159"/>
        <v>0</v>
      </c>
      <c r="EE149" s="7">
        <f t="shared" si="159"/>
        <v>237853.76</v>
      </c>
      <c r="EF149" s="7">
        <f t="shared" si="159"/>
        <v>0</v>
      </c>
      <c r="EG149" s="7">
        <f t="shared" si="159"/>
        <v>235281.39</v>
      </c>
      <c r="EH149" s="7">
        <f t="shared" si="159"/>
        <v>133902.91</v>
      </c>
      <c r="EI149" s="7">
        <f t="shared" si="159"/>
        <v>0</v>
      </c>
      <c r="EJ149" s="7">
        <f t="shared" si="159"/>
        <v>0</v>
      </c>
      <c r="EK149" s="7">
        <f t="shared" si="159"/>
        <v>0</v>
      </c>
      <c r="EL149" s="7">
        <f t="shared" si="159"/>
        <v>0</v>
      </c>
      <c r="EM149" s="7">
        <f t="shared" si="159"/>
        <v>254880.22</v>
      </c>
      <c r="EN149" s="7">
        <f t="shared" si="159"/>
        <v>0</v>
      </c>
      <c r="EO149" s="7">
        <f t="shared" si="159"/>
        <v>191318.07</v>
      </c>
      <c r="EP149" s="7">
        <f t="shared" si="159"/>
        <v>160214.26999999999</v>
      </c>
      <c r="EQ149" s="7">
        <f t="shared" si="159"/>
        <v>0</v>
      </c>
      <c r="ER149" s="7">
        <f t="shared" si="159"/>
        <v>163064.62</v>
      </c>
      <c r="ES149" s="7">
        <f t="shared" si="159"/>
        <v>124897.9</v>
      </c>
      <c r="ET149" s="7">
        <f t="shared" si="159"/>
        <v>219200.79</v>
      </c>
      <c r="EU149" s="7">
        <f t="shared" si="159"/>
        <v>0</v>
      </c>
      <c r="EV149" s="7">
        <f t="shared" si="159"/>
        <v>106517.12</v>
      </c>
      <c r="EW149" s="7">
        <f t="shared" si="159"/>
        <v>0</v>
      </c>
      <c r="EX149" s="7">
        <f t="shared" si="159"/>
        <v>101810.69</v>
      </c>
      <c r="EY149" s="7">
        <f t="shared" si="159"/>
        <v>0</v>
      </c>
      <c r="EZ149" s="7">
        <f t="shared" si="159"/>
        <v>124433.38</v>
      </c>
      <c r="FA149" s="7">
        <f t="shared" si="159"/>
        <v>0</v>
      </c>
      <c r="FB149" s="7">
        <f t="shared" si="159"/>
        <v>248618.35</v>
      </c>
      <c r="FC149" s="7">
        <f t="shared" si="159"/>
        <v>0</v>
      </c>
      <c r="FD149" s="7">
        <f t="shared" si="159"/>
        <v>302421.94</v>
      </c>
      <c r="FE149" s="7">
        <f t="shared" si="159"/>
        <v>98128.35</v>
      </c>
      <c r="FF149" s="7">
        <f t="shared" si="159"/>
        <v>178362.49</v>
      </c>
      <c r="FG149" s="7">
        <f t="shared" si="159"/>
        <v>109633.25</v>
      </c>
      <c r="FH149" s="7">
        <f t="shared" si="159"/>
        <v>91752.23</v>
      </c>
      <c r="FI149" s="7">
        <f t="shared" si="159"/>
        <v>0</v>
      </c>
      <c r="FJ149" s="7">
        <f t="shared" si="159"/>
        <v>0</v>
      </c>
      <c r="FK149" s="7">
        <f t="shared" si="159"/>
        <v>0</v>
      </c>
      <c r="FL149" s="7">
        <f t="shared" si="159"/>
        <v>0</v>
      </c>
      <c r="FM149" s="7">
        <f t="shared" si="159"/>
        <v>0</v>
      </c>
      <c r="FN149" s="7">
        <f t="shared" si="159"/>
        <v>0</v>
      </c>
      <c r="FO149" s="7">
        <f t="shared" si="159"/>
        <v>0</v>
      </c>
      <c r="FP149" s="7">
        <f t="shared" si="159"/>
        <v>0</v>
      </c>
      <c r="FQ149" s="7">
        <f t="shared" si="159"/>
        <v>0</v>
      </c>
      <c r="FR149" s="7">
        <f t="shared" si="159"/>
        <v>127841.21</v>
      </c>
      <c r="FS149" s="7">
        <f t="shared" si="159"/>
        <v>43768.34</v>
      </c>
      <c r="FT149" s="7">
        <f t="shared" si="159"/>
        <v>49994.66</v>
      </c>
      <c r="FU149" s="7">
        <f t="shared" si="159"/>
        <v>0</v>
      </c>
      <c r="FV149" s="7">
        <f t="shared" si="159"/>
        <v>0</v>
      </c>
      <c r="FW149" s="7">
        <f t="shared" si="159"/>
        <v>173750.23</v>
      </c>
      <c r="FX149" s="7">
        <f t="shared" si="159"/>
        <v>60267.76</v>
      </c>
      <c r="FY149" s="32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2">
      <c r="A150" s="7"/>
      <c r="B150" s="7" t="s">
        <v>658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</row>
    <row r="151" spans="1:195" x14ac:dyDescent="0.2">
      <c r="A151" s="6" t="s">
        <v>659</v>
      </c>
      <c r="B151" s="7" t="s">
        <v>660</v>
      </c>
      <c r="C151" s="7">
        <f t="shared" ref="C151:BN151" si="160">ROUND(IF(C102&lt;=459,0,IF(C138&lt;=C19,C123*C140*C136,0)),2)</f>
        <v>0</v>
      </c>
      <c r="D151" s="7">
        <f t="shared" si="160"/>
        <v>0</v>
      </c>
      <c r="E151" s="7">
        <f t="shared" si="160"/>
        <v>0</v>
      </c>
      <c r="F151" s="7">
        <f t="shared" si="160"/>
        <v>9857850.0399999991</v>
      </c>
      <c r="G151" s="7">
        <f t="shared" si="160"/>
        <v>544525.73</v>
      </c>
      <c r="H151" s="7">
        <f t="shared" si="160"/>
        <v>447237.89</v>
      </c>
      <c r="I151" s="7">
        <f t="shared" si="160"/>
        <v>0</v>
      </c>
      <c r="J151" s="7">
        <f t="shared" si="160"/>
        <v>0</v>
      </c>
      <c r="K151" s="7">
        <f t="shared" si="160"/>
        <v>0</v>
      </c>
      <c r="L151" s="7">
        <f t="shared" si="160"/>
        <v>0</v>
      </c>
      <c r="M151" s="7">
        <f t="shared" si="160"/>
        <v>0</v>
      </c>
      <c r="N151" s="7">
        <f t="shared" si="160"/>
        <v>17863691.48</v>
      </c>
      <c r="O151" s="7">
        <f t="shared" si="160"/>
        <v>2410951.46</v>
      </c>
      <c r="P151" s="7">
        <f t="shared" si="160"/>
        <v>0</v>
      </c>
      <c r="Q151" s="7">
        <f t="shared" si="160"/>
        <v>0</v>
      </c>
      <c r="R151" s="7">
        <f t="shared" si="160"/>
        <v>0</v>
      </c>
      <c r="S151" s="7">
        <f t="shared" si="160"/>
        <v>0</v>
      </c>
      <c r="T151" s="7">
        <f t="shared" si="160"/>
        <v>0</v>
      </c>
      <c r="U151" s="7">
        <f t="shared" si="160"/>
        <v>0</v>
      </c>
      <c r="V151" s="7">
        <f t="shared" si="160"/>
        <v>0</v>
      </c>
      <c r="W151" s="7">
        <f t="shared" si="160"/>
        <v>0</v>
      </c>
      <c r="X151" s="7">
        <f t="shared" si="160"/>
        <v>0</v>
      </c>
      <c r="Y151" s="7">
        <f t="shared" si="160"/>
        <v>0</v>
      </c>
      <c r="Z151" s="7">
        <f t="shared" si="160"/>
        <v>0</v>
      </c>
      <c r="AA151" s="7">
        <f t="shared" si="160"/>
        <v>11608895.23</v>
      </c>
      <c r="AB151" s="7">
        <f t="shared" si="160"/>
        <v>8252604.2800000003</v>
      </c>
      <c r="AC151" s="7">
        <f t="shared" si="160"/>
        <v>335354.3</v>
      </c>
      <c r="AD151" s="7">
        <f t="shared" si="160"/>
        <v>476638.09</v>
      </c>
      <c r="AE151" s="7">
        <f t="shared" si="160"/>
        <v>0</v>
      </c>
      <c r="AF151" s="7">
        <f t="shared" si="160"/>
        <v>0</v>
      </c>
      <c r="AG151" s="7">
        <f t="shared" si="160"/>
        <v>206023.17</v>
      </c>
      <c r="AH151" s="7">
        <f t="shared" si="160"/>
        <v>0</v>
      </c>
      <c r="AI151" s="7">
        <f t="shared" si="160"/>
        <v>0</v>
      </c>
      <c r="AJ151" s="7">
        <f t="shared" si="160"/>
        <v>0</v>
      </c>
      <c r="AK151" s="7">
        <f t="shared" si="160"/>
        <v>0</v>
      </c>
      <c r="AL151" s="7">
        <f t="shared" si="160"/>
        <v>0</v>
      </c>
      <c r="AM151" s="7">
        <f t="shared" si="160"/>
        <v>0</v>
      </c>
      <c r="AN151" s="7">
        <f t="shared" si="160"/>
        <v>0</v>
      </c>
      <c r="AO151" s="7">
        <f t="shared" si="160"/>
        <v>0</v>
      </c>
      <c r="AP151" s="7">
        <f t="shared" si="160"/>
        <v>0</v>
      </c>
      <c r="AQ151" s="7">
        <f t="shared" si="160"/>
        <v>0</v>
      </c>
      <c r="AR151" s="7">
        <f t="shared" si="160"/>
        <v>7711663.0199999996</v>
      </c>
      <c r="AS151" s="7">
        <f t="shared" si="160"/>
        <v>2880864.61</v>
      </c>
      <c r="AT151" s="7">
        <f t="shared" si="160"/>
        <v>379186.81</v>
      </c>
      <c r="AU151" s="7">
        <f t="shared" si="160"/>
        <v>0</v>
      </c>
      <c r="AV151" s="7">
        <f t="shared" si="160"/>
        <v>0</v>
      </c>
      <c r="AW151" s="7">
        <f t="shared" si="160"/>
        <v>0</v>
      </c>
      <c r="AX151" s="7">
        <f t="shared" si="160"/>
        <v>0</v>
      </c>
      <c r="AY151" s="7">
        <f t="shared" si="160"/>
        <v>0</v>
      </c>
      <c r="AZ151" s="7">
        <f t="shared" si="160"/>
        <v>0</v>
      </c>
      <c r="BA151" s="7">
        <f t="shared" si="160"/>
        <v>3308247.35</v>
      </c>
      <c r="BB151" s="7">
        <f t="shared" si="160"/>
        <v>0</v>
      </c>
      <c r="BC151" s="7">
        <f t="shared" si="160"/>
        <v>0</v>
      </c>
      <c r="BD151" s="7">
        <f t="shared" si="160"/>
        <v>430261.9</v>
      </c>
      <c r="BE151" s="7">
        <f t="shared" si="160"/>
        <v>346135.06</v>
      </c>
      <c r="BF151" s="7">
        <f t="shared" si="160"/>
        <v>3671635.12</v>
      </c>
      <c r="BG151" s="7">
        <f t="shared" si="160"/>
        <v>0</v>
      </c>
      <c r="BH151" s="7">
        <f t="shared" si="160"/>
        <v>213595.67</v>
      </c>
      <c r="BI151" s="7">
        <f t="shared" si="160"/>
        <v>0</v>
      </c>
      <c r="BJ151" s="7">
        <f t="shared" si="160"/>
        <v>717680.07</v>
      </c>
      <c r="BK151" s="7">
        <f t="shared" si="160"/>
        <v>11239870.369999999</v>
      </c>
      <c r="BL151" s="7">
        <f t="shared" si="160"/>
        <v>0</v>
      </c>
      <c r="BM151" s="7">
        <f t="shared" si="160"/>
        <v>0</v>
      </c>
      <c r="BN151" s="7">
        <f t="shared" si="160"/>
        <v>0</v>
      </c>
      <c r="BO151" s="7">
        <f t="shared" ref="BO151:DZ151" si="161">ROUND(IF(BO102&lt;=459,0,IF(BO138&lt;=BO19,BO123*BO140*BO136,0)),2)</f>
        <v>0</v>
      </c>
      <c r="BP151" s="7">
        <f t="shared" si="161"/>
        <v>0</v>
      </c>
      <c r="BQ151" s="7">
        <f t="shared" si="161"/>
        <v>2592022.21</v>
      </c>
      <c r="BR151" s="7">
        <f t="shared" si="161"/>
        <v>2002883.69</v>
      </c>
      <c r="BS151" s="7">
        <f t="shared" si="161"/>
        <v>0</v>
      </c>
      <c r="BT151" s="7">
        <f t="shared" si="161"/>
        <v>0</v>
      </c>
      <c r="BU151" s="7">
        <f t="shared" si="161"/>
        <v>0</v>
      </c>
      <c r="BV151" s="7">
        <f t="shared" si="161"/>
        <v>336382.16</v>
      </c>
      <c r="BW151" s="7">
        <f t="shared" si="161"/>
        <v>519690.76</v>
      </c>
      <c r="BX151" s="7">
        <f t="shared" si="161"/>
        <v>0</v>
      </c>
      <c r="BY151" s="7">
        <f t="shared" si="161"/>
        <v>0</v>
      </c>
      <c r="BZ151" s="7">
        <f t="shared" si="161"/>
        <v>0</v>
      </c>
      <c r="CA151" s="7">
        <f t="shared" si="161"/>
        <v>0</v>
      </c>
      <c r="CB151" s="7">
        <f t="shared" si="161"/>
        <v>27590971.93</v>
      </c>
      <c r="CC151" s="7">
        <f t="shared" si="161"/>
        <v>0</v>
      </c>
      <c r="CD151" s="7">
        <f t="shared" si="161"/>
        <v>0</v>
      </c>
      <c r="CE151" s="7">
        <f t="shared" si="161"/>
        <v>0</v>
      </c>
      <c r="CF151" s="7">
        <f t="shared" si="161"/>
        <v>0</v>
      </c>
      <c r="CG151" s="7">
        <f t="shared" si="161"/>
        <v>0</v>
      </c>
      <c r="CH151" s="7">
        <f t="shared" si="161"/>
        <v>0</v>
      </c>
      <c r="CI151" s="7">
        <f t="shared" si="161"/>
        <v>0</v>
      </c>
      <c r="CJ151" s="7">
        <f t="shared" si="161"/>
        <v>0</v>
      </c>
      <c r="CK151" s="7">
        <f t="shared" si="161"/>
        <v>2151757.06</v>
      </c>
      <c r="CL151" s="7">
        <f t="shared" si="161"/>
        <v>560819.04</v>
      </c>
      <c r="CM151" s="7">
        <f t="shared" si="161"/>
        <v>0</v>
      </c>
      <c r="CN151" s="7">
        <f t="shared" si="161"/>
        <v>9357075.3300000001</v>
      </c>
      <c r="CO151" s="7">
        <f t="shared" si="161"/>
        <v>5540636.9900000002</v>
      </c>
      <c r="CP151" s="7">
        <f t="shared" si="161"/>
        <v>395512.6</v>
      </c>
      <c r="CQ151" s="7">
        <f t="shared" si="161"/>
        <v>0</v>
      </c>
      <c r="CR151" s="7">
        <f t="shared" si="161"/>
        <v>0</v>
      </c>
      <c r="CS151" s="7">
        <f t="shared" si="161"/>
        <v>0</v>
      </c>
      <c r="CT151" s="7">
        <f t="shared" si="161"/>
        <v>0</v>
      </c>
      <c r="CU151" s="7">
        <f t="shared" si="161"/>
        <v>0</v>
      </c>
      <c r="CV151" s="7">
        <f t="shared" si="161"/>
        <v>0</v>
      </c>
      <c r="CW151" s="7">
        <f t="shared" si="161"/>
        <v>0</v>
      </c>
      <c r="CX151" s="7">
        <f t="shared" si="161"/>
        <v>0</v>
      </c>
      <c r="CY151" s="7">
        <f t="shared" si="161"/>
        <v>0</v>
      </c>
      <c r="CZ151" s="7">
        <f t="shared" si="161"/>
        <v>0</v>
      </c>
      <c r="DA151" s="7">
        <f t="shared" si="161"/>
        <v>0</v>
      </c>
      <c r="DB151" s="7">
        <f t="shared" si="161"/>
        <v>0</v>
      </c>
      <c r="DC151" s="7">
        <f t="shared" si="161"/>
        <v>0</v>
      </c>
      <c r="DD151" s="7">
        <f t="shared" si="161"/>
        <v>0</v>
      </c>
      <c r="DE151" s="7">
        <f t="shared" si="161"/>
        <v>0</v>
      </c>
      <c r="DF151" s="7">
        <f t="shared" si="161"/>
        <v>0</v>
      </c>
      <c r="DG151" s="7">
        <f t="shared" si="161"/>
        <v>0</v>
      </c>
      <c r="DH151" s="7">
        <f t="shared" si="161"/>
        <v>0</v>
      </c>
      <c r="DI151" s="7">
        <f t="shared" si="161"/>
        <v>0</v>
      </c>
      <c r="DJ151" s="7">
        <f t="shared" si="161"/>
        <v>0</v>
      </c>
      <c r="DK151" s="7">
        <f t="shared" si="161"/>
        <v>0</v>
      </c>
      <c r="DL151" s="7">
        <f t="shared" si="161"/>
        <v>0</v>
      </c>
      <c r="DM151" s="7">
        <f t="shared" si="161"/>
        <v>0</v>
      </c>
      <c r="DN151" s="7">
        <f t="shared" si="161"/>
        <v>0</v>
      </c>
      <c r="DO151" s="7">
        <f t="shared" si="161"/>
        <v>0</v>
      </c>
      <c r="DP151" s="7">
        <f t="shared" si="161"/>
        <v>0</v>
      </c>
      <c r="DQ151" s="7">
        <f t="shared" si="161"/>
        <v>358081.27</v>
      </c>
      <c r="DR151" s="7">
        <f t="shared" si="161"/>
        <v>0</v>
      </c>
      <c r="DS151" s="7">
        <f t="shared" si="161"/>
        <v>0</v>
      </c>
      <c r="DT151" s="7">
        <f t="shared" si="161"/>
        <v>0</v>
      </c>
      <c r="DU151" s="7">
        <f t="shared" si="161"/>
        <v>0</v>
      </c>
      <c r="DV151" s="7">
        <f t="shared" si="161"/>
        <v>0</v>
      </c>
      <c r="DW151" s="7">
        <f t="shared" si="161"/>
        <v>0</v>
      </c>
      <c r="DX151" s="7">
        <f t="shared" si="161"/>
        <v>0</v>
      </c>
      <c r="DY151" s="7">
        <f t="shared" si="161"/>
        <v>0</v>
      </c>
      <c r="DZ151" s="7">
        <f t="shared" si="161"/>
        <v>200737.59</v>
      </c>
      <c r="EA151" s="7">
        <f t="shared" ref="EA151:FX151" si="162">ROUND(IF(EA102&lt;=459,0,IF(EA138&lt;=EA19,EA123*EA140*EA136,0)),2)</f>
        <v>256488.24</v>
      </c>
      <c r="EB151" s="7">
        <f t="shared" si="162"/>
        <v>0</v>
      </c>
      <c r="EC151" s="7">
        <f t="shared" si="162"/>
        <v>0</v>
      </c>
      <c r="ED151" s="7">
        <f t="shared" si="162"/>
        <v>74632.86</v>
      </c>
      <c r="EE151" s="7">
        <f t="shared" si="162"/>
        <v>0</v>
      </c>
      <c r="EF151" s="7">
        <f t="shared" si="162"/>
        <v>0</v>
      </c>
      <c r="EG151" s="7">
        <f t="shared" si="162"/>
        <v>0</v>
      </c>
      <c r="EH151" s="7">
        <f t="shared" si="162"/>
        <v>0</v>
      </c>
      <c r="EI151" s="7">
        <f t="shared" si="162"/>
        <v>0</v>
      </c>
      <c r="EJ151" s="7">
        <f t="shared" si="162"/>
        <v>0</v>
      </c>
      <c r="EK151" s="7">
        <f t="shared" si="162"/>
        <v>290588.01</v>
      </c>
      <c r="EL151" s="7">
        <f t="shared" si="162"/>
        <v>229331.47</v>
      </c>
      <c r="EM151" s="7">
        <f t="shared" si="162"/>
        <v>0</v>
      </c>
      <c r="EN151" s="7">
        <f t="shared" si="162"/>
        <v>0</v>
      </c>
      <c r="EO151" s="7">
        <f t="shared" si="162"/>
        <v>0</v>
      </c>
      <c r="EP151" s="7">
        <f t="shared" si="162"/>
        <v>0</v>
      </c>
      <c r="EQ151" s="7">
        <f t="shared" si="162"/>
        <v>339671.03999999998</v>
      </c>
      <c r="ER151" s="7">
        <f t="shared" si="162"/>
        <v>0</v>
      </c>
      <c r="ES151" s="7">
        <f t="shared" si="162"/>
        <v>0</v>
      </c>
      <c r="ET151" s="7">
        <f t="shared" si="162"/>
        <v>0</v>
      </c>
      <c r="EU151" s="7">
        <f t="shared" si="162"/>
        <v>0</v>
      </c>
      <c r="EV151" s="7">
        <f t="shared" si="162"/>
        <v>0</v>
      </c>
      <c r="EW151" s="7">
        <f t="shared" si="162"/>
        <v>255247.32</v>
      </c>
      <c r="EX151" s="7">
        <f t="shared" si="162"/>
        <v>0</v>
      </c>
      <c r="EY151" s="7">
        <f t="shared" si="162"/>
        <v>0</v>
      </c>
      <c r="EZ151" s="7">
        <f t="shared" si="162"/>
        <v>0</v>
      </c>
      <c r="FA151" s="7">
        <f t="shared" si="162"/>
        <v>1534653.84</v>
      </c>
      <c r="FB151" s="7">
        <f t="shared" si="162"/>
        <v>0</v>
      </c>
      <c r="FC151" s="7">
        <f t="shared" si="162"/>
        <v>631427.92000000004</v>
      </c>
      <c r="FD151" s="7">
        <f t="shared" si="162"/>
        <v>0</v>
      </c>
      <c r="FE151" s="7">
        <f t="shared" si="162"/>
        <v>0</v>
      </c>
      <c r="FF151" s="7">
        <f t="shared" si="162"/>
        <v>0</v>
      </c>
      <c r="FG151" s="7">
        <f t="shared" si="162"/>
        <v>0</v>
      </c>
      <c r="FH151" s="7">
        <f t="shared" si="162"/>
        <v>0</v>
      </c>
      <c r="FI151" s="7">
        <f t="shared" si="162"/>
        <v>0</v>
      </c>
      <c r="FJ151" s="7">
        <f t="shared" si="162"/>
        <v>643022.18999999994</v>
      </c>
      <c r="FK151" s="7">
        <f t="shared" si="162"/>
        <v>0</v>
      </c>
      <c r="FL151" s="7">
        <f t="shared" si="162"/>
        <v>1622316.49</v>
      </c>
      <c r="FM151" s="7">
        <f t="shared" si="162"/>
        <v>963039.73</v>
      </c>
      <c r="FN151" s="7">
        <f t="shared" si="162"/>
        <v>0</v>
      </c>
      <c r="FO151" s="7">
        <f t="shared" si="162"/>
        <v>516024.2</v>
      </c>
      <c r="FP151" s="7">
        <f t="shared" si="162"/>
        <v>0</v>
      </c>
      <c r="FQ151" s="7">
        <f t="shared" si="162"/>
        <v>468749.42</v>
      </c>
      <c r="FR151" s="7">
        <f t="shared" si="162"/>
        <v>0</v>
      </c>
      <c r="FS151" s="7">
        <f t="shared" si="162"/>
        <v>0</v>
      </c>
      <c r="FT151" s="7">
        <f t="shared" si="162"/>
        <v>0</v>
      </c>
      <c r="FU151" s="7">
        <f t="shared" si="162"/>
        <v>0</v>
      </c>
      <c r="FV151" s="7">
        <f t="shared" si="162"/>
        <v>0</v>
      </c>
      <c r="FW151" s="7">
        <f t="shared" si="162"/>
        <v>0</v>
      </c>
      <c r="FX151" s="7">
        <f t="shared" si="162"/>
        <v>0</v>
      </c>
      <c r="FY151" s="7"/>
      <c r="FZ151" s="7"/>
      <c r="GA151" s="7"/>
      <c r="GB151" s="32"/>
      <c r="GC151" s="32"/>
      <c r="GD151" s="32"/>
      <c r="GE151" s="32"/>
      <c r="GF151" s="32"/>
      <c r="GG151" s="7"/>
      <c r="GH151" s="7"/>
      <c r="GI151" s="7"/>
      <c r="GJ151" s="7"/>
      <c r="GK151" s="7"/>
      <c r="GL151" s="7"/>
      <c r="GM151" s="7"/>
    </row>
    <row r="152" spans="1:195" x14ac:dyDescent="0.2">
      <c r="A152" s="7"/>
      <c r="B152" s="7" t="s">
        <v>661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2">
      <c r="A153" s="6" t="s">
        <v>662</v>
      </c>
      <c r="B153" s="7" t="s">
        <v>663</v>
      </c>
      <c r="C153" s="18">
        <f t="shared" ref="C153:BN153" si="163">ROUND(IF((AND((C102&lt;=459),(C138&lt;=C19)))=TRUE(),0,IF((AND(C149=0,C151=0))=TRUE(),C19*C21,0)),1)</f>
        <v>2729.8</v>
      </c>
      <c r="D153" s="18">
        <f t="shared" si="163"/>
        <v>16279</v>
      </c>
      <c r="E153" s="18">
        <f t="shared" si="163"/>
        <v>2442</v>
      </c>
      <c r="F153" s="18">
        <f t="shared" si="163"/>
        <v>0</v>
      </c>
      <c r="G153" s="18">
        <f t="shared" si="163"/>
        <v>0</v>
      </c>
      <c r="H153" s="18">
        <f t="shared" si="163"/>
        <v>0</v>
      </c>
      <c r="I153" s="18">
        <f t="shared" si="163"/>
        <v>3475.2</v>
      </c>
      <c r="J153" s="18">
        <f t="shared" si="163"/>
        <v>881.8</v>
      </c>
      <c r="K153" s="18">
        <f t="shared" si="163"/>
        <v>0</v>
      </c>
      <c r="L153" s="18">
        <f t="shared" si="163"/>
        <v>912.3</v>
      </c>
      <c r="M153" s="18">
        <f t="shared" si="163"/>
        <v>415.8</v>
      </c>
      <c r="N153" s="18">
        <f t="shared" si="163"/>
        <v>0</v>
      </c>
      <c r="O153" s="18">
        <f t="shared" si="163"/>
        <v>0</v>
      </c>
      <c r="P153" s="18">
        <f t="shared" si="163"/>
        <v>0</v>
      </c>
      <c r="Q153" s="18">
        <f t="shared" si="163"/>
        <v>15880.3</v>
      </c>
      <c r="R153" s="18">
        <f t="shared" si="163"/>
        <v>2334.5</v>
      </c>
      <c r="S153" s="18">
        <f t="shared" si="163"/>
        <v>700.7</v>
      </c>
      <c r="T153" s="18">
        <f t="shared" si="163"/>
        <v>0</v>
      </c>
      <c r="U153" s="18">
        <f t="shared" si="163"/>
        <v>0</v>
      </c>
      <c r="V153" s="18">
        <f t="shared" si="163"/>
        <v>0</v>
      </c>
      <c r="W153" s="18">
        <f t="shared" si="163"/>
        <v>0</v>
      </c>
      <c r="X153" s="18">
        <f t="shared" si="163"/>
        <v>0</v>
      </c>
      <c r="Y153" s="18">
        <f t="shared" si="163"/>
        <v>327.9</v>
      </c>
      <c r="Z153" s="18">
        <f t="shared" si="163"/>
        <v>0</v>
      </c>
      <c r="AA153" s="18">
        <f t="shared" si="163"/>
        <v>0</v>
      </c>
      <c r="AB153" s="18">
        <f t="shared" si="163"/>
        <v>0</v>
      </c>
      <c r="AC153" s="18">
        <f t="shared" si="163"/>
        <v>0</v>
      </c>
      <c r="AD153" s="18">
        <f t="shared" si="163"/>
        <v>0</v>
      </c>
      <c r="AE153" s="18">
        <f t="shared" si="163"/>
        <v>0</v>
      </c>
      <c r="AF153" s="18">
        <f t="shared" si="163"/>
        <v>0</v>
      </c>
      <c r="AG153" s="18">
        <f t="shared" si="163"/>
        <v>0</v>
      </c>
      <c r="AH153" s="18">
        <f t="shared" si="163"/>
        <v>413.3</v>
      </c>
      <c r="AI153" s="18">
        <f t="shared" si="163"/>
        <v>0</v>
      </c>
      <c r="AJ153" s="18">
        <f t="shared" si="163"/>
        <v>0</v>
      </c>
      <c r="AK153" s="18">
        <f t="shared" si="163"/>
        <v>0</v>
      </c>
      <c r="AL153" s="18">
        <f t="shared" si="163"/>
        <v>0</v>
      </c>
      <c r="AM153" s="18">
        <f t="shared" si="163"/>
        <v>0</v>
      </c>
      <c r="AN153" s="18">
        <f t="shared" si="163"/>
        <v>0</v>
      </c>
      <c r="AO153" s="18">
        <f t="shared" si="163"/>
        <v>1835.1</v>
      </c>
      <c r="AP153" s="18">
        <f t="shared" si="163"/>
        <v>34539.9</v>
      </c>
      <c r="AQ153" s="18">
        <f t="shared" si="163"/>
        <v>0</v>
      </c>
      <c r="AR153" s="18">
        <f t="shared" si="163"/>
        <v>0</v>
      </c>
      <c r="AS153" s="18">
        <f t="shared" si="163"/>
        <v>0</v>
      </c>
      <c r="AT153" s="18">
        <f t="shared" si="163"/>
        <v>0</v>
      </c>
      <c r="AU153" s="18">
        <f t="shared" si="163"/>
        <v>0</v>
      </c>
      <c r="AV153" s="18">
        <f t="shared" si="163"/>
        <v>0</v>
      </c>
      <c r="AW153" s="18">
        <f t="shared" si="163"/>
        <v>0</v>
      </c>
      <c r="AX153" s="18">
        <f t="shared" si="163"/>
        <v>0</v>
      </c>
      <c r="AY153" s="18">
        <f t="shared" si="163"/>
        <v>0</v>
      </c>
      <c r="AZ153" s="18">
        <f t="shared" si="163"/>
        <v>5266.4</v>
      </c>
      <c r="BA153" s="18">
        <f t="shared" si="163"/>
        <v>0</v>
      </c>
      <c r="BB153" s="18">
        <f t="shared" si="163"/>
        <v>3209.6</v>
      </c>
      <c r="BC153" s="18">
        <f t="shared" si="163"/>
        <v>10730.2</v>
      </c>
      <c r="BD153" s="18">
        <f t="shared" si="163"/>
        <v>0</v>
      </c>
      <c r="BE153" s="18">
        <f t="shared" si="163"/>
        <v>0</v>
      </c>
      <c r="BF153" s="18">
        <f t="shared" si="163"/>
        <v>0</v>
      </c>
      <c r="BG153" s="18">
        <f t="shared" si="163"/>
        <v>373.1</v>
      </c>
      <c r="BH153" s="18">
        <f t="shared" si="163"/>
        <v>0</v>
      </c>
      <c r="BI153" s="18">
        <f t="shared" si="163"/>
        <v>0</v>
      </c>
      <c r="BJ153" s="18">
        <f t="shared" si="163"/>
        <v>0</v>
      </c>
      <c r="BK153" s="18">
        <f t="shared" si="163"/>
        <v>0</v>
      </c>
      <c r="BL153" s="18">
        <f t="shared" si="163"/>
        <v>0</v>
      </c>
      <c r="BM153" s="18">
        <f t="shared" si="163"/>
        <v>0</v>
      </c>
      <c r="BN153" s="18">
        <f t="shared" si="163"/>
        <v>1350.7</v>
      </c>
      <c r="BO153" s="18">
        <f t="shared" ref="BO153:DZ153" si="164">ROUND(IF((AND((BO102&lt;=459),(BO138&lt;=BO19)))=TRUE(),0,IF((AND(BO149=0,BO151=0))=TRUE(),BO19*BO21,0)),1)</f>
        <v>541.70000000000005</v>
      </c>
      <c r="BP153" s="18">
        <f t="shared" si="164"/>
        <v>0</v>
      </c>
      <c r="BQ153" s="18">
        <f t="shared" si="164"/>
        <v>0</v>
      </c>
      <c r="BR153" s="18">
        <f t="shared" si="164"/>
        <v>0</v>
      </c>
      <c r="BS153" s="18">
        <f t="shared" si="164"/>
        <v>465.1</v>
      </c>
      <c r="BT153" s="18">
        <f t="shared" si="164"/>
        <v>0</v>
      </c>
      <c r="BU153" s="18">
        <f t="shared" si="164"/>
        <v>0</v>
      </c>
      <c r="BV153" s="18">
        <f t="shared" si="164"/>
        <v>0</v>
      </c>
      <c r="BW153" s="18">
        <f t="shared" si="164"/>
        <v>0</v>
      </c>
      <c r="BX153" s="18">
        <f t="shared" si="164"/>
        <v>0</v>
      </c>
      <c r="BY153" s="18">
        <f t="shared" si="164"/>
        <v>188.7</v>
      </c>
      <c r="BZ153" s="18">
        <f t="shared" si="164"/>
        <v>0</v>
      </c>
      <c r="CA153" s="18">
        <f t="shared" si="164"/>
        <v>0</v>
      </c>
      <c r="CB153" s="18">
        <f t="shared" si="164"/>
        <v>0</v>
      </c>
      <c r="CC153" s="18">
        <f t="shared" si="164"/>
        <v>0</v>
      </c>
      <c r="CD153" s="18">
        <f t="shared" si="164"/>
        <v>0</v>
      </c>
      <c r="CE153" s="18">
        <f t="shared" si="164"/>
        <v>0</v>
      </c>
      <c r="CF153" s="18">
        <f t="shared" si="164"/>
        <v>0</v>
      </c>
      <c r="CG153" s="18">
        <f t="shared" si="164"/>
        <v>0</v>
      </c>
      <c r="CH153" s="18">
        <f t="shared" si="164"/>
        <v>0</v>
      </c>
      <c r="CI153" s="18">
        <f t="shared" si="164"/>
        <v>297</v>
      </c>
      <c r="CJ153" s="18">
        <f t="shared" si="164"/>
        <v>373.1</v>
      </c>
      <c r="CK153" s="18">
        <f t="shared" si="164"/>
        <v>0</v>
      </c>
      <c r="CL153" s="18">
        <f t="shared" si="164"/>
        <v>0</v>
      </c>
      <c r="CM153" s="18">
        <f t="shared" si="164"/>
        <v>267.7</v>
      </c>
      <c r="CN153" s="18">
        <f t="shared" si="164"/>
        <v>0</v>
      </c>
      <c r="CO153" s="18">
        <f t="shared" si="164"/>
        <v>0</v>
      </c>
      <c r="CP153" s="18">
        <f t="shared" si="164"/>
        <v>0</v>
      </c>
      <c r="CQ153" s="18">
        <f t="shared" si="164"/>
        <v>333</v>
      </c>
      <c r="CR153" s="18">
        <f t="shared" si="164"/>
        <v>0</v>
      </c>
      <c r="CS153" s="18">
        <f t="shared" si="164"/>
        <v>0</v>
      </c>
      <c r="CT153" s="18">
        <f t="shared" si="164"/>
        <v>0</v>
      </c>
      <c r="CU153" s="18">
        <f t="shared" si="164"/>
        <v>0</v>
      </c>
      <c r="CV153" s="18">
        <f t="shared" si="164"/>
        <v>0</v>
      </c>
      <c r="CW153" s="18">
        <f t="shared" si="164"/>
        <v>0</v>
      </c>
      <c r="CX153" s="18">
        <f t="shared" si="164"/>
        <v>191.2</v>
      </c>
      <c r="CY153" s="18">
        <f t="shared" si="164"/>
        <v>0</v>
      </c>
      <c r="CZ153" s="18">
        <f t="shared" si="164"/>
        <v>768</v>
      </c>
      <c r="DA153" s="18">
        <f t="shared" si="164"/>
        <v>0</v>
      </c>
      <c r="DB153" s="18">
        <f t="shared" si="164"/>
        <v>0</v>
      </c>
      <c r="DC153" s="18">
        <f t="shared" si="164"/>
        <v>0</v>
      </c>
      <c r="DD153" s="18">
        <f t="shared" si="164"/>
        <v>0</v>
      </c>
      <c r="DE153" s="18">
        <f t="shared" si="164"/>
        <v>0</v>
      </c>
      <c r="DF153" s="18">
        <f t="shared" si="164"/>
        <v>8763.4</v>
      </c>
      <c r="DG153" s="18">
        <f t="shared" si="164"/>
        <v>0</v>
      </c>
      <c r="DH153" s="18">
        <f t="shared" si="164"/>
        <v>820.7</v>
      </c>
      <c r="DI153" s="18">
        <f t="shared" si="164"/>
        <v>1008.9</v>
      </c>
      <c r="DJ153" s="18">
        <f t="shared" si="164"/>
        <v>262.7</v>
      </c>
      <c r="DK153" s="18">
        <f t="shared" si="164"/>
        <v>195.8</v>
      </c>
      <c r="DL153" s="18">
        <f t="shared" si="164"/>
        <v>2391.8000000000002</v>
      </c>
      <c r="DM153" s="18">
        <f t="shared" si="164"/>
        <v>0</v>
      </c>
      <c r="DN153" s="18">
        <f t="shared" si="164"/>
        <v>531.70000000000005</v>
      </c>
      <c r="DO153" s="18">
        <f t="shared" si="164"/>
        <v>1326.8</v>
      </c>
      <c r="DP153" s="18">
        <f t="shared" si="164"/>
        <v>0</v>
      </c>
      <c r="DQ153" s="18">
        <f t="shared" si="164"/>
        <v>0</v>
      </c>
      <c r="DR153" s="18">
        <f t="shared" si="164"/>
        <v>564.29999999999995</v>
      </c>
      <c r="DS153" s="18">
        <f t="shared" si="164"/>
        <v>262.7</v>
      </c>
      <c r="DT153" s="18">
        <f t="shared" si="164"/>
        <v>0</v>
      </c>
      <c r="DU153" s="18">
        <f t="shared" si="164"/>
        <v>0</v>
      </c>
      <c r="DV153" s="18">
        <f t="shared" si="164"/>
        <v>0</v>
      </c>
      <c r="DW153" s="18">
        <f t="shared" si="164"/>
        <v>0</v>
      </c>
      <c r="DX153" s="18">
        <f t="shared" si="164"/>
        <v>0</v>
      </c>
      <c r="DY153" s="18">
        <f t="shared" si="164"/>
        <v>0</v>
      </c>
      <c r="DZ153" s="18">
        <f t="shared" si="164"/>
        <v>0</v>
      </c>
      <c r="EA153" s="18">
        <f t="shared" ref="EA153:FX153" si="165">ROUND(IF((AND((EA102&lt;=459),(EA138&lt;=EA19)))=TRUE(),0,IF((AND(EA149=0,EA151=0))=TRUE(),EA19*EA21,0)),1)</f>
        <v>0</v>
      </c>
      <c r="EB153" s="18">
        <f t="shared" si="165"/>
        <v>230.9</v>
      </c>
      <c r="EC153" s="18">
        <f t="shared" si="165"/>
        <v>0</v>
      </c>
      <c r="ED153" s="18">
        <f t="shared" si="165"/>
        <v>0</v>
      </c>
      <c r="EE153" s="18">
        <f t="shared" si="165"/>
        <v>0</v>
      </c>
      <c r="EF153" s="18">
        <f t="shared" si="165"/>
        <v>583.9</v>
      </c>
      <c r="EG153" s="18">
        <f t="shared" si="165"/>
        <v>0</v>
      </c>
      <c r="EH153" s="18">
        <f t="shared" si="165"/>
        <v>0</v>
      </c>
      <c r="EI153" s="18">
        <f t="shared" si="165"/>
        <v>5989.2</v>
      </c>
      <c r="EJ153" s="18">
        <f t="shared" si="165"/>
        <v>4303.1000000000004</v>
      </c>
      <c r="EK153" s="18">
        <f t="shared" si="165"/>
        <v>0</v>
      </c>
      <c r="EL153" s="18">
        <f t="shared" si="165"/>
        <v>0</v>
      </c>
      <c r="EM153" s="18">
        <f t="shared" si="165"/>
        <v>0</v>
      </c>
      <c r="EN153" s="18">
        <f t="shared" si="165"/>
        <v>407.8</v>
      </c>
      <c r="EO153" s="18">
        <f t="shared" si="165"/>
        <v>0</v>
      </c>
      <c r="EP153" s="18">
        <f t="shared" si="165"/>
        <v>0</v>
      </c>
      <c r="EQ153" s="18">
        <f t="shared" si="165"/>
        <v>0</v>
      </c>
      <c r="ER153" s="18">
        <f t="shared" si="165"/>
        <v>0</v>
      </c>
      <c r="ES153" s="18">
        <f t="shared" si="165"/>
        <v>0</v>
      </c>
      <c r="ET153" s="18">
        <f t="shared" si="165"/>
        <v>0</v>
      </c>
      <c r="EU153" s="18">
        <f t="shared" si="165"/>
        <v>237.2</v>
      </c>
      <c r="EV153" s="18">
        <f t="shared" si="165"/>
        <v>0</v>
      </c>
      <c r="EW153" s="18">
        <f t="shared" si="165"/>
        <v>0</v>
      </c>
      <c r="EX153" s="18">
        <f t="shared" si="165"/>
        <v>0</v>
      </c>
      <c r="EY153" s="18">
        <f t="shared" si="165"/>
        <v>239.3</v>
      </c>
      <c r="EZ153" s="18">
        <f t="shared" si="165"/>
        <v>0</v>
      </c>
      <c r="FA153" s="18">
        <f t="shared" si="165"/>
        <v>0</v>
      </c>
      <c r="FB153" s="18">
        <f t="shared" si="165"/>
        <v>0</v>
      </c>
      <c r="FC153" s="18">
        <f t="shared" si="165"/>
        <v>0</v>
      </c>
      <c r="FD153" s="18">
        <f t="shared" si="165"/>
        <v>0</v>
      </c>
      <c r="FE153" s="18">
        <f t="shared" si="165"/>
        <v>0</v>
      </c>
      <c r="FF153" s="18">
        <f t="shared" si="165"/>
        <v>0</v>
      </c>
      <c r="FG153" s="18">
        <f t="shared" si="165"/>
        <v>0</v>
      </c>
      <c r="FH153" s="18">
        <f t="shared" si="165"/>
        <v>0</v>
      </c>
      <c r="FI153" s="18">
        <f t="shared" si="165"/>
        <v>723.7</v>
      </c>
      <c r="FJ153" s="18">
        <f t="shared" si="165"/>
        <v>0</v>
      </c>
      <c r="FK153" s="18">
        <f t="shared" si="165"/>
        <v>1087.2</v>
      </c>
      <c r="FL153" s="18">
        <f t="shared" si="165"/>
        <v>0</v>
      </c>
      <c r="FM153" s="18">
        <f t="shared" si="165"/>
        <v>0</v>
      </c>
      <c r="FN153" s="18">
        <f t="shared" si="165"/>
        <v>9178.2999999999993</v>
      </c>
      <c r="FO153" s="18">
        <f t="shared" si="165"/>
        <v>0</v>
      </c>
      <c r="FP153" s="18">
        <f t="shared" si="165"/>
        <v>973.4</v>
      </c>
      <c r="FQ153" s="18">
        <f t="shared" si="165"/>
        <v>0</v>
      </c>
      <c r="FR153" s="18">
        <f t="shared" si="165"/>
        <v>0</v>
      </c>
      <c r="FS153" s="18">
        <f t="shared" si="165"/>
        <v>0</v>
      </c>
      <c r="FT153" s="18">
        <f t="shared" si="165"/>
        <v>0</v>
      </c>
      <c r="FU153" s="18">
        <f t="shared" si="165"/>
        <v>343.8</v>
      </c>
      <c r="FV153" s="18">
        <f t="shared" si="165"/>
        <v>284.89999999999998</v>
      </c>
      <c r="FW153" s="18">
        <f t="shared" si="165"/>
        <v>0</v>
      </c>
      <c r="FX153" s="18">
        <f t="shared" si="165"/>
        <v>0</v>
      </c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</row>
    <row r="154" spans="1:195" x14ac:dyDescent="0.2">
      <c r="A154" s="7"/>
      <c r="B154" s="7" t="s">
        <v>664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2">
      <c r="A155" s="6" t="s">
        <v>665</v>
      </c>
      <c r="B155" s="7" t="s">
        <v>666</v>
      </c>
      <c r="C155" s="7">
        <f t="shared" ref="C155:BN155" si="166">ROUND(IF((AND((C102&lt;=459),(C138&lt;=C19)))=TRUE(),0,(C123*C140*C153)),2)</f>
        <v>3024187.07</v>
      </c>
      <c r="D155" s="7">
        <f t="shared" si="166"/>
        <v>18118909.5</v>
      </c>
      <c r="E155" s="7">
        <f t="shared" si="166"/>
        <v>2683791.91</v>
      </c>
      <c r="F155" s="7">
        <f t="shared" si="166"/>
        <v>0</v>
      </c>
      <c r="G155" s="7">
        <f t="shared" si="166"/>
        <v>0</v>
      </c>
      <c r="H155" s="7">
        <f t="shared" si="166"/>
        <v>0</v>
      </c>
      <c r="I155" s="7">
        <f t="shared" si="166"/>
        <v>3826016.66</v>
      </c>
      <c r="J155" s="7">
        <f t="shared" si="166"/>
        <v>928267.82</v>
      </c>
      <c r="K155" s="7">
        <f t="shared" si="166"/>
        <v>0</v>
      </c>
      <c r="L155" s="7">
        <f t="shared" si="166"/>
        <v>1041966.95</v>
      </c>
      <c r="M155" s="7">
        <f t="shared" si="166"/>
        <v>500875.76</v>
      </c>
      <c r="N155" s="7">
        <f t="shared" si="166"/>
        <v>0</v>
      </c>
      <c r="O155" s="7">
        <f t="shared" si="166"/>
        <v>0</v>
      </c>
      <c r="P155" s="7">
        <f t="shared" si="166"/>
        <v>0</v>
      </c>
      <c r="Q155" s="7">
        <f t="shared" si="166"/>
        <v>17914184.789999999</v>
      </c>
      <c r="R155" s="7">
        <f t="shared" si="166"/>
        <v>2566437.0099999998</v>
      </c>
      <c r="S155" s="7">
        <f t="shared" si="166"/>
        <v>790648.42</v>
      </c>
      <c r="T155" s="7">
        <f t="shared" si="166"/>
        <v>0</v>
      </c>
      <c r="U155" s="7">
        <f t="shared" si="166"/>
        <v>0</v>
      </c>
      <c r="V155" s="7">
        <f t="shared" si="166"/>
        <v>0</v>
      </c>
      <c r="W155" s="7">
        <f t="shared" si="166"/>
        <v>0</v>
      </c>
      <c r="X155" s="7">
        <f t="shared" si="166"/>
        <v>0</v>
      </c>
      <c r="Y155" s="7">
        <f t="shared" si="166"/>
        <v>363719.17</v>
      </c>
      <c r="Z155" s="7">
        <f t="shared" si="166"/>
        <v>0</v>
      </c>
      <c r="AA155" s="7">
        <f t="shared" si="166"/>
        <v>0</v>
      </c>
      <c r="AB155" s="7">
        <f t="shared" si="166"/>
        <v>0</v>
      </c>
      <c r="AC155" s="7">
        <f t="shared" si="166"/>
        <v>0</v>
      </c>
      <c r="AD155" s="7">
        <f t="shared" si="166"/>
        <v>0</v>
      </c>
      <c r="AE155" s="7">
        <f t="shared" si="166"/>
        <v>0</v>
      </c>
      <c r="AF155" s="7">
        <f t="shared" si="166"/>
        <v>0</v>
      </c>
      <c r="AG155" s="7">
        <f t="shared" si="166"/>
        <v>0</v>
      </c>
      <c r="AH155" s="7">
        <f t="shared" si="166"/>
        <v>454326.45</v>
      </c>
      <c r="AI155" s="7">
        <f t="shared" si="166"/>
        <v>0</v>
      </c>
      <c r="AJ155" s="7">
        <f t="shared" si="166"/>
        <v>0</v>
      </c>
      <c r="AK155" s="7">
        <f t="shared" si="166"/>
        <v>0</v>
      </c>
      <c r="AL155" s="7">
        <f t="shared" si="166"/>
        <v>0</v>
      </c>
      <c r="AM155" s="7">
        <f t="shared" si="166"/>
        <v>0</v>
      </c>
      <c r="AN155" s="7">
        <f t="shared" si="166"/>
        <v>0</v>
      </c>
      <c r="AO155" s="7">
        <f t="shared" si="166"/>
        <v>1986103.42</v>
      </c>
      <c r="AP155" s="7">
        <f t="shared" si="166"/>
        <v>38992515.049999997</v>
      </c>
      <c r="AQ155" s="7">
        <f t="shared" si="166"/>
        <v>0</v>
      </c>
      <c r="AR155" s="7">
        <f t="shared" si="166"/>
        <v>0</v>
      </c>
      <c r="AS155" s="7">
        <f t="shared" si="166"/>
        <v>0</v>
      </c>
      <c r="AT155" s="7">
        <f t="shared" si="166"/>
        <v>0</v>
      </c>
      <c r="AU155" s="7">
        <f t="shared" si="166"/>
        <v>0</v>
      </c>
      <c r="AV155" s="7">
        <f t="shared" si="166"/>
        <v>0</v>
      </c>
      <c r="AW155" s="7">
        <f t="shared" si="166"/>
        <v>0</v>
      </c>
      <c r="AX155" s="7">
        <f t="shared" si="166"/>
        <v>0</v>
      </c>
      <c r="AY155" s="7">
        <f t="shared" si="166"/>
        <v>0</v>
      </c>
      <c r="AZ155" s="7">
        <f t="shared" si="166"/>
        <v>5771197.5999999996</v>
      </c>
      <c r="BA155" s="7">
        <f t="shared" si="166"/>
        <v>0</v>
      </c>
      <c r="BB155" s="7">
        <f t="shared" si="166"/>
        <v>3464634.51</v>
      </c>
      <c r="BC155" s="7">
        <f t="shared" si="166"/>
        <v>11777736.51</v>
      </c>
      <c r="BD155" s="7">
        <f t="shared" si="166"/>
        <v>0</v>
      </c>
      <c r="BE155" s="7">
        <f t="shared" si="166"/>
        <v>0</v>
      </c>
      <c r="BF155" s="7">
        <f t="shared" si="166"/>
        <v>0</v>
      </c>
      <c r="BG155" s="7">
        <f t="shared" si="166"/>
        <v>440012.26</v>
      </c>
      <c r="BH155" s="7">
        <f t="shared" si="166"/>
        <v>0</v>
      </c>
      <c r="BI155" s="7">
        <f t="shared" si="166"/>
        <v>0</v>
      </c>
      <c r="BJ155" s="7">
        <f t="shared" si="166"/>
        <v>0</v>
      </c>
      <c r="BK155" s="7">
        <f t="shared" si="166"/>
        <v>0</v>
      </c>
      <c r="BL155" s="7">
        <f t="shared" si="166"/>
        <v>0</v>
      </c>
      <c r="BM155" s="7">
        <f t="shared" si="166"/>
        <v>0</v>
      </c>
      <c r="BN155" s="7">
        <f t="shared" si="166"/>
        <v>1425866.95</v>
      </c>
      <c r="BO155" s="7">
        <f t="shared" ref="BO155:DZ155" si="167">ROUND(IF((AND((BO102&lt;=459),(BO138&lt;=BO19)))=TRUE(),0,(BO123*BO140*BO153)),2)</f>
        <v>599527.67000000004</v>
      </c>
      <c r="BP155" s="7">
        <f t="shared" si="167"/>
        <v>0</v>
      </c>
      <c r="BQ155" s="7">
        <f t="shared" si="167"/>
        <v>0</v>
      </c>
      <c r="BR155" s="7">
        <f t="shared" si="167"/>
        <v>0</v>
      </c>
      <c r="BS155" s="7">
        <f t="shared" si="167"/>
        <v>548538.04</v>
      </c>
      <c r="BT155" s="7">
        <f t="shared" si="167"/>
        <v>0</v>
      </c>
      <c r="BU155" s="7">
        <f t="shared" si="167"/>
        <v>0</v>
      </c>
      <c r="BV155" s="7">
        <f t="shared" si="167"/>
        <v>0</v>
      </c>
      <c r="BW155" s="7">
        <f t="shared" si="167"/>
        <v>0</v>
      </c>
      <c r="BX155" s="7">
        <f t="shared" si="167"/>
        <v>0</v>
      </c>
      <c r="BY155" s="7">
        <f t="shared" si="167"/>
        <v>222610.43</v>
      </c>
      <c r="BZ155" s="7">
        <f t="shared" si="167"/>
        <v>0</v>
      </c>
      <c r="CA155" s="7">
        <f t="shared" si="167"/>
        <v>0</v>
      </c>
      <c r="CB155" s="7">
        <f t="shared" si="167"/>
        <v>0</v>
      </c>
      <c r="CC155" s="7">
        <f t="shared" si="167"/>
        <v>0</v>
      </c>
      <c r="CD155" s="7">
        <f t="shared" si="167"/>
        <v>0</v>
      </c>
      <c r="CE155" s="7">
        <f t="shared" si="167"/>
        <v>0</v>
      </c>
      <c r="CF155" s="7">
        <f t="shared" si="167"/>
        <v>0</v>
      </c>
      <c r="CG155" s="7">
        <f t="shared" si="167"/>
        <v>0</v>
      </c>
      <c r="CH155" s="7">
        <f t="shared" si="167"/>
        <v>0</v>
      </c>
      <c r="CI155" s="7">
        <f t="shared" si="167"/>
        <v>335989.59</v>
      </c>
      <c r="CJ155" s="7">
        <f t="shared" si="167"/>
        <v>438401.51</v>
      </c>
      <c r="CK155" s="7">
        <f t="shared" si="167"/>
        <v>0</v>
      </c>
      <c r="CL155" s="7">
        <f t="shared" si="167"/>
        <v>0</v>
      </c>
      <c r="CM155" s="7">
        <f t="shared" si="167"/>
        <v>334284.92</v>
      </c>
      <c r="CN155" s="7">
        <f t="shared" si="167"/>
        <v>0</v>
      </c>
      <c r="CO155" s="7">
        <f t="shared" si="167"/>
        <v>0</v>
      </c>
      <c r="CP155" s="7">
        <f t="shared" si="167"/>
        <v>0</v>
      </c>
      <c r="CQ155" s="7">
        <f t="shared" si="167"/>
        <v>389669.77</v>
      </c>
      <c r="CR155" s="7">
        <f t="shared" si="167"/>
        <v>0</v>
      </c>
      <c r="CS155" s="7">
        <f t="shared" si="167"/>
        <v>0</v>
      </c>
      <c r="CT155" s="7">
        <f t="shared" si="167"/>
        <v>0</v>
      </c>
      <c r="CU155" s="7">
        <f t="shared" si="167"/>
        <v>0</v>
      </c>
      <c r="CV155" s="7">
        <f t="shared" si="167"/>
        <v>0</v>
      </c>
      <c r="CW155" s="7">
        <f t="shared" si="167"/>
        <v>0</v>
      </c>
      <c r="CX155" s="7">
        <f t="shared" si="167"/>
        <v>236987.94</v>
      </c>
      <c r="CY155" s="7">
        <f t="shared" si="167"/>
        <v>0</v>
      </c>
      <c r="CZ155" s="7">
        <f t="shared" si="167"/>
        <v>837001.8</v>
      </c>
      <c r="DA155" s="7">
        <f t="shared" si="167"/>
        <v>0</v>
      </c>
      <c r="DB155" s="7">
        <f t="shared" si="167"/>
        <v>0</v>
      </c>
      <c r="DC155" s="7">
        <f t="shared" si="167"/>
        <v>0</v>
      </c>
      <c r="DD155" s="7">
        <f t="shared" si="167"/>
        <v>0</v>
      </c>
      <c r="DE155" s="7">
        <f t="shared" si="167"/>
        <v>0</v>
      </c>
      <c r="DF155" s="7">
        <f t="shared" si="167"/>
        <v>9158851.0800000001</v>
      </c>
      <c r="DG155" s="7">
        <f t="shared" si="167"/>
        <v>0</v>
      </c>
      <c r="DH155" s="7">
        <f t="shared" si="167"/>
        <v>877113.34</v>
      </c>
      <c r="DI155" s="7">
        <f t="shared" si="167"/>
        <v>1071302.82</v>
      </c>
      <c r="DJ155" s="7">
        <f t="shared" si="167"/>
        <v>319511.74</v>
      </c>
      <c r="DK155" s="7">
        <f t="shared" si="167"/>
        <v>243162.57</v>
      </c>
      <c r="DL155" s="7">
        <f t="shared" si="167"/>
        <v>2650042.13</v>
      </c>
      <c r="DM155" s="7">
        <f t="shared" si="167"/>
        <v>0</v>
      </c>
      <c r="DN155" s="7">
        <f t="shared" si="167"/>
        <v>610516.07999999996</v>
      </c>
      <c r="DO155" s="7">
        <f t="shared" si="167"/>
        <v>1447185.8</v>
      </c>
      <c r="DP155" s="7">
        <f t="shared" si="167"/>
        <v>0</v>
      </c>
      <c r="DQ155" s="7">
        <f t="shared" si="167"/>
        <v>0</v>
      </c>
      <c r="DR155" s="7">
        <f t="shared" si="167"/>
        <v>625359.44999999995</v>
      </c>
      <c r="DS155" s="7">
        <f t="shared" si="167"/>
        <v>309259.01</v>
      </c>
      <c r="DT155" s="7">
        <f t="shared" si="167"/>
        <v>0</v>
      </c>
      <c r="DU155" s="7">
        <f t="shared" si="167"/>
        <v>0</v>
      </c>
      <c r="DV155" s="7">
        <f t="shared" si="167"/>
        <v>0</v>
      </c>
      <c r="DW155" s="7">
        <f t="shared" si="167"/>
        <v>0</v>
      </c>
      <c r="DX155" s="7">
        <f t="shared" si="167"/>
        <v>0</v>
      </c>
      <c r="DY155" s="7">
        <f t="shared" si="167"/>
        <v>0</v>
      </c>
      <c r="DZ155" s="7">
        <f t="shared" si="167"/>
        <v>0</v>
      </c>
      <c r="EA155" s="7">
        <f t="shared" ref="EA155:FX155" si="168">ROUND(IF((AND((EA102&lt;=459),(EA138&lt;=EA19)))=TRUE(),0,(EA123*EA140*EA153)),2)</f>
        <v>0</v>
      </c>
      <c r="EB155" s="7">
        <f t="shared" si="168"/>
        <v>275366.21999999997</v>
      </c>
      <c r="EC155" s="7">
        <f t="shared" si="168"/>
        <v>0</v>
      </c>
      <c r="ED155" s="7">
        <f t="shared" si="168"/>
        <v>0</v>
      </c>
      <c r="EE155" s="7">
        <f t="shared" si="168"/>
        <v>0</v>
      </c>
      <c r="EF155" s="7">
        <f t="shared" si="168"/>
        <v>639449.82999999996</v>
      </c>
      <c r="EG155" s="7">
        <f t="shared" si="168"/>
        <v>0</v>
      </c>
      <c r="EH155" s="7">
        <f t="shared" si="168"/>
        <v>0</v>
      </c>
      <c r="EI155" s="7">
        <f t="shared" si="168"/>
        <v>6407873.6799999997</v>
      </c>
      <c r="EJ155" s="7">
        <f t="shared" si="168"/>
        <v>4558332.83</v>
      </c>
      <c r="EK155" s="7">
        <f t="shared" si="168"/>
        <v>0</v>
      </c>
      <c r="EL155" s="7">
        <f t="shared" si="168"/>
        <v>0</v>
      </c>
      <c r="EM155" s="7">
        <f t="shared" si="168"/>
        <v>0</v>
      </c>
      <c r="EN155" s="7">
        <f t="shared" si="168"/>
        <v>452020.46</v>
      </c>
      <c r="EO155" s="7">
        <f t="shared" si="168"/>
        <v>0</v>
      </c>
      <c r="EP155" s="7">
        <f t="shared" si="168"/>
        <v>0</v>
      </c>
      <c r="EQ155" s="7">
        <f t="shared" si="168"/>
        <v>0</v>
      </c>
      <c r="ER155" s="7">
        <f t="shared" si="168"/>
        <v>0</v>
      </c>
      <c r="ES155" s="7">
        <f t="shared" si="168"/>
        <v>0</v>
      </c>
      <c r="ET155" s="7">
        <f t="shared" si="168"/>
        <v>0</v>
      </c>
      <c r="EU155" s="7">
        <f t="shared" si="168"/>
        <v>276579.53000000003</v>
      </c>
      <c r="EV155" s="7">
        <f t="shared" si="168"/>
        <v>0</v>
      </c>
      <c r="EW155" s="7">
        <f t="shared" si="168"/>
        <v>0</v>
      </c>
      <c r="EX155" s="7">
        <f t="shared" si="168"/>
        <v>0</v>
      </c>
      <c r="EY155" s="7">
        <f t="shared" si="168"/>
        <v>284615.05</v>
      </c>
      <c r="EZ155" s="7">
        <f t="shared" si="168"/>
        <v>0</v>
      </c>
      <c r="FA155" s="7">
        <f t="shared" si="168"/>
        <v>0</v>
      </c>
      <c r="FB155" s="7">
        <f t="shared" si="168"/>
        <v>0</v>
      </c>
      <c r="FC155" s="7">
        <f t="shared" si="168"/>
        <v>0</v>
      </c>
      <c r="FD155" s="7">
        <f t="shared" si="168"/>
        <v>0</v>
      </c>
      <c r="FE155" s="7">
        <f t="shared" si="168"/>
        <v>0</v>
      </c>
      <c r="FF155" s="7">
        <f t="shared" si="168"/>
        <v>0</v>
      </c>
      <c r="FG155" s="7">
        <f t="shared" si="168"/>
        <v>0</v>
      </c>
      <c r="FH155" s="7">
        <f t="shared" si="168"/>
        <v>0</v>
      </c>
      <c r="FI155" s="7">
        <f t="shared" si="168"/>
        <v>805554.93</v>
      </c>
      <c r="FJ155" s="7">
        <f t="shared" si="168"/>
        <v>0</v>
      </c>
      <c r="FK155" s="7">
        <f t="shared" si="168"/>
        <v>1188170.01</v>
      </c>
      <c r="FL155" s="7">
        <f t="shared" si="168"/>
        <v>0</v>
      </c>
      <c r="FM155" s="7">
        <f t="shared" si="168"/>
        <v>0</v>
      </c>
      <c r="FN155" s="7">
        <f t="shared" si="168"/>
        <v>9890148.6400000006</v>
      </c>
      <c r="FO155" s="7">
        <f t="shared" si="168"/>
        <v>0</v>
      </c>
      <c r="FP155" s="7">
        <f t="shared" si="168"/>
        <v>1082307.8500000001</v>
      </c>
      <c r="FQ155" s="7">
        <f t="shared" si="168"/>
        <v>0</v>
      </c>
      <c r="FR155" s="7">
        <f t="shared" si="168"/>
        <v>0</v>
      </c>
      <c r="FS155" s="7">
        <f t="shared" si="168"/>
        <v>0</v>
      </c>
      <c r="FT155" s="7">
        <f t="shared" si="168"/>
        <v>0</v>
      </c>
      <c r="FU155" s="7">
        <f t="shared" si="168"/>
        <v>415352.61</v>
      </c>
      <c r="FV155" s="7">
        <f t="shared" si="168"/>
        <v>340235.57</v>
      </c>
      <c r="FW155" s="7">
        <f t="shared" si="168"/>
        <v>0</v>
      </c>
      <c r="FX155" s="7">
        <f t="shared" si="168"/>
        <v>0</v>
      </c>
      <c r="FY155" s="18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2">
      <c r="A156" s="7"/>
      <c r="B156" s="7" t="s">
        <v>667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2">
      <c r="A157" s="6" t="s">
        <v>668</v>
      </c>
      <c r="B157" s="7" t="s">
        <v>669</v>
      </c>
      <c r="C157" s="7">
        <f t="shared" ref="C157:BN157" si="169">ROUND(IF((AND((C102&lt;=459),(C138&lt;=C19)))=TRUE(),0,IF(C155=0,0,C123*C147*(C136-C153))),2)</f>
        <v>3783302</v>
      </c>
      <c r="D157" s="7">
        <f t="shared" si="169"/>
        <v>2633144.52</v>
      </c>
      <c r="E157" s="7">
        <f t="shared" si="169"/>
        <v>5760339.79</v>
      </c>
      <c r="F157" s="7">
        <f t="shared" si="169"/>
        <v>0</v>
      </c>
      <c r="G157" s="7">
        <f t="shared" si="169"/>
        <v>0</v>
      </c>
      <c r="H157" s="7">
        <f t="shared" si="169"/>
        <v>0</v>
      </c>
      <c r="I157" s="7">
        <f t="shared" si="169"/>
        <v>6305973.3499999996</v>
      </c>
      <c r="J157" s="7">
        <f t="shared" si="169"/>
        <v>850640.83</v>
      </c>
      <c r="K157" s="7">
        <f t="shared" si="169"/>
        <v>0</v>
      </c>
      <c r="L157" s="7">
        <f t="shared" si="169"/>
        <v>785648.18</v>
      </c>
      <c r="M157" s="7">
        <f t="shared" si="169"/>
        <v>1439434.59</v>
      </c>
      <c r="N157" s="7">
        <f t="shared" si="169"/>
        <v>0</v>
      </c>
      <c r="O157" s="7">
        <f t="shared" si="169"/>
        <v>0</v>
      </c>
      <c r="P157" s="7">
        <f t="shared" si="169"/>
        <v>0</v>
      </c>
      <c r="Q157" s="7">
        <f t="shared" si="169"/>
        <v>27257525.510000002</v>
      </c>
      <c r="R157" s="7">
        <f t="shared" si="169"/>
        <v>15493.53</v>
      </c>
      <c r="S157" s="7">
        <f t="shared" si="169"/>
        <v>269477.65000000002</v>
      </c>
      <c r="T157" s="7">
        <f t="shared" si="169"/>
        <v>0</v>
      </c>
      <c r="U157" s="7">
        <f t="shared" si="169"/>
        <v>0</v>
      </c>
      <c r="V157" s="7">
        <f t="shared" si="169"/>
        <v>0</v>
      </c>
      <c r="W157" s="7">
        <f t="shared" si="169"/>
        <v>0</v>
      </c>
      <c r="X157" s="7">
        <f t="shared" si="169"/>
        <v>0</v>
      </c>
      <c r="Y157" s="7">
        <f t="shared" si="169"/>
        <v>375035.06</v>
      </c>
      <c r="Z157" s="7">
        <f t="shared" si="169"/>
        <v>0</v>
      </c>
      <c r="AA157" s="7">
        <f t="shared" si="169"/>
        <v>0</v>
      </c>
      <c r="AB157" s="7">
        <f t="shared" si="169"/>
        <v>0</v>
      </c>
      <c r="AC157" s="7">
        <f t="shared" si="169"/>
        <v>0</v>
      </c>
      <c r="AD157" s="7">
        <f t="shared" si="169"/>
        <v>0</v>
      </c>
      <c r="AE157" s="7">
        <f t="shared" si="169"/>
        <v>0</v>
      </c>
      <c r="AF157" s="7">
        <f t="shared" si="169"/>
        <v>0</v>
      </c>
      <c r="AG157" s="7">
        <f t="shared" si="169"/>
        <v>0</v>
      </c>
      <c r="AH157" s="7">
        <f t="shared" si="169"/>
        <v>437235.62</v>
      </c>
      <c r="AI157" s="7">
        <f t="shared" si="169"/>
        <v>0</v>
      </c>
      <c r="AJ157" s="7">
        <f t="shared" si="169"/>
        <v>0</v>
      </c>
      <c r="AK157" s="7">
        <f t="shared" si="169"/>
        <v>0</v>
      </c>
      <c r="AL157" s="7">
        <f t="shared" si="169"/>
        <v>0</v>
      </c>
      <c r="AM157" s="7">
        <f t="shared" si="169"/>
        <v>0</v>
      </c>
      <c r="AN157" s="7">
        <f t="shared" si="169"/>
        <v>0</v>
      </c>
      <c r="AO157" s="7">
        <f t="shared" si="169"/>
        <v>651239.75</v>
      </c>
      <c r="AP157" s="7">
        <f t="shared" si="169"/>
        <v>32890257.870000001</v>
      </c>
      <c r="AQ157" s="7">
        <f t="shared" si="169"/>
        <v>0</v>
      </c>
      <c r="AR157" s="7">
        <f t="shared" si="169"/>
        <v>0</v>
      </c>
      <c r="AS157" s="7">
        <f t="shared" si="169"/>
        <v>0</v>
      </c>
      <c r="AT157" s="7">
        <f t="shared" si="169"/>
        <v>0</v>
      </c>
      <c r="AU157" s="7">
        <f t="shared" si="169"/>
        <v>0</v>
      </c>
      <c r="AV157" s="7">
        <f t="shared" si="169"/>
        <v>0</v>
      </c>
      <c r="AW157" s="7">
        <f t="shared" si="169"/>
        <v>0</v>
      </c>
      <c r="AX157" s="7">
        <f t="shared" si="169"/>
        <v>0</v>
      </c>
      <c r="AY157" s="7">
        <f t="shared" si="169"/>
        <v>0</v>
      </c>
      <c r="AZ157" s="7">
        <f t="shared" si="169"/>
        <v>2521414.14</v>
      </c>
      <c r="BA157" s="7">
        <f t="shared" si="169"/>
        <v>0</v>
      </c>
      <c r="BB157" s="7">
        <f t="shared" si="169"/>
        <v>270006.65999999997</v>
      </c>
      <c r="BC157" s="7">
        <f t="shared" si="169"/>
        <v>5547803.7699999996</v>
      </c>
      <c r="BD157" s="7">
        <f t="shared" si="169"/>
        <v>0</v>
      </c>
      <c r="BE157" s="7">
        <f t="shared" si="169"/>
        <v>0</v>
      </c>
      <c r="BF157" s="7">
        <f t="shared" si="169"/>
        <v>0</v>
      </c>
      <c r="BG157" s="7">
        <f t="shared" si="169"/>
        <v>294161.94</v>
      </c>
      <c r="BH157" s="7">
        <f t="shared" si="169"/>
        <v>0</v>
      </c>
      <c r="BI157" s="7">
        <f t="shared" si="169"/>
        <v>0</v>
      </c>
      <c r="BJ157" s="7">
        <f t="shared" si="169"/>
        <v>0</v>
      </c>
      <c r="BK157" s="7">
        <f t="shared" si="169"/>
        <v>0</v>
      </c>
      <c r="BL157" s="7">
        <f t="shared" si="169"/>
        <v>0</v>
      </c>
      <c r="BM157" s="7">
        <f t="shared" si="169"/>
        <v>0</v>
      </c>
      <c r="BN157" s="7">
        <f t="shared" si="169"/>
        <v>772120.98</v>
      </c>
      <c r="BO157" s="7">
        <f t="shared" ref="BO157:DZ157" si="170">ROUND(IF((AND((BO102&lt;=459),(BO138&lt;=BO19)))=TRUE(),0,IF(BO155=0,0,BO123*BO147*(BO136-BO153))),2)</f>
        <v>203173.97</v>
      </c>
      <c r="BP157" s="7">
        <f t="shared" si="170"/>
        <v>0</v>
      </c>
      <c r="BQ157" s="7">
        <f t="shared" si="170"/>
        <v>0</v>
      </c>
      <c r="BR157" s="7">
        <f t="shared" si="170"/>
        <v>0</v>
      </c>
      <c r="BS157" s="7">
        <f t="shared" si="170"/>
        <v>297596.03999999998</v>
      </c>
      <c r="BT157" s="7">
        <f t="shared" si="170"/>
        <v>0</v>
      </c>
      <c r="BU157" s="7">
        <f t="shared" si="170"/>
        <v>0</v>
      </c>
      <c r="BV157" s="7">
        <f t="shared" si="170"/>
        <v>0</v>
      </c>
      <c r="BW157" s="7">
        <f t="shared" si="170"/>
        <v>0</v>
      </c>
      <c r="BX157" s="7">
        <f t="shared" si="170"/>
        <v>0</v>
      </c>
      <c r="BY157" s="7">
        <f t="shared" si="170"/>
        <v>419049.09</v>
      </c>
      <c r="BZ157" s="7">
        <f t="shared" si="170"/>
        <v>0</v>
      </c>
      <c r="CA157" s="7">
        <f t="shared" si="170"/>
        <v>0</v>
      </c>
      <c r="CB157" s="7">
        <f t="shared" si="170"/>
        <v>0</v>
      </c>
      <c r="CC157" s="7">
        <f t="shared" si="170"/>
        <v>0</v>
      </c>
      <c r="CD157" s="7">
        <f t="shared" si="170"/>
        <v>0</v>
      </c>
      <c r="CE157" s="7">
        <f t="shared" si="170"/>
        <v>0</v>
      </c>
      <c r="CF157" s="7">
        <f t="shared" si="170"/>
        <v>0</v>
      </c>
      <c r="CG157" s="7">
        <f t="shared" si="170"/>
        <v>0</v>
      </c>
      <c r="CH157" s="7">
        <f t="shared" si="170"/>
        <v>0</v>
      </c>
      <c r="CI157" s="7">
        <f t="shared" si="170"/>
        <v>285852.48</v>
      </c>
      <c r="CJ157" s="7">
        <f t="shared" si="170"/>
        <v>180445.52</v>
      </c>
      <c r="CK157" s="7">
        <f t="shared" si="170"/>
        <v>0</v>
      </c>
      <c r="CL157" s="7">
        <f t="shared" si="170"/>
        <v>0</v>
      </c>
      <c r="CM157" s="7">
        <f t="shared" si="170"/>
        <v>455479.23</v>
      </c>
      <c r="CN157" s="7">
        <f t="shared" si="170"/>
        <v>0</v>
      </c>
      <c r="CO157" s="7">
        <f t="shared" si="170"/>
        <v>0</v>
      </c>
      <c r="CP157" s="7">
        <f t="shared" si="170"/>
        <v>0</v>
      </c>
      <c r="CQ157" s="7">
        <f t="shared" si="170"/>
        <v>601733.99</v>
      </c>
      <c r="CR157" s="7">
        <f t="shared" si="170"/>
        <v>0</v>
      </c>
      <c r="CS157" s="7">
        <f t="shared" si="170"/>
        <v>0</v>
      </c>
      <c r="CT157" s="7">
        <f t="shared" si="170"/>
        <v>0</v>
      </c>
      <c r="CU157" s="7">
        <f t="shared" si="170"/>
        <v>0</v>
      </c>
      <c r="CV157" s="7">
        <f t="shared" si="170"/>
        <v>0</v>
      </c>
      <c r="CW157" s="7">
        <f t="shared" si="170"/>
        <v>0</v>
      </c>
      <c r="CX157" s="7">
        <f t="shared" si="170"/>
        <v>46962.12</v>
      </c>
      <c r="CY157" s="7">
        <f t="shared" si="170"/>
        <v>0</v>
      </c>
      <c r="CZ157" s="7">
        <f t="shared" si="170"/>
        <v>432543.48</v>
      </c>
      <c r="DA157" s="7">
        <f t="shared" si="170"/>
        <v>0</v>
      </c>
      <c r="DB157" s="7">
        <f t="shared" si="170"/>
        <v>0</v>
      </c>
      <c r="DC157" s="7">
        <f t="shared" si="170"/>
        <v>0</v>
      </c>
      <c r="DD157" s="7">
        <f t="shared" si="170"/>
        <v>0</v>
      </c>
      <c r="DE157" s="7">
        <f t="shared" si="170"/>
        <v>0</v>
      </c>
      <c r="DF157" s="7">
        <f t="shared" si="170"/>
        <v>838751.73</v>
      </c>
      <c r="DG157" s="7">
        <f t="shared" si="170"/>
        <v>0</v>
      </c>
      <c r="DH157" s="7">
        <f t="shared" si="170"/>
        <v>76589.42</v>
      </c>
      <c r="DI157" s="7">
        <f t="shared" si="170"/>
        <v>1066895.78</v>
      </c>
      <c r="DJ157" s="7">
        <f t="shared" si="170"/>
        <v>121.73</v>
      </c>
      <c r="DK157" s="7">
        <f t="shared" si="170"/>
        <v>99427.99</v>
      </c>
      <c r="DL157" s="7">
        <f t="shared" si="170"/>
        <v>1025225.49</v>
      </c>
      <c r="DM157" s="7">
        <f t="shared" si="170"/>
        <v>0</v>
      </c>
      <c r="DN157" s="7">
        <f t="shared" si="170"/>
        <v>454648.56</v>
      </c>
      <c r="DO157" s="7">
        <f t="shared" si="170"/>
        <v>1329124.75</v>
      </c>
      <c r="DP157" s="7">
        <f t="shared" si="170"/>
        <v>0</v>
      </c>
      <c r="DQ157" s="7">
        <f t="shared" si="170"/>
        <v>0</v>
      </c>
      <c r="DR157" s="7">
        <f t="shared" si="170"/>
        <v>1043824.16</v>
      </c>
      <c r="DS157" s="7">
        <f t="shared" si="170"/>
        <v>535089.31000000006</v>
      </c>
      <c r="DT157" s="7">
        <f t="shared" si="170"/>
        <v>0</v>
      </c>
      <c r="DU157" s="7">
        <f t="shared" si="170"/>
        <v>0</v>
      </c>
      <c r="DV157" s="7">
        <f t="shared" si="170"/>
        <v>0</v>
      </c>
      <c r="DW157" s="7">
        <f t="shared" si="170"/>
        <v>0</v>
      </c>
      <c r="DX157" s="7">
        <f t="shared" si="170"/>
        <v>0</v>
      </c>
      <c r="DY157" s="7">
        <f t="shared" si="170"/>
        <v>0</v>
      </c>
      <c r="DZ157" s="7">
        <f t="shared" si="170"/>
        <v>0</v>
      </c>
      <c r="EA157" s="7">
        <f t="shared" ref="EA157:FX157" si="171">ROUND(IF((AND((EA102&lt;=459),(EA138&lt;=EA19)))=TRUE(),0,IF(EA155=0,0,EA123*EA147*(EA136-EA153))),2)</f>
        <v>0</v>
      </c>
      <c r="EB157" s="7">
        <f t="shared" si="171"/>
        <v>168072.67</v>
      </c>
      <c r="EC157" s="7">
        <f t="shared" si="171"/>
        <v>0</v>
      </c>
      <c r="ED157" s="7">
        <f t="shared" si="171"/>
        <v>0</v>
      </c>
      <c r="EE157" s="7">
        <f t="shared" si="171"/>
        <v>0</v>
      </c>
      <c r="EF157" s="7">
        <f t="shared" si="171"/>
        <v>789647.71</v>
      </c>
      <c r="EG157" s="7">
        <f t="shared" si="171"/>
        <v>0</v>
      </c>
      <c r="EH157" s="7">
        <f t="shared" si="171"/>
        <v>0</v>
      </c>
      <c r="EI157" s="7">
        <f t="shared" si="171"/>
        <v>11757388.99</v>
      </c>
      <c r="EJ157" s="7">
        <f t="shared" si="171"/>
        <v>1017007.9</v>
      </c>
      <c r="EK157" s="7">
        <f t="shared" si="171"/>
        <v>0</v>
      </c>
      <c r="EL157" s="7">
        <f t="shared" si="171"/>
        <v>0</v>
      </c>
      <c r="EM157" s="7">
        <f t="shared" si="171"/>
        <v>0</v>
      </c>
      <c r="EN157" s="7">
        <f t="shared" si="171"/>
        <v>486880.8</v>
      </c>
      <c r="EO157" s="7">
        <f t="shared" si="171"/>
        <v>0</v>
      </c>
      <c r="EP157" s="7">
        <f t="shared" si="171"/>
        <v>0</v>
      </c>
      <c r="EQ157" s="7">
        <f t="shared" si="171"/>
        <v>0</v>
      </c>
      <c r="ER157" s="7">
        <f t="shared" si="171"/>
        <v>0</v>
      </c>
      <c r="ES157" s="7">
        <f t="shared" si="171"/>
        <v>0</v>
      </c>
      <c r="ET157" s="7">
        <f t="shared" si="171"/>
        <v>0</v>
      </c>
      <c r="EU157" s="7">
        <f t="shared" si="171"/>
        <v>665431.85</v>
      </c>
      <c r="EV157" s="7">
        <f t="shared" si="171"/>
        <v>0</v>
      </c>
      <c r="EW157" s="7">
        <f t="shared" si="171"/>
        <v>0</v>
      </c>
      <c r="EX157" s="7">
        <f t="shared" si="171"/>
        <v>0</v>
      </c>
      <c r="EY157" s="7">
        <f t="shared" si="171"/>
        <v>54131.57</v>
      </c>
      <c r="EZ157" s="7">
        <f t="shared" si="171"/>
        <v>0</v>
      </c>
      <c r="FA157" s="7">
        <f t="shared" si="171"/>
        <v>0</v>
      </c>
      <c r="FB157" s="7">
        <f t="shared" si="171"/>
        <v>0</v>
      </c>
      <c r="FC157" s="7">
        <f t="shared" si="171"/>
        <v>0</v>
      </c>
      <c r="FD157" s="7">
        <f t="shared" si="171"/>
        <v>0</v>
      </c>
      <c r="FE157" s="7">
        <f t="shared" si="171"/>
        <v>0</v>
      </c>
      <c r="FF157" s="7">
        <f t="shared" si="171"/>
        <v>0</v>
      </c>
      <c r="FG157" s="7">
        <f t="shared" si="171"/>
        <v>0</v>
      </c>
      <c r="FH157" s="7">
        <f t="shared" si="171"/>
        <v>0</v>
      </c>
      <c r="FI157" s="7">
        <f t="shared" si="171"/>
        <v>137335.5</v>
      </c>
      <c r="FJ157" s="7">
        <f t="shared" si="171"/>
        <v>0</v>
      </c>
      <c r="FK157" s="7">
        <f t="shared" si="171"/>
        <v>246360.58</v>
      </c>
      <c r="FL157" s="7">
        <f t="shared" si="171"/>
        <v>0</v>
      </c>
      <c r="FM157" s="7">
        <f t="shared" si="171"/>
        <v>0</v>
      </c>
      <c r="FN157" s="7">
        <f t="shared" si="171"/>
        <v>10210667.48</v>
      </c>
      <c r="FO157" s="7">
        <f t="shared" si="171"/>
        <v>0</v>
      </c>
      <c r="FP157" s="7">
        <f t="shared" si="171"/>
        <v>620119.74</v>
      </c>
      <c r="FQ157" s="7">
        <f t="shared" si="171"/>
        <v>0</v>
      </c>
      <c r="FR157" s="7">
        <f t="shared" si="171"/>
        <v>0</v>
      </c>
      <c r="FS157" s="7">
        <f t="shared" si="171"/>
        <v>0</v>
      </c>
      <c r="FT157" s="7">
        <f t="shared" si="171"/>
        <v>0</v>
      </c>
      <c r="FU157" s="7">
        <f t="shared" si="171"/>
        <v>320362.75</v>
      </c>
      <c r="FV157" s="7">
        <f t="shared" si="171"/>
        <v>107801.47</v>
      </c>
      <c r="FW157" s="7">
        <f t="shared" si="171"/>
        <v>0</v>
      </c>
      <c r="FX157" s="7">
        <f t="shared" si="171"/>
        <v>0</v>
      </c>
      <c r="FY157" s="7"/>
      <c r="FZ157" s="7"/>
      <c r="GA157" s="18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2">
      <c r="A158" s="7"/>
      <c r="B158" s="7" t="s">
        <v>670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</row>
    <row r="159" spans="1:195" x14ac:dyDescent="0.2">
      <c r="A159" s="6" t="s">
        <v>671</v>
      </c>
      <c r="B159" s="7" t="s">
        <v>672</v>
      </c>
      <c r="C159" s="7">
        <f t="shared" ref="C159:BN159" si="172">ROUND(IF((AND((C102&lt;=459),(C138&lt;=C19)))=TRUE(),0,+C155+C157),2)</f>
        <v>6807489.0700000003</v>
      </c>
      <c r="D159" s="7">
        <f t="shared" si="172"/>
        <v>20752054.02</v>
      </c>
      <c r="E159" s="7">
        <f t="shared" si="172"/>
        <v>8444131.6999999993</v>
      </c>
      <c r="F159" s="7">
        <f t="shared" si="172"/>
        <v>0</v>
      </c>
      <c r="G159" s="7">
        <f t="shared" si="172"/>
        <v>0</v>
      </c>
      <c r="H159" s="7">
        <f t="shared" si="172"/>
        <v>0</v>
      </c>
      <c r="I159" s="7">
        <f t="shared" si="172"/>
        <v>10131990.01</v>
      </c>
      <c r="J159" s="7">
        <f t="shared" si="172"/>
        <v>1778908.65</v>
      </c>
      <c r="K159" s="7">
        <f t="shared" si="172"/>
        <v>0</v>
      </c>
      <c r="L159" s="7">
        <f t="shared" si="172"/>
        <v>1827615.13</v>
      </c>
      <c r="M159" s="7">
        <f t="shared" si="172"/>
        <v>1940310.35</v>
      </c>
      <c r="N159" s="7">
        <f t="shared" si="172"/>
        <v>0</v>
      </c>
      <c r="O159" s="7">
        <f t="shared" si="172"/>
        <v>0</v>
      </c>
      <c r="P159" s="7">
        <f t="shared" si="172"/>
        <v>0</v>
      </c>
      <c r="Q159" s="7">
        <f t="shared" si="172"/>
        <v>45171710.299999997</v>
      </c>
      <c r="R159" s="7">
        <f t="shared" si="172"/>
        <v>2581930.54</v>
      </c>
      <c r="S159" s="7">
        <f t="shared" si="172"/>
        <v>1060126.07</v>
      </c>
      <c r="T159" s="7">
        <f t="shared" si="172"/>
        <v>0</v>
      </c>
      <c r="U159" s="7">
        <f t="shared" si="172"/>
        <v>0</v>
      </c>
      <c r="V159" s="7">
        <f t="shared" si="172"/>
        <v>0</v>
      </c>
      <c r="W159" s="7">
        <f t="shared" si="172"/>
        <v>0</v>
      </c>
      <c r="X159" s="7">
        <f t="shared" si="172"/>
        <v>0</v>
      </c>
      <c r="Y159" s="7">
        <f t="shared" si="172"/>
        <v>738754.23</v>
      </c>
      <c r="Z159" s="7">
        <f t="shared" si="172"/>
        <v>0</v>
      </c>
      <c r="AA159" s="7">
        <f t="shared" si="172"/>
        <v>0</v>
      </c>
      <c r="AB159" s="7">
        <f t="shared" si="172"/>
        <v>0</v>
      </c>
      <c r="AC159" s="7">
        <f t="shared" si="172"/>
        <v>0</v>
      </c>
      <c r="AD159" s="7">
        <f t="shared" si="172"/>
        <v>0</v>
      </c>
      <c r="AE159" s="7">
        <f t="shared" si="172"/>
        <v>0</v>
      </c>
      <c r="AF159" s="7">
        <f t="shared" si="172"/>
        <v>0</v>
      </c>
      <c r="AG159" s="7">
        <f t="shared" si="172"/>
        <v>0</v>
      </c>
      <c r="AH159" s="7">
        <f t="shared" si="172"/>
        <v>891562.07</v>
      </c>
      <c r="AI159" s="7">
        <f t="shared" si="172"/>
        <v>0</v>
      </c>
      <c r="AJ159" s="7">
        <f t="shared" si="172"/>
        <v>0</v>
      </c>
      <c r="AK159" s="7">
        <f t="shared" si="172"/>
        <v>0</v>
      </c>
      <c r="AL159" s="7">
        <f t="shared" si="172"/>
        <v>0</v>
      </c>
      <c r="AM159" s="7">
        <f t="shared" si="172"/>
        <v>0</v>
      </c>
      <c r="AN159" s="7">
        <f t="shared" si="172"/>
        <v>0</v>
      </c>
      <c r="AO159" s="7">
        <f t="shared" si="172"/>
        <v>2637343.17</v>
      </c>
      <c r="AP159" s="7">
        <f t="shared" si="172"/>
        <v>71882772.920000002</v>
      </c>
      <c r="AQ159" s="7">
        <f t="shared" si="172"/>
        <v>0</v>
      </c>
      <c r="AR159" s="7">
        <f t="shared" si="172"/>
        <v>0</v>
      </c>
      <c r="AS159" s="7">
        <f t="shared" si="172"/>
        <v>0</v>
      </c>
      <c r="AT159" s="7">
        <f t="shared" si="172"/>
        <v>0</v>
      </c>
      <c r="AU159" s="7">
        <f t="shared" si="172"/>
        <v>0</v>
      </c>
      <c r="AV159" s="7">
        <f t="shared" si="172"/>
        <v>0</v>
      </c>
      <c r="AW159" s="7">
        <f t="shared" si="172"/>
        <v>0</v>
      </c>
      <c r="AX159" s="7">
        <f t="shared" si="172"/>
        <v>0</v>
      </c>
      <c r="AY159" s="7">
        <f t="shared" si="172"/>
        <v>0</v>
      </c>
      <c r="AZ159" s="7">
        <f t="shared" si="172"/>
        <v>8292611.7400000002</v>
      </c>
      <c r="BA159" s="7">
        <f t="shared" si="172"/>
        <v>0</v>
      </c>
      <c r="BB159" s="7">
        <f t="shared" si="172"/>
        <v>3734641.17</v>
      </c>
      <c r="BC159" s="7">
        <f t="shared" si="172"/>
        <v>17325540.280000001</v>
      </c>
      <c r="BD159" s="7">
        <f t="shared" si="172"/>
        <v>0</v>
      </c>
      <c r="BE159" s="7">
        <f t="shared" si="172"/>
        <v>0</v>
      </c>
      <c r="BF159" s="7">
        <f t="shared" si="172"/>
        <v>0</v>
      </c>
      <c r="BG159" s="7">
        <f t="shared" si="172"/>
        <v>734174.2</v>
      </c>
      <c r="BH159" s="7">
        <f t="shared" si="172"/>
        <v>0</v>
      </c>
      <c r="BI159" s="7">
        <f t="shared" si="172"/>
        <v>0</v>
      </c>
      <c r="BJ159" s="7">
        <f t="shared" si="172"/>
        <v>0</v>
      </c>
      <c r="BK159" s="7">
        <f t="shared" si="172"/>
        <v>0</v>
      </c>
      <c r="BL159" s="7">
        <f t="shared" si="172"/>
        <v>0</v>
      </c>
      <c r="BM159" s="7">
        <f t="shared" si="172"/>
        <v>0</v>
      </c>
      <c r="BN159" s="7">
        <f t="shared" si="172"/>
        <v>2197987.9300000002</v>
      </c>
      <c r="BO159" s="7">
        <f t="shared" ref="BO159:DZ159" si="173">ROUND(IF((AND((BO102&lt;=459),(BO138&lt;=BO19)))=TRUE(),0,+BO155+BO157),2)</f>
        <v>802701.64</v>
      </c>
      <c r="BP159" s="7">
        <f t="shared" si="173"/>
        <v>0</v>
      </c>
      <c r="BQ159" s="7">
        <f t="shared" si="173"/>
        <v>0</v>
      </c>
      <c r="BR159" s="7">
        <f t="shared" si="173"/>
        <v>0</v>
      </c>
      <c r="BS159" s="7">
        <f t="shared" si="173"/>
        <v>846134.08</v>
      </c>
      <c r="BT159" s="7">
        <f t="shared" si="173"/>
        <v>0</v>
      </c>
      <c r="BU159" s="7">
        <f t="shared" si="173"/>
        <v>0</v>
      </c>
      <c r="BV159" s="7">
        <f t="shared" si="173"/>
        <v>0</v>
      </c>
      <c r="BW159" s="7">
        <f t="shared" si="173"/>
        <v>0</v>
      </c>
      <c r="BX159" s="7">
        <f t="shared" si="173"/>
        <v>0</v>
      </c>
      <c r="BY159" s="7">
        <f t="shared" si="173"/>
        <v>641659.52</v>
      </c>
      <c r="BZ159" s="7">
        <f t="shared" si="173"/>
        <v>0</v>
      </c>
      <c r="CA159" s="7">
        <f t="shared" si="173"/>
        <v>0</v>
      </c>
      <c r="CB159" s="7">
        <f t="shared" si="173"/>
        <v>0</v>
      </c>
      <c r="CC159" s="7">
        <f t="shared" si="173"/>
        <v>0</v>
      </c>
      <c r="CD159" s="7">
        <f t="shared" si="173"/>
        <v>0</v>
      </c>
      <c r="CE159" s="7">
        <f t="shared" si="173"/>
        <v>0</v>
      </c>
      <c r="CF159" s="7">
        <f t="shared" si="173"/>
        <v>0</v>
      </c>
      <c r="CG159" s="7">
        <f t="shared" si="173"/>
        <v>0</v>
      </c>
      <c r="CH159" s="7">
        <f t="shared" si="173"/>
        <v>0</v>
      </c>
      <c r="CI159" s="7">
        <f t="shared" si="173"/>
        <v>621842.06999999995</v>
      </c>
      <c r="CJ159" s="7">
        <f t="shared" si="173"/>
        <v>618847.03</v>
      </c>
      <c r="CK159" s="7">
        <f t="shared" si="173"/>
        <v>0</v>
      </c>
      <c r="CL159" s="7">
        <f t="shared" si="173"/>
        <v>0</v>
      </c>
      <c r="CM159" s="7">
        <f t="shared" si="173"/>
        <v>789764.15</v>
      </c>
      <c r="CN159" s="7">
        <f t="shared" si="173"/>
        <v>0</v>
      </c>
      <c r="CO159" s="7">
        <f t="shared" si="173"/>
        <v>0</v>
      </c>
      <c r="CP159" s="7">
        <f t="shared" si="173"/>
        <v>0</v>
      </c>
      <c r="CQ159" s="7">
        <f t="shared" si="173"/>
        <v>991403.76</v>
      </c>
      <c r="CR159" s="7">
        <f t="shared" si="173"/>
        <v>0</v>
      </c>
      <c r="CS159" s="7">
        <f t="shared" si="173"/>
        <v>0</v>
      </c>
      <c r="CT159" s="7">
        <f t="shared" si="173"/>
        <v>0</v>
      </c>
      <c r="CU159" s="7">
        <f t="shared" si="173"/>
        <v>0</v>
      </c>
      <c r="CV159" s="7">
        <f t="shared" si="173"/>
        <v>0</v>
      </c>
      <c r="CW159" s="7">
        <f t="shared" si="173"/>
        <v>0</v>
      </c>
      <c r="CX159" s="7">
        <f t="shared" si="173"/>
        <v>283950.06</v>
      </c>
      <c r="CY159" s="7">
        <f t="shared" si="173"/>
        <v>0</v>
      </c>
      <c r="CZ159" s="7">
        <f t="shared" si="173"/>
        <v>1269545.28</v>
      </c>
      <c r="DA159" s="7">
        <f t="shared" si="173"/>
        <v>0</v>
      </c>
      <c r="DB159" s="7">
        <f t="shared" si="173"/>
        <v>0</v>
      </c>
      <c r="DC159" s="7">
        <f t="shared" si="173"/>
        <v>0</v>
      </c>
      <c r="DD159" s="7">
        <f t="shared" si="173"/>
        <v>0</v>
      </c>
      <c r="DE159" s="7">
        <f t="shared" si="173"/>
        <v>0</v>
      </c>
      <c r="DF159" s="7">
        <f t="shared" si="173"/>
        <v>9997602.8100000005</v>
      </c>
      <c r="DG159" s="7">
        <f t="shared" si="173"/>
        <v>0</v>
      </c>
      <c r="DH159" s="7">
        <f t="shared" si="173"/>
        <v>953702.76</v>
      </c>
      <c r="DI159" s="7">
        <f t="shared" si="173"/>
        <v>2138198.6</v>
      </c>
      <c r="DJ159" s="7">
        <f t="shared" si="173"/>
        <v>319633.46999999997</v>
      </c>
      <c r="DK159" s="7">
        <f t="shared" si="173"/>
        <v>342590.56</v>
      </c>
      <c r="DL159" s="7">
        <f t="shared" si="173"/>
        <v>3675267.62</v>
      </c>
      <c r="DM159" s="7">
        <f t="shared" si="173"/>
        <v>0</v>
      </c>
      <c r="DN159" s="7">
        <f t="shared" si="173"/>
        <v>1065164.6399999999</v>
      </c>
      <c r="DO159" s="7">
        <f t="shared" si="173"/>
        <v>2776310.55</v>
      </c>
      <c r="DP159" s="7">
        <f t="shared" si="173"/>
        <v>0</v>
      </c>
      <c r="DQ159" s="7">
        <f t="shared" si="173"/>
        <v>0</v>
      </c>
      <c r="DR159" s="7">
        <f t="shared" si="173"/>
        <v>1669183.61</v>
      </c>
      <c r="DS159" s="7">
        <f t="shared" si="173"/>
        <v>844348.32</v>
      </c>
      <c r="DT159" s="7">
        <f t="shared" si="173"/>
        <v>0</v>
      </c>
      <c r="DU159" s="7">
        <f t="shared" si="173"/>
        <v>0</v>
      </c>
      <c r="DV159" s="7">
        <f t="shared" si="173"/>
        <v>0</v>
      </c>
      <c r="DW159" s="7">
        <f t="shared" si="173"/>
        <v>0</v>
      </c>
      <c r="DX159" s="7">
        <f t="shared" si="173"/>
        <v>0</v>
      </c>
      <c r="DY159" s="7">
        <f t="shared" si="173"/>
        <v>0</v>
      </c>
      <c r="DZ159" s="7">
        <f t="shared" si="173"/>
        <v>0</v>
      </c>
      <c r="EA159" s="7">
        <f t="shared" ref="EA159:FX159" si="174">ROUND(IF((AND((EA102&lt;=459),(EA138&lt;=EA19)))=TRUE(),0,+EA155+EA157),2)</f>
        <v>0</v>
      </c>
      <c r="EB159" s="7">
        <f t="shared" si="174"/>
        <v>443438.89</v>
      </c>
      <c r="EC159" s="7">
        <f t="shared" si="174"/>
        <v>0</v>
      </c>
      <c r="ED159" s="7">
        <f t="shared" si="174"/>
        <v>0</v>
      </c>
      <c r="EE159" s="7">
        <f t="shared" si="174"/>
        <v>0</v>
      </c>
      <c r="EF159" s="7">
        <f t="shared" si="174"/>
        <v>1429097.54</v>
      </c>
      <c r="EG159" s="7">
        <f t="shared" si="174"/>
        <v>0</v>
      </c>
      <c r="EH159" s="7">
        <f t="shared" si="174"/>
        <v>0</v>
      </c>
      <c r="EI159" s="7">
        <f t="shared" si="174"/>
        <v>18165262.670000002</v>
      </c>
      <c r="EJ159" s="7">
        <f t="shared" si="174"/>
        <v>5575340.7300000004</v>
      </c>
      <c r="EK159" s="7">
        <f t="shared" si="174"/>
        <v>0</v>
      </c>
      <c r="EL159" s="7">
        <f t="shared" si="174"/>
        <v>0</v>
      </c>
      <c r="EM159" s="7">
        <f t="shared" si="174"/>
        <v>0</v>
      </c>
      <c r="EN159" s="7">
        <f t="shared" si="174"/>
        <v>938901.26</v>
      </c>
      <c r="EO159" s="7">
        <f t="shared" si="174"/>
        <v>0</v>
      </c>
      <c r="EP159" s="7">
        <f t="shared" si="174"/>
        <v>0</v>
      </c>
      <c r="EQ159" s="7">
        <f t="shared" si="174"/>
        <v>0</v>
      </c>
      <c r="ER159" s="7">
        <f t="shared" si="174"/>
        <v>0</v>
      </c>
      <c r="ES159" s="7">
        <f t="shared" si="174"/>
        <v>0</v>
      </c>
      <c r="ET159" s="7">
        <f t="shared" si="174"/>
        <v>0</v>
      </c>
      <c r="EU159" s="7">
        <f t="shared" si="174"/>
        <v>942011.38</v>
      </c>
      <c r="EV159" s="7">
        <f t="shared" si="174"/>
        <v>0</v>
      </c>
      <c r="EW159" s="7">
        <f t="shared" si="174"/>
        <v>0</v>
      </c>
      <c r="EX159" s="7">
        <f t="shared" si="174"/>
        <v>0</v>
      </c>
      <c r="EY159" s="7">
        <f t="shared" si="174"/>
        <v>338746.62</v>
      </c>
      <c r="EZ159" s="7">
        <f t="shared" si="174"/>
        <v>0</v>
      </c>
      <c r="FA159" s="7">
        <f t="shared" si="174"/>
        <v>0</v>
      </c>
      <c r="FB159" s="7">
        <f t="shared" si="174"/>
        <v>0</v>
      </c>
      <c r="FC159" s="7">
        <f t="shared" si="174"/>
        <v>0</v>
      </c>
      <c r="FD159" s="7">
        <f t="shared" si="174"/>
        <v>0</v>
      </c>
      <c r="FE159" s="7">
        <f t="shared" si="174"/>
        <v>0</v>
      </c>
      <c r="FF159" s="7">
        <f t="shared" si="174"/>
        <v>0</v>
      </c>
      <c r="FG159" s="7">
        <f t="shared" si="174"/>
        <v>0</v>
      </c>
      <c r="FH159" s="7">
        <f t="shared" si="174"/>
        <v>0</v>
      </c>
      <c r="FI159" s="7">
        <f t="shared" si="174"/>
        <v>942890.43</v>
      </c>
      <c r="FJ159" s="7">
        <f t="shared" si="174"/>
        <v>0</v>
      </c>
      <c r="FK159" s="7">
        <f t="shared" si="174"/>
        <v>1434530.59</v>
      </c>
      <c r="FL159" s="7">
        <f t="shared" si="174"/>
        <v>0</v>
      </c>
      <c r="FM159" s="7">
        <f t="shared" si="174"/>
        <v>0</v>
      </c>
      <c r="FN159" s="7">
        <f t="shared" si="174"/>
        <v>20100816.120000001</v>
      </c>
      <c r="FO159" s="7">
        <f t="shared" si="174"/>
        <v>0</v>
      </c>
      <c r="FP159" s="7">
        <f t="shared" si="174"/>
        <v>1702427.59</v>
      </c>
      <c r="FQ159" s="7">
        <f t="shared" si="174"/>
        <v>0</v>
      </c>
      <c r="FR159" s="7">
        <f t="shared" si="174"/>
        <v>0</v>
      </c>
      <c r="FS159" s="7">
        <f t="shared" si="174"/>
        <v>0</v>
      </c>
      <c r="FT159" s="7">
        <f t="shared" si="174"/>
        <v>0</v>
      </c>
      <c r="FU159" s="7">
        <f t="shared" si="174"/>
        <v>735715.36</v>
      </c>
      <c r="FV159" s="7">
        <f t="shared" si="174"/>
        <v>448037.04</v>
      </c>
      <c r="FW159" s="7">
        <f t="shared" si="174"/>
        <v>0</v>
      </c>
      <c r="FX159" s="7">
        <f t="shared" si="174"/>
        <v>0</v>
      </c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2">
      <c r="A160" s="7"/>
      <c r="B160" s="7" t="s">
        <v>673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</row>
    <row r="161" spans="1:195" x14ac:dyDescent="0.2">
      <c r="A161" s="6" t="s">
        <v>674</v>
      </c>
      <c r="B161" s="7" t="s">
        <v>675</v>
      </c>
      <c r="C161" s="7">
        <f t="shared" ref="C161:BN161" si="175">MAX(C149,C151,C159)</f>
        <v>6807489.0700000003</v>
      </c>
      <c r="D161" s="7">
        <f t="shared" si="175"/>
        <v>20752054.02</v>
      </c>
      <c r="E161" s="7">
        <f t="shared" si="175"/>
        <v>8444131.6999999993</v>
      </c>
      <c r="F161" s="7">
        <f t="shared" si="175"/>
        <v>9857850.0399999991</v>
      </c>
      <c r="G161" s="7">
        <f t="shared" si="175"/>
        <v>544525.73</v>
      </c>
      <c r="H161" s="7">
        <f t="shared" si="175"/>
        <v>447237.89</v>
      </c>
      <c r="I161" s="7">
        <f t="shared" si="175"/>
        <v>10131990.01</v>
      </c>
      <c r="J161" s="7">
        <f t="shared" si="175"/>
        <v>1778908.65</v>
      </c>
      <c r="K161" s="7">
        <f t="shared" si="175"/>
        <v>207860.1</v>
      </c>
      <c r="L161" s="7">
        <f t="shared" si="175"/>
        <v>1827615.13</v>
      </c>
      <c r="M161" s="7">
        <f t="shared" si="175"/>
        <v>1940310.35</v>
      </c>
      <c r="N161" s="7">
        <f t="shared" si="175"/>
        <v>17863691.48</v>
      </c>
      <c r="O161" s="7">
        <f t="shared" si="175"/>
        <v>2410951.46</v>
      </c>
      <c r="P161" s="7">
        <f t="shared" si="175"/>
        <v>205062.02</v>
      </c>
      <c r="Q161" s="7">
        <f t="shared" si="175"/>
        <v>45171710.299999997</v>
      </c>
      <c r="R161" s="7">
        <f t="shared" si="175"/>
        <v>2581930.54</v>
      </c>
      <c r="S161" s="7">
        <f t="shared" si="175"/>
        <v>1060126.07</v>
      </c>
      <c r="T161" s="7">
        <f t="shared" si="175"/>
        <v>183890.96</v>
      </c>
      <c r="U161" s="7">
        <f t="shared" si="175"/>
        <v>76702.27</v>
      </c>
      <c r="V161" s="7">
        <f t="shared" si="175"/>
        <v>241846.34</v>
      </c>
      <c r="W161" s="7">
        <f t="shared" si="175"/>
        <v>148996.64000000001</v>
      </c>
      <c r="X161" s="7">
        <f t="shared" si="175"/>
        <v>29829.88</v>
      </c>
      <c r="Y161" s="7">
        <f t="shared" si="175"/>
        <v>738754.23</v>
      </c>
      <c r="Z161" s="7">
        <f t="shared" si="175"/>
        <v>173933.82</v>
      </c>
      <c r="AA161" s="7">
        <f t="shared" si="175"/>
        <v>11608895.23</v>
      </c>
      <c r="AB161" s="7">
        <f t="shared" si="175"/>
        <v>8252604.2800000003</v>
      </c>
      <c r="AC161" s="7">
        <f t="shared" si="175"/>
        <v>335354.3</v>
      </c>
      <c r="AD161" s="7">
        <f t="shared" si="175"/>
        <v>476638.09</v>
      </c>
      <c r="AE161" s="7">
        <f t="shared" si="175"/>
        <v>82197.600000000006</v>
      </c>
      <c r="AF161" s="7">
        <f t="shared" si="175"/>
        <v>131121.16</v>
      </c>
      <c r="AG161" s="7">
        <f t="shared" si="175"/>
        <v>206023.17</v>
      </c>
      <c r="AH161" s="7">
        <f t="shared" si="175"/>
        <v>891562.07</v>
      </c>
      <c r="AI161" s="7">
        <f t="shared" si="175"/>
        <v>242599.84</v>
      </c>
      <c r="AJ161" s="7">
        <f t="shared" si="175"/>
        <v>230633.16</v>
      </c>
      <c r="AK161" s="7">
        <f t="shared" si="175"/>
        <v>257304.34</v>
      </c>
      <c r="AL161" s="7">
        <f t="shared" si="175"/>
        <v>309254.56</v>
      </c>
      <c r="AM161" s="7">
        <f t="shared" si="175"/>
        <v>316731.5</v>
      </c>
      <c r="AN161" s="7">
        <f t="shared" si="175"/>
        <v>182505.59</v>
      </c>
      <c r="AO161" s="7">
        <f t="shared" si="175"/>
        <v>2637343.17</v>
      </c>
      <c r="AP161" s="7">
        <f t="shared" si="175"/>
        <v>71882772.920000002</v>
      </c>
      <c r="AQ161" s="7">
        <f t="shared" si="175"/>
        <v>225062.53</v>
      </c>
      <c r="AR161" s="7">
        <f t="shared" si="175"/>
        <v>7711663.0199999996</v>
      </c>
      <c r="AS161" s="7">
        <f t="shared" si="175"/>
        <v>2880864.61</v>
      </c>
      <c r="AT161" s="7">
        <f t="shared" si="175"/>
        <v>379186.81</v>
      </c>
      <c r="AU161" s="7">
        <f t="shared" si="175"/>
        <v>193911.77</v>
      </c>
      <c r="AV161" s="7">
        <f t="shared" si="175"/>
        <v>296580.64</v>
      </c>
      <c r="AW161" s="7">
        <f t="shared" si="175"/>
        <v>101569.8</v>
      </c>
      <c r="AX161" s="7">
        <f t="shared" si="175"/>
        <v>0</v>
      </c>
      <c r="AY161" s="7">
        <f t="shared" si="175"/>
        <v>287858.28000000003</v>
      </c>
      <c r="AZ161" s="7">
        <f t="shared" si="175"/>
        <v>8292611.7400000002</v>
      </c>
      <c r="BA161" s="7">
        <f t="shared" si="175"/>
        <v>3308247.35</v>
      </c>
      <c r="BB161" s="7">
        <f t="shared" si="175"/>
        <v>3734641.17</v>
      </c>
      <c r="BC161" s="7">
        <f t="shared" si="175"/>
        <v>17325540.280000001</v>
      </c>
      <c r="BD161" s="7">
        <f t="shared" si="175"/>
        <v>430261.9</v>
      </c>
      <c r="BE161" s="7">
        <f t="shared" si="175"/>
        <v>346135.06</v>
      </c>
      <c r="BF161" s="7">
        <f t="shared" si="175"/>
        <v>3671635.12</v>
      </c>
      <c r="BG161" s="7">
        <f t="shared" si="175"/>
        <v>734174.2</v>
      </c>
      <c r="BH161" s="7">
        <f t="shared" si="175"/>
        <v>213595.67</v>
      </c>
      <c r="BI161" s="7">
        <f t="shared" si="175"/>
        <v>277238.27</v>
      </c>
      <c r="BJ161" s="7">
        <f t="shared" si="175"/>
        <v>717680.07</v>
      </c>
      <c r="BK161" s="7">
        <f t="shared" si="175"/>
        <v>11239870.369999999</v>
      </c>
      <c r="BL161" s="7">
        <f t="shared" si="175"/>
        <v>114579.62</v>
      </c>
      <c r="BM161" s="7">
        <f t="shared" si="175"/>
        <v>220836.24</v>
      </c>
      <c r="BN161" s="7">
        <f t="shared" si="175"/>
        <v>2197987.9300000002</v>
      </c>
      <c r="BO161" s="7">
        <f t="shared" ref="BO161:DZ161" si="176">MAX(BO149,BO151,BO159)</f>
        <v>802701.64</v>
      </c>
      <c r="BP161" s="7">
        <f t="shared" si="176"/>
        <v>196056.84</v>
      </c>
      <c r="BQ161" s="7">
        <f t="shared" si="176"/>
        <v>2592022.21</v>
      </c>
      <c r="BR161" s="7">
        <f t="shared" si="176"/>
        <v>2002883.69</v>
      </c>
      <c r="BS161" s="7">
        <f t="shared" si="176"/>
        <v>846134.08</v>
      </c>
      <c r="BT161" s="7">
        <f t="shared" si="176"/>
        <v>161265.09</v>
      </c>
      <c r="BU161" s="7">
        <f t="shared" si="176"/>
        <v>196263.66</v>
      </c>
      <c r="BV161" s="7">
        <f t="shared" si="176"/>
        <v>336382.16</v>
      </c>
      <c r="BW161" s="7">
        <f t="shared" si="176"/>
        <v>519690.76</v>
      </c>
      <c r="BX161" s="7">
        <f t="shared" si="176"/>
        <v>60706.18</v>
      </c>
      <c r="BY161" s="7">
        <f t="shared" si="176"/>
        <v>641659.52</v>
      </c>
      <c r="BZ161" s="7">
        <f t="shared" si="176"/>
        <v>186555.46</v>
      </c>
      <c r="CA161" s="7">
        <f t="shared" si="176"/>
        <v>114713.58</v>
      </c>
      <c r="CB161" s="7">
        <f t="shared" si="176"/>
        <v>27590971.93</v>
      </c>
      <c r="CC161" s="7">
        <f t="shared" si="176"/>
        <v>150937.87</v>
      </c>
      <c r="CD161" s="7">
        <f t="shared" si="176"/>
        <v>49849.43</v>
      </c>
      <c r="CE161" s="7">
        <f t="shared" si="176"/>
        <v>127386.96</v>
      </c>
      <c r="CF161" s="7">
        <f t="shared" si="176"/>
        <v>130101.12</v>
      </c>
      <c r="CG161" s="7">
        <f t="shared" si="176"/>
        <v>176864.17</v>
      </c>
      <c r="CH161" s="7">
        <f t="shared" si="176"/>
        <v>139538.13</v>
      </c>
      <c r="CI161" s="7">
        <f t="shared" si="176"/>
        <v>621842.06999999995</v>
      </c>
      <c r="CJ161" s="7">
        <f t="shared" si="176"/>
        <v>618847.03</v>
      </c>
      <c r="CK161" s="7">
        <f t="shared" si="176"/>
        <v>2151757.06</v>
      </c>
      <c r="CL161" s="7">
        <f t="shared" si="176"/>
        <v>560819.04</v>
      </c>
      <c r="CM161" s="7">
        <f t="shared" si="176"/>
        <v>789764.15</v>
      </c>
      <c r="CN161" s="7">
        <f t="shared" si="176"/>
        <v>9357075.3300000001</v>
      </c>
      <c r="CO161" s="7">
        <f t="shared" si="176"/>
        <v>5540636.9900000002</v>
      </c>
      <c r="CP161" s="7">
        <f t="shared" si="176"/>
        <v>395512.6</v>
      </c>
      <c r="CQ161" s="7">
        <f t="shared" si="176"/>
        <v>991403.76</v>
      </c>
      <c r="CR161" s="7">
        <f t="shared" si="176"/>
        <v>190972.37</v>
      </c>
      <c r="CS161" s="7">
        <f t="shared" si="176"/>
        <v>182934.14</v>
      </c>
      <c r="CT161" s="7">
        <f t="shared" si="176"/>
        <v>182025.23</v>
      </c>
      <c r="CU161" s="7">
        <f t="shared" si="176"/>
        <v>174283.27</v>
      </c>
      <c r="CV161" s="7">
        <f t="shared" si="176"/>
        <v>17405.72</v>
      </c>
      <c r="CW161" s="7">
        <f t="shared" si="176"/>
        <v>141598.23000000001</v>
      </c>
      <c r="CX161" s="7">
        <f t="shared" si="176"/>
        <v>283950.06</v>
      </c>
      <c r="CY161" s="7">
        <f t="shared" si="176"/>
        <v>48251.89</v>
      </c>
      <c r="CZ161" s="7">
        <f t="shared" si="176"/>
        <v>1269545.28</v>
      </c>
      <c r="DA161" s="7">
        <f t="shared" si="176"/>
        <v>113675.24</v>
      </c>
      <c r="DB161" s="7">
        <f t="shared" si="176"/>
        <v>120925.21</v>
      </c>
      <c r="DC161" s="7">
        <f t="shared" si="176"/>
        <v>89733.57</v>
      </c>
      <c r="DD161" s="7">
        <f t="shared" si="176"/>
        <v>152568.56</v>
      </c>
      <c r="DE161" s="7">
        <f t="shared" si="176"/>
        <v>112295.2</v>
      </c>
      <c r="DF161" s="7">
        <f t="shared" si="176"/>
        <v>9997602.8100000005</v>
      </c>
      <c r="DG161" s="7">
        <f t="shared" si="176"/>
        <v>79238.100000000006</v>
      </c>
      <c r="DH161" s="7">
        <f t="shared" si="176"/>
        <v>953702.76</v>
      </c>
      <c r="DI161" s="7">
        <f t="shared" si="176"/>
        <v>2138198.6</v>
      </c>
      <c r="DJ161" s="7">
        <f t="shared" si="176"/>
        <v>319633.46999999997</v>
      </c>
      <c r="DK161" s="7">
        <f t="shared" si="176"/>
        <v>342590.56</v>
      </c>
      <c r="DL161" s="7">
        <f t="shared" si="176"/>
        <v>3675267.62</v>
      </c>
      <c r="DM161" s="7">
        <f t="shared" si="176"/>
        <v>235956.75</v>
      </c>
      <c r="DN161" s="7">
        <f t="shared" si="176"/>
        <v>1065164.6399999999</v>
      </c>
      <c r="DO161" s="7">
        <f t="shared" si="176"/>
        <v>2776310.55</v>
      </c>
      <c r="DP161" s="7">
        <f t="shared" si="176"/>
        <v>168239.09</v>
      </c>
      <c r="DQ161" s="7">
        <f t="shared" si="176"/>
        <v>358081.27</v>
      </c>
      <c r="DR161" s="7">
        <f t="shared" si="176"/>
        <v>1669183.61</v>
      </c>
      <c r="DS161" s="7">
        <f t="shared" si="176"/>
        <v>844348.32</v>
      </c>
      <c r="DT161" s="7">
        <f t="shared" si="176"/>
        <v>251633.14</v>
      </c>
      <c r="DU161" s="7">
        <f t="shared" si="176"/>
        <v>236114.36</v>
      </c>
      <c r="DV161" s="7">
        <f t="shared" si="176"/>
        <v>192395.23</v>
      </c>
      <c r="DW161" s="7">
        <f t="shared" si="176"/>
        <v>239576.31</v>
      </c>
      <c r="DX161" s="7">
        <f t="shared" si="176"/>
        <v>61046.04</v>
      </c>
      <c r="DY161" s="7">
        <f t="shared" si="176"/>
        <v>98546.76</v>
      </c>
      <c r="DZ161" s="7">
        <f t="shared" si="176"/>
        <v>200737.59</v>
      </c>
      <c r="EA161" s="7">
        <f t="shared" ref="EA161:FX161" si="177">MAX(EA149,EA151,EA159)</f>
        <v>256488.24</v>
      </c>
      <c r="EB161" s="7">
        <f t="shared" si="177"/>
        <v>443438.89</v>
      </c>
      <c r="EC161" s="7">
        <f t="shared" si="177"/>
        <v>135007.14000000001</v>
      </c>
      <c r="ED161" s="7">
        <f t="shared" si="177"/>
        <v>74632.86</v>
      </c>
      <c r="EE161" s="7">
        <f t="shared" si="177"/>
        <v>237853.76</v>
      </c>
      <c r="EF161" s="7">
        <f t="shared" si="177"/>
        <v>1429097.54</v>
      </c>
      <c r="EG161" s="7">
        <f t="shared" si="177"/>
        <v>235281.39</v>
      </c>
      <c r="EH161" s="7">
        <f t="shared" si="177"/>
        <v>133902.91</v>
      </c>
      <c r="EI161" s="7">
        <f t="shared" si="177"/>
        <v>18165262.670000002</v>
      </c>
      <c r="EJ161" s="7">
        <f t="shared" si="177"/>
        <v>5575340.7300000004</v>
      </c>
      <c r="EK161" s="7">
        <f t="shared" si="177"/>
        <v>290588.01</v>
      </c>
      <c r="EL161" s="7">
        <f t="shared" si="177"/>
        <v>229331.47</v>
      </c>
      <c r="EM161" s="7">
        <f t="shared" si="177"/>
        <v>254880.22</v>
      </c>
      <c r="EN161" s="7">
        <f t="shared" si="177"/>
        <v>938901.26</v>
      </c>
      <c r="EO161" s="7">
        <f t="shared" si="177"/>
        <v>191318.07</v>
      </c>
      <c r="EP161" s="7">
        <f t="shared" si="177"/>
        <v>160214.26999999999</v>
      </c>
      <c r="EQ161" s="7">
        <f t="shared" si="177"/>
        <v>339671.03999999998</v>
      </c>
      <c r="ER161" s="7">
        <f t="shared" si="177"/>
        <v>163064.62</v>
      </c>
      <c r="ES161" s="7">
        <f t="shared" si="177"/>
        <v>124897.9</v>
      </c>
      <c r="ET161" s="7">
        <f t="shared" si="177"/>
        <v>219200.79</v>
      </c>
      <c r="EU161" s="7">
        <f t="shared" si="177"/>
        <v>942011.38</v>
      </c>
      <c r="EV161" s="7">
        <f t="shared" si="177"/>
        <v>106517.12</v>
      </c>
      <c r="EW161" s="7">
        <f t="shared" si="177"/>
        <v>255247.32</v>
      </c>
      <c r="EX161" s="7">
        <f t="shared" si="177"/>
        <v>101810.69</v>
      </c>
      <c r="EY161" s="7">
        <f t="shared" si="177"/>
        <v>338746.62</v>
      </c>
      <c r="EZ161" s="7">
        <f t="shared" si="177"/>
        <v>124433.38</v>
      </c>
      <c r="FA161" s="7">
        <f t="shared" si="177"/>
        <v>1534653.84</v>
      </c>
      <c r="FB161" s="7">
        <f t="shared" si="177"/>
        <v>248618.35</v>
      </c>
      <c r="FC161" s="7">
        <f t="shared" si="177"/>
        <v>631427.92000000004</v>
      </c>
      <c r="FD161" s="7">
        <f t="shared" si="177"/>
        <v>302421.94</v>
      </c>
      <c r="FE161" s="7">
        <f t="shared" si="177"/>
        <v>98128.35</v>
      </c>
      <c r="FF161" s="7">
        <f t="shared" si="177"/>
        <v>178362.49</v>
      </c>
      <c r="FG161" s="7">
        <f t="shared" si="177"/>
        <v>109633.25</v>
      </c>
      <c r="FH161" s="7">
        <f t="shared" si="177"/>
        <v>91752.23</v>
      </c>
      <c r="FI161" s="7">
        <f t="shared" si="177"/>
        <v>942890.43</v>
      </c>
      <c r="FJ161" s="7">
        <f t="shared" si="177"/>
        <v>643022.18999999994</v>
      </c>
      <c r="FK161" s="7">
        <f t="shared" si="177"/>
        <v>1434530.59</v>
      </c>
      <c r="FL161" s="7">
        <f t="shared" si="177"/>
        <v>1622316.49</v>
      </c>
      <c r="FM161" s="7">
        <f t="shared" si="177"/>
        <v>963039.73</v>
      </c>
      <c r="FN161" s="7">
        <f t="shared" si="177"/>
        <v>20100816.120000001</v>
      </c>
      <c r="FO161" s="7">
        <f t="shared" si="177"/>
        <v>516024.2</v>
      </c>
      <c r="FP161" s="7">
        <f t="shared" si="177"/>
        <v>1702427.59</v>
      </c>
      <c r="FQ161" s="7">
        <f t="shared" si="177"/>
        <v>468749.42</v>
      </c>
      <c r="FR161" s="7">
        <f t="shared" si="177"/>
        <v>127841.21</v>
      </c>
      <c r="FS161" s="7">
        <f t="shared" si="177"/>
        <v>43768.34</v>
      </c>
      <c r="FT161" s="7">
        <f t="shared" si="177"/>
        <v>49994.66</v>
      </c>
      <c r="FU161" s="7">
        <f t="shared" si="177"/>
        <v>735715.36</v>
      </c>
      <c r="FV161" s="7">
        <f t="shared" si="177"/>
        <v>448037.04</v>
      </c>
      <c r="FW161" s="7">
        <f t="shared" si="177"/>
        <v>173750.23</v>
      </c>
      <c r="FX161" s="7">
        <f t="shared" si="177"/>
        <v>60267.76</v>
      </c>
      <c r="FY161" s="7"/>
      <c r="FZ161" s="7">
        <f>SUM(C161:FX161)</f>
        <v>448302076.20999998</v>
      </c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</row>
    <row r="162" spans="1:195" x14ac:dyDescent="0.2">
      <c r="A162" s="7"/>
      <c r="B162" s="7" t="s">
        <v>676</v>
      </c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65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  <c r="CK162" s="65"/>
      <c r="CL162" s="65"/>
      <c r="CM162" s="65"/>
      <c r="CN162" s="65"/>
      <c r="CO162" s="65"/>
      <c r="CP162" s="65"/>
      <c r="CQ162" s="65"/>
      <c r="CR162" s="65"/>
      <c r="CS162" s="65"/>
      <c r="CT162" s="65"/>
      <c r="CU162" s="65"/>
      <c r="CV162" s="65"/>
      <c r="CW162" s="65"/>
      <c r="CX162" s="65"/>
      <c r="CY162" s="65"/>
      <c r="CZ162" s="65"/>
      <c r="DA162" s="65"/>
      <c r="DB162" s="65"/>
      <c r="DC162" s="65"/>
      <c r="DD162" s="65"/>
      <c r="DE162" s="65"/>
      <c r="DF162" s="65"/>
      <c r="DG162" s="65"/>
      <c r="DH162" s="65"/>
      <c r="DI162" s="65"/>
      <c r="DJ162" s="65"/>
      <c r="DK162" s="65"/>
      <c r="DL162" s="65"/>
      <c r="DM162" s="65"/>
      <c r="DN162" s="65"/>
      <c r="DO162" s="65"/>
      <c r="DP162" s="65"/>
      <c r="DQ162" s="65"/>
      <c r="DR162" s="65"/>
      <c r="DS162" s="65"/>
      <c r="DT162" s="65"/>
      <c r="DU162" s="65"/>
      <c r="DV162" s="65"/>
      <c r="DW162" s="65"/>
      <c r="DX162" s="65"/>
      <c r="DY162" s="65"/>
      <c r="DZ162" s="65"/>
      <c r="EA162" s="65"/>
      <c r="EB162" s="65"/>
      <c r="EC162" s="65"/>
      <c r="ED162" s="65"/>
      <c r="EE162" s="65"/>
      <c r="EF162" s="65"/>
      <c r="EG162" s="65"/>
      <c r="EH162" s="65"/>
      <c r="EI162" s="65"/>
      <c r="EJ162" s="65"/>
      <c r="EK162" s="65"/>
      <c r="EL162" s="65"/>
      <c r="EM162" s="65"/>
      <c r="EN162" s="65"/>
      <c r="EO162" s="65"/>
      <c r="EP162" s="65"/>
      <c r="EQ162" s="65"/>
      <c r="ER162" s="65"/>
      <c r="ES162" s="65"/>
      <c r="ET162" s="65"/>
      <c r="EU162" s="65"/>
      <c r="EV162" s="65"/>
      <c r="EW162" s="65"/>
      <c r="EX162" s="65"/>
      <c r="EY162" s="65"/>
      <c r="EZ162" s="65"/>
      <c r="FA162" s="65"/>
      <c r="FB162" s="65"/>
      <c r="FC162" s="65"/>
      <c r="FD162" s="65"/>
      <c r="FE162" s="65"/>
      <c r="FF162" s="65"/>
      <c r="FG162" s="65"/>
      <c r="FH162" s="65"/>
      <c r="FI162" s="65"/>
      <c r="FJ162" s="65"/>
      <c r="FK162" s="65"/>
      <c r="FL162" s="65"/>
      <c r="FM162" s="65"/>
      <c r="FN162" s="65"/>
      <c r="FO162" s="65"/>
      <c r="FP162" s="65"/>
      <c r="FQ162" s="65"/>
      <c r="FR162" s="65"/>
      <c r="FS162" s="65"/>
      <c r="FT162" s="65"/>
      <c r="FU162" s="65"/>
      <c r="FV162" s="65"/>
      <c r="FW162" s="65"/>
      <c r="FX162" s="65"/>
      <c r="FY162" s="7"/>
      <c r="FZ162" s="65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</row>
    <row r="163" spans="1:195" x14ac:dyDescent="0.2">
      <c r="A163" s="7"/>
      <c r="B163" s="7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  <c r="DQ163" s="65"/>
      <c r="DR163" s="65"/>
      <c r="DS163" s="65"/>
      <c r="DT163" s="65"/>
      <c r="DU163" s="65"/>
      <c r="DV163" s="65"/>
      <c r="DW163" s="65"/>
      <c r="DX163" s="65"/>
      <c r="DY163" s="65"/>
      <c r="DZ163" s="65"/>
      <c r="EA163" s="65"/>
      <c r="EB163" s="65"/>
      <c r="EC163" s="65"/>
      <c r="ED163" s="65"/>
      <c r="EE163" s="65"/>
      <c r="EF163" s="65"/>
      <c r="EG163" s="65"/>
      <c r="EH163" s="65"/>
      <c r="EI163" s="65"/>
      <c r="EJ163" s="65"/>
      <c r="EK163" s="65"/>
      <c r="EL163" s="65"/>
      <c r="EM163" s="65"/>
      <c r="EN163" s="65"/>
      <c r="EO163" s="65"/>
      <c r="EP163" s="65"/>
      <c r="EQ163" s="65"/>
      <c r="ER163" s="65"/>
      <c r="ES163" s="65"/>
      <c r="ET163" s="65"/>
      <c r="EU163" s="65"/>
      <c r="EV163" s="65"/>
      <c r="EW163" s="65"/>
      <c r="EX163" s="65"/>
      <c r="EY163" s="65"/>
      <c r="EZ163" s="65"/>
      <c r="FA163" s="65"/>
      <c r="FB163" s="65"/>
      <c r="FC163" s="65"/>
      <c r="FD163" s="65"/>
      <c r="FE163" s="65"/>
      <c r="FF163" s="65"/>
      <c r="FG163" s="65"/>
      <c r="FH163" s="65"/>
      <c r="FI163" s="65"/>
      <c r="FJ163" s="65"/>
      <c r="FK163" s="65"/>
      <c r="FL163" s="65"/>
      <c r="FM163" s="65"/>
      <c r="FN163" s="65"/>
      <c r="FO163" s="65"/>
      <c r="FP163" s="65"/>
      <c r="FQ163" s="65"/>
      <c r="FR163" s="65"/>
      <c r="FS163" s="65"/>
      <c r="FT163" s="65"/>
      <c r="FU163" s="65"/>
      <c r="FV163" s="65"/>
      <c r="FW163" s="65"/>
      <c r="FX163" s="65"/>
      <c r="FY163" s="7"/>
      <c r="FZ163" s="65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</row>
    <row r="164" spans="1:195" ht="15.75" x14ac:dyDescent="0.25">
      <c r="A164" s="6"/>
      <c r="B164" s="43" t="s">
        <v>677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  <c r="DQ164" s="65"/>
      <c r="DR164" s="65"/>
      <c r="DS164" s="65"/>
      <c r="DT164" s="65"/>
      <c r="DU164" s="65"/>
      <c r="DV164" s="65"/>
      <c r="DW164" s="65"/>
      <c r="DX164" s="65"/>
      <c r="DY164" s="65"/>
      <c r="DZ164" s="65"/>
      <c r="EA164" s="65"/>
      <c r="EB164" s="65"/>
      <c r="EC164" s="65"/>
      <c r="ED164" s="65"/>
      <c r="EE164" s="65"/>
      <c r="EF164" s="65"/>
      <c r="EG164" s="65"/>
      <c r="EH164" s="65"/>
      <c r="EI164" s="65"/>
      <c r="EJ164" s="65"/>
      <c r="EK164" s="65"/>
      <c r="EL164" s="65"/>
      <c r="EM164" s="65"/>
      <c r="EN164" s="65"/>
      <c r="EO164" s="65"/>
      <c r="EP164" s="65"/>
      <c r="EQ164" s="65"/>
      <c r="ER164" s="65"/>
      <c r="ES164" s="65"/>
      <c r="ET164" s="65"/>
      <c r="EU164" s="65"/>
      <c r="EV164" s="65"/>
      <c r="EW164" s="65"/>
      <c r="EX164" s="65"/>
      <c r="EY164" s="65"/>
      <c r="EZ164" s="65"/>
      <c r="FA164" s="65"/>
      <c r="FB164" s="65"/>
      <c r="FC164" s="65"/>
      <c r="FD164" s="65"/>
      <c r="FE164" s="65"/>
      <c r="FF164" s="65"/>
      <c r="FG164" s="65"/>
      <c r="FH164" s="65"/>
      <c r="FI164" s="65"/>
      <c r="FJ164" s="65"/>
      <c r="FK164" s="65"/>
      <c r="FL164" s="65"/>
      <c r="FM164" s="65"/>
      <c r="FN164" s="65"/>
      <c r="FO164" s="65"/>
      <c r="FP164" s="65"/>
      <c r="FQ164" s="65"/>
      <c r="FR164" s="65"/>
      <c r="FS164" s="65"/>
      <c r="FT164" s="65"/>
      <c r="FU164" s="65"/>
      <c r="FV164" s="65"/>
      <c r="FW164" s="65"/>
      <c r="FX164" s="65"/>
      <c r="FY164" s="7"/>
      <c r="FZ164" s="65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</row>
    <row r="165" spans="1:195" x14ac:dyDescent="0.2">
      <c r="A165" s="6" t="s">
        <v>678</v>
      </c>
      <c r="B165" s="7" t="s">
        <v>679</v>
      </c>
      <c r="C165" s="17">
        <f t="shared" ref="C165:BN165" si="178">C30</f>
        <v>1218</v>
      </c>
      <c r="D165" s="17">
        <f t="shared" si="178"/>
        <v>3744</v>
      </c>
      <c r="E165" s="17">
        <f t="shared" si="178"/>
        <v>1451</v>
      </c>
      <c r="F165" s="17">
        <f t="shared" si="178"/>
        <v>2008</v>
      </c>
      <c r="G165" s="17">
        <f t="shared" si="178"/>
        <v>91</v>
      </c>
      <c r="H165" s="17">
        <f t="shared" si="178"/>
        <v>70</v>
      </c>
      <c r="I165" s="17">
        <f t="shared" si="178"/>
        <v>1474</v>
      </c>
      <c r="J165" s="17">
        <f t="shared" si="178"/>
        <v>184</v>
      </c>
      <c r="K165" s="17">
        <f t="shared" si="178"/>
        <v>1</v>
      </c>
      <c r="L165" s="17">
        <f t="shared" si="178"/>
        <v>124</v>
      </c>
      <c r="M165" s="17">
        <f t="shared" si="178"/>
        <v>155</v>
      </c>
      <c r="N165" s="17">
        <f t="shared" si="178"/>
        <v>3953</v>
      </c>
      <c r="O165" s="17">
        <f t="shared" si="178"/>
        <v>334</v>
      </c>
      <c r="P165" s="17">
        <f t="shared" si="178"/>
        <v>25</v>
      </c>
      <c r="Q165" s="17">
        <f t="shared" si="178"/>
        <v>9393</v>
      </c>
      <c r="R165" s="17">
        <f t="shared" si="178"/>
        <v>57</v>
      </c>
      <c r="S165" s="17">
        <f t="shared" si="178"/>
        <v>45</v>
      </c>
      <c r="T165" s="17">
        <f t="shared" si="178"/>
        <v>1</v>
      </c>
      <c r="U165" s="17">
        <f t="shared" si="178"/>
        <v>0</v>
      </c>
      <c r="V165" s="17">
        <f t="shared" si="178"/>
        <v>0</v>
      </c>
      <c r="W165" s="17">
        <f t="shared" si="178"/>
        <v>0</v>
      </c>
      <c r="X165" s="17">
        <f t="shared" si="178"/>
        <v>0</v>
      </c>
      <c r="Y165" s="17">
        <f t="shared" si="178"/>
        <v>0</v>
      </c>
      <c r="Z165" s="17">
        <f t="shared" si="178"/>
        <v>2</v>
      </c>
      <c r="AA165" s="17">
        <f t="shared" si="178"/>
        <v>2092</v>
      </c>
      <c r="AB165" s="17">
        <f t="shared" si="178"/>
        <v>1287</v>
      </c>
      <c r="AC165" s="17">
        <f t="shared" si="178"/>
        <v>22</v>
      </c>
      <c r="AD165" s="17">
        <f t="shared" si="178"/>
        <v>23</v>
      </c>
      <c r="AE165" s="17">
        <f t="shared" si="178"/>
        <v>3</v>
      </c>
      <c r="AF165" s="17">
        <f t="shared" si="178"/>
        <v>2</v>
      </c>
      <c r="AG165" s="17">
        <f t="shared" si="178"/>
        <v>13</v>
      </c>
      <c r="AH165" s="17">
        <f t="shared" si="178"/>
        <v>0</v>
      </c>
      <c r="AI165" s="17">
        <f t="shared" si="178"/>
        <v>0</v>
      </c>
      <c r="AJ165" s="17">
        <f t="shared" si="178"/>
        <v>2</v>
      </c>
      <c r="AK165" s="17">
        <f t="shared" si="178"/>
        <v>0</v>
      </c>
      <c r="AL165" s="17">
        <f t="shared" si="178"/>
        <v>7</v>
      </c>
      <c r="AM165" s="17">
        <f t="shared" si="178"/>
        <v>0</v>
      </c>
      <c r="AN165" s="17">
        <f t="shared" si="178"/>
        <v>0</v>
      </c>
      <c r="AO165" s="17">
        <f t="shared" si="178"/>
        <v>121</v>
      </c>
      <c r="AP165" s="17">
        <f t="shared" si="178"/>
        <v>12532</v>
      </c>
      <c r="AQ165" s="17">
        <f t="shared" si="178"/>
        <v>0</v>
      </c>
      <c r="AR165" s="17">
        <f t="shared" si="178"/>
        <v>1723</v>
      </c>
      <c r="AS165" s="17">
        <f t="shared" si="178"/>
        <v>1153</v>
      </c>
      <c r="AT165" s="17">
        <f t="shared" si="178"/>
        <v>28</v>
      </c>
      <c r="AU165" s="17">
        <f t="shared" si="178"/>
        <v>5</v>
      </c>
      <c r="AV165" s="17">
        <f t="shared" si="178"/>
        <v>6</v>
      </c>
      <c r="AW165" s="17">
        <f t="shared" si="178"/>
        <v>1</v>
      </c>
      <c r="AX165" s="17">
        <f t="shared" si="178"/>
        <v>7</v>
      </c>
      <c r="AY165" s="17">
        <f t="shared" si="178"/>
        <v>12</v>
      </c>
      <c r="AZ165" s="17">
        <f t="shared" si="178"/>
        <v>848</v>
      </c>
      <c r="BA165" s="17">
        <f t="shared" si="178"/>
        <v>167</v>
      </c>
      <c r="BB165" s="17">
        <f t="shared" si="178"/>
        <v>233</v>
      </c>
      <c r="BC165" s="17">
        <f t="shared" si="178"/>
        <v>1247</v>
      </c>
      <c r="BD165" s="17">
        <f t="shared" si="178"/>
        <v>49</v>
      </c>
      <c r="BE165" s="17">
        <f t="shared" si="178"/>
        <v>5</v>
      </c>
      <c r="BF165" s="17">
        <f t="shared" si="178"/>
        <v>394</v>
      </c>
      <c r="BG165" s="17">
        <f t="shared" si="178"/>
        <v>74</v>
      </c>
      <c r="BH165" s="17">
        <f t="shared" si="178"/>
        <v>10</v>
      </c>
      <c r="BI165" s="17">
        <f t="shared" si="178"/>
        <v>16</v>
      </c>
      <c r="BJ165" s="17">
        <f t="shared" si="178"/>
        <v>83</v>
      </c>
      <c r="BK165" s="17">
        <f t="shared" si="178"/>
        <v>592</v>
      </c>
      <c r="BL165" s="17">
        <f t="shared" si="178"/>
        <v>0</v>
      </c>
      <c r="BM165" s="17">
        <f t="shared" si="178"/>
        <v>4</v>
      </c>
      <c r="BN165" s="17">
        <f t="shared" si="178"/>
        <v>16</v>
      </c>
      <c r="BO165" s="17">
        <f t="shared" ref="BO165:DZ165" si="179">BO30</f>
        <v>14</v>
      </c>
      <c r="BP165" s="17">
        <f t="shared" si="179"/>
        <v>0</v>
      </c>
      <c r="BQ165" s="17">
        <f t="shared" si="179"/>
        <v>1104</v>
      </c>
      <c r="BR165" s="17">
        <f t="shared" si="179"/>
        <v>639</v>
      </c>
      <c r="BS165" s="17">
        <f t="shared" si="179"/>
        <v>158</v>
      </c>
      <c r="BT165" s="17">
        <f t="shared" si="179"/>
        <v>5</v>
      </c>
      <c r="BU165" s="17">
        <f t="shared" si="179"/>
        <v>40</v>
      </c>
      <c r="BV165" s="17">
        <f t="shared" si="179"/>
        <v>67</v>
      </c>
      <c r="BW165" s="17">
        <f t="shared" si="179"/>
        <v>134</v>
      </c>
      <c r="BX165" s="17">
        <f t="shared" si="179"/>
        <v>0</v>
      </c>
      <c r="BY165" s="17">
        <f t="shared" si="179"/>
        <v>2</v>
      </c>
      <c r="BZ165" s="17">
        <f t="shared" si="179"/>
        <v>0</v>
      </c>
      <c r="CA165" s="17">
        <f t="shared" si="179"/>
        <v>3</v>
      </c>
      <c r="CB165" s="17">
        <f t="shared" si="179"/>
        <v>2504</v>
      </c>
      <c r="CC165" s="17">
        <f t="shared" si="179"/>
        <v>0</v>
      </c>
      <c r="CD165" s="17">
        <f t="shared" si="179"/>
        <v>9</v>
      </c>
      <c r="CE165" s="17">
        <f t="shared" si="179"/>
        <v>2</v>
      </c>
      <c r="CF165" s="17">
        <f t="shared" si="179"/>
        <v>0</v>
      </c>
      <c r="CG165" s="17">
        <f t="shared" si="179"/>
        <v>23</v>
      </c>
      <c r="CH165" s="17">
        <f t="shared" si="179"/>
        <v>10</v>
      </c>
      <c r="CI165" s="17">
        <f t="shared" si="179"/>
        <v>79</v>
      </c>
      <c r="CJ165" s="17">
        <f t="shared" si="179"/>
        <v>146</v>
      </c>
      <c r="CK165" s="17">
        <f t="shared" si="179"/>
        <v>140</v>
      </c>
      <c r="CL165" s="17">
        <f t="shared" si="179"/>
        <v>28</v>
      </c>
      <c r="CM165" s="17">
        <f t="shared" si="179"/>
        <v>14</v>
      </c>
      <c r="CN165" s="17">
        <f t="shared" si="179"/>
        <v>1077</v>
      </c>
      <c r="CO165" s="17">
        <f t="shared" si="179"/>
        <v>351</v>
      </c>
      <c r="CP165" s="17">
        <f t="shared" si="179"/>
        <v>126</v>
      </c>
      <c r="CQ165" s="17">
        <f t="shared" si="179"/>
        <v>7</v>
      </c>
      <c r="CR165" s="17">
        <f t="shared" si="179"/>
        <v>0</v>
      </c>
      <c r="CS165" s="17">
        <f t="shared" si="179"/>
        <v>6</v>
      </c>
      <c r="CT165" s="17">
        <f t="shared" si="179"/>
        <v>1</v>
      </c>
      <c r="CU165" s="17">
        <f t="shared" si="179"/>
        <v>4</v>
      </c>
      <c r="CV165" s="17">
        <f t="shared" si="179"/>
        <v>0</v>
      </c>
      <c r="CW165" s="17">
        <f t="shared" si="179"/>
        <v>0</v>
      </c>
      <c r="CX165" s="17">
        <f t="shared" si="179"/>
        <v>18</v>
      </c>
      <c r="CY165" s="17">
        <f t="shared" si="179"/>
        <v>0</v>
      </c>
      <c r="CZ165" s="17">
        <f t="shared" si="179"/>
        <v>43</v>
      </c>
      <c r="DA165" s="17">
        <f t="shared" si="179"/>
        <v>0</v>
      </c>
      <c r="DB165" s="17">
        <f t="shared" si="179"/>
        <v>4</v>
      </c>
      <c r="DC165" s="17">
        <f t="shared" si="179"/>
        <v>0</v>
      </c>
      <c r="DD165" s="17">
        <f t="shared" si="179"/>
        <v>1</v>
      </c>
      <c r="DE165" s="17">
        <f t="shared" si="179"/>
        <v>1</v>
      </c>
      <c r="DF165" s="17">
        <f t="shared" si="179"/>
        <v>492</v>
      </c>
      <c r="DG165" s="17">
        <f t="shared" si="179"/>
        <v>0</v>
      </c>
      <c r="DH165" s="17">
        <f t="shared" si="179"/>
        <v>101</v>
      </c>
      <c r="DI165" s="17">
        <f t="shared" si="179"/>
        <v>40</v>
      </c>
      <c r="DJ165" s="17">
        <f t="shared" si="179"/>
        <v>4</v>
      </c>
      <c r="DK165" s="17">
        <f t="shared" si="179"/>
        <v>23</v>
      </c>
      <c r="DL165" s="17">
        <f t="shared" si="179"/>
        <v>279</v>
      </c>
      <c r="DM165" s="17">
        <f t="shared" si="179"/>
        <v>0</v>
      </c>
      <c r="DN165" s="17">
        <f t="shared" si="179"/>
        <v>81</v>
      </c>
      <c r="DO165" s="17">
        <f t="shared" si="179"/>
        <v>481</v>
      </c>
      <c r="DP165" s="17">
        <f t="shared" si="179"/>
        <v>0</v>
      </c>
      <c r="DQ165" s="17">
        <f t="shared" si="179"/>
        <v>59</v>
      </c>
      <c r="DR165" s="17">
        <f t="shared" si="179"/>
        <v>26</v>
      </c>
      <c r="DS165" s="17">
        <f t="shared" si="179"/>
        <v>20</v>
      </c>
      <c r="DT165" s="17">
        <f t="shared" si="179"/>
        <v>4</v>
      </c>
      <c r="DU165" s="17">
        <f t="shared" si="179"/>
        <v>3</v>
      </c>
      <c r="DV165" s="17">
        <f t="shared" si="179"/>
        <v>3</v>
      </c>
      <c r="DW165" s="17">
        <f t="shared" si="179"/>
        <v>0</v>
      </c>
      <c r="DX165" s="17">
        <f t="shared" si="179"/>
        <v>7</v>
      </c>
      <c r="DY165" s="17">
        <f t="shared" si="179"/>
        <v>1</v>
      </c>
      <c r="DZ165" s="17">
        <f t="shared" si="179"/>
        <v>6</v>
      </c>
      <c r="EA165" s="17">
        <f t="shared" ref="EA165:FX165" si="180">EA30</f>
        <v>16</v>
      </c>
      <c r="EB165" s="17">
        <f t="shared" si="180"/>
        <v>85</v>
      </c>
      <c r="EC165" s="17">
        <f t="shared" si="180"/>
        <v>0</v>
      </c>
      <c r="ED165" s="17">
        <f t="shared" si="180"/>
        <v>43</v>
      </c>
      <c r="EE165" s="17">
        <f t="shared" si="180"/>
        <v>16</v>
      </c>
      <c r="EF165" s="17">
        <f t="shared" si="180"/>
        <v>58</v>
      </c>
      <c r="EG165" s="17">
        <f t="shared" si="180"/>
        <v>47</v>
      </c>
      <c r="EH165" s="17">
        <f t="shared" si="180"/>
        <v>8</v>
      </c>
      <c r="EI165" s="17">
        <f t="shared" si="180"/>
        <v>418</v>
      </c>
      <c r="EJ165" s="17">
        <f t="shared" si="180"/>
        <v>176</v>
      </c>
      <c r="EK165" s="17">
        <f t="shared" si="180"/>
        <v>12</v>
      </c>
      <c r="EL165" s="17">
        <f t="shared" si="180"/>
        <v>1</v>
      </c>
      <c r="EM165" s="17">
        <f t="shared" si="180"/>
        <v>0</v>
      </c>
      <c r="EN165" s="17">
        <f t="shared" si="180"/>
        <v>10</v>
      </c>
      <c r="EO165" s="17">
        <f t="shared" si="180"/>
        <v>3</v>
      </c>
      <c r="EP165" s="17">
        <f t="shared" si="180"/>
        <v>8</v>
      </c>
      <c r="EQ165" s="17">
        <f t="shared" si="180"/>
        <v>151</v>
      </c>
      <c r="ER165" s="17">
        <f t="shared" si="180"/>
        <v>10</v>
      </c>
      <c r="ES165" s="17">
        <f t="shared" si="180"/>
        <v>2</v>
      </c>
      <c r="ET165" s="17">
        <f t="shared" si="180"/>
        <v>5</v>
      </c>
      <c r="EU165" s="17">
        <f t="shared" si="180"/>
        <v>88</v>
      </c>
      <c r="EV165" s="17">
        <f t="shared" si="180"/>
        <v>11</v>
      </c>
      <c r="EW165" s="17">
        <f t="shared" si="180"/>
        <v>59</v>
      </c>
      <c r="EX165" s="17">
        <f t="shared" si="180"/>
        <v>1</v>
      </c>
      <c r="EY165" s="17">
        <f t="shared" si="180"/>
        <v>10</v>
      </c>
      <c r="EZ165" s="17">
        <f t="shared" si="180"/>
        <v>0</v>
      </c>
      <c r="FA165" s="17">
        <f t="shared" si="180"/>
        <v>584</v>
      </c>
      <c r="FB165" s="17">
        <f t="shared" si="180"/>
        <v>0</v>
      </c>
      <c r="FC165" s="17">
        <f t="shared" si="180"/>
        <v>36</v>
      </c>
      <c r="FD165" s="17">
        <f t="shared" si="180"/>
        <v>6</v>
      </c>
      <c r="FE165" s="17">
        <f t="shared" si="180"/>
        <v>7</v>
      </c>
      <c r="FF165" s="17">
        <f t="shared" si="180"/>
        <v>0</v>
      </c>
      <c r="FG165" s="17">
        <f t="shared" si="180"/>
        <v>0</v>
      </c>
      <c r="FH165" s="17">
        <f t="shared" si="180"/>
        <v>0</v>
      </c>
      <c r="FI165" s="17">
        <f t="shared" si="180"/>
        <v>153</v>
      </c>
      <c r="FJ165" s="17">
        <f t="shared" si="180"/>
        <v>65</v>
      </c>
      <c r="FK165" s="17">
        <f t="shared" si="180"/>
        <v>248</v>
      </c>
      <c r="FL165" s="17">
        <f t="shared" si="180"/>
        <v>135</v>
      </c>
      <c r="FM165" s="17">
        <f t="shared" si="180"/>
        <v>83</v>
      </c>
      <c r="FN165" s="17">
        <f t="shared" si="180"/>
        <v>2711</v>
      </c>
      <c r="FO165" s="17">
        <f t="shared" si="180"/>
        <v>44</v>
      </c>
      <c r="FP165" s="17">
        <f t="shared" si="180"/>
        <v>274</v>
      </c>
      <c r="FQ165" s="17">
        <f t="shared" si="180"/>
        <v>59</v>
      </c>
      <c r="FR165" s="17">
        <f t="shared" si="180"/>
        <v>0</v>
      </c>
      <c r="FS165" s="17">
        <f t="shared" si="180"/>
        <v>0</v>
      </c>
      <c r="FT165" s="17">
        <f t="shared" si="180"/>
        <v>0</v>
      </c>
      <c r="FU165" s="17">
        <f t="shared" si="180"/>
        <v>132</v>
      </c>
      <c r="FV165" s="17">
        <f t="shared" si="180"/>
        <v>76</v>
      </c>
      <c r="FW165" s="17">
        <f t="shared" si="180"/>
        <v>10</v>
      </c>
      <c r="FX165" s="17">
        <f t="shared" si="180"/>
        <v>1</v>
      </c>
      <c r="FY165" s="7"/>
      <c r="FZ165" s="65">
        <f>SUM(C165:FY165)</f>
        <v>61359</v>
      </c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</row>
    <row r="166" spans="1:195" x14ac:dyDescent="0.2">
      <c r="A166" s="6" t="s">
        <v>680</v>
      </c>
      <c r="B166" s="7" t="s">
        <v>681</v>
      </c>
      <c r="C166" s="65">
        <f t="shared" ref="C166:BN166" si="181">C123</f>
        <v>9232.0165907932205</v>
      </c>
      <c r="D166" s="65">
        <f t="shared" si="181"/>
        <v>9275.19580632</v>
      </c>
      <c r="E166" s="65">
        <f t="shared" si="181"/>
        <v>9158.44906386</v>
      </c>
      <c r="F166" s="65">
        <f t="shared" si="181"/>
        <v>9194.8635998000009</v>
      </c>
      <c r="G166" s="65">
        <f t="shared" si="181"/>
        <v>9828.2746985499998</v>
      </c>
      <c r="H166" s="65">
        <f t="shared" si="181"/>
        <v>9807.8483714100003</v>
      </c>
      <c r="I166" s="65">
        <f t="shared" si="181"/>
        <v>9174.5718710799993</v>
      </c>
      <c r="J166" s="65">
        <f t="shared" si="181"/>
        <v>8772.4712620200007</v>
      </c>
      <c r="K166" s="65">
        <f t="shared" si="181"/>
        <v>13162.36713805</v>
      </c>
      <c r="L166" s="65">
        <f t="shared" si="181"/>
        <v>9517.7659665800002</v>
      </c>
      <c r="M166" s="65">
        <f t="shared" si="181"/>
        <v>10038.39515977</v>
      </c>
      <c r="N166" s="65">
        <f t="shared" si="181"/>
        <v>9546.9765307399994</v>
      </c>
      <c r="O166" s="65">
        <f t="shared" si="181"/>
        <v>9311.8567506199997</v>
      </c>
      <c r="P166" s="65">
        <f t="shared" si="181"/>
        <v>13145.0009694</v>
      </c>
      <c r="Q166" s="65">
        <f t="shared" si="181"/>
        <v>9400.6330637499996</v>
      </c>
      <c r="R166" s="65">
        <f t="shared" si="181"/>
        <v>9161.2658194600008</v>
      </c>
      <c r="S166" s="65">
        <f t="shared" si="181"/>
        <v>9403.0781606300006</v>
      </c>
      <c r="T166" s="65">
        <f t="shared" si="181"/>
        <v>15526.085902909999</v>
      </c>
      <c r="U166" s="65">
        <f t="shared" si="181"/>
        <v>18799.57711776</v>
      </c>
      <c r="V166" s="65">
        <f t="shared" si="181"/>
        <v>12334.06445539</v>
      </c>
      <c r="W166" s="65">
        <f t="shared" si="181"/>
        <v>16337.350396379999</v>
      </c>
      <c r="X166" s="65">
        <f t="shared" si="181"/>
        <v>18975.752693490002</v>
      </c>
      <c r="Y166" s="65">
        <f t="shared" si="181"/>
        <v>9243.6507309600001</v>
      </c>
      <c r="Z166" s="65">
        <f t="shared" si="181"/>
        <v>13093.48258088</v>
      </c>
      <c r="AA166" s="65">
        <f t="shared" si="181"/>
        <v>9337.9144350400002</v>
      </c>
      <c r="AB166" s="65">
        <f t="shared" si="181"/>
        <v>9544.7319045599997</v>
      </c>
      <c r="AC166" s="65">
        <f t="shared" si="181"/>
        <v>9669.9625587400005</v>
      </c>
      <c r="AD166" s="65">
        <f t="shared" si="181"/>
        <v>9321.7181632699994</v>
      </c>
      <c r="AE166" s="65">
        <f t="shared" si="181"/>
        <v>17385.279290639999</v>
      </c>
      <c r="AF166" s="65">
        <f t="shared" si="181"/>
        <v>15812.971642619999</v>
      </c>
      <c r="AG166" s="65">
        <f t="shared" si="181"/>
        <v>10552.30311692</v>
      </c>
      <c r="AH166" s="65">
        <f t="shared" si="181"/>
        <v>9160.54620488</v>
      </c>
      <c r="AI166" s="65">
        <f t="shared" si="181"/>
        <v>11212.786310920001</v>
      </c>
      <c r="AJ166" s="65">
        <f t="shared" si="181"/>
        <v>16042.9300664</v>
      </c>
      <c r="AK166" s="65">
        <f t="shared" si="181"/>
        <v>14448.80630713</v>
      </c>
      <c r="AL166" s="65">
        <f t="shared" si="181"/>
        <v>12372.16191893</v>
      </c>
      <c r="AM166" s="65">
        <f t="shared" si="181"/>
        <v>10574.636240780001</v>
      </c>
      <c r="AN166" s="65">
        <f t="shared" si="181"/>
        <v>11919.12145305</v>
      </c>
      <c r="AO166" s="65">
        <f t="shared" si="181"/>
        <v>9019.0517147999999</v>
      </c>
      <c r="AP166" s="65">
        <f t="shared" si="181"/>
        <v>9407.6018002700002</v>
      </c>
      <c r="AQ166" s="65">
        <f t="shared" si="181"/>
        <v>13913.36088978</v>
      </c>
      <c r="AR166" s="65">
        <f t="shared" si="181"/>
        <v>9414.5705367999999</v>
      </c>
      <c r="AS166" s="65">
        <f t="shared" si="181"/>
        <v>9872.1955288900008</v>
      </c>
      <c r="AT166" s="65">
        <f t="shared" si="181"/>
        <v>9560.9381715599993</v>
      </c>
      <c r="AU166" s="65">
        <f t="shared" si="181"/>
        <v>13466.09493462</v>
      </c>
      <c r="AV166" s="65">
        <f t="shared" si="181"/>
        <v>12577.635189709999</v>
      </c>
      <c r="AW166" s="65">
        <f t="shared" si="181"/>
        <v>14130.46739326</v>
      </c>
      <c r="AX166" s="65">
        <f t="shared" si="181"/>
        <v>19691.49498132</v>
      </c>
      <c r="AY166" s="65">
        <f t="shared" si="181"/>
        <v>11141.751205369999</v>
      </c>
      <c r="AZ166" s="65">
        <f t="shared" si="181"/>
        <v>9132.1041597000003</v>
      </c>
      <c r="BA166" s="65">
        <f t="shared" si="181"/>
        <v>8928.8534512299993</v>
      </c>
      <c r="BB166" s="65">
        <f t="shared" si="181"/>
        <v>8995.4992132400002</v>
      </c>
      <c r="BC166" s="65">
        <f t="shared" si="181"/>
        <v>9146.8755710500009</v>
      </c>
      <c r="BD166" s="65">
        <f t="shared" si="181"/>
        <v>9170.1172829799998</v>
      </c>
      <c r="BE166" s="65">
        <f t="shared" si="181"/>
        <v>9725.0802958900003</v>
      </c>
      <c r="BF166" s="65">
        <f t="shared" si="181"/>
        <v>9212.8991519299998</v>
      </c>
      <c r="BG166" s="65">
        <f t="shared" si="181"/>
        <v>9827.84473703</v>
      </c>
      <c r="BH166" s="65">
        <f t="shared" si="181"/>
        <v>10613.977028429999</v>
      </c>
      <c r="BI166" s="65">
        <f t="shared" si="181"/>
        <v>13201.82236525</v>
      </c>
      <c r="BJ166" s="65">
        <f t="shared" si="181"/>
        <v>9265.1700660400002</v>
      </c>
      <c r="BK166" s="65">
        <f t="shared" si="181"/>
        <v>9162.2406725500005</v>
      </c>
      <c r="BL166" s="65">
        <f t="shared" si="181"/>
        <v>17142.373387470001</v>
      </c>
      <c r="BM166" s="65">
        <f t="shared" si="181"/>
        <v>12544.66251416</v>
      </c>
      <c r="BN166" s="65">
        <f t="shared" si="181"/>
        <v>8797.0864010000005</v>
      </c>
      <c r="BO166" s="65">
        <f t="shared" ref="BO166:DZ166" si="182">BO123</f>
        <v>9222.9349875799999</v>
      </c>
      <c r="BP166" s="65">
        <f t="shared" si="182"/>
        <v>15099.87958359</v>
      </c>
      <c r="BQ166" s="65">
        <f t="shared" si="182"/>
        <v>9799.1131184299993</v>
      </c>
      <c r="BR166" s="65">
        <f t="shared" si="182"/>
        <v>9102.1963461800005</v>
      </c>
      <c r="BS166" s="65">
        <f t="shared" si="182"/>
        <v>9828.3172511499997</v>
      </c>
      <c r="BT166" s="65">
        <f t="shared" si="182"/>
        <v>11615.17485546</v>
      </c>
      <c r="BU166" s="65">
        <f t="shared" si="182"/>
        <v>11682.360787170001</v>
      </c>
      <c r="BV166" s="65">
        <f t="shared" si="182"/>
        <v>9613.1161913699998</v>
      </c>
      <c r="BW166" s="65">
        <f t="shared" si="182"/>
        <v>9476.4909378899993</v>
      </c>
      <c r="BX166" s="65">
        <f t="shared" si="182"/>
        <v>20154.77330615</v>
      </c>
      <c r="BY166" s="65">
        <f t="shared" si="182"/>
        <v>9830.8790747099993</v>
      </c>
      <c r="BZ166" s="65">
        <f t="shared" si="182"/>
        <v>13506.76662088</v>
      </c>
      <c r="CA166" s="65">
        <f t="shared" si="182"/>
        <v>16397.02435394</v>
      </c>
      <c r="CB166" s="65">
        <f t="shared" si="182"/>
        <v>9330.9456985100005</v>
      </c>
      <c r="CC166" s="65">
        <f t="shared" si="182"/>
        <v>14608.77532579</v>
      </c>
      <c r="CD166" s="65">
        <f t="shared" si="182"/>
        <v>13187.67976927</v>
      </c>
      <c r="CE166" s="65">
        <f t="shared" si="182"/>
        <v>15611.14730889</v>
      </c>
      <c r="CF166" s="65">
        <f t="shared" si="182"/>
        <v>15943.7652808</v>
      </c>
      <c r="CG166" s="65">
        <f t="shared" si="182"/>
        <v>14199.11443277</v>
      </c>
      <c r="CH166" s="65">
        <f t="shared" si="182"/>
        <v>17278.12433278</v>
      </c>
      <c r="CI166" s="65">
        <f t="shared" si="182"/>
        <v>9427.3173913499995</v>
      </c>
      <c r="CJ166" s="65">
        <f t="shared" si="182"/>
        <v>9791.8679704900005</v>
      </c>
      <c r="CK166" s="65">
        <f t="shared" si="182"/>
        <v>9438.5245098100004</v>
      </c>
      <c r="CL166" s="65">
        <f t="shared" si="182"/>
        <v>9911.9659998000006</v>
      </c>
      <c r="CM166" s="65">
        <f t="shared" si="182"/>
        <v>10406.08015598</v>
      </c>
      <c r="CN166" s="65">
        <f t="shared" si="182"/>
        <v>8989.4776088599992</v>
      </c>
      <c r="CO166" s="65">
        <f t="shared" si="182"/>
        <v>8977.1109891300002</v>
      </c>
      <c r="CP166" s="65">
        <f t="shared" si="182"/>
        <v>9960.5267503100004</v>
      </c>
      <c r="CQ166" s="65">
        <f t="shared" si="182"/>
        <v>9751.4957287500001</v>
      </c>
      <c r="CR166" s="65">
        <f t="shared" si="182"/>
        <v>13602.020466989999</v>
      </c>
      <c r="CS166" s="65">
        <f t="shared" si="182"/>
        <v>11817.45067233</v>
      </c>
      <c r="CT166" s="65">
        <f t="shared" si="182"/>
        <v>17120.507156849999</v>
      </c>
      <c r="CU166" s="65">
        <f t="shared" si="182"/>
        <v>9511.2020008700001</v>
      </c>
      <c r="CV166" s="65">
        <f t="shared" si="182"/>
        <v>18130.954842629999</v>
      </c>
      <c r="CW166" s="65">
        <f t="shared" si="182"/>
        <v>14955.452955209999</v>
      </c>
      <c r="CX166" s="65">
        <f t="shared" si="182"/>
        <v>10328.97225932</v>
      </c>
      <c r="CY166" s="65">
        <f t="shared" si="182"/>
        <v>19147.575985200001</v>
      </c>
      <c r="CZ166" s="65">
        <f t="shared" si="182"/>
        <v>9082.0507924600006</v>
      </c>
      <c r="DA166" s="65">
        <f t="shared" si="182"/>
        <v>14709.52846928</v>
      </c>
      <c r="DB166" s="65">
        <f t="shared" si="182"/>
        <v>12379.73093917</v>
      </c>
      <c r="DC166" s="65">
        <f t="shared" si="182"/>
        <v>16256.082365349999</v>
      </c>
      <c r="DD166" s="65">
        <f t="shared" si="182"/>
        <v>16237.607480139999</v>
      </c>
      <c r="DE166" s="65">
        <f t="shared" si="182"/>
        <v>11830.50988469</v>
      </c>
      <c r="DF166" s="65">
        <f t="shared" si="182"/>
        <v>8709.3775220799998</v>
      </c>
      <c r="DG166" s="65">
        <f t="shared" si="182"/>
        <v>18866.214461</v>
      </c>
      <c r="DH166" s="65">
        <f t="shared" si="182"/>
        <v>8906.1506548500001</v>
      </c>
      <c r="DI166" s="65">
        <f t="shared" si="182"/>
        <v>8848.7694201600007</v>
      </c>
      <c r="DJ166" s="65">
        <f t="shared" si="182"/>
        <v>10135.50741584</v>
      </c>
      <c r="DK166" s="65">
        <f t="shared" si="182"/>
        <v>10349.10494978</v>
      </c>
      <c r="DL166" s="65">
        <f t="shared" si="182"/>
        <v>9233.0815369400007</v>
      </c>
      <c r="DM166" s="65">
        <f t="shared" si="182"/>
        <v>14728.885726300001</v>
      </c>
      <c r="DN166" s="65">
        <f t="shared" si="182"/>
        <v>9568.6177064399999</v>
      </c>
      <c r="DO166" s="65">
        <f t="shared" si="182"/>
        <v>9089.4495235600007</v>
      </c>
      <c r="DP166" s="65">
        <f t="shared" si="182"/>
        <v>15140.30673715</v>
      </c>
      <c r="DQ166" s="65">
        <f t="shared" si="182"/>
        <v>9916.95096242</v>
      </c>
      <c r="DR166" s="65">
        <f t="shared" si="182"/>
        <v>9235.0323304400008</v>
      </c>
      <c r="DS166" s="65">
        <f t="shared" si="182"/>
        <v>9810.2718906600003</v>
      </c>
      <c r="DT166" s="65">
        <f t="shared" si="182"/>
        <v>16318.62137988</v>
      </c>
      <c r="DU166" s="65">
        <f t="shared" si="182"/>
        <v>11373.524196300001</v>
      </c>
      <c r="DV166" s="65">
        <f t="shared" si="182"/>
        <v>14201.005940020001</v>
      </c>
      <c r="DW166" s="65">
        <f t="shared" si="182"/>
        <v>12188.456842330001</v>
      </c>
      <c r="DX166" s="65">
        <f t="shared" si="182"/>
        <v>18103.807885689999</v>
      </c>
      <c r="DY166" s="65">
        <f t="shared" si="182"/>
        <v>13529.20929515</v>
      </c>
      <c r="DZ166" s="65">
        <f t="shared" si="182"/>
        <v>10494.43679342</v>
      </c>
      <c r="EA166" s="65">
        <f t="shared" ref="EA166:FX166" si="183">EA123</f>
        <v>10665.678822710001</v>
      </c>
      <c r="EB166" s="65">
        <f t="shared" si="183"/>
        <v>9938.1484628500002</v>
      </c>
      <c r="EC166" s="65">
        <f t="shared" si="183"/>
        <v>11707.174882970001</v>
      </c>
      <c r="ED166" s="65">
        <f t="shared" si="183"/>
        <v>12692.663439190001</v>
      </c>
      <c r="EE166" s="65">
        <f t="shared" si="183"/>
        <v>14457.437530450001</v>
      </c>
      <c r="EF166" s="65">
        <f t="shared" si="183"/>
        <v>9126.1321246799998</v>
      </c>
      <c r="EG166" s="65">
        <f t="shared" si="183"/>
        <v>12036.08487647</v>
      </c>
      <c r="EH166" s="65">
        <f t="shared" si="183"/>
        <v>12825.94962618</v>
      </c>
      <c r="EI166" s="65">
        <f t="shared" si="183"/>
        <v>8915.8731206699995</v>
      </c>
      <c r="EJ166" s="65">
        <f t="shared" si="183"/>
        <v>8827.6142651099999</v>
      </c>
      <c r="EK166" s="65">
        <f t="shared" si="183"/>
        <v>9839.7675046299992</v>
      </c>
      <c r="EL166" s="65">
        <f t="shared" si="183"/>
        <v>10042.541122119999</v>
      </c>
      <c r="EM166" s="65">
        <f t="shared" si="183"/>
        <v>10743.560011740001</v>
      </c>
      <c r="EN166" s="65">
        <f t="shared" si="183"/>
        <v>9236.9720469900003</v>
      </c>
      <c r="EO166" s="65">
        <f t="shared" si="183"/>
        <v>11603.473561340001</v>
      </c>
      <c r="EP166" s="65">
        <f t="shared" si="183"/>
        <v>11569.48804918</v>
      </c>
      <c r="EQ166" s="65">
        <f t="shared" si="183"/>
        <v>9660.7236869099997</v>
      </c>
      <c r="ER166" s="65">
        <f t="shared" si="183"/>
        <v>13129.19668341</v>
      </c>
      <c r="ES166" s="65">
        <f t="shared" si="183"/>
        <v>15084.286836879999</v>
      </c>
      <c r="ET166" s="65">
        <f t="shared" si="183"/>
        <v>16051.610093540001</v>
      </c>
      <c r="EU166" s="65">
        <f t="shared" si="183"/>
        <v>9716.8188331799993</v>
      </c>
      <c r="EV166" s="65">
        <f t="shared" si="183"/>
        <v>19296.579828400001</v>
      </c>
      <c r="EW166" s="65">
        <f t="shared" si="183"/>
        <v>12860.10303231</v>
      </c>
      <c r="EX166" s="65">
        <f t="shared" si="183"/>
        <v>16900.844369409999</v>
      </c>
      <c r="EY166" s="65">
        <f t="shared" si="183"/>
        <v>9911.3751842599995</v>
      </c>
      <c r="EZ166" s="65">
        <f t="shared" si="183"/>
        <v>16751.935519179999</v>
      </c>
      <c r="FA166" s="65">
        <f t="shared" si="183"/>
        <v>9901.5035533800001</v>
      </c>
      <c r="FB166" s="65">
        <f t="shared" si="183"/>
        <v>12101.74985797</v>
      </c>
      <c r="FC166" s="65">
        <f t="shared" si="183"/>
        <v>9215.2352344499996</v>
      </c>
      <c r="FD166" s="65">
        <f t="shared" si="183"/>
        <v>10719.62084025</v>
      </c>
      <c r="FE166" s="65">
        <f t="shared" si="183"/>
        <v>18212.388974580001</v>
      </c>
      <c r="FF166" s="65">
        <f t="shared" si="183"/>
        <v>14848.69196491</v>
      </c>
      <c r="FG166" s="65">
        <f t="shared" si="183"/>
        <v>17502.11578194</v>
      </c>
      <c r="FH166" s="65">
        <f t="shared" si="183"/>
        <v>18513.364337970001</v>
      </c>
      <c r="FI166" s="65">
        <f t="shared" si="183"/>
        <v>9275.8847001100003</v>
      </c>
      <c r="FJ166" s="65">
        <f t="shared" si="183"/>
        <v>9122.4348467</v>
      </c>
      <c r="FK166" s="65">
        <f t="shared" si="183"/>
        <v>9107.2634207899991</v>
      </c>
      <c r="FL166" s="65">
        <f t="shared" si="183"/>
        <v>8893.1088380399997</v>
      </c>
      <c r="FM166" s="65">
        <f t="shared" si="183"/>
        <v>8935.8992576700002</v>
      </c>
      <c r="FN166" s="65">
        <f t="shared" si="183"/>
        <v>8979.6482252400001</v>
      </c>
      <c r="FO166" s="65">
        <f t="shared" si="183"/>
        <v>9585.8263273899993</v>
      </c>
      <c r="FP166" s="65">
        <f t="shared" si="183"/>
        <v>9265.6996801000005</v>
      </c>
      <c r="FQ166" s="65">
        <f t="shared" si="183"/>
        <v>9564.7530941599998</v>
      </c>
      <c r="FR166" s="65">
        <f t="shared" si="183"/>
        <v>16044.32878489</v>
      </c>
      <c r="FS166" s="65">
        <f t="shared" si="183"/>
        <v>15325.05041516</v>
      </c>
      <c r="FT166" s="65">
        <f t="shared" si="183"/>
        <v>19559.72418632</v>
      </c>
      <c r="FU166" s="65">
        <f t="shared" si="183"/>
        <v>10067.68968363</v>
      </c>
      <c r="FV166" s="65">
        <f t="shared" si="183"/>
        <v>9951.9004343100005</v>
      </c>
      <c r="FW166" s="65">
        <f t="shared" si="183"/>
        <v>15911.193108879999</v>
      </c>
      <c r="FX166" s="65">
        <f t="shared" si="183"/>
        <v>20415.90897638</v>
      </c>
      <c r="FY166" s="7"/>
      <c r="FZ166" s="65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</row>
    <row r="167" spans="1:195" x14ac:dyDescent="0.2">
      <c r="A167" s="6" t="s">
        <v>682</v>
      </c>
      <c r="B167" s="7" t="s">
        <v>683</v>
      </c>
      <c r="C167" s="65">
        <f>C166*0.08</f>
        <v>738.56132726345766</v>
      </c>
      <c r="D167" s="65">
        <f t="shared" ref="D167:BO167" si="184">D166*0.08</f>
        <v>742.01566450560006</v>
      </c>
      <c r="E167" s="65">
        <f t="shared" si="184"/>
        <v>732.67592510880002</v>
      </c>
      <c r="F167" s="65">
        <f t="shared" si="184"/>
        <v>735.58908798400012</v>
      </c>
      <c r="G167" s="65">
        <f t="shared" si="184"/>
        <v>786.26197588399998</v>
      </c>
      <c r="H167" s="65">
        <f t="shared" si="184"/>
        <v>784.62786971280002</v>
      </c>
      <c r="I167" s="65">
        <f t="shared" si="184"/>
        <v>733.96574968639993</v>
      </c>
      <c r="J167" s="65">
        <f t="shared" si="184"/>
        <v>701.79770096160007</v>
      </c>
      <c r="K167" s="65">
        <f t="shared" si="184"/>
        <v>1052.9893710440001</v>
      </c>
      <c r="L167" s="65">
        <f t="shared" si="184"/>
        <v>761.42127732640006</v>
      </c>
      <c r="M167" s="65">
        <f t="shared" si="184"/>
        <v>803.07161278160004</v>
      </c>
      <c r="N167" s="65">
        <f t="shared" si="184"/>
        <v>763.75812245919997</v>
      </c>
      <c r="O167" s="65">
        <f t="shared" si="184"/>
        <v>744.94854004959996</v>
      </c>
      <c r="P167" s="65">
        <f t="shared" si="184"/>
        <v>1051.6000775520001</v>
      </c>
      <c r="Q167" s="65">
        <f t="shared" si="184"/>
        <v>752.0506451</v>
      </c>
      <c r="R167" s="65">
        <f t="shared" si="184"/>
        <v>732.90126555680013</v>
      </c>
      <c r="S167" s="65">
        <f t="shared" si="184"/>
        <v>752.24625285040008</v>
      </c>
      <c r="T167" s="65">
        <f t="shared" si="184"/>
        <v>1242.0868722328</v>
      </c>
      <c r="U167" s="65">
        <f t="shared" si="184"/>
        <v>1503.9661694208</v>
      </c>
      <c r="V167" s="65">
        <f t="shared" si="184"/>
        <v>986.72515643120005</v>
      </c>
      <c r="W167" s="65">
        <f t="shared" si="184"/>
        <v>1306.9880317104</v>
      </c>
      <c r="X167" s="65">
        <f t="shared" si="184"/>
        <v>1518.0602154792002</v>
      </c>
      <c r="Y167" s="65">
        <f t="shared" si="184"/>
        <v>739.49205847680003</v>
      </c>
      <c r="Z167" s="65">
        <f t="shared" si="184"/>
        <v>1047.4786064703999</v>
      </c>
      <c r="AA167" s="65">
        <f t="shared" si="184"/>
        <v>747.03315480319998</v>
      </c>
      <c r="AB167" s="65">
        <f t="shared" si="184"/>
        <v>763.57855236479998</v>
      </c>
      <c r="AC167" s="65">
        <f t="shared" si="184"/>
        <v>773.59700469920006</v>
      </c>
      <c r="AD167" s="65">
        <f t="shared" si="184"/>
        <v>745.73745306159992</v>
      </c>
      <c r="AE167" s="65">
        <f t="shared" si="184"/>
        <v>1390.8223432512</v>
      </c>
      <c r="AF167" s="65">
        <f t="shared" si="184"/>
        <v>1265.0377314095999</v>
      </c>
      <c r="AG167" s="65">
        <f t="shared" si="184"/>
        <v>844.18424935360008</v>
      </c>
      <c r="AH167" s="65">
        <f t="shared" si="184"/>
        <v>732.84369639040005</v>
      </c>
      <c r="AI167" s="65">
        <f t="shared" si="184"/>
        <v>897.02290487360005</v>
      </c>
      <c r="AJ167" s="65">
        <f t="shared" si="184"/>
        <v>1283.4344053120001</v>
      </c>
      <c r="AK167" s="65">
        <f t="shared" si="184"/>
        <v>1155.9045045704001</v>
      </c>
      <c r="AL167" s="65">
        <f t="shared" si="184"/>
        <v>989.7729535144</v>
      </c>
      <c r="AM167" s="65">
        <f t="shared" si="184"/>
        <v>845.97089926240005</v>
      </c>
      <c r="AN167" s="65">
        <f t="shared" si="184"/>
        <v>953.52971624400004</v>
      </c>
      <c r="AO167" s="65">
        <f t="shared" si="184"/>
        <v>721.52413718399998</v>
      </c>
      <c r="AP167" s="65">
        <f t="shared" si="184"/>
        <v>752.60814402160008</v>
      </c>
      <c r="AQ167" s="65">
        <f t="shared" si="184"/>
        <v>1113.0688711824</v>
      </c>
      <c r="AR167" s="65">
        <f t="shared" si="184"/>
        <v>753.16564294399996</v>
      </c>
      <c r="AS167" s="65">
        <f t="shared" si="184"/>
        <v>789.77564231120004</v>
      </c>
      <c r="AT167" s="65">
        <f t="shared" si="184"/>
        <v>764.87505372479995</v>
      </c>
      <c r="AU167" s="65">
        <f t="shared" si="184"/>
        <v>1077.2875947696</v>
      </c>
      <c r="AV167" s="65">
        <f t="shared" si="184"/>
        <v>1006.2108151768</v>
      </c>
      <c r="AW167" s="65">
        <f t="shared" si="184"/>
        <v>1130.4373914608</v>
      </c>
      <c r="AX167" s="65">
        <f t="shared" si="184"/>
        <v>1575.3195985056</v>
      </c>
      <c r="AY167" s="65">
        <f t="shared" si="184"/>
        <v>891.34009642959995</v>
      </c>
      <c r="AZ167" s="65">
        <f t="shared" si="184"/>
        <v>730.56833277600003</v>
      </c>
      <c r="BA167" s="65">
        <f t="shared" si="184"/>
        <v>714.30827609839992</v>
      </c>
      <c r="BB167" s="65">
        <f t="shared" si="184"/>
        <v>719.63993705920007</v>
      </c>
      <c r="BC167" s="65">
        <f t="shared" si="184"/>
        <v>731.75004568400004</v>
      </c>
      <c r="BD167" s="65">
        <f t="shared" si="184"/>
        <v>733.60938263840001</v>
      </c>
      <c r="BE167" s="65">
        <f t="shared" si="184"/>
        <v>778.00642367120008</v>
      </c>
      <c r="BF167" s="65">
        <f t="shared" si="184"/>
        <v>737.03193215440001</v>
      </c>
      <c r="BG167" s="65">
        <f t="shared" si="184"/>
        <v>786.2275789624</v>
      </c>
      <c r="BH167" s="65">
        <f t="shared" si="184"/>
        <v>849.11816227439999</v>
      </c>
      <c r="BI167" s="65">
        <f t="shared" si="184"/>
        <v>1056.1457892200001</v>
      </c>
      <c r="BJ167" s="65">
        <f t="shared" si="184"/>
        <v>741.21360528320008</v>
      </c>
      <c r="BK167" s="65">
        <f t="shared" si="184"/>
        <v>732.979253804</v>
      </c>
      <c r="BL167" s="65">
        <f t="shared" si="184"/>
        <v>1371.3898709976002</v>
      </c>
      <c r="BM167" s="65">
        <f t="shared" si="184"/>
        <v>1003.5730011328</v>
      </c>
      <c r="BN167" s="65">
        <f t="shared" si="184"/>
        <v>703.76691208</v>
      </c>
      <c r="BO167" s="65">
        <f t="shared" si="184"/>
        <v>737.83479900639998</v>
      </c>
      <c r="BP167" s="65">
        <f t="shared" ref="BP167:EA167" si="185">BP166*0.08</f>
        <v>1207.9903666872001</v>
      </c>
      <c r="BQ167" s="65">
        <f t="shared" si="185"/>
        <v>783.92904947440002</v>
      </c>
      <c r="BR167" s="65">
        <f t="shared" si="185"/>
        <v>728.1757076944001</v>
      </c>
      <c r="BS167" s="65">
        <f t="shared" si="185"/>
        <v>786.26538009199999</v>
      </c>
      <c r="BT167" s="65">
        <f t="shared" si="185"/>
        <v>929.21398843680004</v>
      </c>
      <c r="BU167" s="65">
        <f t="shared" si="185"/>
        <v>934.58886297360004</v>
      </c>
      <c r="BV167" s="65">
        <f t="shared" si="185"/>
        <v>769.04929530959998</v>
      </c>
      <c r="BW167" s="65">
        <f t="shared" si="185"/>
        <v>758.1192750312</v>
      </c>
      <c r="BX167" s="65">
        <f t="shared" si="185"/>
        <v>1612.381864492</v>
      </c>
      <c r="BY167" s="65">
        <f t="shared" si="185"/>
        <v>786.47032597679993</v>
      </c>
      <c r="BZ167" s="65">
        <f t="shared" si="185"/>
        <v>1080.5413296704</v>
      </c>
      <c r="CA167" s="65">
        <f t="shared" si="185"/>
        <v>1311.7619483152</v>
      </c>
      <c r="CB167" s="65">
        <f t="shared" si="185"/>
        <v>746.4756558808001</v>
      </c>
      <c r="CC167" s="65">
        <f t="shared" si="185"/>
        <v>1168.7020260632</v>
      </c>
      <c r="CD167" s="65">
        <f t="shared" si="185"/>
        <v>1055.0143815416</v>
      </c>
      <c r="CE167" s="65">
        <f t="shared" si="185"/>
        <v>1248.8917847112</v>
      </c>
      <c r="CF167" s="65">
        <f t="shared" si="185"/>
        <v>1275.501222464</v>
      </c>
      <c r="CG167" s="65">
        <f t="shared" si="185"/>
        <v>1135.9291546216</v>
      </c>
      <c r="CH167" s="65">
        <f t="shared" si="185"/>
        <v>1382.2499466224001</v>
      </c>
      <c r="CI167" s="65">
        <f t="shared" si="185"/>
        <v>754.18539130800002</v>
      </c>
      <c r="CJ167" s="65">
        <f t="shared" si="185"/>
        <v>783.3494376392</v>
      </c>
      <c r="CK167" s="65">
        <f t="shared" si="185"/>
        <v>755.0819607848</v>
      </c>
      <c r="CL167" s="65">
        <f t="shared" si="185"/>
        <v>792.95727998400002</v>
      </c>
      <c r="CM167" s="65">
        <f t="shared" si="185"/>
        <v>832.48641247839998</v>
      </c>
      <c r="CN167" s="65">
        <f t="shared" si="185"/>
        <v>719.15820870879998</v>
      </c>
      <c r="CO167" s="65">
        <f t="shared" si="185"/>
        <v>718.1688791304</v>
      </c>
      <c r="CP167" s="65">
        <f t="shared" si="185"/>
        <v>796.84214002480007</v>
      </c>
      <c r="CQ167" s="65">
        <f t="shared" si="185"/>
        <v>780.11965830000008</v>
      </c>
      <c r="CR167" s="65">
        <f t="shared" si="185"/>
        <v>1088.1616373592001</v>
      </c>
      <c r="CS167" s="65">
        <f t="shared" si="185"/>
        <v>945.39605378639999</v>
      </c>
      <c r="CT167" s="65">
        <f t="shared" si="185"/>
        <v>1369.6405725479999</v>
      </c>
      <c r="CU167" s="65">
        <f t="shared" si="185"/>
        <v>760.8961600696</v>
      </c>
      <c r="CV167" s="65">
        <f t="shared" si="185"/>
        <v>1450.4763874103999</v>
      </c>
      <c r="CW167" s="65">
        <f t="shared" si="185"/>
        <v>1196.4362364168001</v>
      </c>
      <c r="CX167" s="65">
        <f t="shared" si="185"/>
        <v>826.31778074560009</v>
      </c>
      <c r="CY167" s="65">
        <f t="shared" si="185"/>
        <v>1531.8060788160001</v>
      </c>
      <c r="CZ167" s="65">
        <f t="shared" si="185"/>
        <v>726.56406339680007</v>
      </c>
      <c r="DA167" s="65">
        <f t="shared" si="185"/>
        <v>1176.7622775423999</v>
      </c>
      <c r="DB167" s="65">
        <f t="shared" si="185"/>
        <v>990.37847513359998</v>
      </c>
      <c r="DC167" s="65">
        <f t="shared" si="185"/>
        <v>1300.486589228</v>
      </c>
      <c r="DD167" s="65">
        <f t="shared" si="185"/>
        <v>1299.0085984112</v>
      </c>
      <c r="DE167" s="65">
        <f t="shared" si="185"/>
        <v>946.44079077520007</v>
      </c>
      <c r="DF167" s="65">
        <f t="shared" si="185"/>
        <v>696.75020176639998</v>
      </c>
      <c r="DG167" s="65">
        <f t="shared" si="185"/>
        <v>1509.2971568800001</v>
      </c>
      <c r="DH167" s="65">
        <f t="shared" si="185"/>
        <v>712.49205238800005</v>
      </c>
      <c r="DI167" s="65">
        <f t="shared" si="185"/>
        <v>707.90155361280006</v>
      </c>
      <c r="DJ167" s="65">
        <f t="shared" si="185"/>
        <v>810.84059326720001</v>
      </c>
      <c r="DK167" s="65">
        <f t="shared" si="185"/>
        <v>827.92839598239993</v>
      </c>
      <c r="DL167" s="65">
        <f t="shared" si="185"/>
        <v>738.64652295520011</v>
      </c>
      <c r="DM167" s="65">
        <f t="shared" si="185"/>
        <v>1178.3108581040001</v>
      </c>
      <c r="DN167" s="65">
        <f t="shared" si="185"/>
        <v>765.48941651519999</v>
      </c>
      <c r="DO167" s="65">
        <f t="shared" si="185"/>
        <v>727.15596188480004</v>
      </c>
      <c r="DP167" s="65">
        <f t="shared" si="185"/>
        <v>1211.2245389720001</v>
      </c>
      <c r="DQ167" s="65">
        <f t="shared" si="185"/>
        <v>793.35607699360003</v>
      </c>
      <c r="DR167" s="65">
        <f t="shared" si="185"/>
        <v>738.80258643520006</v>
      </c>
      <c r="DS167" s="65">
        <f t="shared" si="185"/>
        <v>784.82175125280003</v>
      </c>
      <c r="DT167" s="65">
        <f t="shared" si="185"/>
        <v>1305.4897103904</v>
      </c>
      <c r="DU167" s="65">
        <f t="shared" si="185"/>
        <v>909.88193570400006</v>
      </c>
      <c r="DV167" s="65">
        <f t="shared" si="185"/>
        <v>1136.0804752016002</v>
      </c>
      <c r="DW167" s="65">
        <f t="shared" si="185"/>
        <v>975.07654738640008</v>
      </c>
      <c r="DX167" s="65">
        <f t="shared" si="185"/>
        <v>1448.3046308552</v>
      </c>
      <c r="DY167" s="65">
        <f t="shared" si="185"/>
        <v>1082.336743612</v>
      </c>
      <c r="DZ167" s="65">
        <f t="shared" si="185"/>
        <v>839.55494347360002</v>
      </c>
      <c r="EA167" s="65">
        <f t="shared" si="185"/>
        <v>853.25430581680007</v>
      </c>
      <c r="EB167" s="65">
        <f t="shared" ref="EB167:FX167" si="186">EB166*0.08</f>
        <v>795.05187702800004</v>
      </c>
      <c r="EC167" s="65">
        <f t="shared" si="186"/>
        <v>936.5739906376001</v>
      </c>
      <c r="ED167" s="65">
        <f t="shared" si="186"/>
        <v>1015.4130751352001</v>
      </c>
      <c r="EE167" s="65">
        <f t="shared" si="186"/>
        <v>1156.5950024360002</v>
      </c>
      <c r="EF167" s="65">
        <f t="shared" si="186"/>
        <v>730.09056997439995</v>
      </c>
      <c r="EG167" s="65">
        <f t="shared" si="186"/>
        <v>962.88679011760007</v>
      </c>
      <c r="EH167" s="65">
        <f t="shared" si="186"/>
        <v>1026.0759700944</v>
      </c>
      <c r="EI167" s="65">
        <f t="shared" si="186"/>
        <v>713.26984965359998</v>
      </c>
      <c r="EJ167" s="65">
        <f t="shared" si="186"/>
        <v>706.20914120880002</v>
      </c>
      <c r="EK167" s="65">
        <f t="shared" si="186"/>
        <v>787.18140037039996</v>
      </c>
      <c r="EL167" s="65">
        <f t="shared" si="186"/>
        <v>803.40328976959995</v>
      </c>
      <c r="EM167" s="65">
        <f t="shared" si="186"/>
        <v>859.48480093920011</v>
      </c>
      <c r="EN167" s="65">
        <f t="shared" si="186"/>
        <v>738.95776375920002</v>
      </c>
      <c r="EO167" s="65">
        <f t="shared" si="186"/>
        <v>928.27788490720013</v>
      </c>
      <c r="EP167" s="65">
        <f t="shared" si="186"/>
        <v>925.55904393439994</v>
      </c>
      <c r="EQ167" s="65">
        <f t="shared" si="186"/>
        <v>772.85789495280005</v>
      </c>
      <c r="ER167" s="65">
        <f t="shared" si="186"/>
        <v>1050.3357346728001</v>
      </c>
      <c r="ES167" s="65">
        <f t="shared" si="186"/>
        <v>1206.7429469504</v>
      </c>
      <c r="ET167" s="65">
        <f t="shared" si="186"/>
        <v>1284.1288074832</v>
      </c>
      <c r="EU167" s="65">
        <f t="shared" si="186"/>
        <v>777.34550665439997</v>
      </c>
      <c r="EV167" s="65">
        <f t="shared" si="186"/>
        <v>1543.7263862720001</v>
      </c>
      <c r="EW167" s="65">
        <f t="shared" si="186"/>
        <v>1028.8082425848002</v>
      </c>
      <c r="EX167" s="65">
        <f t="shared" si="186"/>
        <v>1352.0675495527998</v>
      </c>
      <c r="EY167" s="65">
        <f t="shared" si="186"/>
        <v>792.91001474079997</v>
      </c>
      <c r="EZ167" s="65">
        <f t="shared" si="186"/>
        <v>1340.1548415344</v>
      </c>
      <c r="FA167" s="65">
        <f t="shared" si="186"/>
        <v>792.12028427040002</v>
      </c>
      <c r="FB167" s="65">
        <f t="shared" si="186"/>
        <v>968.13998863760003</v>
      </c>
      <c r="FC167" s="65">
        <f t="shared" si="186"/>
        <v>737.21881875600002</v>
      </c>
      <c r="FD167" s="65">
        <f t="shared" si="186"/>
        <v>857.56966722000004</v>
      </c>
      <c r="FE167" s="65">
        <f t="shared" si="186"/>
        <v>1456.9911179664</v>
      </c>
      <c r="FF167" s="65">
        <f t="shared" si="186"/>
        <v>1187.8953571928</v>
      </c>
      <c r="FG167" s="65">
        <f t="shared" si="186"/>
        <v>1400.1692625552</v>
      </c>
      <c r="FH167" s="65">
        <f t="shared" si="186"/>
        <v>1481.0691470376</v>
      </c>
      <c r="FI167" s="65">
        <f t="shared" si="186"/>
        <v>742.07077600880007</v>
      </c>
      <c r="FJ167" s="65">
        <f t="shared" si="186"/>
        <v>729.79478773599999</v>
      </c>
      <c r="FK167" s="65">
        <f t="shared" si="186"/>
        <v>728.58107366319996</v>
      </c>
      <c r="FL167" s="65">
        <f t="shared" si="186"/>
        <v>711.44870704319999</v>
      </c>
      <c r="FM167" s="65">
        <f t="shared" si="186"/>
        <v>714.87194061360003</v>
      </c>
      <c r="FN167" s="65">
        <f t="shared" si="186"/>
        <v>718.37185801919998</v>
      </c>
      <c r="FO167" s="65">
        <f t="shared" si="186"/>
        <v>766.86610619119995</v>
      </c>
      <c r="FP167" s="65">
        <f t="shared" si="186"/>
        <v>741.25597440800004</v>
      </c>
      <c r="FQ167" s="65">
        <f t="shared" si="186"/>
        <v>765.18024753279997</v>
      </c>
      <c r="FR167" s="65">
        <f t="shared" si="186"/>
        <v>1283.5463027912001</v>
      </c>
      <c r="FS167" s="65">
        <f t="shared" si="186"/>
        <v>1226.0040332128001</v>
      </c>
      <c r="FT167" s="65">
        <f t="shared" si="186"/>
        <v>1564.7779349056</v>
      </c>
      <c r="FU167" s="65">
        <f t="shared" si="186"/>
        <v>805.41517469040002</v>
      </c>
      <c r="FV167" s="65">
        <f t="shared" si="186"/>
        <v>796.15203474480006</v>
      </c>
      <c r="FW167" s="65">
        <f t="shared" si="186"/>
        <v>1272.8954487103999</v>
      </c>
      <c r="FX167" s="65">
        <f t="shared" si="186"/>
        <v>1633.2727181104001</v>
      </c>
      <c r="FY167" s="7"/>
      <c r="FZ167" s="65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</row>
    <row r="168" spans="1:195" x14ac:dyDescent="0.2">
      <c r="A168" s="6" t="s">
        <v>684</v>
      </c>
      <c r="B168" s="7" t="s">
        <v>685</v>
      </c>
      <c r="C168" s="65">
        <f>C165*C167</f>
        <v>899567.69660689146</v>
      </c>
      <c r="D168" s="65">
        <f t="shared" ref="D168:BO168" si="187">D165*D167</f>
        <v>2778106.6479089665</v>
      </c>
      <c r="E168" s="65">
        <f t="shared" si="187"/>
        <v>1063112.7673328689</v>
      </c>
      <c r="F168" s="65">
        <f t="shared" si="187"/>
        <v>1477062.8886718722</v>
      </c>
      <c r="G168" s="65">
        <f t="shared" si="187"/>
        <v>71549.839805444004</v>
      </c>
      <c r="H168" s="65">
        <f t="shared" si="187"/>
        <v>54923.950879896001</v>
      </c>
      <c r="I168" s="65">
        <f t="shared" si="187"/>
        <v>1081865.5150377534</v>
      </c>
      <c r="J168" s="65">
        <f t="shared" si="187"/>
        <v>129130.77697693442</v>
      </c>
      <c r="K168" s="65">
        <f t="shared" si="187"/>
        <v>1052.9893710440001</v>
      </c>
      <c r="L168" s="65">
        <f t="shared" si="187"/>
        <v>94416.238388473605</v>
      </c>
      <c r="M168" s="65">
        <f t="shared" si="187"/>
        <v>124476.099981148</v>
      </c>
      <c r="N168" s="65">
        <f t="shared" si="187"/>
        <v>3019135.8580812174</v>
      </c>
      <c r="O168" s="65">
        <f t="shared" si="187"/>
        <v>248812.81237656638</v>
      </c>
      <c r="P168" s="65">
        <f t="shared" si="187"/>
        <v>26290.001938800004</v>
      </c>
      <c r="Q168" s="65">
        <f t="shared" si="187"/>
        <v>7064011.7094243001</v>
      </c>
      <c r="R168" s="65">
        <f t="shared" si="187"/>
        <v>41775.372136737606</v>
      </c>
      <c r="S168" s="65">
        <f t="shared" si="187"/>
        <v>33851.081378268005</v>
      </c>
      <c r="T168" s="65">
        <f t="shared" si="187"/>
        <v>1242.0868722328</v>
      </c>
      <c r="U168" s="65">
        <f t="shared" si="187"/>
        <v>0</v>
      </c>
      <c r="V168" s="65">
        <f t="shared" si="187"/>
        <v>0</v>
      </c>
      <c r="W168" s="65">
        <f t="shared" si="187"/>
        <v>0</v>
      </c>
      <c r="X168" s="65">
        <f t="shared" si="187"/>
        <v>0</v>
      </c>
      <c r="Y168" s="65">
        <f t="shared" si="187"/>
        <v>0</v>
      </c>
      <c r="Z168" s="65">
        <f t="shared" si="187"/>
        <v>2094.9572129407998</v>
      </c>
      <c r="AA168" s="65">
        <f t="shared" si="187"/>
        <v>1562793.3598482944</v>
      </c>
      <c r="AB168" s="65">
        <f t="shared" si="187"/>
        <v>982725.59689349763</v>
      </c>
      <c r="AC168" s="65">
        <f t="shared" si="187"/>
        <v>17019.134103382403</v>
      </c>
      <c r="AD168" s="65">
        <f t="shared" si="187"/>
        <v>17151.961420416799</v>
      </c>
      <c r="AE168" s="65">
        <f t="shared" si="187"/>
        <v>4172.4670297535995</v>
      </c>
      <c r="AF168" s="65">
        <f t="shared" si="187"/>
        <v>2530.0754628191999</v>
      </c>
      <c r="AG168" s="65">
        <f t="shared" si="187"/>
        <v>10974.395241596801</v>
      </c>
      <c r="AH168" s="65">
        <f t="shared" si="187"/>
        <v>0</v>
      </c>
      <c r="AI168" s="65">
        <f t="shared" si="187"/>
        <v>0</v>
      </c>
      <c r="AJ168" s="65">
        <f t="shared" si="187"/>
        <v>2566.8688106240002</v>
      </c>
      <c r="AK168" s="65">
        <f t="shared" si="187"/>
        <v>0</v>
      </c>
      <c r="AL168" s="65">
        <f t="shared" si="187"/>
        <v>6928.4106746008001</v>
      </c>
      <c r="AM168" s="65">
        <f t="shared" si="187"/>
        <v>0</v>
      </c>
      <c r="AN168" s="65">
        <f t="shared" si="187"/>
        <v>0</v>
      </c>
      <c r="AO168" s="65">
        <f t="shared" si="187"/>
        <v>87304.420599263991</v>
      </c>
      <c r="AP168" s="65">
        <f t="shared" si="187"/>
        <v>9431685.2608786914</v>
      </c>
      <c r="AQ168" s="65">
        <f t="shared" si="187"/>
        <v>0</v>
      </c>
      <c r="AR168" s="65">
        <f t="shared" si="187"/>
        <v>1297704.402792512</v>
      </c>
      <c r="AS168" s="65">
        <f t="shared" si="187"/>
        <v>910611.31558481359</v>
      </c>
      <c r="AT168" s="65">
        <f t="shared" si="187"/>
        <v>21416.5015042944</v>
      </c>
      <c r="AU168" s="65">
        <f t="shared" si="187"/>
        <v>5386.4379738480002</v>
      </c>
      <c r="AV168" s="65">
        <f t="shared" si="187"/>
        <v>6037.2648910608004</v>
      </c>
      <c r="AW168" s="65">
        <f t="shared" si="187"/>
        <v>1130.4373914608</v>
      </c>
      <c r="AX168" s="65">
        <f t="shared" si="187"/>
        <v>11027.237189539199</v>
      </c>
      <c r="AY168" s="65">
        <f t="shared" si="187"/>
        <v>10696.0811571552</v>
      </c>
      <c r="AZ168" s="65">
        <f t="shared" si="187"/>
        <v>619521.94619404804</v>
      </c>
      <c r="BA168" s="65">
        <f t="shared" si="187"/>
        <v>119289.48210843279</v>
      </c>
      <c r="BB168" s="65">
        <f t="shared" si="187"/>
        <v>167676.10533479362</v>
      </c>
      <c r="BC168" s="65">
        <f t="shared" si="187"/>
        <v>912492.3069679481</v>
      </c>
      <c r="BD168" s="65">
        <f t="shared" si="187"/>
        <v>35946.859749281597</v>
      </c>
      <c r="BE168" s="65">
        <f t="shared" si="187"/>
        <v>3890.0321183560004</v>
      </c>
      <c r="BF168" s="65">
        <f t="shared" si="187"/>
        <v>290390.5812688336</v>
      </c>
      <c r="BG168" s="65">
        <f t="shared" si="187"/>
        <v>58180.8408432176</v>
      </c>
      <c r="BH168" s="65">
        <f t="shared" si="187"/>
        <v>8491.1816227439995</v>
      </c>
      <c r="BI168" s="65">
        <f t="shared" si="187"/>
        <v>16898.332627520002</v>
      </c>
      <c r="BJ168" s="65">
        <f t="shared" si="187"/>
        <v>61520.729238505606</v>
      </c>
      <c r="BK168" s="65">
        <f t="shared" si="187"/>
        <v>433923.71825196798</v>
      </c>
      <c r="BL168" s="65">
        <f t="shared" si="187"/>
        <v>0</v>
      </c>
      <c r="BM168" s="65">
        <f t="shared" si="187"/>
        <v>4014.2920045311998</v>
      </c>
      <c r="BN168" s="65">
        <f t="shared" si="187"/>
        <v>11260.27059328</v>
      </c>
      <c r="BO168" s="65">
        <f t="shared" si="187"/>
        <v>10329.687186089599</v>
      </c>
      <c r="BP168" s="65">
        <f t="shared" ref="BP168:EA168" si="188">BP165*BP167</f>
        <v>0</v>
      </c>
      <c r="BQ168" s="65">
        <f t="shared" si="188"/>
        <v>865457.67061973759</v>
      </c>
      <c r="BR168" s="65">
        <f t="shared" si="188"/>
        <v>465304.27721672168</v>
      </c>
      <c r="BS168" s="65">
        <f t="shared" si="188"/>
        <v>124229.930054536</v>
      </c>
      <c r="BT168" s="65">
        <f t="shared" si="188"/>
        <v>4646.069942184</v>
      </c>
      <c r="BU168" s="65">
        <f t="shared" si="188"/>
        <v>37383.554518944002</v>
      </c>
      <c r="BV168" s="65">
        <f t="shared" si="188"/>
        <v>51526.302785743203</v>
      </c>
      <c r="BW168" s="65">
        <f t="shared" si="188"/>
        <v>101587.98285418079</v>
      </c>
      <c r="BX168" s="65">
        <f t="shared" si="188"/>
        <v>0</v>
      </c>
      <c r="BY168" s="65">
        <f t="shared" si="188"/>
        <v>1572.9406519535999</v>
      </c>
      <c r="BZ168" s="65">
        <f t="shared" si="188"/>
        <v>0</v>
      </c>
      <c r="CA168" s="65">
        <f t="shared" si="188"/>
        <v>3935.2858449455998</v>
      </c>
      <c r="CB168" s="65">
        <f t="shared" si="188"/>
        <v>1869175.0423255234</v>
      </c>
      <c r="CC168" s="65">
        <f t="shared" si="188"/>
        <v>0</v>
      </c>
      <c r="CD168" s="65">
        <f t="shared" si="188"/>
        <v>9495.1294338743992</v>
      </c>
      <c r="CE168" s="65">
        <f t="shared" si="188"/>
        <v>2497.7835694224</v>
      </c>
      <c r="CF168" s="65">
        <f t="shared" si="188"/>
        <v>0</v>
      </c>
      <c r="CG168" s="65">
        <f t="shared" si="188"/>
        <v>26126.370556296799</v>
      </c>
      <c r="CH168" s="65">
        <f t="shared" si="188"/>
        <v>13822.499466224001</v>
      </c>
      <c r="CI168" s="65">
        <f t="shared" si="188"/>
        <v>59580.645913332002</v>
      </c>
      <c r="CJ168" s="65">
        <f t="shared" si="188"/>
        <v>114369.0178953232</v>
      </c>
      <c r="CK168" s="65">
        <f t="shared" si="188"/>
        <v>105711.474509872</v>
      </c>
      <c r="CL168" s="65">
        <f t="shared" si="188"/>
        <v>22202.803839552002</v>
      </c>
      <c r="CM168" s="65">
        <f t="shared" si="188"/>
        <v>11654.8097746976</v>
      </c>
      <c r="CN168" s="65">
        <f t="shared" si="188"/>
        <v>774533.39077937754</v>
      </c>
      <c r="CO168" s="65">
        <f t="shared" si="188"/>
        <v>252077.2765747704</v>
      </c>
      <c r="CP168" s="65">
        <f t="shared" si="188"/>
        <v>100402.10964312482</v>
      </c>
      <c r="CQ168" s="65">
        <f t="shared" si="188"/>
        <v>5460.8376081000006</v>
      </c>
      <c r="CR168" s="65">
        <f t="shared" si="188"/>
        <v>0</v>
      </c>
      <c r="CS168" s="65">
        <f t="shared" si="188"/>
        <v>5672.3763227183999</v>
      </c>
      <c r="CT168" s="65">
        <f t="shared" si="188"/>
        <v>1369.6405725479999</v>
      </c>
      <c r="CU168" s="65">
        <f t="shared" si="188"/>
        <v>3043.5846402784</v>
      </c>
      <c r="CV168" s="65">
        <f t="shared" si="188"/>
        <v>0</v>
      </c>
      <c r="CW168" s="65">
        <f t="shared" si="188"/>
        <v>0</v>
      </c>
      <c r="CX168" s="65">
        <f t="shared" si="188"/>
        <v>14873.720053420802</v>
      </c>
      <c r="CY168" s="65">
        <f t="shared" si="188"/>
        <v>0</v>
      </c>
      <c r="CZ168" s="65">
        <f t="shared" si="188"/>
        <v>31242.254726062401</v>
      </c>
      <c r="DA168" s="65">
        <f t="shared" si="188"/>
        <v>0</v>
      </c>
      <c r="DB168" s="65">
        <f t="shared" si="188"/>
        <v>3961.5139005343999</v>
      </c>
      <c r="DC168" s="65">
        <f t="shared" si="188"/>
        <v>0</v>
      </c>
      <c r="DD168" s="65">
        <f t="shared" si="188"/>
        <v>1299.0085984112</v>
      </c>
      <c r="DE168" s="65">
        <f t="shared" si="188"/>
        <v>946.44079077520007</v>
      </c>
      <c r="DF168" s="65">
        <f t="shared" si="188"/>
        <v>342801.0992690688</v>
      </c>
      <c r="DG168" s="65">
        <f t="shared" si="188"/>
        <v>0</v>
      </c>
      <c r="DH168" s="65">
        <f t="shared" si="188"/>
        <v>71961.697291188</v>
      </c>
      <c r="DI168" s="65">
        <f t="shared" si="188"/>
        <v>28316.062144512001</v>
      </c>
      <c r="DJ168" s="65">
        <f t="shared" si="188"/>
        <v>3243.3623730688</v>
      </c>
      <c r="DK168" s="65">
        <f t="shared" si="188"/>
        <v>19042.353107595198</v>
      </c>
      <c r="DL168" s="65">
        <f t="shared" si="188"/>
        <v>206082.37990450082</v>
      </c>
      <c r="DM168" s="65">
        <f t="shared" si="188"/>
        <v>0</v>
      </c>
      <c r="DN168" s="65">
        <f t="shared" si="188"/>
        <v>62004.642737731199</v>
      </c>
      <c r="DO168" s="65">
        <f t="shared" si="188"/>
        <v>349762.01766658883</v>
      </c>
      <c r="DP168" s="65">
        <f t="shared" si="188"/>
        <v>0</v>
      </c>
      <c r="DQ168" s="65">
        <f t="shared" si="188"/>
        <v>46808.008542622403</v>
      </c>
      <c r="DR168" s="65">
        <f t="shared" si="188"/>
        <v>19208.8672473152</v>
      </c>
      <c r="DS168" s="65">
        <f t="shared" si="188"/>
        <v>15696.435025056</v>
      </c>
      <c r="DT168" s="65">
        <f t="shared" si="188"/>
        <v>5221.9588415615999</v>
      </c>
      <c r="DU168" s="65">
        <f t="shared" si="188"/>
        <v>2729.6458071120001</v>
      </c>
      <c r="DV168" s="65">
        <f t="shared" si="188"/>
        <v>3408.2414256048005</v>
      </c>
      <c r="DW168" s="65">
        <f t="shared" si="188"/>
        <v>0</v>
      </c>
      <c r="DX168" s="65">
        <f t="shared" si="188"/>
        <v>10138.1324159864</v>
      </c>
      <c r="DY168" s="65">
        <f t="shared" si="188"/>
        <v>1082.336743612</v>
      </c>
      <c r="DZ168" s="65">
        <f t="shared" si="188"/>
        <v>5037.3296608416003</v>
      </c>
      <c r="EA168" s="65">
        <f t="shared" si="188"/>
        <v>13652.068893068801</v>
      </c>
      <c r="EB168" s="65">
        <f t="shared" ref="EB168:FX168" si="189">EB165*EB167</f>
        <v>67579.409547379997</v>
      </c>
      <c r="EC168" s="65">
        <f t="shared" si="189"/>
        <v>0</v>
      </c>
      <c r="ED168" s="65">
        <f t="shared" si="189"/>
        <v>43662.762230813605</v>
      </c>
      <c r="EE168" s="65">
        <f t="shared" si="189"/>
        <v>18505.520038976003</v>
      </c>
      <c r="EF168" s="65">
        <f t="shared" si="189"/>
        <v>42345.253058515198</v>
      </c>
      <c r="EG168" s="65">
        <f t="shared" si="189"/>
        <v>45255.6791355272</v>
      </c>
      <c r="EH168" s="65">
        <f t="shared" si="189"/>
        <v>8208.6077607551997</v>
      </c>
      <c r="EI168" s="65">
        <f t="shared" si="189"/>
        <v>298146.79715520481</v>
      </c>
      <c r="EJ168" s="65">
        <f t="shared" si="189"/>
        <v>124292.8088527488</v>
      </c>
      <c r="EK168" s="65">
        <f t="shared" si="189"/>
        <v>9446.1768044447999</v>
      </c>
      <c r="EL168" s="65">
        <f t="shared" si="189"/>
        <v>803.40328976959995</v>
      </c>
      <c r="EM168" s="65">
        <f t="shared" si="189"/>
        <v>0</v>
      </c>
      <c r="EN168" s="65">
        <f t="shared" si="189"/>
        <v>7389.5776375920004</v>
      </c>
      <c r="EO168" s="65">
        <f t="shared" si="189"/>
        <v>2784.8336547216004</v>
      </c>
      <c r="EP168" s="65">
        <f t="shared" si="189"/>
        <v>7404.4723514751995</v>
      </c>
      <c r="EQ168" s="65">
        <f t="shared" si="189"/>
        <v>116701.54213787281</v>
      </c>
      <c r="ER168" s="65">
        <f t="shared" si="189"/>
        <v>10503.357346728</v>
      </c>
      <c r="ES168" s="65">
        <f t="shared" si="189"/>
        <v>2413.4858939008</v>
      </c>
      <c r="ET168" s="65">
        <f t="shared" si="189"/>
        <v>6420.6440374160002</v>
      </c>
      <c r="EU168" s="65">
        <f t="shared" si="189"/>
        <v>68406.404585587195</v>
      </c>
      <c r="EV168" s="65">
        <f t="shared" si="189"/>
        <v>16980.990248992002</v>
      </c>
      <c r="EW168" s="65">
        <f t="shared" si="189"/>
        <v>60699.686312503211</v>
      </c>
      <c r="EX168" s="65">
        <f t="shared" si="189"/>
        <v>1352.0675495527998</v>
      </c>
      <c r="EY168" s="65">
        <f t="shared" si="189"/>
        <v>7929.1001474079994</v>
      </c>
      <c r="EZ168" s="65">
        <f t="shared" si="189"/>
        <v>0</v>
      </c>
      <c r="FA168" s="65">
        <f t="shared" si="189"/>
        <v>462598.24601391359</v>
      </c>
      <c r="FB168" s="65">
        <f t="shared" si="189"/>
        <v>0</v>
      </c>
      <c r="FC168" s="65">
        <f t="shared" si="189"/>
        <v>26539.877475216002</v>
      </c>
      <c r="FD168" s="65">
        <f t="shared" si="189"/>
        <v>5145.41800332</v>
      </c>
      <c r="FE168" s="65">
        <f t="shared" si="189"/>
        <v>10198.9378257648</v>
      </c>
      <c r="FF168" s="65">
        <f t="shared" si="189"/>
        <v>0</v>
      </c>
      <c r="FG168" s="65">
        <f t="shared" si="189"/>
        <v>0</v>
      </c>
      <c r="FH168" s="65">
        <f t="shared" si="189"/>
        <v>0</v>
      </c>
      <c r="FI168" s="65">
        <f t="shared" si="189"/>
        <v>113536.82872934641</v>
      </c>
      <c r="FJ168" s="65">
        <f t="shared" si="189"/>
        <v>47436.661202839998</v>
      </c>
      <c r="FK168" s="65">
        <f t="shared" si="189"/>
        <v>180688.10626847358</v>
      </c>
      <c r="FL168" s="65">
        <f t="shared" si="189"/>
        <v>96045.575450831995</v>
      </c>
      <c r="FM168" s="65">
        <f t="shared" si="189"/>
        <v>59334.371070928806</v>
      </c>
      <c r="FN168" s="65">
        <f t="shared" si="189"/>
        <v>1947506.1070900511</v>
      </c>
      <c r="FO168" s="65">
        <f t="shared" si="189"/>
        <v>33742.108672412796</v>
      </c>
      <c r="FP168" s="65">
        <f t="shared" si="189"/>
        <v>203104.13698779201</v>
      </c>
      <c r="FQ168" s="65">
        <f t="shared" si="189"/>
        <v>45145.634604435196</v>
      </c>
      <c r="FR168" s="65">
        <f t="shared" si="189"/>
        <v>0</v>
      </c>
      <c r="FS168" s="65">
        <f t="shared" si="189"/>
        <v>0</v>
      </c>
      <c r="FT168" s="65">
        <f t="shared" si="189"/>
        <v>0</v>
      </c>
      <c r="FU168" s="65">
        <f t="shared" si="189"/>
        <v>106314.8030591328</v>
      </c>
      <c r="FV168" s="65">
        <f t="shared" si="189"/>
        <v>60507.554640604802</v>
      </c>
      <c r="FW168" s="65">
        <f t="shared" si="189"/>
        <v>12728.954487104</v>
      </c>
      <c r="FX168" s="65">
        <f t="shared" si="189"/>
        <v>1633.2727181104001</v>
      </c>
      <c r="FY168" s="7"/>
      <c r="FZ168" s="7">
        <f>SUM(C168:FX168)</f>
        <v>46026964.845097899</v>
      </c>
      <c r="GA168" s="89">
        <v>46026938.630000003</v>
      </c>
      <c r="GB168" s="7">
        <f>FZ168-GA168</f>
        <v>26.215097896754742</v>
      </c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</row>
    <row r="169" spans="1:195" x14ac:dyDescent="0.2">
      <c r="A169" s="7"/>
      <c r="B169" s="7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65"/>
      <c r="CZ169" s="65"/>
      <c r="DA169" s="65"/>
      <c r="DB169" s="65"/>
      <c r="DC169" s="65"/>
      <c r="DD169" s="65"/>
      <c r="DE169" s="65"/>
      <c r="DF169" s="65"/>
      <c r="DG169" s="65"/>
      <c r="DH169" s="65"/>
      <c r="DI169" s="65"/>
      <c r="DJ169" s="65"/>
      <c r="DK169" s="65"/>
      <c r="DL169" s="65"/>
      <c r="DM169" s="65"/>
      <c r="DN169" s="65"/>
      <c r="DO169" s="65"/>
      <c r="DP169" s="65"/>
      <c r="DQ169" s="65"/>
      <c r="DR169" s="65"/>
      <c r="DS169" s="65"/>
      <c r="DT169" s="65"/>
      <c r="DU169" s="65"/>
      <c r="DV169" s="65"/>
      <c r="DW169" s="65"/>
      <c r="DX169" s="65"/>
      <c r="DY169" s="65"/>
      <c r="DZ169" s="65"/>
      <c r="EA169" s="65"/>
      <c r="EB169" s="65"/>
      <c r="EC169" s="65"/>
      <c r="ED169" s="65"/>
      <c r="EE169" s="65"/>
      <c r="EF169" s="65"/>
      <c r="EG169" s="65"/>
      <c r="EH169" s="65"/>
      <c r="EI169" s="65"/>
      <c r="EJ169" s="65"/>
      <c r="EK169" s="65"/>
      <c r="EL169" s="65"/>
      <c r="EM169" s="65"/>
      <c r="EN169" s="65"/>
      <c r="EO169" s="65"/>
      <c r="EP169" s="65"/>
      <c r="EQ169" s="65"/>
      <c r="ER169" s="65"/>
      <c r="ES169" s="65"/>
      <c r="ET169" s="65"/>
      <c r="EU169" s="65"/>
      <c r="EV169" s="65"/>
      <c r="EW169" s="65"/>
      <c r="EX169" s="65"/>
      <c r="EY169" s="65"/>
      <c r="EZ169" s="65"/>
      <c r="FA169" s="65"/>
      <c r="FB169" s="65"/>
      <c r="FC169" s="65"/>
      <c r="FD169" s="65"/>
      <c r="FE169" s="65"/>
      <c r="FF169" s="65"/>
      <c r="FG169" s="65"/>
      <c r="FH169" s="65"/>
      <c r="FI169" s="65"/>
      <c r="FJ169" s="65"/>
      <c r="FK169" s="65"/>
      <c r="FL169" s="65"/>
      <c r="FM169" s="65"/>
      <c r="FN169" s="65"/>
      <c r="FO169" s="65"/>
      <c r="FP169" s="65"/>
      <c r="FQ169" s="65"/>
      <c r="FR169" s="65"/>
      <c r="FS169" s="65"/>
      <c r="FT169" s="65"/>
      <c r="FU169" s="65"/>
      <c r="FV169" s="65"/>
      <c r="FW169" s="65"/>
      <c r="FX169" s="65"/>
      <c r="FY169" s="7"/>
      <c r="FZ169" s="65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</row>
    <row r="170" spans="1:195" ht="15.75" x14ac:dyDescent="0.25">
      <c r="A170" s="6"/>
      <c r="B170" s="43" t="s">
        <v>686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91"/>
      <c r="FZ170" s="18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</row>
    <row r="171" spans="1:195" x14ac:dyDescent="0.2">
      <c r="A171" s="6" t="s">
        <v>687</v>
      </c>
      <c r="B171" s="7" t="s">
        <v>688</v>
      </c>
      <c r="C171" s="20">
        <f t="shared" ref="C171:BN171" si="190">C13+C34</f>
        <v>194</v>
      </c>
      <c r="D171" s="20">
        <f t="shared" si="190"/>
        <v>0</v>
      </c>
      <c r="E171" s="20">
        <f t="shared" si="190"/>
        <v>0</v>
      </c>
      <c r="F171" s="20">
        <f t="shared" si="190"/>
        <v>1723</v>
      </c>
      <c r="G171" s="20">
        <f t="shared" si="190"/>
        <v>0</v>
      </c>
      <c r="H171" s="20">
        <f t="shared" si="190"/>
        <v>0</v>
      </c>
      <c r="I171" s="20">
        <f t="shared" si="190"/>
        <v>0</v>
      </c>
      <c r="J171" s="20">
        <f t="shared" si="190"/>
        <v>0</v>
      </c>
      <c r="K171" s="20">
        <f t="shared" si="190"/>
        <v>0</v>
      </c>
      <c r="L171" s="20">
        <f t="shared" si="190"/>
        <v>0</v>
      </c>
      <c r="M171" s="20">
        <f t="shared" si="190"/>
        <v>0</v>
      </c>
      <c r="N171" s="20">
        <f t="shared" si="190"/>
        <v>0</v>
      </c>
      <c r="O171" s="20">
        <f t="shared" si="190"/>
        <v>0</v>
      </c>
      <c r="P171" s="20">
        <f t="shared" si="190"/>
        <v>0</v>
      </c>
      <c r="Q171" s="20">
        <f t="shared" si="190"/>
        <v>0</v>
      </c>
      <c r="R171" s="20">
        <f t="shared" si="190"/>
        <v>4862</v>
      </c>
      <c r="S171" s="20">
        <f t="shared" si="190"/>
        <v>2</v>
      </c>
      <c r="T171" s="20">
        <f t="shared" si="190"/>
        <v>0</v>
      </c>
      <c r="U171" s="20">
        <f t="shared" si="190"/>
        <v>0</v>
      </c>
      <c r="V171" s="20">
        <f t="shared" si="190"/>
        <v>0</v>
      </c>
      <c r="W171" s="20">
        <f t="shared" si="190"/>
        <v>0</v>
      </c>
      <c r="X171" s="20">
        <f t="shared" si="190"/>
        <v>0</v>
      </c>
      <c r="Y171" s="20">
        <f t="shared" si="190"/>
        <v>329</v>
      </c>
      <c r="Z171" s="20">
        <f t="shared" si="190"/>
        <v>0</v>
      </c>
      <c r="AA171" s="20">
        <f t="shared" si="190"/>
        <v>0</v>
      </c>
      <c r="AB171" s="20">
        <f t="shared" si="190"/>
        <v>192</v>
      </c>
      <c r="AC171" s="20">
        <f t="shared" si="190"/>
        <v>0</v>
      </c>
      <c r="AD171" s="20">
        <f t="shared" si="190"/>
        <v>0</v>
      </c>
      <c r="AE171" s="20">
        <f t="shared" si="190"/>
        <v>0</v>
      </c>
      <c r="AF171" s="20">
        <f t="shared" si="190"/>
        <v>0</v>
      </c>
      <c r="AG171" s="20">
        <f t="shared" si="190"/>
        <v>0</v>
      </c>
      <c r="AH171" s="20">
        <f t="shared" si="190"/>
        <v>0</v>
      </c>
      <c r="AI171" s="20">
        <f t="shared" si="190"/>
        <v>0</v>
      </c>
      <c r="AJ171" s="20">
        <f t="shared" si="190"/>
        <v>0</v>
      </c>
      <c r="AK171" s="20">
        <f t="shared" si="190"/>
        <v>0</v>
      </c>
      <c r="AL171" s="20">
        <f t="shared" si="190"/>
        <v>0</v>
      </c>
      <c r="AM171" s="20">
        <f t="shared" si="190"/>
        <v>0</v>
      </c>
      <c r="AN171" s="20">
        <f t="shared" si="190"/>
        <v>0</v>
      </c>
      <c r="AO171" s="20">
        <f t="shared" si="190"/>
        <v>104.5</v>
      </c>
      <c r="AP171" s="20">
        <f t="shared" si="190"/>
        <v>772</v>
      </c>
      <c r="AQ171" s="20">
        <f t="shared" si="190"/>
        <v>0</v>
      </c>
      <c r="AR171" s="20">
        <f t="shared" si="190"/>
        <v>1749</v>
      </c>
      <c r="AS171" s="20">
        <f t="shared" si="190"/>
        <v>0</v>
      </c>
      <c r="AT171" s="20">
        <f t="shared" si="190"/>
        <v>0</v>
      </c>
      <c r="AU171" s="20">
        <f t="shared" si="190"/>
        <v>0</v>
      </c>
      <c r="AV171" s="20">
        <f t="shared" si="190"/>
        <v>0</v>
      </c>
      <c r="AW171" s="20">
        <f t="shared" si="190"/>
        <v>0</v>
      </c>
      <c r="AX171" s="20">
        <f t="shared" si="190"/>
        <v>0</v>
      </c>
      <c r="AY171" s="20">
        <f t="shared" si="190"/>
        <v>0</v>
      </c>
      <c r="AZ171" s="20">
        <f t="shared" si="190"/>
        <v>123</v>
      </c>
      <c r="BA171" s="20">
        <f t="shared" si="190"/>
        <v>0</v>
      </c>
      <c r="BB171" s="20">
        <f t="shared" si="190"/>
        <v>0</v>
      </c>
      <c r="BC171" s="20">
        <f t="shared" si="190"/>
        <v>557.5</v>
      </c>
      <c r="BD171" s="20">
        <f t="shared" si="190"/>
        <v>0</v>
      </c>
      <c r="BE171" s="20">
        <f t="shared" si="190"/>
        <v>0</v>
      </c>
      <c r="BF171" s="20">
        <f t="shared" si="190"/>
        <v>1074</v>
      </c>
      <c r="BG171" s="20">
        <f t="shared" si="190"/>
        <v>0</v>
      </c>
      <c r="BH171" s="20">
        <f t="shared" si="190"/>
        <v>18</v>
      </c>
      <c r="BI171" s="20">
        <f t="shared" si="190"/>
        <v>0</v>
      </c>
      <c r="BJ171" s="20">
        <f t="shared" si="190"/>
        <v>0</v>
      </c>
      <c r="BK171" s="20">
        <f t="shared" si="190"/>
        <v>9986</v>
      </c>
      <c r="BL171" s="20">
        <f t="shared" si="190"/>
        <v>0</v>
      </c>
      <c r="BM171" s="20">
        <f t="shared" si="190"/>
        <v>0</v>
      </c>
      <c r="BN171" s="20">
        <f t="shared" si="190"/>
        <v>0</v>
      </c>
      <c r="BO171" s="20">
        <f t="shared" ref="BO171:DZ171" si="191">BO13+BO34</f>
        <v>0</v>
      </c>
      <c r="BP171" s="20">
        <f t="shared" si="191"/>
        <v>0</v>
      </c>
      <c r="BQ171" s="20">
        <f t="shared" si="191"/>
        <v>0</v>
      </c>
      <c r="BR171" s="20">
        <f t="shared" si="191"/>
        <v>0</v>
      </c>
      <c r="BS171" s="20">
        <f t="shared" si="191"/>
        <v>0</v>
      </c>
      <c r="BT171" s="20">
        <f t="shared" si="191"/>
        <v>0</v>
      </c>
      <c r="BU171" s="20">
        <f t="shared" si="191"/>
        <v>0</v>
      </c>
      <c r="BV171" s="20">
        <f t="shared" si="191"/>
        <v>0</v>
      </c>
      <c r="BW171" s="20">
        <f t="shared" si="191"/>
        <v>0</v>
      </c>
      <c r="BX171" s="20">
        <f t="shared" si="191"/>
        <v>0</v>
      </c>
      <c r="BY171" s="20">
        <f t="shared" si="191"/>
        <v>0</v>
      </c>
      <c r="BZ171" s="20">
        <f t="shared" si="191"/>
        <v>0</v>
      </c>
      <c r="CA171" s="20">
        <f t="shared" si="191"/>
        <v>0</v>
      </c>
      <c r="CB171" s="20">
        <f t="shared" si="191"/>
        <v>884.5</v>
      </c>
      <c r="CC171" s="20">
        <f t="shared" si="191"/>
        <v>0</v>
      </c>
      <c r="CD171" s="20">
        <f t="shared" si="191"/>
        <v>0</v>
      </c>
      <c r="CE171" s="20">
        <f t="shared" si="191"/>
        <v>0</v>
      </c>
      <c r="CF171" s="20">
        <f t="shared" si="191"/>
        <v>0</v>
      </c>
      <c r="CG171" s="20">
        <f t="shared" si="191"/>
        <v>0</v>
      </c>
      <c r="CH171" s="20">
        <f t="shared" si="191"/>
        <v>0</v>
      </c>
      <c r="CI171" s="20">
        <f t="shared" si="191"/>
        <v>0</v>
      </c>
      <c r="CJ171" s="20">
        <f t="shared" si="191"/>
        <v>0</v>
      </c>
      <c r="CK171" s="20">
        <f t="shared" si="191"/>
        <v>960</v>
      </c>
      <c r="CL171" s="20">
        <f t="shared" si="191"/>
        <v>10</v>
      </c>
      <c r="CM171" s="20">
        <f t="shared" si="191"/>
        <v>27</v>
      </c>
      <c r="CN171" s="20">
        <f t="shared" si="191"/>
        <v>545.5</v>
      </c>
      <c r="CO171" s="20">
        <f t="shared" si="191"/>
        <v>0</v>
      </c>
      <c r="CP171" s="20">
        <f t="shared" si="191"/>
        <v>0</v>
      </c>
      <c r="CQ171" s="20">
        <f t="shared" si="191"/>
        <v>0</v>
      </c>
      <c r="CR171" s="20">
        <f t="shared" si="191"/>
        <v>0</v>
      </c>
      <c r="CS171" s="20">
        <f t="shared" si="191"/>
        <v>0</v>
      </c>
      <c r="CT171" s="20">
        <f t="shared" si="191"/>
        <v>0</v>
      </c>
      <c r="CU171" s="20">
        <f t="shared" si="191"/>
        <v>371</v>
      </c>
      <c r="CV171" s="20">
        <f t="shared" si="191"/>
        <v>0</v>
      </c>
      <c r="CW171" s="20">
        <f t="shared" si="191"/>
        <v>0</v>
      </c>
      <c r="CX171" s="20">
        <f t="shared" si="191"/>
        <v>0</v>
      </c>
      <c r="CY171" s="20">
        <f t="shared" si="191"/>
        <v>0</v>
      </c>
      <c r="CZ171" s="20">
        <f t="shared" si="191"/>
        <v>0</v>
      </c>
      <c r="DA171" s="20">
        <f t="shared" si="191"/>
        <v>0</v>
      </c>
      <c r="DB171" s="20">
        <f t="shared" si="191"/>
        <v>0</v>
      </c>
      <c r="DC171" s="20">
        <f t="shared" si="191"/>
        <v>0</v>
      </c>
      <c r="DD171" s="20">
        <f t="shared" si="191"/>
        <v>0</v>
      </c>
      <c r="DE171" s="20">
        <f t="shared" si="191"/>
        <v>0</v>
      </c>
      <c r="DF171" s="20">
        <f t="shared" si="191"/>
        <v>0</v>
      </c>
      <c r="DG171" s="20">
        <f t="shared" si="191"/>
        <v>0</v>
      </c>
      <c r="DH171" s="20">
        <f t="shared" si="191"/>
        <v>0</v>
      </c>
      <c r="DI171" s="20">
        <f t="shared" si="191"/>
        <v>3</v>
      </c>
      <c r="DJ171" s="20">
        <f t="shared" si="191"/>
        <v>0</v>
      </c>
      <c r="DK171" s="20">
        <f t="shared" si="191"/>
        <v>0</v>
      </c>
      <c r="DL171" s="20">
        <f t="shared" si="191"/>
        <v>0</v>
      </c>
      <c r="DM171" s="20">
        <f t="shared" si="191"/>
        <v>0</v>
      </c>
      <c r="DN171" s="20">
        <f t="shared" si="191"/>
        <v>0</v>
      </c>
      <c r="DO171" s="20">
        <f t="shared" si="191"/>
        <v>0</v>
      </c>
      <c r="DP171" s="20">
        <f t="shared" si="191"/>
        <v>0</v>
      </c>
      <c r="DQ171" s="20">
        <f t="shared" si="191"/>
        <v>0</v>
      </c>
      <c r="DR171" s="20">
        <f t="shared" si="191"/>
        <v>0</v>
      </c>
      <c r="DS171" s="20">
        <f t="shared" si="191"/>
        <v>0</v>
      </c>
      <c r="DT171" s="20">
        <f t="shared" si="191"/>
        <v>0</v>
      </c>
      <c r="DU171" s="20">
        <f t="shared" si="191"/>
        <v>0</v>
      </c>
      <c r="DV171" s="20">
        <f t="shared" si="191"/>
        <v>0</v>
      </c>
      <c r="DW171" s="20">
        <f t="shared" si="191"/>
        <v>0</v>
      </c>
      <c r="DX171" s="20">
        <f t="shared" si="191"/>
        <v>0</v>
      </c>
      <c r="DY171" s="20">
        <f t="shared" si="191"/>
        <v>0</v>
      </c>
      <c r="DZ171" s="20">
        <f t="shared" si="191"/>
        <v>0</v>
      </c>
      <c r="EA171" s="20">
        <f t="shared" ref="EA171:FX171" si="192">EA13+EA34</f>
        <v>0</v>
      </c>
      <c r="EB171" s="20">
        <f t="shared" si="192"/>
        <v>0</v>
      </c>
      <c r="EC171" s="20">
        <f t="shared" si="192"/>
        <v>0</v>
      </c>
      <c r="ED171" s="20">
        <f t="shared" si="192"/>
        <v>0</v>
      </c>
      <c r="EE171" s="20">
        <f t="shared" si="192"/>
        <v>0</v>
      </c>
      <c r="EF171" s="20">
        <f t="shared" si="192"/>
        <v>0</v>
      </c>
      <c r="EG171" s="20">
        <f t="shared" si="192"/>
        <v>0</v>
      </c>
      <c r="EH171" s="20">
        <f t="shared" si="192"/>
        <v>0</v>
      </c>
      <c r="EI171" s="20">
        <f t="shared" si="192"/>
        <v>0</v>
      </c>
      <c r="EJ171" s="20">
        <f t="shared" si="192"/>
        <v>163</v>
      </c>
      <c r="EK171" s="20">
        <f t="shared" si="192"/>
        <v>0</v>
      </c>
      <c r="EL171" s="20">
        <f t="shared" si="192"/>
        <v>0</v>
      </c>
      <c r="EM171" s="20">
        <f t="shared" si="192"/>
        <v>0</v>
      </c>
      <c r="EN171" s="20">
        <f t="shared" si="192"/>
        <v>84</v>
      </c>
      <c r="EO171" s="20">
        <f t="shared" si="192"/>
        <v>0</v>
      </c>
      <c r="EP171" s="20">
        <f t="shared" si="192"/>
        <v>0</v>
      </c>
      <c r="EQ171" s="20">
        <f t="shared" si="192"/>
        <v>0</v>
      </c>
      <c r="ER171" s="20">
        <f t="shared" si="192"/>
        <v>0</v>
      </c>
      <c r="ES171" s="20">
        <f t="shared" si="192"/>
        <v>0</v>
      </c>
      <c r="ET171" s="20">
        <f t="shared" si="192"/>
        <v>0</v>
      </c>
      <c r="EU171" s="20">
        <f t="shared" si="192"/>
        <v>0</v>
      </c>
      <c r="EV171" s="20">
        <f t="shared" si="192"/>
        <v>0</v>
      </c>
      <c r="EW171" s="20">
        <f t="shared" si="192"/>
        <v>0</v>
      </c>
      <c r="EX171" s="20">
        <f t="shared" si="192"/>
        <v>0</v>
      </c>
      <c r="EY171" s="20">
        <f t="shared" si="192"/>
        <v>366.5</v>
      </c>
      <c r="EZ171" s="20">
        <f t="shared" si="192"/>
        <v>0</v>
      </c>
      <c r="FA171" s="20">
        <f t="shared" si="192"/>
        <v>0</v>
      </c>
      <c r="FB171" s="20">
        <f t="shared" si="192"/>
        <v>0</v>
      </c>
      <c r="FC171" s="20">
        <f t="shared" si="192"/>
        <v>0</v>
      </c>
      <c r="FD171" s="20">
        <f t="shared" si="192"/>
        <v>0</v>
      </c>
      <c r="FE171" s="20">
        <f t="shared" si="192"/>
        <v>0</v>
      </c>
      <c r="FF171" s="20">
        <f t="shared" si="192"/>
        <v>0</v>
      </c>
      <c r="FG171" s="20">
        <f t="shared" si="192"/>
        <v>0</v>
      </c>
      <c r="FH171" s="20">
        <f t="shared" si="192"/>
        <v>0</v>
      </c>
      <c r="FI171" s="20">
        <f t="shared" si="192"/>
        <v>0</v>
      </c>
      <c r="FJ171" s="20">
        <f t="shared" si="192"/>
        <v>0</v>
      </c>
      <c r="FK171" s="20">
        <f t="shared" si="192"/>
        <v>0</v>
      </c>
      <c r="FL171" s="20">
        <f t="shared" si="192"/>
        <v>0</v>
      </c>
      <c r="FM171" s="20">
        <f t="shared" si="192"/>
        <v>0</v>
      </c>
      <c r="FN171" s="20">
        <f t="shared" si="192"/>
        <v>339.5</v>
      </c>
      <c r="FO171" s="20">
        <f t="shared" si="192"/>
        <v>0</v>
      </c>
      <c r="FP171" s="20">
        <f t="shared" si="192"/>
        <v>0</v>
      </c>
      <c r="FQ171" s="20">
        <f t="shared" si="192"/>
        <v>0</v>
      </c>
      <c r="FR171" s="20">
        <f t="shared" si="192"/>
        <v>0</v>
      </c>
      <c r="FS171" s="20">
        <f t="shared" si="192"/>
        <v>0</v>
      </c>
      <c r="FT171" s="20">
        <f t="shared" si="192"/>
        <v>0</v>
      </c>
      <c r="FU171" s="20">
        <f t="shared" si="192"/>
        <v>0</v>
      </c>
      <c r="FV171" s="20">
        <f t="shared" si="192"/>
        <v>0</v>
      </c>
      <c r="FW171" s="20">
        <f t="shared" si="192"/>
        <v>0</v>
      </c>
      <c r="FX171" s="20">
        <f t="shared" si="192"/>
        <v>0</v>
      </c>
      <c r="FY171" s="11"/>
      <c r="FZ171" s="7">
        <f>SUM(C171:FX171)</f>
        <v>25440</v>
      </c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</row>
    <row r="172" spans="1:195" x14ac:dyDescent="0.2">
      <c r="A172" s="6" t="s">
        <v>689</v>
      </c>
      <c r="B172" s="7" t="s">
        <v>681</v>
      </c>
      <c r="C172" s="7">
        <f t="shared" ref="C172:BN172" si="193">C41</f>
        <v>9017</v>
      </c>
      <c r="D172" s="7">
        <f t="shared" si="193"/>
        <v>9017</v>
      </c>
      <c r="E172" s="7">
        <f t="shared" si="193"/>
        <v>9017</v>
      </c>
      <c r="F172" s="7">
        <f t="shared" si="193"/>
        <v>9017</v>
      </c>
      <c r="G172" s="7">
        <f t="shared" si="193"/>
        <v>9017</v>
      </c>
      <c r="H172" s="7">
        <f t="shared" si="193"/>
        <v>9017</v>
      </c>
      <c r="I172" s="7">
        <f t="shared" si="193"/>
        <v>9017</v>
      </c>
      <c r="J172" s="7">
        <f t="shared" si="193"/>
        <v>9017</v>
      </c>
      <c r="K172" s="7">
        <f t="shared" si="193"/>
        <v>9017</v>
      </c>
      <c r="L172" s="7">
        <f t="shared" si="193"/>
        <v>9017</v>
      </c>
      <c r="M172" s="7">
        <f t="shared" si="193"/>
        <v>9017</v>
      </c>
      <c r="N172" s="7">
        <f t="shared" si="193"/>
        <v>9017</v>
      </c>
      <c r="O172" s="7">
        <f t="shared" si="193"/>
        <v>9017</v>
      </c>
      <c r="P172" s="7">
        <f t="shared" si="193"/>
        <v>9017</v>
      </c>
      <c r="Q172" s="7">
        <f t="shared" si="193"/>
        <v>9017</v>
      </c>
      <c r="R172" s="7">
        <f t="shared" si="193"/>
        <v>9017</v>
      </c>
      <c r="S172" s="7">
        <f t="shared" si="193"/>
        <v>9017</v>
      </c>
      <c r="T172" s="7">
        <f t="shared" si="193"/>
        <v>9017</v>
      </c>
      <c r="U172" s="7">
        <f t="shared" si="193"/>
        <v>9017</v>
      </c>
      <c r="V172" s="7">
        <f t="shared" si="193"/>
        <v>9017</v>
      </c>
      <c r="W172" s="7">
        <f t="shared" si="193"/>
        <v>9017</v>
      </c>
      <c r="X172" s="7">
        <f t="shared" si="193"/>
        <v>9017</v>
      </c>
      <c r="Y172" s="7">
        <f t="shared" si="193"/>
        <v>9017</v>
      </c>
      <c r="Z172" s="7">
        <f t="shared" si="193"/>
        <v>9017</v>
      </c>
      <c r="AA172" s="7">
        <f t="shared" si="193"/>
        <v>9017</v>
      </c>
      <c r="AB172" s="7">
        <f t="shared" si="193"/>
        <v>9017</v>
      </c>
      <c r="AC172" s="7">
        <f t="shared" si="193"/>
        <v>9017</v>
      </c>
      <c r="AD172" s="7">
        <f t="shared" si="193"/>
        <v>9017</v>
      </c>
      <c r="AE172" s="7">
        <f t="shared" si="193"/>
        <v>9017</v>
      </c>
      <c r="AF172" s="7">
        <f t="shared" si="193"/>
        <v>9017</v>
      </c>
      <c r="AG172" s="7">
        <f t="shared" si="193"/>
        <v>9017</v>
      </c>
      <c r="AH172" s="7">
        <f t="shared" si="193"/>
        <v>9017</v>
      </c>
      <c r="AI172" s="7">
        <f t="shared" si="193"/>
        <v>9017</v>
      </c>
      <c r="AJ172" s="7">
        <f t="shared" si="193"/>
        <v>9017</v>
      </c>
      <c r="AK172" s="7">
        <f t="shared" si="193"/>
        <v>9017</v>
      </c>
      <c r="AL172" s="7">
        <f t="shared" si="193"/>
        <v>9017</v>
      </c>
      <c r="AM172" s="7">
        <f t="shared" si="193"/>
        <v>9017</v>
      </c>
      <c r="AN172" s="7">
        <f t="shared" si="193"/>
        <v>9017</v>
      </c>
      <c r="AO172" s="7">
        <f t="shared" si="193"/>
        <v>9017</v>
      </c>
      <c r="AP172" s="7">
        <f t="shared" si="193"/>
        <v>9017</v>
      </c>
      <c r="AQ172" s="7">
        <f t="shared" si="193"/>
        <v>9017</v>
      </c>
      <c r="AR172" s="7">
        <f t="shared" si="193"/>
        <v>9017</v>
      </c>
      <c r="AS172" s="7">
        <f t="shared" si="193"/>
        <v>9017</v>
      </c>
      <c r="AT172" s="7">
        <f t="shared" si="193"/>
        <v>9017</v>
      </c>
      <c r="AU172" s="7">
        <f t="shared" si="193"/>
        <v>9017</v>
      </c>
      <c r="AV172" s="7">
        <f t="shared" si="193"/>
        <v>9017</v>
      </c>
      <c r="AW172" s="7">
        <f t="shared" si="193"/>
        <v>9017</v>
      </c>
      <c r="AX172" s="7">
        <f t="shared" si="193"/>
        <v>9017</v>
      </c>
      <c r="AY172" s="7">
        <f t="shared" si="193"/>
        <v>9017</v>
      </c>
      <c r="AZ172" s="7">
        <f t="shared" si="193"/>
        <v>9017</v>
      </c>
      <c r="BA172" s="7">
        <f t="shared" si="193"/>
        <v>9017</v>
      </c>
      <c r="BB172" s="7">
        <f t="shared" si="193"/>
        <v>9017</v>
      </c>
      <c r="BC172" s="7">
        <f t="shared" si="193"/>
        <v>9017</v>
      </c>
      <c r="BD172" s="7">
        <f t="shared" si="193"/>
        <v>9017</v>
      </c>
      <c r="BE172" s="7">
        <f t="shared" si="193"/>
        <v>9017</v>
      </c>
      <c r="BF172" s="7">
        <f t="shared" si="193"/>
        <v>9017</v>
      </c>
      <c r="BG172" s="7">
        <f t="shared" si="193"/>
        <v>9017</v>
      </c>
      <c r="BH172" s="7">
        <f t="shared" si="193"/>
        <v>9017</v>
      </c>
      <c r="BI172" s="7">
        <f t="shared" si="193"/>
        <v>9017</v>
      </c>
      <c r="BJ172" s="7">
        <f t="shared" si="193"/>
        <v>9017</v>
      </c>
      <c r="BK172" s="7">
        <f t="shared" si="193"/>
        <v>9017</v>
      </c>
      <c r="BL172" s="7">
        <f t="shared" si="193"/>
        <v>9017</v>
      </c>
      <c r="BM172" s="7">
        <f t="shared" si="193"/>
        <v>9017</v>
      </c>
      <c r="BN172" s="7">
        <f t="shared" si="193"/>
        <v>9017</v>
      </c>
      <c r="BO172" s="7">
        <f t="shared" ref="BO172:DZ172" si="194">BO41</f>
        <v>9017</v>
      </c>
      <c r="BP172" s="7">
        <f t="shared" si="194"/>
        <v>9017</v>
      </c>
      <c r="BQ172" s="7">
        <f t="shared" si="194"/>
        <v>9017</v>
      </c>
      <c r="BR172" s="7">
        <f t="shared" si="194"/>
        <v>9017</v>
      </c>
      <c r="BS172" s="7">
        <f t="shared" si="194"/>
        <v>9017</v>
      </c>
      <c r="BT172" s="7">
        <f t="shared" si="194"/>
        <v>9017</v>
      </c>
      <c r="BU172" s="7">
        <f t="shared" si="194"/>
        <v>9017</v>
      </c>
      <c r="BV172" s="7">
        <f t="shared" si="194"/>
        <v>9017</v>
      </c>
      <c r="BW172" s="7">
        <f t="shared" si="194"/>
        <v>9017</v>
      </c>
      <c r="BX172" s="7">
        <f t="shared" si="194"/>
        <v>9017</v>
      </c>
      <c r="BY172" s="7">
        <f t="shared" si="194"/>
        <v>9017</v>
      </c>
      <c r="BZ172" s="7">
        <f t="shared" si="194"/>
        <v>9017</v>
      </c>
      <c r="CA172" s="7">
        <f t="shared" si="194"/>
        <v>9017</v>
      </c>
      <c r="CB172" s="7">
        <f t="shared" si="194"/>
        <v>9017</v>
      </c>
      <c r="CC172" s="7">
        <f t="shared" si="194"/>
        <v>9017</v>
      </c>
      <c r="CD172" s="7">
        <f t="shared" si="194"/>
        <v>9017</v>
      </c>
      <c r="CE172" s="7">
        <f t="shared" si="194"/>
        <v>9017</v>
      </c>
      <c r="CF172" s="7">
        <f t="shared" si="194"/>
        <v>9017</v>
      </c>
      <c r="CG172" s="7">
        <f t="shared" si="194"/>
        <v>9017</v>
      </c>
      <c r="CH172" s="7">
        <f t="shared" si="194"/>
        <v>9017</v>
      </c>
      <c r="CI172" s="7">
        <f t="shared" si="194"/>
        <v>9017</v>
      </c>
      <c r="CJ172" s="7">
        <f t="shared" si="194"/>
        <v>9017</v>
      </c>
      <c r="CK172" s="7">
        <f t="shared" si="194"/>
        <v>9017</v>
      </c>
      <c r="CL172" s="7">
        <f t="shared" si="194"/>
        <v>9017</v>
      </c>
      <c r="CM172" s="7">
        <f t="shared" si="194"/>
        <v>9017</v>
      </c>
      <c r="CN172" s="7">
        <f t="shared" si="194"/>
        <v>9017</v>
      </c>
      <c r="CO172" s="7">
        <f t="shared" si="194"/>
        <v>9017</v>
      </c>
      <c r="CP172" s="7">
        <f t="shared" si="194"/>
        <v>9017</v>
      </c>
      <c r="CQ172" s="7">
        <f t="shared" si="194"/>
        <v>9017</v>
      </c>
      <c r="CR172" s="7">
        <f t="shared" si="194"/>
        <v>9017</v>
      </c>
      <c r="CS172" s="7">
        <f t="shared" si="194"/>
        <v>9017</v>
      </c>
      <c r="CT172" s="7">
        <f t="shared" si="194"/>
        <v>9017</v>
      </c>
      <c r="CU172" s="7">
        <f t="shared" si="194"/>
        <v>9017</v>
      </c>
      <c r="CV172" s="7">
        <f t="shared" si="194"/>
        <v>9017</v>
      </c>
      <c r="CW172" s="7">
        <f t="shared" si="194"/>
        <v>9017</v>
      </c>
      <c r="CX172" s="7">
        <f t="shared" si="194"/>
        <v>9017</v>
      </c>
      <c r="CY172" s="7">
        <f t="shared" si="194"/>
        <v>9017</v>
      </c>
      <c r="CZ172" s="7">
        <f t="shared" si="194"/>
        <v>9017</v>
      </c>
      <c r="DA172" s="7">
        <f t="shared" si="194"/>
        <v>9017</v>
      </c>
      <c r="DB172" s="7">
        <f t="shared" si="194"/>
        <v>9017</v>
      </c>
      <c r="DC172" s="7">
        <f t="shared" si="194"/>
        <v>9017</v>
      </c>
      <c r="DD172" s="7">
        <f t="shared" si="194"/>
        <v>9017</v>
      </c>
      <c r="DE172" s="7">
        <f t="shared" si="194"/>
        <v>9017</v>
      </c>
      <c r="DF172" s="7">
        <f t="shared" si="194"/>
        <v>9017</v>
      </c>
      <c r="DG172" s="7">
        <f t="shared" si="194"/>
        <v>9017</v>
      </c>
      <c r="DH172" s="7">
        <f t="shared" si="194"/>
        <v>9017</v>
      </c>
      <c r="DI172" s="7">
        <f t="shared" si="194"/>
        <v>9017</v>
      </c>
      <c r="DJ172" s="7">
        <f t="shared" si="194"/>
        <v>9017</v>
      </c>
      <c r="DK172" s="7">
        <f t="shared" si="194"/>
        <v>9017</v>
      </c>
      <c r="DL172" s="7">
        <f t="shared" si="194"/>
        <v>9017</v>
      </c>
      <c r="DM172" s="7">
        <f t="shared" si="194"/>
        <v>9017</v>
      </c>
      <c r="DN172" s="7">
        <f t="shared" si="194"/>
        <v>9017</v>
      </c>
      <c r="DO172" s="7">
        <f t="shared" si="194"/>
        <v>9017</v>
      </c>
      <c r="DP172" s="7">
        <f t="shared" si="194"/>
        <v>9017</v>
      </c>
      <c r="DQ172" s="7">
        <f t="shared" si="194"/>
        <v>9017</v>
      </c>
      <c r="DR172" s="7">
        <f t="shared" si="194"/>
        <v>9017</v>
      </c>
      <c r="DS172" s="7">
        <f t="shared" si="194"/>
        <v>9017</v>
      </c>
      <c r="DT172" s="7">
        <f t="shared" si="194"/>
        <v>9017</v>
      </c>
      <c r="DU172" s="7">
        <f t="shared" si="194"/>
        <v>9017</v>
      </c>
      <c r="DV172" s="7">
        <f t="shared" si="194"/>
        <v>9017</v>
      </c>
      <c r="DW172" s="7">
        <f t="shared" si="194"/>
        <v>9017</v>
      </c>
      <c r="DX172" s="7">
        <f t="shared" si="194"/>
        <v>9017</v>
      </c>
      <c r="DY172" s="7">
        <f t="shared" si="194"/>
        <v>9017</v>
      </c>
      <c r="DZ172" s="7">
        <f t="shared" si="194"/>
        <v>9017</v>
      </c>
      <c r="EA172" s="7">
        <f t="shared" ref="EA172:FX172" si="195">EA41</f>
        <v>9017</v>
      </c>
      <c r="EB172" s="7">
        <f t="shared" si="195"/>
        <v>9017</v>
      </c>
      <c r="EC172" s="7">
        <f t="shared" si="195"/>
        <v>9017</v>
      </c>
      <c r="ED172" s="7">
        <f t="shared" si="195"/>
        <v>9017</v>
      </c>
      <c r="EE172" s="7">
        <f t="shared" si="195"/>
        <v>9017</v>
      </c>
      <c r="EF172" s="7">
        <f t="shared" si="195"/>
        <v>9017</v>
      </c>
      <c r="EG172" s="7">
        <f t="shared" si="195"/>
        <v>9017</v>
      </c>
      <c r="EH172" s="7">
        <f t="shared" si="195"/>
        <v>9017</v>
      </c>
      <c r="EI172" s="7">
        <f t="shared" si="195"/>
        <v>9017</v>
      </c>
      <c r="EJ172" s="7">
        <f t="shared" si="195"/>
        <v>9017</v>
      </c>
      <c r="EK172" s="7">
        <f t="shared" si="195"/>
        <v>9017</v>
      </c>
      <c r="EL172" s="7">
        <f t="shared" si="195"/>
        <v>9017</v>
      </c>
      <c r="EM172" s="7">
        <f t="shared" si="195"/>
        <v>9017</v>
      </c>
      <c r="EN172" s="7">
        <f t="shared" si="195"/>
        <v>9017</v>
      </c>
      <c r="EO172" s="7">
        <f t="shared" si="195"/>
        <v>9017</v>
      </c>
      <c r="EP172" s="7">
        <f t="shared" si="195"/>
        <v>9017</v>
      </c>
      <c r="EQ172" s="7">
        <f t="shared" si="195"/>
        <v>9017</v>
      </c>
      <c r="ER172" s="7">
        <f t="shared" si="195"/>
        <v>9017</v>
      </c>
      <c r="ES172" s="7">
        <f t="shared" si="195"/>
        <v>9017</v>
      </c>
      <c r="ET172" s="7">
        <f t="shared" si="195"/>
        <v>9017</v>
      </c>
      <c r="EU172" s="7">
        <f t="shared" si="195"/>
        <v>9017</v>
      </c>
      <c r="EV172" s="7">
        <f t="shared" si="195"/>
        <v>9017</v>
      </c>
      <c r="EW172" s="7">
        <f t="shared" si="195"/>
        <v>9017</v>
      </c>
      <c r="EX172" s="7">
        <f t="shared" si="195"/>
        <v>9017</v>
      </c>
      <c r="EY172" s="7">
        <f t="shared" si="195"/>
        <v>9017</v>
      </c>
      <c r="EZ172" s="7">
        <f t="shared" si="195"/>
        <v>9017</v>
      </c>
      <c r="FA172" s="7">
        <f t="shared" si="195"/>
        <v>9017</v>
      </c>
      <c r="FB172" s="7">
        <f t="shared" si="195"/>
        <v>9017</v>
      </c>
      <c r="FC172" s="7">
        <f t="shared" si="195"/>
        <v>9017</v>
      </c>
      <c r="FD172" s="7">
        <f t="shared" si="195"/>
        <v>9017</v>
      </c>
      <c r="FE172" s="7">
        <f t="shared" si="195"/>
        <v>9017</v>
      </c>
      <c r="FF172" s="7">
        <f t="shared" si="195"/>
        <v>9017</v>
      </c>
      <c r="FG172" s="7">
        <f t="shared" si="195"/>
        <v>9017</v>
      </c>
      <c r="FH172" s="7">
        <f t="shared" si="195"/>
        <v>9017</v>
      </c>
      <c r="FI172" s="7">
        <f t="shared" si="195"/>
        <v>9017</v>
      </c>
      <c r="FJ172" s="7">
        <f t="shared" si="195"/>
        <v>9017</v>
      </c>
      <c r="FK172" s="7">
        <f t="shared" si="195"/>
        <v>9017</v>
      </c>
      <c r="FL172" s="7">
        <f t="shared" si="195"/>
        <v>9017</v>
      </c>
      <c r="FM172" s="7">
        <f t="shared" si="195"/>
        <v>9017</v>
      </c>
      <c r="FN172" s="7">
        <f t="shared" si="195"/>
        <v>9017</v>
      </c>
      <c r="FO172" s="7">
        <f t="shared" si="195"/>
        <v>9017</v>
      </c>
      <c r="FP172" s="7">
        <f t="shared" si="195"/>
        <v>9017</v>
      </c>
      <c r="FQ172" s="7">
        <f t="shared" si="195"/>
        <v>9017</v>
      </c>
      <c r="FR172" s="7">
        <f t="shared" si="195"/>
        <v>9017</v>
      </c>
      <c r="FS172" s="7">
        <f t="shared" si="195"/>
        <v>9017</v>
      </c>
      <c r="FT172" s="7">
        <f t="shared" si="195"/>
        <v>9017</v>
      </c>
      <c r="FU172" s="7">
        <f t="shared" si="195"/>
        <v>9017</v>
      </c>
      <c r="FV172" s="7">
        <f t="shared" si="195"/>
        <v>9017</v>
      </c>
      <c r="FW172" s="7">
        <f t="shared" si="195"/>
        <v>9017</v>
      </c>
      <c r="FX172" s="7">
        <f t="shared" si="195"/>
        <v>9017</v>
      </c>
      <c r="FY172" s="7"/>
      <c r="FZ172" s="7">
        <f>FZ40</f>
        <v>0</v>
      </c>
      <c r="GA172" s="7"/>
      <c r="GB172" s="18"/>
      <c r="GC172" s="18"/>
      <c r="GD172" s="18"/>
      <c r="GE172" s="18"/>
      <c r="GF172" s="18"/>
      <c r="GG172" s="7"/>
      <c r="GH172" s="7"/>
      <c r="GI172" s="7"/>
      <c r="GJ172" s="7"/>
      <c r="GK172" s="7"/>
      <c r="GL172" s="7"/>
      <c r="GM172" s="7"/>
    </row>
    <row r="173" spans="1:195" x14ac:dyDescent="0.2">
      <c r="A173" s="6" t="s">
        <v>690</v>
      </c>
      <c r="B173" s="7" t="s">
        <v>691</v>
      </c>
      <c r="C173" s="7">
        <f t="shared" ref="C173:BN173" si="196">ROUND(C172*C171,2)</f>
        <v>1749298</v>
      </c>
      <c r="D173" s="7">
        <f t="shared" si="196"/>
        <v>0</v>
      </c>
      <c r="E173" s="7">
        <f t="shared" si="196"/>
        <v>0</v>
      </c>
      <c r="F173" s="7">
        <f t="shared" si="196"/>
        <v>15536291</v>
      </c>
      <c r="G173" s="7">
        <f t="shared" si="196"/>
        <v>0</v>
      </c>
      <c r="H173" s="7">
        <f t="shared" si="196"/>
        <v>0</v>
      </c>
      <c r="I173" s="7">
        <f t="shared" si="196"/>
        <v>0</v>
      </c>
      <c r="J173" s="7">
        <f t="shared" si="196"/>
        <v>0</v>
      </c>
      <c r="K173" s="7">
        <f t="shared" si="196"/>
        <v>0</v>
      </c>
      <c r="L173" s="7">
        <f t="shared" si="196"/>
        <v>0</v>
      </c>
      <c r="M173" s="7">
        <f t="shared" si="196"/>
        <v>0</v>
      </c>
      <c r="N173" s="7">
        <f t="shared" si="196"/>
        <v>0</v>
      </c>
      <c r="O173" s="7">
        <f t="shared" si="196"/>
        <v>0</v>
      </c>
      <c r="P173" s="7">
        <f t="shared" si="196"/>
        <v>0</v>
      </c>
      <c r="Q173" s="7">
        <f t="shared" si="196"/>
        <v>0</v>
      </c>
      <c r="R173" s="7">
        <f t="shared" si="196"/>
        <v>43840654</v>
      </c>
      <c r="S173" s="7">
        <f t="shared" si="196"/>
        <v>18034</v>
      </c>
      <c r="T173" s="7">
        <f t="shared" si="196"/>
        <v>0</v>
      </c>
      <c r="U173" s="7">
        <f t="shared" si="196"/>
        <v>0</v>
      </c>
      <c r="V173" s="7">
        <f t="shared" si="196"/>
        <v>0</v>
      </c>
      <c r="W173" s="7">
        <f t="shared" si="196"/>
        <v>0</v>
      </c>
      <c r="X173" s="7">
        <f t="shared" si="196"/>
        <v>0</v>
      </c>
      <c r="Y173" s="7">
        <f t="shared" si="196"/>
        <v>2966593</v>
      </c>
      <c r="Z173" s="7">
        <f t="shared" si="196"/>
        <v>0</v>
      </c>
      <c r="AA173" s="7">
        <f t="shared" si="196"/>
        <v>0</v>
      </c>
      <c r="AB173" s="7">
        <f t="shared" si="196"/>
        <v>1731264</v>
      </c>
      <c r="AC173" s="7">
        <f t="shared" si="196"/>
        <v>0</v>
      </c>
      <c r="AD173" s="7">
        <f t="shared" si="196"/>
        <v>0</v>
      </c>
      <c r="AE173" s="7">
        <f t="shared" si="196"/>
        <v>0</v>
      </c>
      <c r="AF173" s="7">
        <f t="shared" si="196"/>
        <v>0</v>
      </c>
      <c r="AG173" s="7">
        <f t="shared" si="196"/>
        <v>0</v>
      </c>
      <c r="AH173" s="7">
        <f t="shared" si="196"/>
        <v>0</v>
      </c>
      <c r="AI173" s="7">
        <f t="shared" si="196"/>
        <v>0</v>
      </c>
      <c r="AJ173" s="7">
        <f t="shared" si="196"/>
        <v>0</v>
      </c>
      <c r="AK173" s="7">
        <f t="shared" si="196"/>
        <v>0</v>
      </c>
      <c r="AL173" s="7">
        <f t="shared" si="196"/>
        <v>0</v>
      </c>
      <c r="AM173" s="7">
        <f t="shared" si="196"/>
        <v>0</v>
      </c>
      <c r="AN173" s="7">
        <f t="shared" si="196"/>
        <v>0</v>
      </c>
      <c r="AO173" s="7">
        <f t="shared" si="196"/>
        <v>942276.5</v>
      </c>
      <c r="AP173" s="7">
        <f t="shared" si="196"/>
        <v>6961124</v>
      </c>
      <c r="AQ173" s="7">
        <f t="shared" si="196"/>
        <v>0</v>
      </c>
      <c r="AR173" s="7">
        <f t="shared" si="196"/>
        <v>15770733</v>
      </c>
      <c r="AS173" s="7">
        <f t="shared" si="196"/>
        <v>0</v>
      </c>
      <c r="AT173" s="7">
        <f t="shared" si="196"/>
        <v>0</v>
      </c>
      <c r="AU173" s="7">
        <f t="shared" si="196"/>
        <v>0</v>
      </c>
      <c r="AV173" s="7">
        <f t="shared" si="196"/>
        <v>0</v>
      </c>
      <c r="AW173" s="7">
        <f t="shared" si="196"/>
        <v>0</v>
      </c>
      <c r="AX173" s="7">
        <f t="shared" si="196"/>
        <v>0</v>
      </c>
      <c r="AY173" s="7">
        <f t="shared" si="196"/>
        <v>0</v>
      </c>
      <c r="AZ173" s="7">
        <f t="shared" si="196"/>
        <v>1109091</v>
      </c>
      <c r="BA173" s="7">
        <f t="shared" si="196"/>
        <v>0</v>
      </c>
      <c r="BB173" s="7">
        <f t="shared" si="196"/>
        <v>0</v>
      </c>
      <c r="BC173" s="7">
        <f t="shared" si="196"/>
        <v>5026977.5</v>
      </c>
      <c r="BD173" s="7">
        <f t="shared" si="196"/>
        <v>0</v>
      </c>
      <c r="BE173" s="7">
        <f t="shared" si="196"/>
        <v>0</v>
      </c>
      <c r="BF173" s="7">
        <f t="shared" si="196"/>
        <v>9684258</v>
      </c>
      <c r="BG173" s="7">
        <f t="shared" si="196"/>
        <v>0</v>
      </c>
      <c r="BH173" s="7">
        <f t="shared" si="196"/>
        <v>162306</v>
      </c>
      <c r="BI173" s="7">
        <f t="shared" si="196"/>
        <v>0</v>
      </c>
      <c r="BJ173" s="7">
        <f t="shared" si="196"/>
        <v>0</v>
      </c>
      <c r="BK173" s="7">
        <f t="shared" si="196"/>
        <v>90043762</v>
      </c>
      <c r="BL173" s="7">
        <f t="shared" si="196"/>
        <v>0</v>
      </c>
      <c r="BM173" s="7">
        <f t="shared" si="196"/>
        <v>0</v>
      </c>
      <c r="BN173" s="7">
        <f t="shared" si="196"/>
        <v>0</v>
      </c>
      <c r="BO173" s="7">
        <f t="shared" ref="BO173:DZ173" si="197">ROUND(BO172*BO171,2)</f>
        <v>0</v>
      </c>
      <c r="BP173" s="7">
        <f t="shared" si="197"/>
        <v>0</v>
      </c>
      <c r="BQ173" s="7">
        <f t="shared" si="197"/>
        <v>0</v>
      </c>
      <c r="BR173" s="7">
        <f t="shared" si="197"/>
        <v>0</v>
      </c>
      <c r="BS173" s="7">
        <f t="shared" si="197"/>
        <v>0</v>
      </c>
      <c r="BT173" s="7">
        <f t="shared" si="197"/>
        <v>0</v>
      </c>
      <c r="BU173" s="7">
        <f t="shared" si="197"/>
        <v>0</v>
      </c>
      <c r="BV173" s="7">
        <f t="shared" si="197"/>
        <v>0</v>
      </c>
      <c r="BW173" s="7">
        <f t="shared" si="197"/>
        <v>0</v>
      </c>
      <c r="BX173" s="7">
        <f t="shared" si="197"/>
        <v>0</v>
      </c>
      <c r="BY173" s="7">
        <f>ROUND(BY172*BY171,2)</f>
        <v>0</v>
      </c>
      <c r="BZ173" s="7">
        <f t="shared" si="197"/>
        <v>0</v>
      </c>
      <c r="CA173" s="7">
        <f t="shared" si="197"/>
        <v>0</v>
      </c>
      <c r="CB173" s="7">
        <f t="shared" si="197"/>
        <v>7975536.5</v>
      </c>
      <c r="CC173" s="7">
        <f t="shared" si="197"/>
        <v>0</v>
      </c>
      <c r="CD173" s="7">
        <f t="shared" si="197"/>
        <v>0</v>
      </c>
      <c r="CE173" s="7">
        <f t="shared" si="197"/>
        <v>0</v>
      </c>
      <c r="CF173" s="7">
        <f t="shared" si="197"/>
        <v>0</v>
      </c>
      <c r="CG173" s="7">
        <f t="shared" si="197"/>
        <v>0</v>
      </c>
      <c r="CH173" s="7">
        <f t="shared" si="197"/>
        <v>0</v>
      </c>
      <c r="CI173" s="7">
        <f t="shared" si="197"/>
        <v>0</v>
      </c>
      <c r="CJ173" s="7">
        <f t="shared" si="197"/>
        <v>0</v>
      </c>
      <c r="CK173" s="7">
        <f t="shared" si="197"/>
        <v>8656320</v>
      </c>
      <c r="CL173" s="7">
        <f t="shared" si="197"/>
        <v>90170</v>
      </c>
      <c r="CM173" s="7">
        <f t="shared" si="197"/>
        <v>243459</v>
      </c>
      <c r="CN173" s="7">
        <f t="shared" si="197"/>
        <v>4918773.5</v>
      </c>
      <c r="CO173" s="7">
        <f t="shared" si="197"/>
        <v>0</v>
      </c>
      <c r="CP173" s="7">
        <f t="shared" si="197"/>
        <v>0</v>
      </c>
      <c r="CQ173" s="7">
        <f t="shared" si="197"/>
        <v>0</v>
      </c>
      <c r="CR173" s="7">
        <f t="shared" si="197"/>
        <v>0</v>
      </c>
      <c r="CS173" s="7">
        <f t="shared" si="197"/>
        <v>0</v>
      </c>
      <c r="CT173" s="7">
        <f t="shared" si="197"/>
        <v>0</v>
      </c>
      <c r="CU173" s="7">
        <f t="shared" si="197"/>
        <v>3345307</v>
      </c>
      <c r="CV173" s="7">
        <f t="shared" si="197"/>
        <v>0</v>
      </c>
      <c r="CW173" s="7">
        <f t="shared" si="197"/>
        <v>0</v>
      </c>
      <c r="CX173" s="7">
        <f t="shared" si="197"/>
        <v>0</v>
      </c>
      <c r="CY173" s="7">
        <f t="shared" si="197"/>
        <v>0</v>
      </c>
      <c r="CZ173" s="7">
        <f t="shared" si="197"/>
        <v>0</v>
      </c>
      <c r="DA173" s="7">
        <f t="shared" si="197"/>
        <v>0</v>
      </c>
      <c r="DB173" s="7">
        <f t="shared" si="197"/>
        <v>0</v>
      </c>
      <c r="DC173" s="7">
        <f t="shared" si="197"/>
        <v>0</v>
      </c>
      <c r="DD173" s="7">
        <f t="shared" si="197"/>
        <v>0</v>
      </c>
      <c r="DE173" s="7">
        <f t="shared" si="197"/>
        <v>0</v>
      </c>
      <c r="DF173" s="7">
        <f t="shared" si="197"/>
        <v>0</v>
      </c>
      <c r="DG173" s="7">
        <f t="shared" si="197"/>
        <v>0</v>
      </c>
      <c r="DH173" s="7">
        <f t="shared" si="197"/>
        <v>0</v>
      </c>
      <c r="DI173" s="7">
        <f t="shared" si="197"/>
        <v>27051</v>
      </c>
      <c r="DJ173" s="7">
        <f t="shared" si="197"/>
        <v>0</v>
      </c>
      <c r="DK173" s="7">
        <f t="shared" si="197"/>
        <v>0</v>
      </c>
      <c r="DL173" s="7">
        <f t="shared" si="197"/>
        <v>0</v>
      </c>
      <c r="DM173" s="7">
        <f t="shared" si="197"/>
        <v>0</v>
      </c>
      <c r="DN173" s="7">
        <f t="shared" si="197"/>
        <v>0</v>
      </c>
      <c r="DO173" s="7">
        <f t="shared" si="197"/>
        <v>0</v>
      </c>
      <c r="DP173" s="7">
        <f t="shared" si="197"/>
        <v>0</v>
      </c>
      <c r="DQ173" s="7">
        <f t="shared" si="197"/>
        <v>0</v>
      </c>
      <c r="DR173" s="7">
        <f t="shared" si="197"/>
        <v>0</v>
      </c>
      <c r="DS173" s="7">
        <f t="shared" si="197"/>
        <v>0</v>
      </c>
      <c r="DT173" s="7">
        <f t="shared" si="197"/>
        <v>0</v>
      </c>
      <c r="DU173" s="7">
        <f t="shared" si="197"/>
        <v>0</v>
      </c>
      <c r="DV173" s="7">
        <f t="shared" si="197"/>
        <v>0</v>
      </c>
      <c r="DW173" s="7">
        <f t="shared" si="197"/>
        <v>0</v>
      </c>
      <c r="DX173" s="7">
        <f t="shared" si="197"/>
        <v>0</v>
      </c>
      <c r="DY173" s="7">
        <f t="shared" si="197"/>
        <v>0</v>
      </c>
      <c r="DZ173" s="7">
        <f t="shared" si="197"/>
        <v>0</v>
      </c>
      <c r="EA173" s="7">
        <f t="shared" ref="EA173:FX173" si="198">ROUND(EA172*EA171,2)</f>
        <v>0</v>
      </c>
      <c r="EB173" s="7">
        <f t="shared" si="198"/>
        <v>0</v>
      </c>
      <c r="EC173" s="7">
        <f t="shared" si="198"/>
        <v>0</v>
      </c>
      <c r="ED173" s="7">
        <f t="shared" si="198"/>
        <v>0</v>
      </c>
      <c r="EE173" s="7">
        <f t="shared" si="198"/>
        <v>0</v>
      </c>
      <c r="EF173" s="7">
        <f t="shared" si="198"/>
        <v>0</v>
      </c>
      <c r="EG173" s="7">
        <f t="shared" si="198"/>
        <v>0</v>
      </c>
      <c r="EH173" s="7">
        <f t="shared" si="198"/>
        <v>0</v>
      </c>
      <c r="EI173" s="7">
        <f t="shared" si="198"/>
        <v>0</v>
      </c>
      <c r="EJ173" s="7">
        <f t="shared" si="198"/>
        <v>1469771</v>
      </c>
      <c r="EK173" s="7">
        <f t="shared" si="198"/>
        <v>0</v>
      </c>
      <c r="EL173" s="7">
        <f t="shared" si="198"/>
        <v>0</v>
      </c>
      <c r="EM173" s="7">
        <f t="shared" si="198"/>
        <v>0</v>
      </c>
      <c r="EN173" s="7">
        <f t="shared" si="198"/>
        <v>757428</v>
      </c>
      <c r="EO173" s="7">
        <f t="shared" si="198"/>
        <v>0</v>
      </c>
      <c r="EP173" s="7">
        <f t="shared" si="198"/>
        <v>0</v>
      </c>
      <c r="EQ173" s="7">
        <f t="shared" si="198"/>
        <v>0</v>
      </c>
      <c r="ER173" s="7">
        <f t="shared" si="198"/>
        <v>0</v>
      </c>
      <c r="ES173" s="7">
        <f t="shared" si="198"/>
        <v>0</v>
      </c>
      <c r="ET173" s="7">
        <f t="shared" si="198"/>
        <v>0</v>
      </c>
      <c r="EU173" s="7">
        <f t="shared" si="198"/>
        <v>0</v>
      </c>
      <c r="EV173" s="7">
        <f t="shared" si="198"/>
        <v>0</v>
      </c>
      <c r="EW173" s="7">
        <f t="shared" si="198"/>
        <v>0</v>
      </c>
      <c r="EX173" s="7">
        <f t="shared" si="198"/>
        <v>0</v>
      </c>
      <c r="EY173" s="7">
        <f t="shared" si="198"/>
        <v>3304730.5</v>
      </c>
      <c r="EZ173" s="7">
        <f t="shared" si="198"/>
        <v>0</v>
      </c>
      <c r="FA173" s="7">
        <f t="shared" si="198"/>
        <v>0</v>
      </c>
      <c r="FB173" s="7">
        <f t="shared" si="198"/>
        <v>0</v>
      </c>
      <c r="FC173" s="7">
        <f t="shared" si="198"/>
        <v>0</v>
      </c>
      <c r="FD173" s="7">
        <f t="shared" si="198"/>
        <v>0</v>
      </c>
      <c r="FE173" s="7">
        <f t="shared" si="198"/>
        <v>0</v>
      </c>
      <c r="FF173" s="7">
        <f t="shared" si="198"/>
        <v>0</v>
      </c>
      <c r="FG173" s="7">
        <f t="shared" si="198"/>
        <v>0</v>
      </c>
      <c r="FH173" s="7">
        <f t="shared" si="198"/>
        <v>0</v>
      </c>
      <c r="FI173" s="7">
        <f t="shared" si="198"/>
        <v>0</v>
      </c>
      <c r="FJ173" s="7">
        <f t="shared" si="198"/>
        <v>0</v>
      </c>
      <c r="FK173" s="7">
        <f t="shared" si="198"/>
        <v>0</v>
      </c>
      <c r="FL173" s="7">
        <f t="shared" si="198"/>
        <v>0</v>
      </c>
      <c r="FM173" s="7">
        <f t="shared" si="198"/>
        <v>0</v>
      </c>
      <c r="FN173" s="7">
        <f t="shared" si="198"/>
        <v>3061271.5</v>
      </c>
      <c r="FO173" s="7">
        <f t="shared" si="198"/>
        <v>0</v>
      </c>
      <c r="FP173" s="7">
        <f t="shared" si="198"/>
        <v>0</v>
      </c>
      <c r="FQ173" s="7">
        <f t="shared" si="198"/>
        <v>0</v>
      </c>
      <c r="FR173" s="7">
        <f t="shared" si="198"/>
        <v>0</v>
      </c>
      <c r="FS173" s="7">
        <f t="shared" si="198"/>
        <v>0</v>
      </c>
      <c r="FT173" s="7">
        <f t="shared" si="198"/>
        <v>0</v>
      </c>
      <c r="FU173" s="7">
        <f t="shared" si="198"/>
        <v>0</v>
      </c>
      <c r="FV173" s="7">
        <f t="shared" si="198"/>
        <v>0</v>
      </c>
      <c r="FW173" s="7">
        <f t="shared" si="198"/>
        <v>0</v>
      </c>
      <c r="FX173" s="7">
        <f t="shared" si="198"/>
        <v>0</v>
      </c>
      <c r="FY173" s="20"/>
      <c r="FZ173" s="7">
        <f>SUM(C173:FX173)</f>
        <v>229392480</v>
      </c>
      <c r="GA173" s="7"/>
      <c r="GB173" s="11"/>
      <c r="GC173" s="11"/>
      <c r="GD173" s="11"/>
      <c r="GE173" s="11"/>
      <c r="GF173" s="11"/>
      <c r="GG173" s="7"/>
      <c r="GH173" s="7"/>
      <c r="GI173" s="7"/>
      <c r="GJ173" s="7"/>
      <c r="GK173" s="7"/>
      <c r="GL173" s="7"/>
      <c r="GM173" s="7"/>
    </row>
    <row r="174" spans="1:195" x14ac:dyDescent="0.2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</row>
    <row r="175" spans="1:195" x14ac:dyDescent="0.2">
      <c r="A175" s="6" t="s">
        <v>692</v>
      </c>
      <c r="B175" s="7" t="s">
        <v>693</v>
      </c>
      <c r="C175" s="7">
        <f>C14+C15+C36</f>
        <v>1</v>
      </c>
      <c r="D175" s="7">
        <f t="shared" ref="D175:BO175" si="199">D14+D15+D36</f>
        <v>38.5</v>
      </c>
      <c r="E175" s="7">
        <f t="shared" si="199"/>
        <v>0</v>
      </c>
      <c r="F175" s="7">
        <f t="shared" si="199"/>
        <v>4</v>
      </c>
      <c r="G175" s="7">
        <f t="shared" si="199"/>
        <v>0</v>
      </c>
      <c r="H175" s="7">
        <f t="shared" si="199"/>
        <v>3</v>
      </c>
      <c r="I175" s="7">
        <f t="shared" si="199"/>
        <v>2</v>
      </c>
      <c r="J175" s="7">
        <f t="shared" si="199"/>
        <v>0</v>
      </c>
      <c r="K175" s="7">
        <f t="shared" si="199"/>
        <v>0</v>
      </c>
      <c r="L175" s="7">
        <f t="shared" si="199"/>
        <v>5</v>
      </c>
      <c r="M175" s="7">
        <f t="shared" si="199"/>
        <v>0</v>
      </c>
      <c r="N175" s="7">
        <f t="shared" si="199"/>
        <v>14</v>
      </c>
      <c r="O175" s="7">
        <f t="shared" si="199"/>
        <v>16</v>
      </c>
      <c r="P175" s="7">
        <f t="shared" si="199"/>
        <v>0</v>
      </c>
      <c r="Q175" s="7">
        <f t="shared" si="199"/>
        <v>139</v>
      </c>
      <c r="R175" s="7">
        <f t="shared" si="199"/>
        <v>0</v>
      </c>
      <c r="S175" s="7">
        <f t="shared" si="199"/>
        <v>0</v>
      </c>
      <c r="T175" s="7">
        <f t="shared" si="199"/>
        <v>0</v>
      </c>
      <c r="U175" s="7">
        <f t="shared" si="199"/>
        <v>0</v>
      </c>
      <c r="V175" s="7">
        <f t="shared" si="199"/>
        <v>0</v>
      </c>
      <c r="W175" s="7">
        <f t="shared" si="199"/>
        <v>0</v>
      </c>
      <c r="X175" s="7">
        <f t="shared" si="199"/>
        <v>0</v>
      </c>
      <c r="Y175" s="7">
        <f t="shared" si="199"/>
        <v>0</v>
      </c>
      <c r="Z175" s="7">
        <f t="shared" si="199"/>
        <v>0</v>
      </c>
      <c r="AA175" s="7">
        <f t="shared" si="199"/>
        <v>40</v>
      </c>
      <c r="AB175" s="7">
        <f t="shared" si="199"/>
        <v>3.5</v>
      </c>
      <c r="AC175" s="7">
        <f t="shared" si="199"/>
        <v>0</v>
      </c>
      <c r="AD175" s="7">
        <f t="shared" si="199"/>
        <v>0</v>
      </c>
      <c r="AE175" s="7">
        <f t="shared" si="199"/>
        <v>0</v>
      </c>
      <c r="AF175" s="7">
        <f t="shared" si="199"/>
        <v>0</v>
      </c>
      <c r="AG175" s="7">
        <f t="shared" si="199"/>
        <v>0</v>
      </c>
      <c r="AH175" s="7">
        <f t="shared" si="199"/>
        <v>0</v>
      </c>
      <c r="AI175" s="7">
        <f t="shared" si="199"/>
        <v>0</v>
      </c>
      <c r="AJ175" s="7">
        <f t="shared" si="199"/>
        <v>0</v>
      </c>
      <c r="AK175" s="7">
        <f t="shared" si="199"/>
        <v>0</v>
      </c>
      <c r="AL175" s="7">
        <f t="shared" si="199"/>
        <v>0</v>
      </c>
      <c r="AM175" s="7">
        <f t="shared" si="199"/>
        <v>0</v>
      </c>
      <c r="AN175" s="7">
        <f t="shared" si="199"/>
        <v>0</v>
      </c>
      <c r="AO175" s="7">
        <f t="shared" si="199"/>
        <v>0</v>
      </c>
      <c r="AP175" s="7">
        <f t="shared" si="199"/>
        <v>82</v>
      </c>
      <c r="AQ175" s="7">
        <f t="shared" si="199"/>
        <v>1.5</v>
      </c>
      <c r="AR175" s="7">
        <f t="shared" si="199"/>
        <v>31</v>
      </c>
      <c r="AS175" s="7">
        <f t="shared" si="199"/>
        <v>4</v>
      </c>
      <c r="AT175" s="7">
        <f t="shared" si="199"/>
        <v>2</v>
      </c>
      <c r="AU175" s="7">
        <f t="shared" si="199"/>
        <v>0</v>
      </c>
      <c r="AV175" s="7">
        <f t="shared" si="199"/>
        <v>0</v>
      </c>
      <c r="AW175" s="7">
        <f t="shared" si="199"/>
        <v>0</v>
      </c>
      <c r="AX175" s="7">
        <f t="shared" si="199"/>
        <v>0</v>
      </c>
      <c r="AY175" s="7">
        <f t="shared" si="199"/>
        <v>0</v>
      </c>
      <c r="AZ175" s="7">
        <f t="shared" si="199"/>
        <v>0</v>
      </c>
      <c r="BA175" s="7">
        <f t="shared" si="199"/>
        <v>0.5</v>
      </c>
      <c r="BB175" s="7">
        <f t="shared" si="199"/>
        <v>3</v>
      </c>
      <c r="BC175" s="7">
        <f t="shared" si="199"/>
        <v>3</v>
      </c>
      <c r="BD175" s="7">
        <f t="shared" si="199"/>
        <v>0</v>
      </c>
      <c r="BE175" s="7">
        <f t="shared" si="199"/>
        <v>0</v>
      </c>
      <c r="BF175" s="7">
        <f t="shared" si="199"/>
        <v>18</v>
      </c>
      <c r="BG175" s="7">
        <f t="shared" si="199"/>
        <v>0</v>
      </c>
      <c r="BH175" s="7">
        <f t="shared" si="199"/>
        <v>2.5</v>
      </c>
      <c r="BI175" s="7">
        <f t="shared" si="199"/>
        <v>0</v>
      </c>
      <c r="BJ175" s="7">
        <f t="shared" si="199"/>
        <v>5.5</v>
      </c>
      <c r="BK175" s="7">
        <f t="shared" si="199"/>
        <v>44</v>
      </c>
      <c r="BL175" s="7">
        <f t="shared" si="199"/>
        <v>3.5</v>
      </c>
      <c r="BM175" s="7">
        <f t="shared" si="199"/>
        <v>4</v>
      </c>
      <c r="BN175" s="7">
        <f t="shared" si="199"/>
        <v>31.5</v>
      </c>
      <c r="BO175" s="7">
        <f t="shared" si="199"/>
        <v>0</v>
      </c>
      <c r="BP175" s="7">
        <f t="shared" ref="BP175:EA175" si="200">BP14+BP15+BP36</f>
        <v>0</v>
      </c>
      <c r="BQ175" s="7">
        <f t="shared" si="200"/>
        <v>0</v>
      </c>
      <c r="BR175" s="7">
        <f t="shared" si="200"/>
        <v>0</v>
      </c>
      <c r="BS175" s="7">
        <f t="shared" si="200"/>
        <v>0</v>
      </c>
      <c r="BT175" s="7">
        <f t="shared" si="200"/>
        <v>0</v>
      </c>
      <c r="BU175" s="7">
        <f t="shared" si="200"/>
        <v>0</v>
      </c>
      <c r="BV175" s="7">
        <f t="shared" si="200"/>
        <v>0</v>
      </c>
      <c r="BW175" s="7">
        <f t="shared" si="200"/>
        <v>0</v>
      </c>
      <c r="BX175" s="7">
        <f t="shared" si="200"/>
        <v>0</v>
      </c>
      <c r="BY175" s="7">
        <f t="shared" si="200"/>
        <v>0</v>
      </c>
      <c r="BZ175" s="7">
        <f t="shared" si="200"/>
        <v>0</v>
      </c>
      <c r="CA175" s="7">
        <f t="shared" si="200"/>
        <v>0</v>
      </c>
      <c r="CB175" s="7">
        <f t="shared" si="200"/>
        <v>39</v>
      </c>
      <c r="CC175" s="7">
        <f t="shared" si="200"/>
        <v>0</v>
      </c>
      <c r="CD175" s="7">
        <f t="shared" si="200"/>
        <v>0</v>
      </c>
      <c r="CE175" s="7">
        <f t="shared" si="200"/>
        <v>0</v>
      </c>
      <c r="CF175" s="7">
        <f t="shared" si="200"/>
        <v>0</v>
      </c>
      <c r="CG175" s="7">
        <f t="shared" si="200"/>
        <v>0</v>
      </c>
      <c r="CH175" s="7">
        <f t="shared" si="200"/>
        <v>0</v>
      </c>
      <c r="CI175" s="7">
        <f t="shared" si="200"/>
        <v>0</v>
      </c>
      <c r="CJ175" s="7">
        <f t="shared" si="200"/>
        <v>0</v>
      </c>
      <c r="CK175" s="7">
        <f t="shared" si="200"/>
        <v>0</v>
      </c>
      <c r="CL175" s="7">
        <f t="shared" si="200"/>
        <v>3</v>
      </c>
      <c r="CM175" s="7">
        <f t="shared" si="200"/>
        <v>0</v>
      </c>
      <c r="CN175" s="7">
        <f t="shared" si="200"/>
        <v>122</v>
      </c>
      <c r="CO175" s="7">
        <f t="shared" si="200"/>
        <v>23.5</v>
      </c>
      <c r="CP175" s="7">
        <f t="shared" si="200"/>
        <v>5</v>
      </c>
      <c r="CQ175" s="7">
        <f t="shared" si="200"/>
        <v>0</v>
      </c>
      <c r="CR175" s="7">
        <f t="shared" si="200"/>
        <v>0</v>
      </c>
      <c r="CS175" s="7">
        <f t="shared" si="200"/>
        <v>0</v>
      </c>
      <c r="CT175" s="7">
        <f t="shared" si="200"/>
        <v>0</v>
      </c>
      <c r="CU175" s="7">
        <f t="shared" si="200"/>
        <v>2</v>
      </c>
      <c r="CV175" s="7">
        <f t="shared" si="200"/>
        <v>0</v>
      </c>
      <c r="CW175" s="7">
        <f t="shared" si="200"/>
        <v>0</v>
      </c>
      <c r="CX175" s="7">
        <f t="shared" si="200"/>
        <v>0</v>
      </c>
      <c r="CY175" s="7">
        <f t="shared" si="200"/>
        <v>0</v>
      </c>
      <c r="CZ175" s="7">
        <f t="shared" si="200"/>
        <v>0</v>
      </c>
      <c r="DA175" s="7">
        <f t="shared" si="200"/>
        <v>0</v>
      </c>
      <c r="DB175" s="7">
        <f t="shared" si="200"/>
        <v>0</v>
      </c>
      <c r="DC175" s="7">
        <f t="shared" si="200"/>
        <v>0</v>
      </c>
      <c r="DD175" s="7">
        <f t="shared" si="200"/>
        <v>0</v>
      </c>
      <c r="DE175" s="7">
        <f t="shared" si="200"/>
        <v>0</v>
      </c>
      <c r="DF175" s="7">
        <f t="shared" si="200"/>
        <v>33</v>
      </c>
      <c r="DG175" s="7">
        <f t="shared" si="200"/>
        <v>0</v>
      </c>
      <c r="DH175" s="7">
        <f t="shared" si="200"/>
        <v>0</v>
      </c>
      <c r="DI175" s="7">
        <f t="shared" si="200"/>
        <v>0</v>
      </c>
      <c r="DJ175" s="7">
        <f t="shared" si="200"/>
        <v>0</v>
      </c>
      <c r="DK175" s="7">
        <f t="shared" si="200"/>
        <v>0</v>
      </c>
      <c r="DL175" s="7">
        <f t="shared" si="200"/>
        <v>0</v>
      </c>
      <c r="DM175" s="7">
        <f t="shared" si="200"/>
        <v>0</v>
      </c>
      <c r="DN175" s="7">
        <f t="shared" si="200"/>
        <v>0</v>
      </c>
      <c r="DO175" s="7">
        <f t="shared" si="200"/>
        <v>0</v>
      </c>
      <c r="DP175" s="7">
        <f t="shared" si="200"/>
        <v>0</v>
      </c>
      <c r="DQ175" s="7">
        <f t="shared" si="200"/>
        <v>0</v>
      </c>
      <c r="DR175" s="7">
        <f t="shared" si="200"/>
        <v>0</v>
      </c>
      <c r="DS175" s="7">
        <f t="shared" si="200"/>
        <v>0</v>
      </c>
      <c r="DT175" s="7">
        <f t="shared" si="200"/>
        <v>0</v>
      </c>
      <c r="DU175" s="7">
        <f t="shared" si="200"/>
        <v>0</v>
      </c>
      <c r="DV175" s="7">
        <f t="shared" si="200"/>
        <v>0</v>
      </c>
      <c r="DW175" s="7">
        <f t="shared" si="200"/>
        <v>0</v>
      </c>
      <c r="DX175" s="7">
        <f t="shared" si="200"/>
        <v>0</v>
      </c>
      <c r="DY175" s="7">
        <f t="shared" si="200"/>
        <v>0</v>
      </c>
      <c r="DZ175" s="7">
        <f t="shared" si="200"/>
        <v>0</v>
      </c>
      <c r="EA175" s="7">
        <f t="shared" si="200"/>
        <v>0</v>
      </c>
      <c r="EB175" s="7">
        <f t="shared" ref="EB175:FX175" si="201">EB14+EB15+EB36</f>
        <v>0</v>
      </c>
      <c r="EC175" s="7">
        <f t="shared" si="201"/>
        <v>0</v>
      </c>
      <c r="ED175" s="7">
        <f t="shared" si="201"/>
        <v>0</v>
      </c>
      <c r="EE175" s="7">
        <f t="shared" si="201"/>
        <v>0</v>
      </c>
      <c r="EF175" s="7">
        <f t="shared" si="201"/>
        <v>3</v>
      </c>
      <c r="EG175" s="7">
        <f t="shared" si="201"/>
        <v>0</v>
      </c>
      <c r="EH175" s="7">
        <f t="shared" si="201"/>
        <v>0</v>
      </c>
      <c r="EI175" s="7">
        <f t="shared" si="201"/>
        <v>3</v>
      </c>
      <c r="EJ175" s="7">
        <f t="shared" si="201"/>
        <v>12</v>
      </c>
      <c r="EK175" s="7">
        <f t="shared" si="201"/>
        <v>0</v>
      </c>
      <c r="EL175" s="7">
        <f t="shared" si="201"/>
        <v>0</v>
      </c>
      <c r="EM175" s="7">
        <f t="shared" si="201"/>
        <v>0</v>
      </c>
      <c r="EN175" s="7">
        <f t="shared" si="201"/>
        <v>0</v>
      </c>
      <c r="EO175" s="7">
        <f t="shared" si="201"/>
        <v>0</v>
      </c>
      <c r="EP175" s="7">
        <f t="shared" si="201"/>
        <v>0</v>
      </c>
      <c r="EQ175" s="7">
        <f t="shared" si="201"/>
        <v>0</v>
      </c>
      <c r="ER175" s="7">
        <f t="shared" si="201"/>
        <v>1</v>
      </c>
      <c r="ES175" s="7">
        <f t="shared" si="201"/>
        <v>0</v>
      </c>
      <c r="ET175" s="7">
        <f t="shared" si="201"/>
        <v>0</v>
      </c>
      <c r="EU175" s="7">
        <f t="shared" si="201"/>
        <v>0</v>
      </c>
      <c r="EV175" s="7">
        <f t="shared" si="201"/>
        <v>0</v>
      </c>
      <c r="EW175" s="7">
        <f t="shared" si="201"/>
        <v>0</v>
      </c>
      <c r="EX175" s="7">
        <f t="shared" si="201"/>
        <v>0</v>
      </c>
      <c r="EY175" s="7">
        <f t="shared" si="201"/>
        <v>0</v>
      </c>
      <c r="EZ175" s="7">
        <f t="shared" si="201"/>
        <v>0</v>
      </c>
      <c r="FA175" s="7">
        <f t="shared" si="201"/>
        <v>7</v>
      </c>
      <c r="FB175" s="7">
        <f t="shared" si="201"/>
        <v>0</v>
      </c>
      <c r="FC175" s="7">
        <f t="shared" si="201"/>
        <v>1</v>
      </c>
      <c r="FD175" s="7">
        <f t="shared" si="201"/>
        <v>0</v>
      </c>
      <c r="FE175" s="7">
        <f t="shared" si="201"/>
        <v>0</v>
      </c>
      <c r="FF175" s="7">
        <f t="shared" si="201"/>
        <v>0</v>
      </c>
      <c r="FG175" s="7">
        <f t="shared" si="201"/>
        <v>0</v>
      </c>
      <c r="FH175" s="7">
        <f t="shared" si="201"/>
        <v>0</v>
      </c>
      <c r="FI175" s="7">
        <f t="shared" si="201"/>
        <v>1</v>
      </c>
      <c r="FJ175" s="7">
        <f t="shared" si="201"/>
        <v>0</v>
      </c>
      <c r="FK175" s="7">
        <f t="shared" si="201"/>
        <v>0</v>
      </c>
      <c r="FL175" s="7">
        <f t="shared" si="201"/>
        <v>0</v>
      </c>
      <c r="FM175" s="7">
        <f t="shared" si="201"/>
        <v>0</v>
      </c>
      <c r="FN175" s="7">
        <f t="shared" si="201"/>
        <v>7</v>
      </c>
      <c r="FO175" s="7">
        <f t="shared" si="201"/>
        <v>0</v>
      </c>
      <c r="FP175" s="7">
        <f t="shared" si="201"/>
        <v>0</v>
      </c>
      <c r="FQ175" s="7">
        <f t="shared" si="201"/>
        <v>0</v>
      </c>
      <c r="FR175" s="7">
        <f t="shared" si="201"/>
        <v>0</v>
      </c>
      <c r="FS175" s="7">
        <f t="shared" si="201"/>
        <v>0</v>
      </c>
      <c r="FT175" s="7">
        <f t="shared" si="201"/>
        <v>0</v>
      </c>
      <c r="FU175" s="7">
        <f t="shared" si="201"/>
        <v>0</v>
      </c>
      <c r="FV175" s="7">
        <f t="shared" si="201"/>
        <v>0</v>
      </c>
      <c r="FW175" s="7">
        <f t="shared" si="201"/>
        <v>0</v>
      </c>
      <c r="FX175" s="7">
        <f t="shared" si="201"/>
        <v>0</v>
      </c>
      <c r="FY175" s="7"/>
      <c r="FZ175" s="7">
        <f>SUM(C175:FX175)</f>
        <v>764.5</v>
      </c>
      <c r="GA175" s="42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</row>
    <row r="176" spans="1:195" x14ac:dyDescent="0.2">
      <c r="A176" s="6" t="s">
        <v>694</v>
      </c>
      <c r="B176" s="7" t="s">
        <v>695</v>
      </c>
      <c r="C176" s="7">
        <f t="shared" ref="C176:BN176" si="202">C175*C172</f>
        <v>9017</v>
      </c>
      <c r="D176" s="7">
        <f t="shared" si="202"/>
        <v>347154.5</v>
      </c>
      <c r="E176" s="7">
        <f t="shared" si="202"/>
        <v>0</v>
      </c>
      <c r="F176" s="7">
        <f t="shared" si="202"/>
        <v>36068</v>
      </c>
      <c r="G176" s="7">
        <f t="shared" si="202"/>
        <v>0</v>
      </c>
      <c r="H176" s="7">
        <f t="shared" si="202"/>
        <v>27051</v>
      </c>
      <c r="I176" s="7">
        <f t="shared" si="202"/>
        <v>18034</v>
      </c>
      <c r="J176" s="7">
        <f t="shared" si="202"/>
        <v>0</v>
      </c>
      <c r="K176" s="7">
        <f t="shared" si="202"/>
        <v>0</v>
      </c>
      <c r="L176" s="7">
        <f t="shared" si="202"/>
        <v>45085</v>
      </c>
      <c r="M176" s="7">
        <f t="shared" si="202"/>
        <v>0</v>
      </c>
      <c r="N176" s="7">
        <f t="shared" si="202"/>
        <v>126238</v>
      </c>
      <c r="O176" s="7">
        <f t="shared" si="202"/>
        <v>144272</v>
      </c>
      <c r="P176" s="7">
        <f t="shared" si="202"/>
        <v>0</v>
      </c>
      <c r="Q176" s="7">
        <f t="shared" si="202"/>
        <v>1253363</v>
      </c>
      <c r="R176" s="7">
        <f t="shared" si="202"/>
        <v>0</v>
      </c>
      <c r="S176" s="7">
        <f t="shared" si="202"/>
        <v>0</v>
      </c>
      <c r="T176" s="7">
        <f t="shared" si="202"/>
        <v>0</v>
      </c>
      <c r="U176" s="7">
        <f t="shared" si="202"/>
        <v>0</v>
      </c>
      <c r="V176" s="7">
        <f t="shared" si="202"/>
        <v>0</v>
      </c>
      <c r="W176" s="7">
        <f t="shared" si="202"/>
        <v>0</v>
      </c>
      <c r="X176" s="7">
        <f t="shared" si="202"/>
        <v>0</v>
      </c>
      <c r="Y176" s="7">
        <f t="shared" si="202"/>
        <v>0</v>
      </c>
      <c r="Z176" s="7">
        <f t="shared" si="202"/>
        <v>0</v>
      </c>
      <c r="AA176" s="7">
        <f t="shared" si="202"/>
        <v>360680</v>
      </c>
      <c r="AB176" s="7">
        <f t="shared" si="202"/>
        <v>31559.5</v>
      </c>
      <c r="AC176" s="7">
        <f t="shared" si="202"/>
        <v>0</v>
      </c>
      <c r="AD176" s="7">
        <f t="shared" si="202"/>
        <v>0</v>
      </c>
      <c r="AE176" s="7">
        <f t="shared" si="202"/>
        <v>0</v>
      </c>
      <c r="AF176" s="7">
        <f t="shared" si="202"/>
        <v>0</v>
      </c>
      <c r="AG176" s="7">
        <f t="shared" si="202"/>
        <v>0</v>
      </c>
      <c r="AH176" s="7">
        <f t="shared" si="202"/>
        <v>0</v>
      </c>
      <c r="AI176" s="7">
        <f t="shared" si="202"/>
        <v>0</v>
      </c>
      <c r="AJ176" s="7">
        <f t="shared" si="202"/>
        <v>0</v>
      </c>
      <c r="AK176" s="7">
        <f t="shared" si="202"/>
        <v>0</v>
      </c>
      <c r="AL176" s="7">
        <f t="shared" si="202"/>
        <v>0</v>
      </c>
      <c r="AM176" s="7">
        <f t="shared" si="202"/>
        <v>0</v>
      </c>
      <c r="AN176" s="7">
        <f t="shared" si="202"/>
        <v>0</v>
      </c>
      <c r="AO176" s="7">
        <f t="shared" si="202"/>
        <v>0</v>
      </c>
      <c r="AP176" s="7">
        <f t="shared" si="202"/>
        <v>739394</v>
      </c>
      <c r="AQ176" s="7">
        <f t="shared" si="202"/>
        <v>13525.5</v>
      </c>
      <c r="AR176" s="7">
        <f t="shared" si="202"/>
        <v>279527</v>
      </c>
      <c r="AS176" s="7">
        <f t="shared" si="202"/>
        <v>36068</v>
      </c>
      <c r="AT176" s="7">
        <f t="shared" si="202"/>
        <v>18034</v>
      </c>
      <c r="AU176" s="7">
        <f t="shared" si="202"/>
        <v>0</v>
      </c>
      <c r="AV176" s="7">
        <f t="shared" si="202"/>
        <v>0</v>
      </c>
      <c r="AW176" s="7">
        <f t="shared" si="202"/>
        <v>0</v>
      </c>
      <c r="AX176" s="7">
        <f t="shared" si="202"/>
        <v>0</v>
      </c>
      <c r="AY176" s="7">
        <f t="shared" si="202"/>
        <v>0</v>
      </c>
      <c r="AZ176" s="7">
        <f t="shared" si="202"/>
        <v>0</v>
      </c>
      <c r="BA176" s="7">
        <f t="shared" si="202"/>
        <v>4508.5</v>
      </c>
      <c r="BB176" s="7">
        <f t="shared" si="202"/>
        <v>27051</v>
      </c>
      <c r="BC176" s="7">
        <f t="shared" si="202"/>
        <v>27051</v>
      </c>
      <c r="BD176" s="7">
        <f t="shared" si="202"/>
        <v>0</v>
      </c>
      <c r="BE176" s="7">
        <f t="shared" si="202"/>
        <v>0</v>
      </c>
      <c r="BF176" s="7">
        <f t="shared" si="202"/>
        <v>162306</v>
      </c>
      <c r="BG176" s="7">
        <f t="shared" si="202"/>
        <v>0</v>
      </c>
      <c r="BH176" s="7">
        <f t="shared" si="202"/>
        <v>22542.5</v>
      </c>
      <c r="BI176" s="7">
        <f t="shared" si="202"/>
        <v>0</v>
      </c>
      <c r="BJ176" s="7">
        <f t="shared" si="202"/>
        <v>49593.5</v>
      </c>
      <c r="BK176" s="7">
        <f t="shared" si="202"/>
        <v>396748</v>
      </c>
      <c r="BL176" s="7">
        <f t="shared" si="202"/>
        <v>31559.5</v>
      </c>
      <c r="BM176" s="7">
        <f t="shared" si="202"/>
        <v>36068</v>
      </c>
      <c r="BN176" s="7">
        <f t="shared" si="202"/>
        <v>284035.5</v>
      </c>
      <c r="BO176" s="7">
        <f t="shared" ref="BO176:DZ176" si="203">BO175*BO172</f>
        <v>0</v>
      </c>
      <c r="BP176" s="7">
        <f t="shared" si="203"/>
        <v>0</v>
      </c>
      <c r="BQ176" s="7">
        <f t="shared" si="203"/>
        <v>0</v>
      </c>
      <c r="BR176" s="7">
        <f t="shared" si="203"/>
        <v>0</v>
      </c>
      <c r="BS176" s="7">
        <f t="shared" si="203"/>
        <v>0</v>
      </c>
      <c r="BT176" s="7">
        <f t="shared" si="203"/>
        <v>0</v>
      </c>
      <c r="BU176" s="7">
        <f t="shared" si="203"/>
        <v>0</v>
      </c>
      <c r="BV176" s="7">
        <f t="shared" si="203"/>
        <v>0</v>
      </c>
      <c r="BW176" s="7">
        <f t="shared" si="203"/>
        <v>0</v>
      </c>
      <c r="BX176" s="7">
        <f t="shared" si="203"/>
        <v>0</v>
      </c>
      <c r="BY176" s="7">
        <f t="shared" si="203"/>
        <v>0</v>
      </c>
      <c r="BZ176" s="7">
        <f t="shared" si="203"/>
        <v>0</v>
      </c>
      <c r="CA176" s="7">
        <f t="shared" si="203"/>
        <v>0</v>
      </c>
      <c r="CB176" s="7">
        <f t="shared" si="203"/>
        <v>351663</v>
      </c>
      <c r="CC176" s="7">
        <f t="shared" si="203"/>
        <v>0</v>
      </c>
      <c r="CD176" s="7">
        <f t="shared" si="203"/>
        <v>0</v>
      </c>
      <c r="CE176" s="7">
        <f t="shared" si="203"/>
        <v>0</v>
      </c>
      <c r="CF176" s="7">
        <f t="shared" si="203"/>
        <v>0</v>
      </c>
      <c r="CG176" s="7">
        <f t="shared" si="203"/>
        <v>0</v>
      </c>
      <c r="CH176" s="7">
        <f t="shared" si="203"/>
        <v>0</v>
      </c>
      <c r="CI176" s="7">
        <f t="shared" si="203"/>
        <v>0</v>
      </c>
      <c r="CJ176" s="7">
        <f t="shared" si="203"/>
        <v>0</v>
      </c>
      <c r="CK176" s="7">
        <f t="shared" si="203"/>
        <v>0</v>
      </c>
      <c r="CL176" s="7">
        <f t="shared" si="203"/>
        <v>27051</v>
      </c>
      <c r="CM176" s="7">
        <f t="shared" si="203"/>
        <v>0</v>
      </c>
      <c r="CN176" s="7">
        <f t="shared" si="203"/>
        <v>1100074</v>
      </c>
      <c r="CO176" s="7">
        <f t="shared" si="203"/>
        <v>211899.5</v>
      </c>
      <c r="CP176" s="7">
        <f t="shared" si="203"/>
        <v>45085</v>
      </c>
      <c r="CQ176" s="7">
        <f t="shared" si="203"/>
        <v>0</v>
      </c>
      <c r="CR176" s="7">
        <f t="shared" si="203"/>
        <v>0</v>
      </c>
      <c r="CS176" s="7">
        <f t="shared" si="203"/>
        <v>0</v>
      </c>
      <c r="CT176" s="7">
        <f t="shared" si="203"/>
        <v>0</v>
      </c>
      <c r="CU176" s="7">
        <f t="shared" si="203"/>
        <v>18034</v>
      </c>
      <c r="CV176" s="7">
        <f t="shared" si="203"/>
        <v>0</v>
      </c>
      <c r="CW176" s="7">
        <f t="shared" si="203"/>
        <v>0</v>
      </c>
      <c r="CX176" s="7">
        <f t="shared" si="203"/>
        <v>0</v>
      </c>
      <c r="CY176" s="7">
        <f t="shared" si="203"/>
        <v>0</v>
      </c>
      <c r="CZ176" s="7">
        <f t="shared" si="203"/>
        <v>0</v>
      </c>
      <c r="DA176" s="7">
        <f t="shared" si="203"/>
        <v>0</v>
      </c>
      <c r="DB176" s="7">
        <f t="shared" si="203"/>
        <v>0</v>
      </c>
      <c r="DC176" s="7">
        <f t="shared" si="203"/>
        <v>0</v>
      </c>
      <c r="DD176" s="7">
        <f t="shared" si="203"/>
        <v>0</v>
      </c>
      <c r="DE176" s="7">
        <f t="shared" si="203"/>
        <v>0</v>
      </c>
      <c r="DF176" s="7">
        <f t="shared" si="203"/>
        <v>297561</v>
      </c>
      <c r="DG176" s="7">
        <f t="shared" si="203"/>
        <v>0</v>
      </c>
      <c r="DH176" s="7">
        <f t="shared" si="203"/>
        <v>0</v>
      </c>
      <c r="DI176" s="7">
        <f t="shared" si="203"/>
        <v>0</v>
      </c>
      <c r="DJ176" s="7">
        <f t="shared" si="203"/>
        <v>0</v>
      </c>
      <c r="DK176" s="7">
        <f t="shared" si="203"/>
        <v>0</v>
      </c>
      <c r="DL176" s="7">
        <f t="shared" si="203"/>
        <v>0</v>
      </c>
      <c r="DM176" s="7">
        <f t="shared" si="203"/>
        <v>0</v>
      </c>
      <c r="DN176" s="7">
        <f t="shared" si="203"/>
        <v>0</v>
      </c>
      <c r="DO176" s="7">
        <f t="shared" si="203"/>
        <v>0</v>
      </c>
      <c r="DP176" s="7">
        <f t="shared" si="203"/>
        <v>0</v>
      </c>
      <c r="DQ176" s="7">
        <f t="shared" si="203"/>
        <v>0</v>
      </c>
      <c r="DR176" s="7">
        <f t="shared" si="203"/>
        <v>0</v>
      </c>
      <c r="DS176" s="7">
        <f t="shared" si="203"/>
        <v>0</v>
      </c>
      <c r="DT176" s="7">
        <f t="shared" si="203"/>
        <v>0</v>
      </c>
      <c r="DU176" s="7">
        <f t="shared" si="203"/>
        <v>0</v>
      </c>
      <c r="DV176" s="7">
        <f t="shared" si="203"/>
        <v>0</v>
      </c>
      <c r="DW176" s="7">
        <f t="shared" si="203"/>
        <v>0</v>
      </c>
      <c r="DX176" s="7">
        <f t="shared" si="203"/>
        <v>0</v>
      </c>
      <c r="DY176" s="7">
        <f t="shared" si="203"/>
        <v>0</v>
      </c>
      <c r="DZ176" s="7">
        <f t="shared" si="203"/>
        <v>0</v>
      </c>
      <c r="EA176" s="7">
        <f t="shared" ref="EA176:FX176" si="204">EA175*EA172</f>
        <v>0</v>
      </c>
      <c r="EB176" s="7">
        <f t="shared" si="204"/>
        <v>0</v>
      </c>
      <c r="EC176" s="7">
        <f t="shared" si="204"/>
        <v>0</v>
      </c>
      <c r="ED176" s="7">
        <f t="shared" si="204"/>
        <v>0</v>
      </c>
      <c r="EE176" s="7">
        <f t="shared" si="204"/>
        <v>0</v>
      </c>
      <c r="EF176" s="7">
        <f t="shared" si="204"/>
        <v>27051</v>
      </c>
      <c r="EG176" s="7">
        <f t="shared" si="204"/>
        <v>0</v>
      </c>
      <c r="EH176" s="7">
        <f t="shared" si="204"/>
        <v>0</v>
      </c>
      <c r="EI176" s="7">
        <f t="shared" si="204"/>
        <v>27051</v>
      </c>
      <c r="EJ176" s="7">
        <f t="shared" si="204"/>
        <v>108204</v>
      </c>
      <c r="EK176" s="7">
        <f t="shared" si="204"/>
        <v>0</v>
      </c>
      <c r="EL176" s="7">
        <f t="shared" si="204"/>
        <v>0</v>
      </c>
      <c r="EM176" s="7">
        <f t="shared" si="204"/>
        <v>0</v>
      </c>
      <c r="EN176" s="7">
        <f t="shared" si="204"/>
        <v>0</v>
      </c>
      <c r="EO176" s="7">
        <f t="shared" si="204"/>
        <v>0</v>
      </c>
      <c r="EP176" s="7">
        <f t="shared" si="204"/>
        <v>0</v>
      </c>
      <c r="EQ176" s="7">
        <f t="shared" si="204"/>
        <v>0</v>
      </c>
      <c r="ER176" s="7">
        <f t="shared" si="204"/>
        <v>9017</v>
      </c>
      <c r="ES176" s="7">
        <f t="shared" si="204"/>
        <v>0</v>
      </c>
      <c r="ET176" s="7">
        <f t="shared" si="204"/>
        <v>0</v>
      </c>
      <c r="EU176" s="7">
        <f t="shared" si="204"/>
        <v>0</v>
      </c>
      <c r="EV176" s="7">
        <f t="shared" si="204"/>
        <v>0</v>
      </c>
      <c r="EW176" s="7">
        <f t="shared" si="204"/>
        <v>0</v>
      </c>
      <c r="EX176" s="7">
        <f t="shared" si="204"/>
        <v>0</v>
      </c>
      <c r="EY176" s="7">
        <f t="shared" si="204"/>
        <v>0</v>
      </c>
      <c r="EZ176" s="7">
        <f t="shared" si="204"/>
        <v>0</v>
      </c>
      <c r="FA176" s="7">
        <f t="shared" si="204"/>
        <v>63119</v>
      </c>
      <c r="FB176" s="7">
        <f t="shared" si="204"/>
        <v>0</v>
      </c>
      <c r="FC176" s="7">
        <f t="shared" si="204"/>
        <v>9017</v>
      </c>
      <c r="FD176" s="7">
        <f t="shared" si="204"/>
        <v>0</v>
      </c>
      <c r="FE176" s="7">
        <f t="shared" si="204"/>
        <v>0</v>
      </c>
      <c r="FF176" s="7">
        <f t="shared" si="204"/>
        <v>0</v>
      </c>
      <c r="FG176" s="7">
        <f t="shared" si="204"/>
        <v>0</v>
      </c>
      <c r="FH176" s="7">
        <f t="shared" si="204"/>
        <v>0</v>
      </c>
      <c r="FI176" s="7">
        <f t="shared" si="204"/>
        <v>9017</v>
      </c>
      <c r="FJ176" s="7">
        <f t="shared" si="204"/>
        <v>0</v>
      </c>
      <c r="FK176" s="7">
        <f t="shared" si="204"/>
        <v>0</v>
      </c>
      <c r="FL176" s="7">
        <f t="shared" si="204"/>
        <v>0</v>
      </c>
      <c r="FM176" s="7">
        <f t="shared" si="204"/>
        <v>0</v>
      </c>
      <c r="FN176" s="7">
        <f t="shared" si="204"/>
        <v>63119</v>
      </c>
      <c r="FO176" s="7">
        <f t="shared" si="204"/>
        <v>0</v>
      </c>
      <c r="FP176" s="7">
        <f t="shared" si="204"/>
        <v>0</v>
      </c>
      <c r="FQ176" s="7">
        <f t="shared" si="204"/>
        <v>0</v>
      </c>
      <c r="FR176" s="7">
        <f t="shared" si="204"/>
        <v>0</v>
      </c>
      <c r="FS176" s="7">
        <f t="shared" si="204"/>
        <v>0</v>
      </c>
      <c r="FT176" s="7">
        <f t="shared" si="204"/>
        <v>0</v>
      </c>
      <c r="FU176" s="7">
        <f t="shared" si="204"/>
        <v>0</v>
      </c>
      <c r="FV176" s="7">
        <f t="shared" si="204"/>
        <v>0</v>
      </c>
      <c r="FW176" s="7">
        <f t="shared" si="204"/>
        <v>0</v>
      </c>
      <c r="FX176" s="7">
        <f t="shared" si="204"/>
        <v>0</v>
      </c>
      <c r="FY176" s="7"/>
      <c r="FZ176" s="7">
        <f>SUM(C176:FX176)</f>
        <v>6893496.5</v>
      </c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</row>
    <row r="177" spans="1:217" x14ac:dyDescent="0.2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42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</row>
    <row r="178" spans="1:217" x14ac:dyDescent="0.2">
      <c r="A178" s="6" t="s">
        <v>696</v>
      </c>
      <c r="B178" s="7" t="s">
        <v>697</v>
      </c>
      <c r="C178" s="7">
        <f t="shared" ref="C178:BN178" si="205">C173+C176</f>
        <v>1758315</v>
      </c>
      <c r="D178" s="7">
        <f t="shared" si="205"/>
        <v>347154.5</v>
      </c>
      <c r="E178" s="7">
        <f t="shared" si="205"/>
        <v>0</v>
      </c>
      <c r="F178" s="7">
        <f t="shared" si="205"/>
        <v>15572359</v>
      </c>
      <c r="G178" s="7">
        <f t="shared" si="205"/>
        <v>0</v>
      </c>
      <c r="H178" s="7">
        <f t="shared" si="205"/>
        <v>27051</v>
      </c>
      <c r="I178" s="7">
        <f t="shared" si="205"/>
        <v>18034</v>
      </c>
      <c r="J178" s="7">
        <f t="shared" si="205"/>
        <v>0</v>
      </c>
      <c r="K178" s="7">
        <f t="shared" si="205"/>
        <v>0</v>
      </c>
      <c r="L178" s="7">
        <f t="shared" si="205"/>
        <v>45085</v>
      </c>
      <c r="M178" s="7">
        <f t="shared" si="205"/>
        <v>0</v>
      </c>
      <c r="N178" s="7">
        <f t="shared" si="205"/>
        <v>126238</v>
      </c>
      <c r="O178" s="7">
        <f t="shared" si="205"/>
        <v>144272</v>
      </c>
      <c r="P178" s="7">
        <f t="shared" si="205"/>
        <v>0</v>
      </c>
      <c r="Q178" s="7">
        <f t="shared" si="205"/>
        <v>1253363</v>
      </c>
      <c r="R178" s="7">
        <f t="shared" si="205"/>
        <v>43840654</v>
      </c>
      <c r="S178" s="7">
        <f t="shared" si="205"/>
        <v>18034</v>
      </c>
      <c r="T178" s="7">
        <f t="shared" si="205"/>
        <v>0</v>
      </c>
      <c r="U178" s="7">
        <f t="shared" si="205"/>
        <v>0</v>
      </c>
      <c r="V178" s="7">
        <f t="shared" si="205"/>
        <v>0</v>
      </c>
      <c r="W178" s="7">
        <f t="shared" si="205"/>
        <v>0</v>
      </c>
      <c r="X178" s="7">
        <f t="shared" si="205"/>
        <v>0</v>
      </c>
      <c r="Y178" s="7">
        <f t="shared" si="205"/>
        <v>2966593</v>
      </c>
      <c r="Z178" s="7">
        <f t="shared" si="205"/>
        <v>0</v>
      </c>
      <c r="AA178" s="7">
        <f t="shared" si="205"/>
        <v>360680</v>
      </c>
      <c r="AB178" s="7">
        <f t="shared" si="205"/>
        <v>1762823.5</v>
      </c>
      <c r="AC178" s="7">
        <f t="shared" si="205"/>
        <v>0</v>
      </c>
      <c r="AD178" s="7">
        <f t="shared" si="205"/>
        <v>0</v>
      </c>
      <c r="AE178" s="7">
        <f t="shared" si="205"/>
        <v>0</v>
      </c>
      <c r="AF178" s="7">
        <f t="shared" si="205"/>
        <v>0</v>
      </c>
      <c r="AG178" s="7">
        <f t="shared" si="205"/>
        <v>0</v>
      </c>
      <c r="AH178" s="7">
        <f t="shared" si="205"/>
        <v>0</v>
      </c>
      <c r="AI178" s="7">
        <f t="shared" si="205"/>
        <v>0</v>
      </c>
      <c r="AJ178" s="7">
        <f t="shared" si="205"/>
        <v>0</v>
      </c>
      <c r="AK178" s="7">
        <f t="shared" si="205"/>
        <v>0</v>
      </c>
      <c r="AL178" s="7">
        <f t="shared" si="205"/>
        <v>0</v>
      </c>
      <c r="AM178" s="7">
        <f t="shared" si="205"/>
        <v>0</v>
      </c>
      <c r="AN178" s="7">
        <f t="shared" si="205"/>
        <v>0</v>
      </c>
      <c r="AO178" s="7">
        <f t="shared" si="205"/>
        <v>942276.5</v>
      </c>
      <c r="AP178" s="7">
        <f t="shared" si="205"/>
        <v>7700518</v>
      </c>
      <c r="AQ178" s="7">
        <f t="shared" si="205"/>
        <v>13525.5</v>
      </c>
      <c r="AR178" s="7">
        <f t="shared" si="205"/>
        <v>16050260</v>
      </c>
      <c r="AS178" s="7">
        <f t="shared" si="205"/>
        <v>36068</v>
      </c>
      <c r="AT178" s="7">
        <f t="shared" si="205"/>
        <v>18034</v>
      </c>
      <c r="AU178" s="7">
        <f t="shared" si="205"/>
        <v>0</v>
      </c>
      <c r="AV178" s="7">
        <f t="shared" si="205"/>
        <v>0</v>
      </c>
      <c r="AW178" s="7">
        <f t="shared" si="205"/>
        <v>0</v>
      </c>
      <c r="AX178" s="7">
        <f t="shared" si="205"/>
        <v>0</v>
      </c>
      <c r="AY178" s="7">
        <f t="shared" si="205"/>
        <v>0</v>
      </c>
      <c r="AZ178" s="7">
        <f t="shared" si="205"/>
        <v>1109091</v>
      </c>
      <c r="BA178" s="7">
        <f t="shared" si="205"/>
        <v>4508.5</v>
      </c>
      <c r="BB178" s="7">
        <f t="shared" si="205"/>
        <v>27051</v>
      </c>
      <c r="BC178" s="7">
        <f t="shared" si="205"/>
        <v>5054028.5</v>
      </c>
      <c r="BD178" s="7">
        <f t="shared" si="205"/>
        <v>0</v>
      </c>
      <c r="BE178" s="7">
        <f t="shared" si="205"/>
        <v>0</v>
      </c>
      <c r="BF178" s="7">
        <f t="shared" si="205"/>
        <v>9846564</v>
      </c>
      <c r="BG178" s="7">
        <f t="shared" si="205"/>
        <v>0</v>
      </c>
      <c r="BH178" s="7">
        <f t="shared" si="205"/>
        <v>184848.5</v>
      </c>
      <c r="BI178" s="7">
        <f t="shared" si="205"/>
        <v>0</v>
      </c>
      <c r="BJ178" s="7">
        <f t="shared" si="205"/>
        <v>49593.5</v>
      </c>
      <c r="BK178" s="7">
        <f t="shared" si="205"/>
        <v>90440510</v>
      </c>
      <c r="BL178" s="7">
        <f t="shared" si="205"/>
        <v>31559.5</v>
      </c>
      <c r="BM178" s="7">
        <f t="shared" si="205"/>
        <v>36068</v>
      </c>
      <c r="BN178" s="7">
        <f t="shared" si="205"/>
        <v>284035.5</v>
      </c>
      <c r="BO178" s="7">
        <f t="shared" ref="BO178:DZ178" si="206">BO173+BO176</f>
        <v>0</v>
      </c>
      <c r="BP178" s="7">
        <f t="shared" si="206"/>
        <v>0</v>
      </c>
      <c r="BQ178" s="7">
        <f t="shared" si="206"/>
        <v>0</v>
      </c>
      <c r="BR178" s="7">
        <f t="shared" si="206"/>
        <v>0</v>
      </c>
      <c r="BS178" s="7">
        <f t="shared" si="206"/>
        <v>0</v>
      </c>
      <c r="BT178" s="7">
        <f t="shared" si="206"/>
        <v>0</v>
      </c>
      <c r="BU178" s="7">
        <f t="shared" si="206"/>
        <v>0</v>
      </c>
      <c r="BV178" s="7">
        <f t="shared" si="206"/>
        <v>0</v>
      </c>
      <c r="BW178" s="7">
        <f t="shared" si="206"/>
        <v>0</v>
      </c>
      <c r="BX178" s="7">
        <f t="shared" si="206"/>
        <v>0</v>
      </c>
      <c r="BY178" s="7">
        <f t="shared" si="206"/>
        <v>0</v>
      </c>
      <c r="BZ178" s="7">
        <f t="shared" si="206"/>
        <v>0</v>
      </c>
      <c r="CA178" s="7">
        <f t="shared" si="206"/>
        <v>0</v>
      </c>
      <c r="CB178" s="7">
        <f t="shared" si="206"/>
        <v>8327199.5</v>
      </c>
      <c r="CC178" s="7">
        <f t="shared" si="206"/>
        <v>0</v>
      </c>
      <c r="CD178" s="7">
        <f t="shared" si="206"/>
        <v>0</v>
      </c>
      <c r="CE178" s="7">
        <f t="shared" si="206"/>
        <v>0</v>
      </c>
      <c r="CF178" s="7">
        <f t="shared" si="206"/>
        <v>0</v>
      </c>
      <c r="CG178" s="7">
        <f t="shared" si="206"/>
        <v>0</v>
      </c>
      <c r="CH178" s="7">
        <f t="shared" si="206"/>
        <v>0</v>
      </c>
      <c r="CI178" s="7">
        <f t="shared" si="206"/>
        <v>0</v>
      </c>
      <c r="CJ178" s="7">
        <f t="shared" si="206"/>
        <v>0</v>
      </c>
      <c r="CK178" s="7">
        <f t="shared" si="206"/>
        <v>8656320</v>
      </c>
      <c r="CL178" s="7">
        <f t="shared" si="206"/>
        <v>117221</v>
      </c>
      <c r="CM178" s="7">
        <f t="shared" si="206"/>
        <v>243459</v>
      </c>
      <c r="CN178" s="7">
        <f t="shared" si="206"/>
        <v>6018847.5</v>
      </c>
      <c r="CO178" s="7">
        <f t="shared" si="206"/>
        <v>211899.5</v>
      </c>
      <c r="CP178" s="7">
        <f t="shared" si="206"/>
        <v>45085</v>
      </c>
      <c r="CQ178" s="7">
        <f t="shared" si="206"/>
        <v>0</v>
      </c>
      <c r="CR178" s="7">
        <f t="shared" si="206"/>
        <v>0</v>
      </c>
      <c r="CS178" s="7">
        <f t="shared" si="206"/>
        <v>0</v>
      </c>
      <c r="CT178" s="7">
        <f t="shared" si="206"/>
        <v>0</v>
      </c>
      <c r="CU178" s="7">
        <f t="shared" si="206"/>
        <v>3363341</v>
      </c>
      <c r="CV178" s="7">
        <f t="shared" si="206"/>
        <v>0</v>
      </c>
      <c r="CW178" s="7">
        <f t="shared" si="206"/>
        <v>0</v>
      </c>
      <c r="CX178" s="7">
        <f t="shared" si="206"/>
        <v>0</v>
      </c>
      <c r="CY178" s="7">
        <f t="shared" si="206"/>
        <v>0</v>
      </c>
      <c r="CZ178" s="7">
        <f t="shared" si="206"/>
        <v>0</v>
      </c>
      <c r="DA178" s="7">
        <f t="shared" si="206"/>
        <v>0</v>
      </c>
      <c r="DB178" s="7">
        <f t="shared" si="206"/>
        <v>0</v>
      </c>
      <c r="DC178" s="7">
        <f t="shared" si="206"/>
        <v>0</v>
      </c>
      <c r="DD178" s="7">
        <f t="shared" si="206"/>
        <v>0</v>
      </c>
      <c r="DE178" s="7">
        <f t="shared" si="206"/>
        <v>0</v>
      </c>
      <c r="DF178" s="7">
        <f t="shared" si="206"/>
        <v>297561</v>
      </c>
      <c r="DG178" s="7">
        <f t="shared" si="206"/>
        <v>0</v>
      </c>
      <c r="DH178" s="7">
        <f t="shared" si="206"/>
        <v>0</v>
      </c>
      <c r="DI178" s="7">
        <f t="shared" si="206"/>
        <v>27051</v>
      </c>
      <c r="DJ178" s="7">
        <f t="shared" si="206"/>
        <v>0</v>
      </c>
      <c r="DK178" s="7">
        <f t="shared" si="206"/>
        <v>0</v>
      </c>
      <c r="DL178" s="7">
        <f t="shared" si="206"/>
        <v>0</v>
      </c>
      <c r="DM178" s="7">
        <f t="shared" si="206"/>
        <v>0</v>
      </c>
      <c r="DN178" s="7">
        <f t="shared" si="206"/>
        <v>0</v>
      </c>
      <c r="DO178" s="7">
        <f t="shared" si="206"/>
        <v>0</v>
      </c>
      <c r="DP178" s="7">
        <f t="shared" si="206"/>
        <v>0</v>
      </c>
      <c r="DQ178" s="7">
        <f t="shared" si="206"/>
        <v>0</v>
      </c>
      <c r="DR178" s="7">
        <f t="shared" si="206"/>
        <v>0</v>
      </c>
      <c r="DS178" s="7">
        <f t="shared" si="206"/>
        <v>0</v>
      </c>
      <c r="DT178" s="7">
        <f t="shared" si="206"/>
        <v>0</v>
      </c>
      <c r="DU178" s="7">
        <f t="shared" si="206"/>
        <v>0</v>
      </c>
      <c r="DV178" s="7">
        <f t="shared" si="206"/>
        <v>0</v>
      </c>
      <c r="DW178" s="7">
        <f t="shared" si="206"/>
        <v>0</v>
      </c>
      <c r="DX178" s="7">
        <f t="shared" si="206"/>
        <v>0</v>
      </c>
      <c r="DY178" s="7">
        <f t="shared" si="206"/>
        <v>0</v>
      </c>
      <c r="DZ178" s="7">
        <f t="shared" si="206"/>
        <v>0</v>
      </c>
      <c r="EA178" s="7">
        <f t="shared" ref="EA178:FX178" si="207">EA173+EA176</f>
        <v>0</v>
      </c>
      <c r="EB178" s="7">
        <f t="shared" si="207"/>
        <v>0</v>
      </c>
      <c r="EC178" s="7">
        <f t="shared" si="207"/>
        <v>0</v>
      </c>
      <c r="ED178" s="7">
        <f t="shared" si="207"/>
        <v>0</v>
      </c>
      <c r="EE178" s="7">
        <f t="shared" si="207"/>
        <v>0</v>
      </c>
      <c r="EF178" s="7">
        <f t="shared" si="207"/>
        <v>27051</v>
      </c>
      <c r="EG178" s="7">
        <f t="shared" si="207"/>
        <v>0</v>
      </c>
      <c r="EH178" s="7">
        <f t="shared" si="207"/>
        <v>0</v>
      </c>
      <c r="EI178" s="7">
        <f t="shared" si="207"/>
        <v>27051</v>
      </c>
      <c r="EJ178" s="7">
        <f t="shared" si="207"/>
        <v>1577975</v>
      </c>
      <c r="EK178" s="7">
        <f t="shared" si="207"/>
        <v>0</v>
      </c>
      <c r="EL178" s="7">
        <f t="shared" si="207"/>
        <v>0</v>
      </c>
      <c r="EM178" s="7">
        <f t="shared" si="207"/>
        <v>0</v>
      </c>
      <c r="EN178" s="7">
        <f t="shared" si="207"/>
        <v>757428</v>
      </c>
      <c r="EO178" s="7">
        <f t="shared" si="207"/>
        <v>0</v>
      </c>
      <c r="EP178" s="7">
        <f t="shared" si="207"/>
        <v>0</v>
      </c>
      <c r="EQ178" s="7">
        <f t="shared" si="207"/>
        <v>0</v>
      </c>
      <c r="ER178" s="7">
        <f t="shared" si="207"/>
        <v>9017</v>
      </c>
      <c r="ES178" s="7">
        <f t="shared" si="207"/>
        <v>0</v>
      </c>
      <c r="ET178" s="7">
        <f t="shared" si="207"/>
        <v>0</v>
      </c>
      <c r="EU178" s="7">
        <f t="shared" si="207"/>
        <v>0</v>
      </c>
      <c r="EV178" s="7">
        <f t="shared" si="207"/>
        <v>0</v>
      </c>
      <c r="EW178" s="7">
        <f t="shared" si="207"/>
        <v>0</v>
      </c>
      <c r="EX178" s="7">
        <f t="shared" si="207"/>
        <v>0</v>
      </c>
      <c r="EY178" s="7">
        <f t="shared" si="207"/>
        <v>3304730.5</v>
      </c>
      <c r="EZ178" s="7">
        <f t="shared" si="207"/>
        <v>0</v>
      </c>
      <c r="FA178" s="7">
        <f t="shared" si="207"/>
        <v>63119</v>
      </c>
      <c r="FB178" s="7">
        <f t="shared" si="207"/>
        <v>0</v>
      </c>
      <c r="FC178" s="7">
        <f t="shared" si="207"/>
        <v>9017</v>
      </c>
      <c r="FD178" s="7">
        <f t="shared" si="207"/>
        <v>0</v>
      </c>
      <c r="FE178" s="7">
        <f t="shared" si="207"/>
        <v>0</v>
      </c>
      <c r="FF178" s="7">
        <f t="shared" si="207"/>
        <v>0</v>
      </c>
      <c r="FG178" s="7">
        <f t="shared" si="207"/>
        <v>0</v>
      </c>
      <c r="FH178" s="7">
        <f t="shared" si="207"/>
        <v>0</v>
      </c>
      <c r="FI178" s="7">
        <f t="shared" si="207"/>
        <v>9017</v>
      </c>
      <c r="FJ178" s="7">
        <f t="shared" si="207"/>
        <v>0</v>
      </c>
      <c r="FK178" s="7">
        <f t="shared" si="207"/>
        <v>0</v>
      </c>
      <c r="FL178" s="7">
        <f t="shared" si="207"/>
        <v>0</v>
      </c>
      <c r="FM178" s="7">
        <f t="shared" si="207"/>
        <v>0</v>
      </c>
      <c r="FN178" s="7">
        <f t="shared" si="207"/>
        <v>3124390.5</v>
      </c>
      <c r="FO178" s="7">
        <f t="shared" si="207"/>
        <v>0</v>
      </c>
      <c r="FP178" s="7">
        <f t="shared" si="207"/>
        <v>0</v>
      </c>
      <c r="FQ178" s="7">
        <f t="shared" si="207"/>
        <v>0</v>
      </c>
      <c r="FR178" s="7">
        <f t="shared" si="207"/>
        <v>0</v>
      </c>
      <c r="FS178" s="7">
        <f t="shared" si="207"/>
        <v>0</v>
      </c>
      <c r="FT178" s="7">
        <f t="shared" si="207"/>
        <v>0</v>
      </c>
      <c r="FU178" s="7">
        <f t="shared" si="207"/>
        <v>0</v>
      </c>
      <c r="FV178" s="7">
        <f t="shared" si="207"/>
        <v>0</v>
      </c>
      <c r="FW178" s="7">
        <f t="shared" si="207"/>
        <v>0</v>
      </c>
      <c r="FX178" s="7">
        <f t="shared" si="207"/>
        <v>0</v>
      </c>
      <c r="FY178" s="7"/>
      <c r="FZ178" s="7">
        <f>FZ176+FZ173</f>
        <v>236285976.5</v>
      </c>
      <c r="GA178" s="89">
        <v>236285976.5</v>
      </c>
      <c r="GB178" s="7">
        <f>FZ178-GA178</f>
        <v>0</v>
      </c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</row>
    <row r="179" spans="1:217" x14ac:dyDescent="0.2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42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</row>
    <row r="180" spans="1:217" ht="15.75" x14ac:dyDescent="0.25">
      <c r="A180" s="6" t="s">
        <v>601</v>
      </c>
      <c r="B180" s="43" t="s">
        <v>698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95"/>
      <c r="GO180" s="95"/>
      <c r="GP180" s="95"/>
      <c r="GQ180" s="95"/>
      <c r="GR180" s="95"/>
      <c r="GS180" s="95"/>
      <c r="GT180" s="95"/>
      <c r="GU180" s="95"/>
      <c r="GV180" s="95"/>
      <c r="GW180" s="95"/>
      <c r="GX180" s="95"/>
      <c r="GY180" s="95"/>
      <c r="GZ180" s="95"/>
      <c r="HA180" s="95"/>
      <c r="HB180" s="95"/>
      <c r="HC180" s="95"/>
      <c r="HD180" s="95"/>
      <c r="HE180" s="95"/>
      <c r="HF180" s="95"/>
      <c r="HG180" s="95"/>
      <c r="HH180" s="95"/>
      <c r="HI180" s="95"/>
    </row>
    <row r="181" spans="1:217" x14ac:dyDescent="0.2">
      <c r="A181" s="6" t="s">
        <v>699</v>
      </c>
      <c r="B181" s="7" t="s">
        <v>700</v>
      </c>
      <c r="C181" s="7">
        <f t="shared" ref="C181:BN181" si="208">IF(C102&lt;=459,1,0)</f>
        <v>0</v>
      </c>
      <c r="D181" s="7">
        <f t="shared" si="208"/>
        <v>0</v>
      </c>
      <c r="E181" s="7">
        <f t="shared" si="208"/>
        <v>0</v>
      </c>
      <c r="F181" s="7">
        <f t="shared" si="208"/>
        <v>0</v>
      </c>
      <c r="G181" s="7">
        <f t="shared" si="208"/>
        <v>0</v>
      </c>
      <c r="H181" s="7">
        <f t="shared" si="208"/>
        <v>0</v>
      </c>
      <c r="I181" s="7">
        <f t="shared" si="208"/>
        <v>0</v>
      </c>
      <c r="J181" s="7">
        <f t="shared" si="208"/>
        <v>0</v>
      </c>
      <c r="K181" s="7">
        <f t="shared" si="208"/>
        <v>1</v>
      </c>
      <c r="L181" s="7">
        <f t="shared" si="208"/>
        <v>0</v>
      </c>
      <c r="M181" s="7">
        <f t="shared" si="208"/>
        <v>0</v>
      </c>
      <c r="N181" s="7">
        <f t="shared" si="208"/>
        <v>0</v>
      </c>
      <c r="O181" s="7">
        <f t="shared" si="208"/>
        <v>0</v>
      </c>
      <c r="P181" s="7">
        <f t="shared" si="208"/>
        <v>1</v>
      </c>
      <c r="Q181" s="7">
        <f t="shared" si="208"/>
        <v>0</v>
      </c>
      <c r="R181" s="7">
        <f t="shared" si="208"/>
        <v>0</v>
      </c>
      <c r="S181" s="7">
        <f t="shared" si="208"/>
        <v>0</v>
      </c>
      <c r="T181" s="7">
        <f t="shared" si="208"/>
        <v>1</v>
      </c>
      <c r="U181" s="7">
        <f t="shared" si="208"/>
        <v>1</v>
      </c>
      <c r="V181" s="7">
        <f t="shared" si="208"/>
        <v>1</v>
      </c>
      <c r="W181" s="7">
        <f t="shared" si="208"/>
        <v>1</v>
      </c>
      <c r="X181" s="7">
        <f t="shared" si="208"/>
        <v>1</v>
      </c>
      <c r="Y181" s="7">
        <f t="shared" si="208"/>
        <v>0</v>
      </c>
      <c r="Z181" s="7">
        <f t="shared" si="208"/>
        <v>1</v>
      </c>
      <c r="AA181" s="7">
        <f t="shared" si="208"/>
        <v>0</v>
      </c>
      <c r="AB181" s="7">
        <f t="shared" si="208"/>
        <v>0</v>
      </c>
      <c r="AC181" s="7">
        <f t="shared" si="208"/>
        <v>0</v>
      </c>
      <c r="AD181" s="7">
        <f t="shared" si="208"/>
        <v>0</v>
      </c>
      <c r="AE181" s="7">
        <f t="shared" si="208"/>
        <v>1</v>
      </c>
      <c r="AF181" s="7">
        <f t="shared" si="208"/>
        <v>1</v>
      </c>
      <c r="AG181" s="7">
        <f t="shared" si="208"/>
        <v>0</v>
      </c>
      <c r="AH181" s="7">
        <f t="shared" si="208"/>
        <v>0</v>
      </c>
      <c r="AI181" s="7">
        <f t="shared" si="208"/>
        <v>1</v>
      </c>
      <c r="AJ181" s="7">
        <f t="shared" si="208"/>
        <v>1</v>
      </c>
      <c r="AK181" s="7">
        <f t="shared" si="208"/>
        <v>1</v>
      </c>
      <c r="AL181" s="7">
        <f t="shared" si="208"/>
        <v>1</v>
      </c>
      <c r="AM181" s="7">
        <f t="shared" si="208"/>
        <v>1</v>
      </c>
      <c r="AN181" s="7">
        <f t="shared" si="208"/>
        <v>1</v>
      </c>
      <c r="AO181" s="7">
        <f t="shared" si="208"/>
        <v>0</v>
      </c>
      <c r="AP181" s="7">
        <f t="shared" si="208"/>
        <v>0</v>
      </c>
      <c r="AQ181" s="7">
        <f t="shared" si="208"/>
        <v>1</v>
      </c>
      <c r="AR181" s="7">
        <f t="shared" si="208"/>
        <v>0</v>
      </c>
      <c r="AS181" s="7">
        <f t="shared" si="208"/>
        <v>0</v>
      </c>
      <c r="AT181" s="7">
        <f t="shared" si="208"/>
        <v>0</v>
      </c>
      <c r="AU181" s="7">
        <f t="shared" si="208"/>
        <v>1</v>
      </c>
      <c r="AV181" s="7">
        <f t="shared" si="208"/>
        <v>1</v>
      </c>
      <c r="AW181" s="7">
        <f t="shared" si="208"/>
        <v>1</v>
      </c>
      <c r="AX181" s="7">
        <f t="shared" si="208"/>
        <v>1</v>
      </c>
      <c r="AY181" s="7">
        <f t="shared" si="208"/>
        <v>1</v>
      </c>
      <c r="AZ181" s="7">
        <f t="shared" si="208"/>
        <v>0</v>
      </c>
      <c r="BA181" s="7">
        <f t="shared" si="208"/>
        <v>0</v>
      </c>
      <c r="BB181" s="7">
        <f t="shared" si="208"/>
        <v>0</v>
      </c>
      <c r="BC181" s="7">
        <f t="shared" si="208"/>
        <v>0</v>
      </c>
      <c r="BD181" s="7">
        <f t="shared" si="208"/>
        <v>0</v>
      </c>
      <c r="BE181" s="7">
        <f t="shared" si="208"/>
        <v>0</v>
      </c>
      <c r="BF181" s="7">
        <f t="shared" si="208"/>
        <v>0</v>
      </c>
      <c r="BG181" s="7">
        <f t="shared" si="208"/>
        <v>0</v>
      </c>
      <c r="BH181" s="7">
        <f t="shared" si="208"/>
        <v>0</v>
      </c>
      <c r="BI181" s="7">
        <f t="shared" si="208"/>
        <v>1</v>
      </c>
      <c r="BJ181" s="7">
        <f t="shared" si="208"/>
        <v>0</v>
      </c>
      <c r="BK181" s="7">
        <f t="shared" si="208"/>
        <v>0</v>
      </c>
      <c r="BL181" s="7">
        <f t="shared" si="208"/>
        <v>1</v>
      </c>
      <c r="BM181" s="7">
        <f t="shared" si="208"/>
        <v>1</v>
      </c>
      <c r="BN181" s="7">
        <f t="shared" si="208"/>
        <v>0</v>
      </c>
      <c r="BO181" s="7">
        <f t="shared" ref="BO181:DZ181" si="209">IF(BO102&lt;=459,1,0)</f>
        <v>0</v>
      </c>
      <c r="BP181" s="7">
        <f t="shared" si="209"/>
        <v>1</v>
      </c>
      <c r="BQ181" s="7">
        <f t="shared" si="209"/>
        <v>0</v>
      </c>
      <c r="BR181" s="7">
        <f t="shared" si="209"/>
        <v>0</v>
      </c>
      <c r="BS181" s="7">
        <f t="shared" si="209"/>
        <v>0</v>
      </c>
      <c r="BT181" s="7">
        <f t="shared" si="209"/>
        <v>1</v>
      </c>
      <c r="BU181" s="7">
        <f t="shared" si="209"/>
        <v>1</v>
      </c>
      <c r="BV181" s="7">
        <f t="shared" si="209"/>
        <v>0</v>
      </c>
      <c r="BW181" s="7">
        <f t="shared" si="209"/>
        <v>0</v>
      </c>
      <c r="BX181" s="7">
        <f t="shared" si="209"/>
        <v>1</v>
      </c>
      <c r="BY181" s="7">
        <f t="shared" si="209"/>
        <v>0</v>
      </c>
      <c r="BZ181" s="7">
        <f t="shared" si="209"/>
        <v>1</v>
      </c>
      <c r="CA181" s="7">
        <f t="shared" si="209"/>
        <v>1</v>
      </c>
      <c r="CB181" s="7">
        <f t="shared" si="209"/>
        <v>0</v>
      </c>
      <c r="CC181" s="7">
        <f t="shared" si="209"/>
        <v>1</v>
      </c>
      <c r="CD181" s="7">
        <f t="shared" si="209"/>
        <v>1</v>
      </c>
      <c r="CE181" s="7">
        <f t="shared" si="209"/>
        <v>1</v>
      </c>
      <c r="CF181" s="7">
        <f t="shared" si="209"/>
        <v>1</v>
      </c>
      <c r="CG181" s="7">
        <f t="shared" si="209"/>
        <v>1</v>
      </c>
      <c r="CH181" s="7">
        <f t="shared" si="209"/>
        <v>1</v>
      </c>
      <c r="CI181" s="7">
        <f t="shared" si="209"/>
        <v>0</v>
      </c>
      <c r="CJ181" s="7">
        <f t="shared" si="209"/>
        <v>0</v>
      </c>
      <c r="CK181" s="7">
        <f t="shared" si="209"/>
        <v>0</v>
      </c>
      <c r="CL181" s="7">
        <f t="shared" si="209"/>
        <v>0</v>
      </c>
      <c r="CM181" s="7">
        <f t="shared" si="209"/>
        <v>0</v>
      </c>
      <c r="CN181" s="7">
        <f t="shared" si="209"/>
        <v>0</v>
      </c>
      <c r="CO181" s="7">
        <f t="shared" si="209"/>
        <v>0</v>
      </c>
      <c r="CP181" s="7">
        <f t="shared" si="209"/>
        <v>0</v>
      </c>
      <c r="CQ181" s="7">
        <f t="shared" si="209"/>
        <v>0</v>
      </c>
      <c r="CR181" s="7">
        <f t="shared" si="209"/>
        <v>1</v>
      </c>
      <c r="CS181" s="7">
        <f t="shared" si="209"/>
        <v>1</v>
      </c>
      <c r="CT181" s="7">
        <f t="shared" si="209"/>
        <v>1</v>
      </c>
      <c r="CU181" s="7">
        <f t="shared" si="209"/>
        <v>1</v>
      </c>
      <c r="CV181" s="7">
        <f t="shared" si="209"/>
        <v>1</v>
      </c>
      <c r="CW181" s="7">
        <f t="shared" si="209"/>
        <v>1</v>
      </c>
      <c r="CX181" s="7">
        <f t="shared" si="209"/>
        <v>0</v>
      </c>
      <c r="CY181" s="7">
        <f t="shared" si="209"/>
        <v>1</v>
      </c>
      <c r="CZ181" s="7">
        <f t="shared" si="209"/>
        <v>0</v>
      </c>
      <c r="DA181" s="7">
        <f t="shared" si="209"/>
        <v>1</v>
      </c>
      <c r="DB181" s="7">
        <f t="shared" si="209"/>
        <v>1</v>
      </c>
      <c r="DC181" s="7">
        <f t="shared" si="209"/>
        <v>1</v>
      </c>
      <c r="DD181" s="7">
        <f t="shared" si="209"/>
        <v>1</v>
      </c>
      <c r="DE181" s="7">
        <f t="shared" si="209"/>
        <v>1</v>
      </c>
      <c r="DF181" s="7">
        <f t="shared" si="209"/>
        <v>0</v>
      </c>
      <c r="DG181" s="7">
        <f t="shared" si="209"/>
        <v>1</v>
      </c>
      <c r="DH181" s="7">
        <f t="shared" si="209"/>
        <v>0</v>
      </c>
      <c r="DI181" s="7">
        <f t="shared" si="209"/>
        <v>0</v>
      </c>
      <c r="DJ181" s="7">
        <f t="shared" si="209"/>
        <v>0</v>
      </c>
      <c r="DK181" s="7">
        <f t="shared" si="209"/>
        <v>0</v>
      </c>
      <c r="DL181" s="7">
        <f t="shared" si="209"/>
        <v>0</v>
      </c>
      <c r="DM181" s="7">
        <f t="shared" si="209"/>
        <v>1</v>
      </c>
      <c r="DN181" s="7">
        <f t="shared" si="209"/>
        <v>0</v>
      </c>
      <c r="DO181" s="7">
        <f t="shared" si="209"/>
        <v>0</v>
      </c>
      <c r="DP181" s="7">
        <f t="shared" si="209"/>
        <v>1</v>
      </c>
      <c r="DQ181" s="7">
        <f t="shared" si="209"/>
        <v>0</v>
      </c>
      <c r="DR181" s="7">
        <f t="shared" si="209"/>
        <v>0</v>
      </c>
      <c r="DS181" s="7">
        <f t="shared" si="209"/>
        <v>0</v>
      </c>
      <c r="DT181" s="7">
        <f t="shared" si="209"/>
        <v>1</v>
      </c>
      <c r="DU181" s="7">
        <f t="shared" si="209"/>
        <v>1</v>
      </c>
      <c r="DV181" s="7">
        <f t="shared" si="209"/>
        <v>1</v>
      </c>
      <c r="DW181" s="7">
        <f t="shared" si="209"/>
        <v>1</v>
      </c>
      <c r="DX181" s="7">
        <f t="shared" si="209"/>
        <v>1</v>
      </c>
      <c r="DY181" s="7">
        <f t="shared" si="209"/>
        <v>1</v>
      </c>
      <c r="DZ181" s="7">
        <f t="shared" si="209"/>
        <v>0</v>
      </c>
      <c r="EA181" s="7">
        <f t="shared" ref="EA181:FX181" si="210">IF(EA102&lt;=459,1,0)</f>
        <v>0</v>
      </c>
      <c r="EB181" s="7">
        <f t="shared" si="210"/>
        <v>0</v>
      </c>
      <c r="EC181" s="7">
        <f t="shared" si="210"/>
        <v>1</v>
      </c>
      <c r="ED181" s="7">
        <f t="shared" si="210"/>
        <v>0</v>
      </c>
      <c r="EE181" s="7">
        <f t="shared" si="210"/>
        <v>1</v>
      </c>
      <c r="EF181" s="7">
        <f t="shared" si="210"/>
        <v>0</v>
      </c>
      <c r="EG181" s="7">
        <f t="shared" si="210"/>
        <v>1</v>
      </c>
      <c r="EH181" s="7">
        <f t="shared" si="210"/>
        <v>1</v>
      </c>
      <c r="EI181" s="7">
        <f t="shared" si="210"/>
        <v>0</v>
      </c>
      <c r="EJ181" s="7">
        <f t="shared" si="210"/>
        <v>0</v>
      </c>
      <c r="EK181" s="7">
        <f t="shared" si="210"/>
        <v>0</v>
      </c>
      <c r="EL181" s="7">
        <f t="shared" si="210"/>
        <v>0</v>
      </c>
      <c r="EM181" s="7">
        <f t="shared" si="210"/>
        <v>1</v>
      </c>
      <c r="EN181" s="7">
        <f t="shared" si="210"/>
        <v>0</v>
      </c>
      <c r="EO181" s="7">
        <f t="shared" si="210"/>
        <v>1</v>
      </c>
      <c r="EP181" s="7">
        <f t="shared" si="210"/>
        <v>1</v>
      </c>
      <c r="EQ181" s="7">
        <f t="shared" si="210"/>
        <v>0</v>
      </c>
      <c r="ER181" s="7">
        <f t="shared" si="210"/>
        <v>1</v>
      </c>
      <c r="ES181" s="7">
        <f t="shared" si="210"/>
        <v>1</v>
      </c>
      <c r="ET181" s="7">
        <f t="shared" si="210"/>
        <v>1</v>
      </c>
      <c r="EU181" s="7">
        <f t="shared" si="210"/>
        <v>0</v>
      </c>
      <c r="EV181" s="7">
        <f t="shared" si="210"/>
        <v>1</v>
      </c>
      <c r="EW181" s="7">
        <f t="shared" si="210"/>
        <v>0</v>
      </c>
      <c r="EX181" s="7">
        <f t="shared" si="210"/>
        <v>1</v>
      </c>
      <c r="EY181" s="7">
        <f t="shared" si="210"/>
        <v>0</v>
      </c>
      <c r="EZ181" s="7">
        <f t="shared" si="210"/>
        <v>1</v>
      </c>
      <c r="FA181" s="7">
        <f t="shared" si="210"/>
        <v>0</v>
      </c>
      <c r="FB181" s="7">
        <f t="shared" si="210"/>
        <v>1</v>
      </c>
      <c r="FC181" s="7">
        <f t="shared" si="210"/>
        <v>0</v>
      </c>
      <c r="FD181" s="7">
        <f t="shared" si="210"/>
        <v>1</v>
      </c>
      <c r="FE181" s="7">
        <f t="shared" si="210"/>
        <v>1</v>
      </c>
      <c r="FF181" s="7">
        <f t="shared" si="210"/>
        <v>1</v>
      </c>
      <c r="FG181" s="7">
        <f t="shared" si="210"/>
        <v>1</v>
      </c>
      <c r="FH181" s="7">
        <f t="shared" si="210"/>
        <v>1</v>
      </c>
      <c r="FI181" s="7">
        <f t="shared" si="210"/>
        <v>0</v>
      </c>
      <c r="FJ181" s="7">
        <f t="shared" si="210"/>
        <v>0</v>
      </c>
      <c r="FK181" s="7">
        <f t="shared" si="210"/>
        <v>0</v>
      </c>
      <c r="FL181" s="7">
        <f t="shared" si="210"/>
        <v>0</v>
      </c>
      <c r="FM181" s="7">
        <f t="shared" si="210"/>
        <v>0</v>
      </c>
      <c r="FN181" s="7">
        <f t="shared" si="210"/>
        <v>0</v>
      </c>
      <c r="FO181" s="7">
        <f t="shared" si="210"/>
        <v>0</v>
      </c>
      <c r="FP181" s="7">
        <f t="shared" si="210"/>
        <v>0</v>
      </c>
      <c r="FQ181" s="7">
        <f t="shared" si="210"/>
        <v>0</v>
      </c>
      <c r="FR181" s="7">
        <f t="shared" si="210"/>
        <v>1</v>
      </c>
      <c r="FS181" s="7">
        <f t="shared" si="210"/>
        <v>1</v>
      </c>
      <c r="FT181" s="7">
        <f t="shared" si="210"/>
        <v>1</v>
      </c>
      <c r="FU181" s="7">
        <f t="shared" si="210"/>
        <v>0</v>
      </c>
      <c r="FV181" s="7">
        <f t="shared" si="210"/>
        <v>0</v>
      </c>
      <c r="FW181" s="7">
        <f t="shared" si="210"/>
        <v>1</v>
      </c>
      <c r="FX181" s="7">
        <f t="shared" si="210"/>
        <v>1</v>
      </c>
      <c r="FY181" s="7"/>
      <c r="FZ181" s="7"/>
      <c r="GA181" s="82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</row>
    <row r="182" spans="1:217" x14ac:dyDescent="0.2">
      <c r="A182" s="6" t="s">
        <v>701</v>
      </c>
      <c r="B182" s="7" t="s">
        <v>702</v>
      </c>
      <c r="C182" s="7">
        <f t="shared" ref="C182:BN182" si="211">IF(C138&lt;=C19,1,0)</f>
        <v>0</v>
      </c>
      <c r="D182" s="7">
        <f t="shared" si="211"/>
        <v>0</v>
      </c>
      <c r="E182" s="7">
        <f t="shared" si="211"/>
        <v>0</v>
      </c>
      <c r="F182" s="7">
        <f t="shared" si="211"/>
        <v>1</v>
      </c>
      <c r="G182" s="7">
        <f t="shared" si="211"/>
        <v>1</v>
      </c>
      <c r="H182" s="7">
        <f t="shared" si="211"/>
        <v>1</v>
      </c>
      <c r="I182" s="7">
        <f t="shared" si="211"/>
        <v>0</v>
      </c>
      <c r="J182" s="7">
        <f t="shared" si="211"/>
        <v>0</v>
      </c>
      <c r="K182" s="7">
        <f t="shared" si="211"/>
        <v>0</v>
      </c>
      <c r="L182" s="7">
        <f t="shared" si="211"/>
        <v>0</v>
      </c>
      <c r="M182" s="7">
        <f t="shared" si="211"/>
        <v>0</v>
      </c>
      <c r="N182" s="7">
        <f t="shared" si="211"/>
        <v>1</v>
      </c>
      <c r="O182" s="7">
        <f t="shared" si="211"/>
        <v>1</v>
      </c>
      <c r="P182" s="7">
        <f t="shared" si="211"/>
        <v>0</v>
      </c>
      <c r="Q182" s="7">
        <f t="shared" si="211"/>
        <v>0</v>
      </c>
      <c r="R182" s="7">
        <f t="shared" si="211"/>
        <v>0</v>
      </c>
      <c r="S182" s="7">
        <f t="shared" si="211"/>
        <v>0</v>
      </c>
      <c r="T182" s="7">
        <f t="shared" si="211"/>
        <v>0</v>
      </c>
      <c r="U182" s="7">
        <f t="shared" si="211"/>
        <v>0</v>
      </c>
      <c r="V182" s="7">
        <f t="shared" si="211"/>
        <v>0</v>
      </c>
      <c r="W182" s="7">
        <f t="shared" si="211"/>
        <v>1</v>
      </c>
      <c r="X182" s="7">
        <f t="shared" si="211"/>
        <v>0</v>
      </c>
      <c r="Y182" s="7">
        <f t="shared" si="211"/>
        <v>0</v>
      </c>
      <c r="Z182" s="7">
        <f t="shared" si="211"/>
        <v>0</v>
      </c>
      <c r="AA182" s="7">
        <f t="shared" si="211"/>
        <v>1</v>
      </c>
      <c r="AB182" s="7">
        <f t="shared" si="211"/>
        <v>1</v>
      </c>
      <c r="AC182" s="7">
        <f t="shared" si="211"/>
        <v>1</v>
      </c>
      <c r="AD182" s="7">
        <f t="shared" si="211"/>
        <v>1</v>
      </c>
      <c r="AE182" s="7">
        <f t="shared" si="211"/>
        <v>0</v>
      </c>
      <c r="AF182" s="7">
        <f t="shared" si="211"/>
        <v>1</v>
      </c>
      <c r="AG182" s="7">
        <f t="shared" si="211"/>
        <v>1</v>
      </c>
      <c r="AH182" s="7">
        <f t="shared" si="211"/>
        <v>0</v>
      </c>
      <c r="AI182" s="7">
        <f t="shared" si="211"/>
        <v>0</v>
      </c>
      <c r="AJ182" s="7">
        <f t="shared" si="211"/>
        <v>0</v>
      </c>
      <c r="AK182" s="7">
        <f t="shared" si="211"/>
        <v>0</v>
      </c>
      <c r="AL182" s="7">
        <f t="shared" si="211"/>
        <v>0</v>
      </c>
      <c r="AM182" s="7">
        <f t="shared" si="211"/>
        <v>0</v>
      </c>
      <c r="AN182" s="7">
        <f t="shared" si="211"/>
        <v>1</v>
      </c>
      <c r="AO182" s="7">
        <f t="shared" si="211"/>
        <v>0</v>
      </c>
      <c r="AP182" s="7">
        <f t="shared" si="211"/>
        <v>0</v>
      </c>
      <c r="AQ182" s="7">
        <f t="shared" si="211"/>
        <v>0</v>
      </c>
      <c r="AR182" s="7">
        <f t="shared" si="211"/>
        <v>1</v>
      </c>
      <c r="AS182" s="7">
        <f t="shared" si="211"/>
        <v>1</v>
      </c>
      <c r="AT182" s="7">
        <f t="shared" si="211"/>
        <v>1</v>
      </c>
      <c r="AU182" s="7">
        <f t="shared" si="211"/>
        <v>0</v>
      </c>
      <c r="AV182" s="7">
        <f t="shared" si="211"/>
        <v>0</v>
      </c>
      <c r="AW182" s="7">
        <f t="shared" si="211"/>
        <v>1</v>
      </c>
      <c r="AX182" s="7">
        <f t="shared" si="211"/>
        <v>1</v>
      </c>
      <c r="AY182" s="7">
        <f t="shared" si="211"/>
        <v>0</v>
      </c>
      <c r="AZ182" s="7">
        <f t="shared" si="211"/>
        <v>0</v>
      </c>
      <c r="BA182" s="7">
        <f t="shared" si="211"/>
        <v>1</v>
      </c>
      <c r="BB182" s="7">
        <f t="shared" si="211"/>
        <v>0</v>
      </c>
      <c r="BC182" s="7">
        <f t="shared" si="211"/>
        <v>0</v>
      </c>
      <c r="BD182" s="7">
        <f t="shared" si="211"/>
        <v>1</v>
      </c>
      <c r="BE182" s="7">
        <f t="shared" si="211"/>
        <v>1</v>
      </c>
      <c r="BF182" s="7">
        <f t="shared" si="211"/>
        <v>1</v>
      </c>
      <c r="BG182" s="7">
        <f t="shared" si="211"/>
        <v>0</v>
      </c>
      <c r="BH182" s="7">
        <f t="shared" si="211"/>
        <v>1</v>
      </c>
      <c r="BI182" s="7">
        <f t="shared" si="211"/>
        <v>0</v>
      </c>
      <c r="BJ182" s="7">
        <f t="shared" si="211"/>
        <v>1</v>
      </c>
      <c r="BK182" s="7">
        <f t="shared" si="211"/>
        <v>1</v>
      </c>
      <c r="BL182" s="7">
        <f t="shared" si="211"/>
        <v>0</v>
      </c>
      <c r="BM182" s="7">
        <f t="shared" si="211"/>
        <v>0</v>
      </c>
      <c r="BN182" s="7">
        <f t="shared" si="211"/>
        <v>0</v>
      </c>
      <c r="BO182" s="7">
        <f t="shared" ref="BO182:DZ182" si="212">IF(BO138&lt;=BO19,1,0)</f>
        <v>0</v>
      </c>
      <c r="BP182" s="7">
        <f t="shared" si="212"/>
        <v>0</v>
      </c>
      <c r="BQ182" s="7">
        <f t="shared" si="212"/>
        <v>1</v>
      </c>
      <c r="BR182" s="7">
        <f t="shared" si="212"/>
        <v>1</v>
      </c>
      <c r="BS182" s="7">
        <f t="shared" si="212"/>
        <v>0</v>
      </c>
      <c r="BT182" s="7">
        <f t="shared" si="212"/>
        <v>1</v>
      </c>
      <c r="BU182" s="7">
        <f t="shared" si="212"/>
        <v>1</v>
      </c>
      <c r="BV182" s="7">
        <f t="shared" si="212"/>
        <v>1</v>
      </c>
      <c r="BW182" s="7">
        <f t="shared" si="212"/>
        <v>1</v>
      </c>
      <c r="BX182" s="7">
        <f t="shared" si="212"/>
        <v>1</v>
      </c>
      <c r="BY182" s="7">
        <f t="shared" si="212"/>
        <v>0</v>
      </c>
      <c r="BZ182" s="7">
        <f t="shared" si="212"/>
        <v>0</v>
      </c>
      <c r="CA182" s="7">
        <f t="shared" si="212"/>
        <v>1</v>
      </c>
      <c r="CB182" s="7">
        <f t="shared" si="212"/>
        <v>1</v>
      </c>
      <c r="CC182" s="7">
        <f t="shared" si="212"/>
        <v>0</v>
      </c>
      <c r="CD182" s="7">
        <f t="shared" si="212"/>
        <v>1</v>
      </c>
      <c r="CE182" s="7">
        <f t="shared" si="212"/>
        <v>0</v>
      </c>
      <c r="CF182" s="7">
        <f t="shared" si="212"/>
        <v>0</v>
      </c>
      <c r="CG182" s="7">
        <f t="shared" si="212"/>
        <v>0</v>
      </c>
      <c r="CH182" s="7">
        <f t="shared" si="212"/>
        <v>0</v>
      </c>
      <c r="CI182" s="7">
        <f t="shared" si="212"/>
        <v>0</v>
      </c>
      <c r="CJ182" s="7">
        <f t="shared" si="212"/>
        <v>0</v>
      </c>
      <c r="CK182" s="7">
        <f t="shared" si="212"/>
        <v>1</v>
      </c>
      <c r="CL182" s="7">
        <f t="shared" si="212"/>
        <v>1</v>
      </c>
      <c r="CM182" s="7">
        <f t="shared" si="212"/>
        <v>0</v>
      </c>
      <c r="CN182" s="7">
        <f t="shared" si="212"/>
        <v>1</v>
      </c>
      <c r="CO182" s="7">
        <f t="shared" si="212"/>
        <v>1</v>
      </c>
      <c r="CP182" s="7">
        <f t="shared" si="212"/>
        <v>1</v>
      </c>
      <c r="CQ182" s="7">
        <f t="shared" si="212"/>
        <v>0</v>
      </c>
      <c r="CR182" s="7">
        <f t="shared" si="212"/>
        <v>0</v>
      </c>
      <c r="CS182" s="7">
        <f t="shared" si="212"/>
        <v>0</v>
      </c>
      <c r="CT182" s="7">
        <f t="shared" si="212"/>
        <v>0</v>
      </c>
      <c r="CU182" s="7">
        <f t="shared" si="212"/>
        <v>1</v>
      </c>
      <c r="CV182" s="7">
        <f t="shared" si="212"/>
        <v>1</v>
      </c>
      <c r="CW182" s="7">
        <f t="shared" si="212"/>
        <v>1</v>
      </c>
      <c r="CX182" s="7">
        <f t="shared" si="212"/>
        <v>0</v>
      </c>
      <c r="CY182" s="7">
        <f t="shared" si="212"/>
        <v>0</v>
      </c>
      <c r="CZ182" s="7">
        <f t="shared" si="212"/>
        <v>0</v>
      </c>
      <c r="DA182" s="7">
        <f t="shared" si="212"/>
        <v>1</v>
      </c>
      <c r="DB182" s="7">
        <f t="shared" si="212"/>
        <v>1</v>
      </c>
      <c r="DC182" s="7">
        <f t="shared" si="212"/>
        <v>1</v>
      </c>
      <c r="DD182" s="7">
        <f t="shared" si="212"/>
        <v>0</v>
      </c>
      <c r="DE182" s="7">
        <f t="shared" si="212"/>
        <v>1</v>
      </c>
      <c r="DF182" s="7">
        <f t="shared" si="212"/>
        <v>0</v>
      </c>
      <c r="DG182" s="7">
        <f t="shared" si="212"/>
        <v>1</v>
      </c>
      <c r="DH182" s="7">
        <f t="shared" si="212"/>
        <v>0</v>
      </c>
      <c r="DI182" s="7">
        <f t="shared" si="212"/>
        <v>0</v>
      </c>
      <c r="DJ182" s="7">
        <f t="shared" si="212"/>
        <v>0</v>
      </c>
      <c r="DK182" s="7">
        <f t="shared" si="212"/>
        <v>0</v>
      </c>
      <c r="DL182" s="7">
        <f t="shared" si="212"/>
        <v>0</v>
      </c>
      <c r="DM182" s="7">
        <f t="shared" si="212"/>
        <v>0</v>
      </c>
      <c r="DN182" s="7">
        <f t="shared" si="212"/>
        <v>0</v>
      </c>
      <c r="DO182" s="7">
        <f t="shared" si="212"/>
        <v>0</v>
      </c>
      <c r="DP182" s="7">
        <f t="shared" si="212"/>
        <v>0</v>
      </c>
      <c r="DQ182" s="7">
        <f t="shared" si="212"/>
        <v>1</v>
      </c>
      <c r="DR182" s="7">
        <f t="shared" si="212"/>
        <v>0</v>
      </c>
      <c r="DS182" s="7">
        <f t="shared" si="212"/>
        <v>0</v>
      </c>
      <c r="DT182" s="7">
        <f t="shared" si="212"/>
        <v>0</v>
      </c>
      <c r="DU182" s="7">
        <f t="shared" si="212"/>
        <v>0</v>
      </c>
      <c r="DV182" s="7">
        <f t="shared" si="212"/>
        <v>0</v>
      </c>
      <c r="DW182" s="7">
        <f t="shared" si="212"/>
        <v>0</v>
      </c>
      <c r="DX182" s="7">
        <f t="shared" si="212"/>
        <v>1</v>
      </c>
      <c r="DY182" s="7">
        <f t="shared" si="212"/>
        <v>1</v>
      </c>
      <c r="DZ182" s="7">
        <f t="shared" si="212"/>
        <v>1</v>
      </c>
      <c r="EA182" s="7">
        <f t="shared" ref="EA182:FX182" si="213">IF(EA138&lt;=EA19,1,0)</f>
        <v>1</v>
      </c>
      <c r="EB182" s="7">
        <f t="shared" si="213"/>
        <v>0</v>
      </c>
      <c r="EC182" s="7">
        <f t="shared" si="213"/>
        <v>1</v>
      </c>
      <c r="ED182" s="7">
        <f t="shared" si="213"/>
        <v>1</v>
      </c>
      <c r="EE182" s="7">
        <f t="shared" si="213"/>
        <v>0</v>
      </c>
      <c r="EF182" s="7">
        <f t="shared" si="213"/>
        <v>0</v>
      </c>
      <c r="EG182" s="7">
        <f t="shared" si="213"/>
        <v>0</v>
      </c>
      <c r="EH182" s="7">
        <f t="shared" si="213"/>
        <v>1</v>
      </c>
      <c r="EI182" s="7">
        <f t="shared" si="213"/>
        <v>0</v>
      </c>
      <c r="EJ182" s="7">
        <f t="shared" si="213"/>
        <v>0</v>
      </c>
      <c r="EK182" s="7">
        <f t="shared" si="213"/>
        <v>1</v>
      </c>
      <c r="EL182" s="7">
        <f t="shared" si="213"/>
        <v>1</v>
      </c>
      <c r="EM182" s="7">
        <f t="shared" si="213"/>
        <v>0</v>
      </c>
      <c r="EN182" s="7">
        <f t="shared" si="213"/>
        <v>0</v>
      </c>
      <c r="EO182" s="7">
        <f t="shared" si="213"/>
        <v>0</v>
      </c>
      <c r="EP182" s="7">
        <f t="shared" si="213"/>
        <v>1</v>
      </c>
      <c r="EQ182" s="7">
        <f t="shared" si="213"/>
        <v>1</v>
      </c>
      <c r="ER182" s="7">
        <f t="shared" si="213"/>
        <v>1</v>
      </c>
      <c r="ES182" s="7">
        <f t="shared" si="213"/>
        <v>1</v>
      </c>
      <c r="ET182" s="7">
        <f t="shared" si="213"/>
        <v>0</v>
      </c>
      <c r="EU182" s="7">
        <f t="shared" si="213"/>
        <v>0</v>
      </c>
      <c r="EV182" s="7">
        <f t="shared" si="213"/>
        <v>0</v>
      </c>
      <c r="EW182" s="7">
        <f t="shared" si="213"/>
        <v>1</v>
      </c>
      <c r="EX182" s="7">
        <f t="shared" si="213"/>
        <v>1</v>
      </c>
      <c r="EY182" s="7">
        <f t="shared" si="213"/>
        <v>0</v>
      </c>
      <c r="EZ182" s="7">
        <f t="shared" si="213"/>
        <v>0</v>
      </c>
      <c r="FA182" s="7">
        <f t="shared" si="213"/>
        <v>1</v>
      </c>
      <c r="FB182" s="7">
        <f t="shared" si="213"/>
        <v>0</v>
      </c>
      <c r="FC182" s="7">
        <f t="shared" si="213"/>
        <v>1</v>
      </c>
      <c r="FD182" s="7">
        <f t="shared" si="213"/>
        <v>0</v>
      </c>
      <c r="FE182" s="7">
        <f t="shared" si="213"/>
        <v>0</v>
      </c>
      <c r="FF182" s="7">
        <f t="shared" si="213"/>
        <v>0</v>
      </c>
      <c r="FG182" s="7">
        <f t="shared" si="213"/>
        <v>0</v>
      </c>
      <c r="FH182" s="7">
        <f t="shared" si="213"/>
        <v>0</v>
      </c>
      <c r="FI182" s="7">
        <f t="shared" si="213"/>
        <v>0</v>
      </c>
      <c r="FJ182" s="7">
        <f t="shared" si="213"/>
        <v>1</v>
      </c>
      <c r="FK182" s="7">
        <f t="shared" si="213"/>
        <v>0</v>
      </c>
      <c r="FL182" s="7">
        <f t="shared" si="213"/>
        <v>1</v>
      </c>
      <c r="FM182" s="7">
        <f t="shared" si="213"/>
        <v>1</v>
      </c>
      <c r="FN182" s="7">
        <f t="shared" si="213"/>
        <v>0</v>
      </c>
      <c r="FO182" s="7">
        <f t="shared" si="213"/>
        <v>1</v>
      </c>
      <c r="FP182" s="7">
        <f t="shared" si="213"/>
        <v>0</v>
      </c>
      <c r="FQ182" s="7">
        <f t="shared" si="213"/>
        <v>1</v>
      </c>
      <c r="FR182" s="7">
        <f t="shared" si="213"/>
        <v>1</v>
      </c>
      <c r="FS182" s="7">
        <f t="shared" si="213"/>
        <v>1</v>
      </c>
      <c r="FT182" s="7">
        <f t="shared" si="213"/>
        <v>1</v>
      </c>
      <c r="FU182" s="7">
        <f t="shared" si="213"/>
        <v>0</v>
      </c>
      <c r="FV182" s="7">
        <f t="shared" si="213"/>
        <v>0</v>
      </c>
      <c r="FW182" s="7">
        <f t="shared" si="213"/>
        <v>0</v>
      </c>
      <c r="FX182" s="7">
        <f t="shared" si="213"/>
        <v>0</v>
      </c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95"/>
      <c r="GO182" s="95"/>
      <c r="GP182" s="95"/>
      <c r="GQ182" s="95"/>
      <c r="GR182" s="95"/>
      <c r="GS182" s="95"/>
      <c r="GT182" s="95"/>
      <c r="GU182" s="95"/>
      <c r="GV182" s="95"/>
      <c r="GW182" s="95"/>
      <c r="GX182" s="95"/>
      <c r="GY182" s="95"/>
    </row>
    <row r="183" spans="1:217" x14ac:dyDescent="0.2">
      <c r="A183" s="6" t="s">
        <v>703</v>
      </c>
      <c r="B183" s="7" t="s">
        <v>704</v>
      </c>
      <c r="C183" s="96">
        <f t="shared" ref="C183:BN183" si="214">ROUND(IF((OR(C181=1,C182=1))=TRUE(),0,C123/C112),8)</f>
        <v>8965.7342826000004</v>
      </c>
      <c r="D183" s="96">
        <f t="shared" si="214"/>
        <v>9007.6680648000001</v>
      </c>
      <c r="E183" s="96">
        <f t="shared" si="214"/>
        <v>8894.2886897699991</v>
      </c>
      <c r="F183" s="96">
        <f t="shared" si="214"/>
        <v>0</v>
      </c>
      <c r="G183" s="96">
        <f t="shared" si="214"/>
        <v>0</v>
      </c>
      <c r="H183" s="96">
        <f t="shared" si="214"/>
        <v>0</v>
      </c>
      <c r="I183" s="96">
        <f t="shared" si="214"/>
        <v>8909.9464611799995</v>
      </c>
      <c r="J183" s="96">
        <f t="shared" si="214"/>
        <v>8330.1407862699998</v>
      </c>
      <c r="K183" s="96">
        <f t="shared" si="214"/>
        <v>0</v>
      </c>
      <c r="L183" s="96">
        <f t="shared" si="214"/>
        <v>9047.3060518799994</v>
      </c>
      <c r="M183" s="96">
        <f t="shared" si="214"/>
        <v>9018.4126850899993</v>
      </c>
      <c r="N183" s="96">
        <f t="shared" si="214"/>
        <v>0</v>
      </c>
      <c r="O183" s="96">
        <f t="shared" si="214"/>
        <v>0</v>
      </c>
      <c r="P183" s="96">
        <f t="shared" si="214"/>
        <v>0</v>
      </c>
      <c r="Q183" s="96">
        <f t="shared" si="214"/>
        <v>9129.4872911999992</v>
      </c>
      <c r="R183" s="96">
        <f t="shared" si="214"/>
        <v>8897.0242006999997</v>
      </c>
      <c r="S183" s="96">
        <f t="shared" si="214"/>
        <v>8661.64163654</v>
      </c>
      <c r="T183" s="96">
        <f t="shared" si="214"/>
        <v>0</v>
      </c>
      <c r="U183" s="96">
        <f t="shared" si="214"/>
        <v>0</v>
      </c>
      <c r="V183" s="96">
        <f t="shared" si="214"/>
        <v>0</v>
      </c>
      <c r="W183" s="96">
        <f t="shared" si="214"/>
        <v>0</v>
      </c>
      <c r="X183" s="96">
        <f t="shared" si="214"/>
        <v>0</v>
      </c>
      <c r="Y183" s="96">
        <f t="shared" si="214"/>
        <v>7928.3392494700001</v>
      </c>
      <c r="Z183" s="96">
        <f t="shared" si="214"/>
        <v>0</v>
      </c>
      <c r="AA183" s="96">
        <f t="shared" si="214"/>
        <v>0</v>
      </c>
      <c r="AB183" s="96">
        <f t="shared" si="214"/>
        <v>0</v>
      </c>
      <c r="AC183" s="96">
        <f t="shared" si="214"/>
        <v>0</v>
      </c>
      <c r="AD183" s="96">
        <f t="shared" si="214"/>
        <v>0</v>
      </c>
      <c r="AE183" s="96">
        <f t="shared" si="214"/>
        <v>0</v>
      </c>
      <c r="AF183" s="96">
        <f t="shared" si="214"/>
        <v>0</v>
      </c>
      <c r="AG183" s="96">
        <f t="shared" si="214"/>
        <v>0</v>
      </c>
      <c r="AH183" s="96">
        <f t="shared" si="214"/>
        <v>8178.3289035600001</v>
      </c>
      <c r="AI183" s="96">
        <f t="shared" si="214"/>
        <v>0</v>
      </c>
      <c r="AJ183" s="96">
        <f t="shared" si="214"/>
        <v>0</v>
      </c>
      <c r="AK183" s="96">
        <f t="shared" si="214"/>
        <v>0</v>
      </c>
      <c r="AL183" s="96">
        <f t="shared" si="214"/>
        <v>0</v>
      </c>
      <c r="AM183" s="96">
        <f t="shared" si="214"/>
        <v>0</v>
      </c>
      <c r="AN183" s="96">
        <f t="shared" si="214"/>
        <v>0</v>
      </c>
      <c r="AO183" s="96">
        <f t="shared" si="214"/>
        <v>8747.8678126100003</v>
      </c>
      <c r="AP183" s="96">
        <f t="shared" si="214"/>
        <v>9136.2550260000007</v>
      </c>
      <c r="AQ183" s="96">
        <f t="shared" si="214"/>
        <v>0</v>
      </c>
      <c r="AR183" s="96">
        <f t="shared" si="214"/>
        <v>0</v>
      </c>
      <c r="AS183" s="96">
        <f t="shared" si="214"/>
        <v>0</v>
      </c>
      <c r="AT183" s="96">
        <f t="shared" si="214"/>
        <v>0</v>
      </c>
      <c r="AU183" s="96">
        <f t="shared" si="214"/>
        <v>0</v>
      </c>
      <c r="AV183" s="96">
        <f t="shared" si="214"/>
        <v>0</v>
      </c>
      <c r="AW183" s="96">
        <f t="shared" si="214"/>
        <v>0</v>
      </c>
      <c r="AX183" s="96">
        <f t="shared" si="214"/>
        <v>0</v>
      </c>
      <c r="AY183" s="96">
        <f t="shared" si="214"/>
        <v>0</v>
      </c>
      <c r="AZ183" s="96">
        <f t="shared" si="214"/>
        <v>8868.7036609700008</v>
      </c>
      <c r="BA183" s="96">
        <f t="shared" si="214"/>
        <v>0</v>
      </c>
      <c r="BB183" s="96">
        <f t="shared" si="214"/>
        <v>8736.0388591200008</v>
      </c>
      <c r="BC183" s="96">
        <f t="shared" si="214"/>
        <v>8883.0490152999992</v>
      </c>
      <c r="BD183" s="96">
        <f t="shared" si="214"/>
        <v>0</v>
      </c>
      <c r="BE183" s="96">
        <f t="shared" si="214"/>
        <v>0</v>
      </c>
      <c r="BF183" s="96">
        <f t="shared" si="214"/>
        <v>0</v>
      </c>
      <c r="BG183" s="96">
        <f t="shared" si="214"/>
        <v>8711.8559853099996</v>
      </c>
      <c r="BH183" s="96">
        <f t="shared" si="214"/>
        <v>0</v>
      </c>
      <c r="BI183" s="96">
        <f t="shared" si="214"/>
        <v>0</v>
      </c>
      <c r="BJ183" s="96">
        <f t="shared" si="214"/>
        <v>0</v>
      </c>
      <c r="BK183" s="96">
        <f t="shared" si="214"/>
        <v>0</v>
      </c>
      <c r="BL183" s="96">
        <f t="shared" si="214"/>
        <v>0</v>
      </c>
      <c r="BM183" s="96">
        <f t="shared" si="214"/>
        <v>0</v>
      </c>
      <c r="BN183" s="96">
        <f t="shared" si="214"/>
        <v>8485.6625841599998</v>
      </c>
      <c r="BO183" s="96">
        <f t="shared" ref="BO183:DZ183" si="215">ROUND(IF((OR(BO181=1,BO182=1))=TRUE(),0,BO123/BO112),8)</f>
        <v>8358.65052345</v>
      </c>
      <c r="BP183" s="96">
        <f t="shared" si="215"/>
        <v>0</v>
      </c>
      <c r="BQ183" s="96">
        <f t="shared" si="215"/>
        <v>0</v>
      </c>
      <c r="BR183" s="96">
        <f t="shared" si="215"/>
        <v>0</v>
      </c>
      <c r="BS183" s="96">
        <f t="shared" si="215"/>
        <v>8835.2366515199992</v>
      </c>
      <c r="BT183" s="96">
        <f t="shared" si="215"/>
        <v>0</v>
      </c>
      <c r="BU183" s="96">
        <f t="shared" si="215"/>
        <v>0</v>
      </c>
      <c r="BV183" s="96">
        <f t="shared" si="215"/>
        <v>0</v>
      </c>
      <c r="BW183" s="96">
        <f t="shared" si="215"/>
        <v>0</v>
      </c>
      <c r="BX183" s="96">
        <f t="shared" si="215"/>
        <v>0</v>
      </c>
      <c r="BY183" s="96">
        <f t="shared" si="215"/>
        <v>8003.6465641200002</v>
      </c>
      <c r="BZ183" s="96">
        <f t="shared" si="215"/>
        <v>0</v>
      </c>
      <c r="CA183" s="96">
        <f t="shared" si="215"/>
        <v>0</v>
      </c>
      <c r="CB183" s="96">
        <f t="shared" si="215"/>
        <v>0</v>
      </c>
      <c r="CC183" s="96">
        <f t="shared" si="215"/>
        <v>0</v>
      </c>
      <c r="CD183" s="96">
        <f t="shared" si="215"/>
        <v>0</v>
      </c>
      <c r="CE183" s="96">
        <f t="shared" si="215"/>
        <v>0</v>
      </c>
      <c r="CF183" s="96">
        <f t="shared" si="215"/>
        <v>0</v>
      </c>
      <c r="CG183" s="96">
        <f t="shared" si="215"/>
        <v>0</v>
      </c>
      <c r="CH183" s="96">
        <f t="shared" si="215"/>
        <v>0</v>
      </c>
      <c r="CI183" s="96">
        <f t="shared" si="215"/>
        <v>7964.27928643</v>
      </c>
      <c r="CJ183" s="96">
        <f t="shared" si="215"/>
        <v>8654.6473134999997</v>
      </c>
      <c r="CK183" s="96">
        <f t="shared" si="215"/>
        <v>0</v>
      </c>
      <c r="CL183" s="96">
        <f t="shared" si="215"/>
        <v>0</v>
      </c>
      <c r="CM183" s="96">
        <f t="shared" si="215"/>
        <v>8883.4558271999995</v>
      </c>
      <c r="CN183" s="96">
        <f t="shared" si="215"/>
        <v>0</v>
      </c>
      <c r="CO183" s="96">
        <f t="shared" si="215"/>
        <v>0</v>
      </c>
      <c r="CP183" s="96">
        <f t="shared" si="215"/>
        <v>0</v>
      </c>
      <c r="CQ183" s="96">
        <f t="shared" si="215"/>
        <v>8494.3342584900001</v>
      </c>
      <c r="CR183" s="96">
        <f t="shared" si="215"/>
        <v>0</v>
      </c>
      <c r="CS183" s="96">
        <f t="shared" si="215"/>
        <v>0</v>
      </c>
      <c r="CT183" s="96">
        <f t="shared" si="215"/>
        <v>0</v>
      </c>
      <c r="CU183" s="96">
        <f t="shared" si="215"/>
        <v>0</v>
      </c>
      <c r="CV183" s="96">
        <f t="shared" si="215"/>
        <v>0</v>
      </c>
      <c r="CW183" s="96">
        <f t="shared" si="215"/>
        <v>0</v>
      </c>
      <c r="CX183" s="96">
        <f t="shared" si="215"/>
        <v>8373.7107898800004</v>
      </c>
      <c r="CY183" s="96">
        <f t="shared" si="215"/>
        <v>0</v>
      </c>
      <c r="CZ183" s="96">
        <f t="shared" si="215"/>
        <v>8515.7532043699994</v>
      </c>
      <c r="DA183" s="96">
        <f t="shared" si="215"/>
        <v>0</v>
      </c>
      <c r="DB183" s="96">
        <f t="shared" si="215"/>
        <v>0</v>
      </c>
      <c r="DC183" s="96">
        <f t="shared" si="215"/>
        <v>0</v>
      </c>
      <c r="DD183" s="96">
        <f t="shared" si="215"/>
        <v>0</v>
      </c>
      <c r="DE183" s="96">
        <f t="shared" si="215"/>
        <v>0</v>
      </c>
      <c r="DF183" s="96">
        <f t="shared" si="215"/>
        <v>8458.1698767399994</v>
      </c>
      <c r="DG183" s="96">
        <f t="shared" si="215"/>
        <v>0</v>
      </c>
      <c r="DH183" s="96">
        <f t="shared" si="215"/>
        <v>8354.7379501399992</v>
      </c>
      <c r="DI183" s="96">
        <f t="shared" si="215"/>
        <v>8441.8712270199994</v>
      </c>
      <c r="DJ183" s="96">
        <f t="shared" si="215"/>
        <v>8466.7174136199992</v>
      </c>
      <c r="DK183" s="96">
        <f t="shared" si="215"/>
        <v>8385.9532856200003</v>
      </c>
      <c r="DL183" s="96">
        <f t="shared" si="215"/>
        <v>8966.7685121300001</v>
      </c>
      <c r="DM183" s="96">
        <f t="shared" si="215"/>
        <v>0</v>
      </c>
      <c r="DN183" s="96">
        <f t="shared" si="215"/>
        <v>8678.23118669</v>
      </c>
      <c r="DO183" s="96">
        <f t="shared" si="215"/>
        <v>8744.0591857199997</v>
      </c>
      <c r="DP183" s="96">
        <f t="shared" si="215"/>
        <v>0</v>
      </c>
      <c r="DQ183" s="96">
        <f t="shared" si="215"/>
        <v>0</v>
      </c>
      <c r="DR183" s="96">
        <f t="shared" si="215"/>
        <v>8399.3018012199991</v>
      </c>
      <c r="DS183" s="96">
        <f t="shared" si="215"/>
        <v>8307.4535444699995</v>
      </c>
      <c r="DT183" s="96">
        <f t="shared" si="215"/>
        <v>0</v>
      </c>
      <c r="DU183" s="96">
        <f t="shared" si="215"/>
        <v>0</v>
      </c>
      <c r="DV183" s="96">
        <f t="shared" si="215"/>
        <v>0</v>
      </c>
      <c r="DW183" s="96">
        <f t="shared" si="215"/>
        <v>0</v>
      </c>
      <c r="DX183" s="96">
        <f t="shared" si="215"/>
        <v>0</v>
      </c>
      <c r="DY183" s="96">
        <f t="shared" si="215"/>
        <v>0</v>
      </c>
      <c r="DZ183" s="96">
        <f t="shared" si="215"/>
        <v>0</v>
      </c>
      <c r="EA183" s="96">
        <f t="shared" ref="EA183:FX183" si="216">ROUND(IF((OR(EA181=1,EA182=1))=TRUE(),0,EA123/EA112),8)</f>
        <v>0</v>
      </c>
      <c r="EB183" s="96">
        <f t="shared" si="216"/>
        <v>8209.9532943800004</v>
      </c>
      <c r="EC183" s="96">
        <f t="shared" si="216"/>
        <v>0</v>
      </c>
      <c r="ED183" s="96">
        <f t="shared" si="216"/>
        <v>0</v>
      </c>
      <c r="EE183" s="96">
        <f t="shared" si="216"/>
        <v>0</v>
      </c>
      <c r="EF183" s="96">
        <f t="shared" si="216"/>
        <v>8331.3238311799996</v>
      </c>
      <c r="EG183" s="96">
        <f t="shared" si="216"/>
        <v>0</v>
      </c>
      <c r="EH183" s="96">
        <f t="shared" si="216"/>
        <v>0</v>
      </c>
      <c r="EI183" s="96">
        <f t="shared" si="216"/>
        <v>8658.7094500000003</v>
      </c>
      <c r="EJ183" s="96">
        <f t="shared" si="216"/>
        <v>8572.9962757199992</v>
      </c>
      <c r="EK183" s="96">
        <f t="shared" si="216"/>
        <v>0</v>
      </c>
      <c r="EL183" s="96">
        <f t="shared" si="216"/>
        <v>0</v>
      </c>
      <c r="EM183" s="96">
        <f t="shared" si="216"/>
        <v>0</v>
      </c>
      <c r="EN183" s="96">
        <f t="shared" si="216"/>
        <v>8254.6667086599991</v>
      </c>
      <c r="EO183" s="96">
        <f t="shared" si="216"/>
        <v>0</v>
      </c>
      <c r="EP183" s="96">
        <f t="shared" si="216"/>
        <v>0</v>
      </c>
      <c r="EQ183" s="96">
        <f t="shared" si="216"/>
        <v>0</v>
      </c>
      <c r="ER183" s="96">
        <f t="shared" si="216"/>
        <v>0</v>
      </c>
      <c r="ES183" s="96">
        <f t="shared" si="216"/>
        <v>0</v>
      </c>
      <c r="ET183" s="96">
        <f t="shared" si="216"/>
        <v>0</v>
      </c>
      <c r="EU183" s="96">
        <f t="shared" si="216"/>
        <v>8049.05469945</v>
      </c>
      <c r="EV183" s="96">
        <f t="shared" si="216"/>
        <v>0</v>
      </c>
      <c r="EW183" s="96">
        <f t="shared" si="216"/>
        <v>0</v>
      </c>
      <c r="EX183" s="96">
        <f t="shared" si="216"/>
        <v>0</v>
      </c>
      <c r="EY183" s="96">
        <f t="shared" si="216"/>
        <v>8204.1016341899995</v>
      </c>
      <c r="EZ183" s="96">
        <f t="shared" si="216"/>
        <v>0</v>
      </c>
      <c r="FA183" s="96">
        <f t="shared" si="216"/>
        <v>0</v>
      </c>
      <c r="FB183" s="96">
        <f t="shared" si="216"/>
        <v>0</v>
      </c>
      <c r="FC183" s="96">
        <f t="shared" si="216"/>
        <v>0</v>
      </c>
      <c r="FD183" s="96">
        <f t="shared" si="216"/>
        <v>0</v>
      </c>
      <c r="FE183" s="96">
        <f t="shared" si="216"/>
        <v>0</v>
      </c>
      <c r="FF183" s="96">
        <f t="shared" si="216"/>
        <v>0</v>
      </c>
      <c r="FG183" s="96">
        <f t="shared" si="216"/>
        <v>0</v>
      </c>
      <c r="FH183" s="96">
        <f t="shared" si="216"/>
        <v>0</v>
      </c>
      <c r="FI183" s="96">
        <f t="shared" si="216"/>
        <v>8611.1072225299995</v>
      </c>
      <c r="FJ183" s="96">
        <f t="shared" si="216"/>
        <v>0</v>
      </c>
      <c r="FK183" s="96">
        <f t="shared" si="216"/>
        <v>8687.6499292099998</v>
      </c>
      <c r="FL183" s="96">
        <f t="shared" si="216"/>
        <v>0</v>
      </c>
      <c r="FM183" s="96">
        <f t="shared" si="216"/>
        <v>0</v>
      </c>
      <c r="FN183" s="96">
        <f t="shared" si="216"/>
        <v>8720.6450667600002</v>
      </c>
      <c r="FO183" s="96">
        <f t="shared" si="216"/>
        <v>0</v>
      </c>
      <c r="FP183" s="96">
        <f t="shared" si="216"/>
        <v>8808.5366290500006</v>
      </c>
      <c r="FQ183" s="96">
        <f t="shared" si="216"/>
        <v>0</v>
      </c>
      <c r="FR183" s="96">
        <f t="shared" si="216"/>
        <v>0</v>
      </c>
      <c r="FS183" s="96">
        <f t="shared" si="216"/>
        <v>0</v>
      </c>
      <c r="FT183" s="96">
        <f t="shared" si="216"/>
        <v>0</v>
      </c>
      <c r="FU183" s="96">
        <f t="shared" si="216"/>
        <v>8699.29118088</v>
      </c>
      <c r="FV183" s="96">
        <f t="shared" si="216"/>
        <v>8393.9780991099997</v>
      </c>
      <c r="FW183" s="96">
        <f t="shared" si="216"/>
        <v>0</v>
      </c>
      <c r="FX183" s="96">
        <f t="shared" si="216"/>
        <v>0</v>
      </c>
      <c r="FY183" s="7"/>
      <c r="FZ183" s="42"/>
      <c r="GA183" s="18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</row>
    <row r="184" spans="1:217" x14ac:dyDescent="0.2">
      <c r="A184" s="7"/>
      <c r="B184" s="7" t="s">
        <v>705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95"/>
      <c r="GO184" s="95"/>
      <c r="GP184" s="95"/>
      <c r="GQ184" s="95"/>
      <c r="GR184" s="95"/>
      <c r="GS184" s="95"/>
      <c r="GT184" s="95"/>
      <c r="GU184" s="95"/>
      <c r="GV184" s="95"/>
      <c r="GW184" s="95"/>
      <c r="GX184" s="95"/>
      <c r="GY184" s="95"/>
    </row>
    <row r="185" spans="1:217" x14ac:dyDescent="0.2">
      <c r="A185" s="6" t="s">
        <v>706</v>
      </c>
      <c r="B185" s="7" t="s">
        <v>707</v>
      </c>
      <c r="C185" s="11">
        <f t="shared" ref="C185:BN185" si="217">ROUND(IF((OR(C181=1,C182=1))=TRUE(),0,((1027-459)*0.00020599)+1.1215),4)</f>
        <v>1.2384999999999999</v>
      </c>
      <c r="D185" s="11">
        <f t="shared" si="217"/>
        <v>1.2384999999999999</v>
      </c>
      <c r="E185" s="11">
        <f t="shared" si="217"/>
        <v>1.2384999999999999</v>
      </c>
      <c r="F185" s="11">
        <f t="shared" si="217"/>
        <v>0</v>
      </c>
      <c r="G185" s="11">
        <f t="shared" si="217"/>
        <v>0</v>
      </c>
      <c r="H185" s="11">
        <f t="shared" si="217"/>
        <v>0</v>
      </c>
      <c r="I185" s="11">
        <f t="shared" si="217"/>
        <v>1.2384999999999999</v>
      </c>
      <c r="J185" s="11">
        <f t="shared" si="217"/>
        <v>1.2384999999999999</v>
      </c>
      <c r="K185" s="11">
        <f t="shared" si="217"/>
        <v>0</v>
      </c>
      <c r="L185" s="11">
        <f t="shared" si="217"/>
        <v>1.2384999999999999</v>
      </c>
      <c r="M185" s="11">
        <f t="shared" si="217"/>
        <v>1.2384999999999999</v>
      </c>
      <c r="N185" s="11">
        <f t="shared" si="217"/>
        <v>0</v>
      </c>
      <c r="O185" s="11">
        <f t="shared" si="217"/>
        <v>0</v>
      </c>
      <c r="P185" s="11">
        <f t="shared" si="217"/>
        <v>0</v>
      </c>
      <c r="Q185" s="11">
        <f t="shared" si="217"/>
        <v>1.2384999999999999</v>
      </c>
      <c r="R185" s="11">
        <f t="shared" si="217"/>
        <v>1.2384999999999999</v>
      </c>
      <c r="S185" s="11">
        <f t="shared" si="217"/>
        <v>1.2384999999999999</v>
      </c>
      <c r="T185" s="11">
        <f t="shared" si="217"/>
        <v>0</v>
      </c>
      <c r="U185" s="11">
        <f t="shared" si="217"/>
        <v>0</v>
      </c>
      <c r="V185" s="11">
        <f t="shared" si="217"/>
        <v>0</v>
      </c>
      <c r="W185" s="11">
        <f t="shared" si="217"/>
        <v>0</v>
      </c>
      <c r="X185" s="11">
        <f t="shared" si="217"/>
        <v>0</v>
      </c>
      <c r="Y185" s="11">
        <f t="shared" si="217"/>
        <v>1.2384999999999999</v>
      </c>
      <c r="Z185" s="11">
        <f t="shared" si="217"/>
        <v>0</v>
      </c>
      <c r="AA185" s="11">
        <f t="shared" si="217"/>
        <v>0</v>
      </c>
      <c r="AB185" s="11">
        <f t="shared" si="217"/>
        <v>0</v>
      </c>
      <c r="AC185" s="11">
        <f t="shared" si="217"/>
        <v>0</v>
      </c>
      <c r="AD185" s="11">
        <f t="shared" si="217"/>
        <v>0</v>
      </c>
      <c r="AE185" s="11">
        <f t="shared" si="217"/>
        <v>0</v>
      </c>
      <c r="AF185" s="11">
        <f t="shared" si="217"/>
        <v>0</v>
      </c>
      <c r="AG185" s="11">
        <f t="shared" si="217"/>
        <v>0</v>
      </c>
      <c r="AH185" s="11">
        <f t="shared" si="217"/>
        <v>1.2384999999999999</v>
      </c>
      <c r="AI185" s="11">
        <f t="shared" si="217"/>
        <v>0</v>
      </c>
      <c r="AJ185" s="11">
        <f t="shared" si="217"/>
        <v>0</v>
      </c>
      <c r="AK185" s="11">
        <f t="shared" si="217"/>
        <v>0</v>
      </c>
      <c r="AL185" s="11">
        <f t="shared" si="217"/>
        <v>0</v>
      </c>
      <c r="AM185" s="11">
        <f t="shared" si="217"/>
        <v>0</v>
      </c>
      <c r="AN185" s="11">
        <f t="shared" si="217"/>
        <v>0</v>
      </c>
      <c r="AO185" s="11">
        <f t="shared" si="217"/>
        <v>1.2384999999999999</v>
      </c>
      <c r="AP185" s="11">
        <f t="shared" si="217"/>
        <v>1.2384999999999999</v>
      </c>
      <c r="AQ185" s="11">
        <f t="shared" si="217"/>
        <v>0</v>
      </c>
      <c r="AR185" s="11">
        <f t="shared" si="217"/>
        <v>0</v>
      </c>
      <c r="AS185" s="11">
        <f t="shared" si="217"/>
        <v>0</v>
      </c>
      <c r="AT185" s="11">
        <f t="shared" si="217"/>
        <v>0</v>
      </c>
      <c r="AU185" s="11">
        <f t="shared" si="217"/>
        <v>0</v>
      </c>
      <c r="AV185" s="11">
        <f t="shared" si="217"/>
        <v>0</v>
      </c>
      <c r="AW185" s="11">
        <f t="shared" si="217"/>
        <v>0</v>
      </c>
      <c r="AX185" s="11">
        <f t="shared" si="217"/>
        <v>0</v>
      </c>
      <c r="AY185" s="11">
        <f t="shared" si="217"/>
        <v>0</v>
      </c>
      <c r="AZ185" s="11">
        <f t="shared" si="217"/>
        <v>1.2384999999999999</v>
      </c>
      <c r="BA185" s="11">
        <f t="shared" si="217"/>
        <v>0</v>
      </c>
      <c r="BB185" s="11">
        <f t="shared" si="217"/>
        <v>1.2384999999999999</v>
      </c>
      <c r="BC185" s="11">
        <f t="shared" si="217"/>
        <v>1.2384999999999999</v>
      </c>
      <c r="BD185" s="11">
        <f t="shared" si="217"/>
        <v>0</v>
      </c>
      <c r="BE185" s="11">
        <f t="shared" si="217"/>
        <v>0</v>
      </c>
      <c r="BF185" s="11">
        <f t="shared" si="217"/>
        <v>0</v>
      </c>
      <c r="BG185" s="11">
        <f t="shared" si="217"/>
        <v>1.2384999999999999</v>
      </c>
      <c r="BH185" s="11">
        <f t="shared" si="217"/>
        <v>0</v>
      </c>
      <c r="BI185" s="11">
        <f t="shared" si="217"/>
        <v>0</v>
      </c>
      <c r="BJ185" s="11">
        <f t="shared" si="217"/>
        <v>0</v>
      </c>
      <c r="BK185" s="11">
        <f t="shared" si="217"/>
        <v>0</v>
      </c>
      <c r="BL185" s="11">
        <f t="shared" si="217"/>
        <v>0</v>
      </c>
      <c r="BM185" s="11">
        <f t="shared" si="217"/>
        <v>0</v>
      </c>
      <c r="BN185" s="11">
        <f t="shared" si="217"/>
        <v>1.2384999999999999</v>
      </c>
      <c r="BO185" s="11">
        <f t="shared" ref="BO185:DZ185" si="218">ROUND(IF((OR(BO181=1,BO182=1))=TRUE(),0,((1027-459)*0.00020599)+1.1215),4)</f>
        <v>1.2384999999999999</v>
      </c>
      <c r="BP185" s="11">
        <f t="shared" si="218"/>
        <v>0</v>
      </c>
      <c r="BQ185" s="11">
        <f t="shared" si="218"/>
        <v>0</v>
      </c>
      <c r="BR185" s="11">
        <f t="shared" si="218"/>
        <v>0</v>
      </c>
      <c r="BS185" s="11">
        <f t="shared" si="218"/>
        <v>1.2384999999999999</v>
      </c>
      <c r="BT185" s="11">
        <f t="shared" si="218"/>
        <v>0</v>
      </c>
      <c r="BU185" s="11">
        <f t="shared" si="218"/>
        <v>0</v>
      </c>
      <c r="BV185" s="11">
        <f t="shared" si="218"/>
        <v>0</v>
      </c>
      <c r="BW185" s="11">
        <f t="shared" si="218"/>
        <v>0</v>
      </c>
      <c r="BX185" s="11">
        <f t="shared" si="218"/>
        <v>0</v>
      </c>
      <c r="BY185" s="11">
        <f t="shared" si="218"/>
        <v>1.2384999999999999</v>
      </c>
      <c r="BZ185" s="11">
        <f t="shared" si="218"/>
        <v>0</v>
      </c>
      <c r="CA185" s="11">
        <f t="shared" si="218"/>
        <v>0</v>
      </c>
      <c r="CB185" s="11">
        <f t="shared" si="218"/>
        <v>0</v>
      </c>
      <c r="CC185" s="11">
        <f t="shared" si="218"/>
        <v>0</v>
      </c>
      <c r="CD185" s="11">
        <f t="shared" si="218"/>
        <v>0</v>
      </c>
      <c r="CE185" s="11">
        <f t="shared" si="218"/>
        <v>0</v>
      </c>
      <c r="CF185" s="11">
        <f t="shared" si="218"/>
        <v>0</v>
      </c>
      <c r="CG185" s="11">
        <f t="shared" si="218"/>
        <v>0</v>
      </c>
      <c r="CH185" s="11">
        <f t="shared" si="218"/>
        <v>0</v>
      </c>
      <c r="CI185" s="11">
        <f t="shared" si="218"/>
        <v>1.2384999999999999</v>
      </c>
      <c r="CJ185" s="11">
        <f t="shared" si="218"/>
        <v>1.2384999999999999</v>
      </c>
      <c r="CK185" s="11">
        <f t="shared" si="218"/>
        <v>0</v>
      </c>
      <c r="CL185" s="11">
        <f t="shared" si="218"/>
        <v>0</v>
      </c>
      <c r="CM185" s="11">
        <f t="shared" si="218"/>
        <v>1.2384999999999999</v>
      </c>
      <c r="CN185" s="11">
        <f t="shared" si="218"/>
        <v>0</v>
      </c>
      <c r="CO185" s="11">
        <f t="shared" si="218"/>
        <v>0</v>
      </c>
      <c r="CP185" s="11">
        <f t="shared" si="218"/>
        <v>0</v>
      </c>
      <c r="CQ185" s="11">
        <f t="shared" si="218"/>
        <v>1.2384999999999999</v>
      </c>
      <c r="CR185" s="11">
        <f t="shared" si="218"/>
        <v>0</v>
      </c>
      <c r="CS185" s="11">
        <f t="shared" si="218"/>
        <v>0</v>
      </c>
      <c r="CT185" s="11">
        <f t="shared" si="218"/>
        <v>0</v>
      </c>
      <c r="CU185" s="11">
        <f t="shared" si="218"/>
        <v>0</v>
      </c>
      <c r="CV185" s="11">
        <f t="shared" si="218"/>
        <v>0</v>
      </c>
      <c r="CW185" s="11">
        <f t="shared" si="218"/>
        <v>0</v>
      </c>
      <c r="CX185" s="11">
        <f t="shared" si="218"/>
        <v>1.2384999999999999</v>
      </c>
      <c r="CY185" s="11">
        <f t="shared" si="218"/>
        <v>0</v>
      </c>
      <c r="CZ185" s="11">
        <f t="shared" si="218"/>
        <v>1.2384999999999999</v>
      </c>
      <c r="DA185" s="11">
        <f t="shared" si="218"/>
        <v>0</v>
      </c>
      <c r="DB185" s="11">
        <f t="shared" si="218"/>
        <v>0</v>
      </c>
      <c r="DC185" s="11">
        <f t="shared" si="218"/>
        <v>0</v>
      </c>
      <c r="DD185" s="11">
        <f t="shared" si="218"/>
        <v>0</v>
      </c>
      <c r="DE185" s="11">
        <f t="shared" si="218"/>
        <v>0</v>
      </c>
      <c r="DF185" s="11">
        <f t="shared" si="218"/>
        <v>1.2384999999999999</v>
      </c>
      <c r="DG185" s="11">
        <f t="shared" si="218"/>
        <v>0</v>
      </c>
      <c r="DH185" s="11">
        <f t="shared" si="218"/>
        <v>1.2384999999999999</v>
      </c>
      <c r="DI185" s="11">
        <f t="shared" si="218"/>
        <v>1.2384999999999999</v>
      </c>
      <c r="DJ185" s="11">
        <f t="shared" si="218"/>
        <v>1.2384999999999999</v>
      </c>
      <c r="DK185" s="11">
        <f t="shared" si="218"/>
        <v>1.2384999999999999</v>
      </c>
      <c r="DL185" s="11">
        <f t="shared" si="218"/>
        <v>1.2384999999999999</v>
      </c>
      <c r="DM185" s="11">
        <f t="shared" si="218"/>
        <v>0</v>
      </c>
      <c r="DN185" s="11">
        <f t="shared" si="218"/>
        <v>1.2384999999999999</v>
      </c>
      <c r="DO185" s="11">
        <f t="shared" si="218"/>
        <v>1.2384999999999999</v>
      </c>
      <c r="DP185" s="11">
        <f t="shared" si="218"/>
        <v>0</v>
      </c>
      <c r="DQ185" s="11">
        <f t="shared" si="218"/>
        <v>0</v>
      </c>
      <c r="DR185" s="11">
        <f t="shared" si="218"/>
        <v>1.2384999999999999</v>
      </c>
      <c r="DS185" s="11">
        <f t="shared" si="218"/>
        <v>1.2384999999999999</v>
      </c>
      <c r="DT185" s="11">
        <f t="shared" si="218"/>
        <v>0</v>
      </c>
      <c r="DU185" s="11">
        <f t="shared" si="218"/>
        <v>0</v>
      </c>
      <c r="DV185" s="11">
        <f t="shared" si="218"/>
        <v>0</v>
      </c>
      <c r="DW185" s="11">
        <f t="shared" si="218"/>
        <v>0</v>
      </c>
      <c r="DX185" s="11">
        <f t="shared" si="218"/>
        <v>0</v>
      </c>
      <c r="DY185" s="11">
        <f t="shared" si="218"/>
        <v>0</v>
      </c>
      <c r="DZ185" s="11">
        <f t="shared" si="218"/>
        <v>0</v>
      </c>
      <c r="EA185" s="11">
        <f t="shared" ref="EA185:FX185" si="219">ROUND(IF((OR(EA181=1,EA182=1))=TRUE(),0,((1027-459)*0.00020599)+1.1215),4)</f>
        <v>0</v>
      </c>
      <c r="EB185" s="11">
        <f t="shared" si="219"/>
        <v>1.2384999999999999</v>
      </c>
      <c r="EC185" s="11">
        <f t="shared" si="219"/>
        <v>0</v>
      </c>
      <c r="ED185" s="11">
        <f t="shared" si="219"/>
        <v>0</v>
      </c>
      <c r="EE185" s="11">
        <f t="shared" si="219"/>
        <v>0</v>
      </c>
      <c r="EF185" s="11">
        <f t="shared" si="219"/>
        <v>1.2384999999999999</v>
      </c>
      <c r="EG185" s="11">
        <f t="shared" si="219"/>
        <v>0</v>
      </c>
      <c r="EH185" s="11">
        <f t="shared" si="219"/>
        <v>0</v>
      </c>
      <c r="EI185" s="11">
        <f t="shared" si="219"/>
        <v>1.2384999999999999</v>
      </c>
      <c r="EJ185" s="11">
        <f t="shared" si="219"/>
        <v>1.2384999999999999</v>
      </c>
      <c r="EK185" s="11">
        <f t="shared" si="219"/>
        <v>0</v>
      </c>
      <c r="EL185" s="11">
        <f t="shared" si="219"/>
        <v>0</v>
      </c>
      <c r="EM185" s="11">
        <f t="shared" si="219"/>
        <v>0</v>
      </c>
      <c r="EN185" s="11">
        <f t="shared" si="219"/>
        <v>1.2384999999999999</v>
      </c>
      <c r="EO185" s="11">
        <f t="shared" si="219"/>
        <v>0</v>
      </c>
      <c r="EP185" s="11">
        <f t="shared" si="219"/>
        <v>0</v>
      </c>
      <c r="EQ185" s="11">
        <f t="shared" si="219"/>
        <v>0</v>
      </c>
      <c r="ER185" s="11">
        <f t="shared" si="219"/>
        <v>0</v>
      </c>
      <c r="ES185" s="11">
        <f t="shared" si="219"/>
        <v>0</v>
      </c>
      <c r="ET185" s="11">
        <f t="shared" si="219"/>
        <v>0</v>
      </c>
      <c r="EU185" s="11">
        <f t="shared" si="219"/>
        <v>1.2384999999999999</v>
      </c>
      <c r="EV185" s="11">
        <f t="shared" si="219"/>
        <v>0</v>
      </c>
      <c r="EW185" s="11">
        <f t="shared" si="219"/>
        <v>0</v>
      </c>
      <c r="EX185" s="11">
        <f t="shared" si="219"/>
        <v>0</v>
      </c>
      <c r="EY185" s="11">
        <f t="shared" si="219"/>
        <v>1.2384999999999999</v>
      </c>
      <c r="EZ185" s="11">
        <f t="shared" si="219"/>
        <v>0</v>
      </c>
      <c r="FA185" s="11">
        <f t="shared" si="219"/>
        <v>0</v>
      </c>
      <c r="FB185" s="11">
        <f t="shared" si="219"/>
        <v>0</v>
      </c>
      <c r="FC185" s="11">
        <f t="shared" si="219"/>
        <v>0</v>
      </c>
      <c r="FD185" s="11">
        <f t="shared" si="219"/>
        <v>0</v>
      </c>
      <c r="FE185" s="11">
        <f t="shared" si="219"/>
        <v>0</v>
      </c>
      <c r="FF185" s="11">
        <f t="shared" si="219"/>
        <v>0</v>
      </c>
      <c r="FG185" s="11">
        <f t="shared" si="219"/>
        <v>0</v>
      </c>
      <c r="FH185" s="11">
        <f t="shared" si="219"/>
        <v>0</v>
      </c>
      <c r="FI185" s="11">
        <f t="shared" si="219"/>
        <v>1.2384999999999999</v>
      </c>
      <c r="FJ185" s="11">
        <f t="shared" si="219"/>
        <v>0</v>
      </c>
      <c r="FK185" s="11">
        <f t="shared" si="219"/>
        <v>1.2384999999999999</v>
      </c>
      <c r="FL185" s="11">
        <f t="shared" si="219"/>
        <v>0</v>
      </c>
      <c r="FM185" s="11">
        <f t="shared" si="219"/>
        <v>0</v>
      </c>
      <c r="FN185" s="11">
        <f t="shared" si="219"/>
        <v>1.2384999999999999</v>
      </c>
      <c r="FO185" s="11">
        <f t="shared" si="219"/>
        <v>0</v>
      </c>
      <c r="FP185" s="11">
        <f t="shared" si="219"/>
        <v>1.2384999999999999</v>
      </c>
      <c r="FQ185" s="11">
        <f t="shared" si="219"/>
        <v>0</v>
      </c>
      <c r="FR185" s="11">
        <f t="shared" si="219"/>
        <v>0</v>
      </c>
      <c r="FS185" s="11">
        <f t="shared" si="219"/>
        <v>0</v>
      </c>
      <c r="FT185" s="11">
        <f t="shared" si="219"/>
        <v>0</v>
      </c>
      <c r="FU185" s="11">
        <f t="shared" si="219"/>
        <v>1.2384999999999999</v>
      </c>
      <c r="FV185" s="11">
        <f t="shared" si="219"/>
        <v>1.2384999999999999</v>
      </c>
      <c r="FW185" s="11">
        <f t="shared" si="219"/>
        <v>0</v>
      </c>
      <c r="FX185" s="11">
        <f t="shared" si="219"/>
        <v>0</v>
      </c>
      <c r="FY185" s="96"/>
      <c r="FZ185" s="42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</row>
    <row r="186" spans="1:217" x14ac:dyDescent="0.2">
      <c r="A186" s="7"/>
      <c r="B186" s="7" t="s">
        <v>708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</row>
    <row r="187" spans="1:217" x14ac:dyDescent="0.2">
      <c r="A187" s="6" t="s">
        <v>709</v>
      </c>
      <c r="B187" s="7" t="s">
        <v>710</v>
      </c>
      <c r="C187" s="42">
        <f t="shared" ref="C187:BN187" si="220">ROUND(IF((OR(C181=1,C182=1))=TRUE(),0,C183*C185),8)</f>
        <v>11104.061909</v>
      </c>
      <c r="D187" s="42">
        <f t="shared" si="220"/>
        <v>11155.99689825</v>
      </c>
      <c r="E187" s="42">
        <f t="shared" si="220"/>
        <v>11015.57654228</v>
      </c>
      <c r="F187" s="42">
        <f t="shared" si="220"/>
        <v>0</v>
      </c>
      <c r="G187" s="42">
        <f t="shared" si="220"/>
        <v>0</v>
      </c>
      <c r="H187" s="42">
        <f t="shared" si="220"/>
        <v>0</v>
      </c>
      <c r="I187" s="42">
        <f t="shared" si="220"/>
        <v>11034.968692169999</v>
      </c>
      <c r="J187" s="42">
        <f t="shared" si="220"/>
        <v>10316.879363800001</v>
      </c>
      <c r="K187" s="42">
        <f t="shared" si="220"/>
        <v>0</v>
      </c>
      <c r="L187" s="42">
        <f t="shared" si="220"/>
        <v>11205.088545250001</v>
      </c>
      <c r="M187" s="42">
        <f t="shared" si="220"/>
        <v>11169.30411048</v>
      </c>
      <c r="N187" s="42">
        <f t="shared" si="220"/>
        <v>0</v>
      </c>
      <c r="O187" s="42">
        <f t="shared" si="220"/>
        <v>0</v>
      </c>
      <c r="P187" s="42">
        <f t="shared" si="220"/>
        <v>0</v>
      </c>
      <c r="Q187" s="42">
        <f t="shared" si="220"/>
        <v>11306.87001015</v>
      </c>
      <c r="R187" s="42">
        <f t="shared" si="220"/>
        <v>11018.96447257</v>
      </c>
      <c r="S187" s="42">
        <f t="shared" si="220"/>
        <v>10727.44316685</v>
      </c>
      <c r="T187" s="42">
        <f t="shared" si="220"/>
        <v>0</v>
      </c>
      <c r="U187" s="42">
        <f t="shared" si="220"/>
        <v>0</v>
      </c>
      <c r="V187" s="42">
        <f t="shared" si="220"/>
        <v>0</v>
      </c>
      <c r="W187" s="42">
        <f t="shared" si="220"/>
        <v>0</v>
      </c>
      <c r="X187" s="42">
        <f t="shared" si="220"/>
        <v>0</v>
      </c>
      <c r="Y187" s="42">
        <f t="shared" si="220"/>
        <v>9819.2481604700006</v>
      </c>
      <c r="Z187" s="42">
        <f t="shared" si="220"/>
        <v>0</v>
      </c>
      <c r="AA187" s="42">
        <f t="shared" si="220"/>
        <v>0</v>
      </c>
      <c r="AB187" s="42">
        <f t="shared" si="220"/>
        <v>0</v>
      </c>
      <c r="AC187" s="42">
        <f t="shared" si="220"/>
        <v>0</v>
      </c>
      <c r="AD187" s="42">
        <f t="shared" si="220"/>
        <v>0</v>
      </c>
      <c r="AE187" s="42">
        <f t="shared" si="220"/>
        <v>0</v>
      </c>
      <c r="AF187" s="42">
        <f t="shared" si="220"/>
        <v>0</v>
      </c>
      <c r="AG187" s="42">
        <f t="shared" si="220"/>
        <v>0</v>
      </c>
      <c r="AH187" s="42">
        <f t="shared" si="220"/>
        <v>10128.860347059999</v>
      </c>
      <c r="AI187" s="42">
        <f t="shared" si="220"/>
        <v>0</v>
      </c>
      <c r="AJ187" s="42">
        <f t="shared" si="220"/>
        <v>0</v>
      </c>
      <c r="AK187" s="42">
        <f t="shared" si="220"/>
        <v>0</v>
      </c>
      <c r="AL187" s="42">
        <f t="shared" si="220"/>
        <v>0</v>
      </c>
      <c r="AM187" s="42">
        <f t="shared" si="220"/>
        <v>0</v>
      </c>
      <c r="AN187" s="42">
        <f t="shared" si="220"/>
        <v>0</v>
      </c>
      <c r="AO187" s="42">
        <f t="shared" si="220"/>
        <v>10834.23428592</v>
      </c>
      <c r="AP187" s="42">
        <f t="shared" si="220"/>
        <v>11315.2518497</v>
      </c>
      <c r="AQ187" s="42">
        <f t="shared" si="220"/>
        <v>0</v>
      </c>
      <c r="AR187" s="42">
        <f t="shared" si="220"/>
        <v>0</v>
      </c>
      <c r="AS187" s="42">
        <f t="shared" si="220"/>
        <v>0</v>
      </c>
      <c r="AT187" s="42">
        <f t="shared" si="220"/>
        <v>0</v>
      </c>
      <c r="AU187" s="42">
        <f t="shared" si="220"/>
        <v>0</v>
      </c>
      <c r="AV187" s="42">
        <f t="shared" si="220"/>
        <v>0</v>
      </c>
      <c r="AW187" s="42">
        <f t="shared" si="220"/>
        <v>0</v>
      </c>
      <c r="AX187" s="42">
        <f t="shared" si="220"/>
        <v>0</v>
      </c>
      <c r="AY187" s="42">
        <f t="shared" si="220"/>
        <v>0</v>
      </c>
      <c r="AZ187" s="42">
        <f t="shared" si="220"/>
        <v>10983.889484109999</v>
      </c>
      <c r="BA187" s="42">
        <f t="shared" si="220"/>
        <v>0</v>
      </c>
      <c r="BB187" s="42">
        <f t="shared" si="220"/>
        <v>10819.58412702</v>
      </c>
      <c r="BC187" s="42">
        <f t="shared" si="220"/>
        <v>11001.656205449999</v>
      </c>
      <c r="BD187" s="42">
        <f t="shared" si="220"/>
        <v>0</v>
      </c>
      <c r="BE187" s="42">
        <f t="shared" si="220"/>
        <v>0</v>
      </c>
      <c r="BF187" s="42">
        <f t="shared" si="220"/>
        <v>0</v>
      </c>
      <c r="BG187" s="42">
        <f t="shared" si="220"/>
        <v>10789.63363781</v>
      </c>
      <c r="BH187" s="42">
        <f t="shared" si="220"/>
        <v>0</v>
      </c>
      <c r="BI187" s="42">
        <f t="shared" si="220"/>
        <v>0</v>
      </c>
      <c r="BJ187" s="42">
        <f t="shared" si="220"/>
        <v>0</v>
      </c>
      <c r="BK187" s="42">
        <f t="shared" si="220"/>
        <v>0</v>
      </c>
      <c r="BL187" s="42">
        <f t="shared" si="220"/>
        <v>0</v>
      </c>
      <c r="BM187" s="42">
        <f t="shared" si="220"/>
        <v>0</v>
      </c>
      <c r="BN187" s="42">
        <f t="shared" si="220"/>
        <v>10509.49311048</v>
      </c>
      <c r="BO187" s="42">
        <f t="shared" ref="BO187:DZ187" si="221">ROUND(IF((OR(BO181=1,BO182=1))=TRUE(),0,BO183*BO185),8)</f>
        <v>10352.18867329</v>
      </c>
      <c r="BP187" s="42">
        <f t="shared" si="221"/>
        <v>0</v>
      </c>
      <c r="BQ187" s="42">
        <f t="shared" si="221"/>
        <v>0</v>
      </c>
      <c r="BR187" s="42">
        <f t="shared" si="221"/>
        <v>0</v>
      </c>
      <c r="BS187" s="42">
        <f t="shared" si="221"/>
        <v>10942.440592909999</v>
      </c>
      <c r="BT187" s="42">
        <f t="shared" si="221"/>
        <v>0</v>
      </c>
      <c r="BU187" s="42">
        <f t="shared" si="221"/>
        <v>0</v>
      </c>
      <c r="BV187" s="42">
        <f t="shared" si="221"/>
        <v>0</v>
      </c>
      <c r="BW187" s="42">
        <f t="shared" si="221"/>
        <v>0</v>
      </c>
      <c r="BX187" s="42">
        <f t="shared" si="221"/>
        <v>0</v>
      </c>
      <c r="BY187" s="42">
        <f t="shared" si="221"/>
        <v>9912.51626966</v>
      </c>
      <c r="BZ187" s="42">
        <f t="shared" si="221"/>
        <v>0</v>
      </c>
      <c r="CA187" s="42">
        <f t="shared" si="221"/>
        <v>0</v>
      </c>
      <c r="CB187" s="42">
        <f t="shared" si="221"/>
        <v>0</v>
      </c>
      <c r="CC187" s="42">
        <f t="shared" si="221"/>
        <v>0</v>
      </c>
      <c r="CD187" s="42">
        <f t="shared" si="221"/>
        <v>0</v>
      </c>
      <c r="CE187" s="42">
        <f t="shared" si="221"/>
        <v>0</v>
      </c>
      <c r="CF187" s="42">
        <f t="shared" si="221"/>
        <v>0</v>
      </c>
      <c r="CG187" s="42">
        <f t="shared" si="221"/>
        <v>0</v>
      </c>
      <c r="CH187" s="42">
        <f t="shared" si="221"/>
        <v>0</v>
      </c>
      <c r="CI187" s="42">
        <f t="shared" si="221"/>
        <v>9863.7598962400007</v>
      </c>
      <c r="CJ187" s="42">
        <f t="shared" si="221"/>
        <v>10718.78069777</v>
      </c>
      <c r="CK187" s="42">
        <f t="shared" si="221"/>
        <v>0</v>
      </c>
      <c r="CL187" s="42">
        <f t="shared" si="221"/>
        <v>0</v>
      </c>
      <c r="CM187" s="42">
        <f t="shared" si="221"/>
        <v>11002.160041990001</v>
      </c>
      <c r="CN187" s="42">
        <f t="shared" si="221"/>
        <v>0</v>
      </c>
      <c r="CO187" s="42">
        <f t="shared" si="221"/>
        <v>0</v>
      </c>
      <c r="CP187" s="42">
        <f t="shared" si="221"/>
        <v>0</v>
      </c>
      <c r="CQ187" s="42">
        <f t="shared" si="221"/>
        <v>10520.232979140001</v>
      </c>
      <c r="CR187" s="42">
        <f t="shared" si="221"/>
        <v>0</v>
      </c>
      <c r="CS187" s="42">
        <f t="shared" si="221"/>
        <v>0</v>
      </c>
      <c r="CT187" s="42">
        <f t="shared" si="221"/>
        <v>0</v>
      </c>
      <c r="CU187" s="42">
        <f t="shared" si="221"/>
        <v>0</v>
      </c>
      <c r="CV187" s="42">
        <f t="shared" si="221"/>
        <v>0</v>
      </c>
      <c r="CW187" s="42">
        <f t="shared" si="221"/>
        <v>0</v>
      </c>
      <c r="CX187" s="42">
        <f t="shared" si="221"/>
        <v>10370.840813270001</v>
      </c>
      <c r="CY187" s="42">
        <f t="shared" si="221"/>
        <v>0</v>
      </c>
      <c r="CZ187" s="42">
        <f t="shared" si="221"/>
        <v>10546.76034361</v>
      </c>
      <c r="DA187" s="42">
        <f t="shared" si="221"/>
        <v>0</v>
      </c>
      <c r="DB187" s="42">
        <f t="shared" si="221"/>
        <v>0</v>
      </c>
      <c r="DC187" s="42">
        <f t="shared" si="221"/>
        <v>0</v>
      </c>
      <c r="DD187" s="42">
        <f t="shared" si="221"/>
        <v>0</v>
      </c>
      <c r="DE187" s="42">
        <f t="shared" si="221"/>
        <v>0</v>
      </c>
      <c r="DF187" s="42">
        <f t="shared" si="221"/>
        <v>10475.443392339999</v>
      </c>
      <c r="DG187" s="42">
        <f t="shared" si="221"/>
        <v>0</v>
      </c>
      <c r="DH187" s="42">
        <f t="shared" si="221"/>
        <v>10347.342951250001</v>
      </c>
      <c r="DI187" s="42">
        <f t="shared" si="221"/>
        <v>10455.257514659999</v>
      </c>
      <c r="DJ187" s="42">
        <f t="shared" si="221"/>
        <v>10486.029516770001</v>
      </c>
      <c r="DK187" s="42">
        <f t="shared" si="221"/>
        <v>10386.00314424</v>
      </c>
      <c r="DL187" s="42">
        <f t="shared" si="221"/>
        <v>11105.342802270001</v>
      </c>
      <c r="DM187" s="42">
        <f t="shared" si="221"/>
        <v>0</v>
      </c>
      <c r="DN187" s="42">
        <f t="shared" si="221"/>
        <v>10747.98932472</v>
      </c>
      <c r="DO187" s="42">
        <f t="shared" si="221"/>
        <v>10829.517301510001</v>
      </c>
      <c r="DP187" s="42">
        <f t="shared" si="221"/>
        <v>0</v>
      </c>
      <c r="DQ187" s="42">
        <f t="shared" si="221"/>
        <v>0</v>
      </c>
      <c r="DR187" s="42">
        <f t="shared" si="221"/>
        <v>10402.53528081</v>
      </c>
      <c r="DS187" s="42">
        <f t="shared" si="221"/>
        <v>10288.78121483</v>
      </c>
      <c r="DT187" s="42">
        <f t="shared" si="221"/>
        <v>0</v>
      </c>
      <c r="DU187" s="42">
        <f t="shared" si="221"/>
        <v>0</v>
      </c>
      <c r="DV187" s="42">
        <f t="shared" si="221"/>
        <v>0</v>
      </c>
      <c r="DW187" s="42">
        <f t="shared" si="221"/>
        <v>0</v>
      </c>
      <c r="DX187" s="42">
        <f t="shared" si="221"/>
        <v>0</v>
      </c>
      <c r="DY187" s="42">
        <f t="shared" si="221"/>
        <v>0</v>
      </c>
      <c r="DZ187" s="42">
        <f t="shared" si="221"/>
        <v>0</v>
      </c>
      <c r="EA187" s="42">
        <f t="shared" ref="EA187:FX187" si="222">ROUND(IF((OR(EA181=1,EA182=1))=TRUE(),0,EA183*EA185),8)</f>
        <v>0</v>
      </c>
      <c r="EB187" s="42">
        <f t="shared" si="222"/>
        <v>10168.02715509</v>
      </c>
      <c r="EC187" s="42">
        <f t="shared" si="222"/>
        <v>0</v>
      </c>
      <c r="ED187" s="42">
        <f t="shared" si="222"/>
        <v>0</v>
      </c>
      <c r="EE187" s="42">
        <f t="shared" si="222"/>
        <v>0</v>
      </c>
      <c r="EF187" s="42">
        <f t="shared" si="222"/>
        <v>10318.34456492</v>
      </c>
      <c r="EG187" s="42">
        <f t="shared" si="222"/>
        <v>0</v>
      </c>
      <c r="EH187" s="42">
        <f t="shared" si="222"/>
        <v>0</v>
      </c>
      <c r="EI187" s="42">
        <f t="shared" si="222"/>
        <v>10723.81165383</v>
      </c>
      <c r="EJ187" s="42">
        <f t="shared" si="222"/>
        <v>10617.655887479999</v>
      </c>
      <c r="EK187" s="42">
        <f t="shared" si="222"/>
        <v>0</v>
      </c>
      <c r="EL187" s="42">
        <f t="shared" si="222"/>
        <v>0</v>
      </c>
      <c r="EM187" s="42">
        <f t="shared" si="222"/>
        <v>0</v>
      </c>
      <c r="EN187" s="42">
        <f t="shared" si="222"/>
        <v>10223.40471868</v>
      </c>
      <c r="EO187" s="42">
        <f t="shared" si="222"/>
        <v>0</v>
      </c>
      <c r="EP187" s="42">
        <f t="shared" si="222"/>
        <v>0</v>
      </c>
      <c r="EQ187" s="42">
        <f t="shared" si="222"/>
        <v>0</v>
      </c>
      <c r="ER187" s="42">
        <f t="shared" si="222"/>
        <v>0</v>
      </c>
      <c r="ES187" s="42">
        <f t="shared" si="222"/>
        <v>0</v>
      </c>
      <c r="ET187" s="42">
        <f t="shared" si="222"/>
        <v>0</v>
      </c>
      <c r="EU187" s="42">
        <f t="shared" si="222"/>
        <v>9968.75424527</v>
      </c>
      <c r="EV187" s="42">
        <f t="shared" si="222"/>
        <v>0</v>
      </c>
      <c r="EW187" s="42">
        <f t="shared" si="222"/>
        <v>0</v>
      </c>
      <c r="EX187" s="42">
        <f t="shared" si="222"/>
        <v>0</v>
      </c>
      <c r="EY187" s="42">
        <f t="shared" si="222"/>
        <v>10160.77987394</v>
      </c>
      <c r="EZ187" s="42">
        <f t="shared" si="222"/>
        <v>0</v>
      </c>
      <c r="FA187" s="42">
        <f t="shared" si="222"/>
        <v>0</v>
      </c>
      <c r="FB187" s="42">
        <f t="shared" si="222"/>
        <v>0</v>
      </c>
      <c r="FC187" s="42">
        <f t="shared" si="222"/>
        <v>0</v>
      </c>
      <c r="FD187" s="42">
        <f t="shared" si="222"/>
        <v>0</v>
      </c>
      <c r="FE187" s="42">
        <f t="shared" si="222"/>
        <v>0</v>
      </c>
      <c r="FF187" s="42">
        <f t="shared" si="222"/>
        <v>0</v>
      </c>
      <c r="FG187" s="42">
        <f t="shared" si="222"/>
        <v>0</v>
      </c>
      <c r="FH187" s="42">
        <f t="shared" si="222"/>
        <v>0</v>
      </c>
      <c r="FI187" s="42">
        <f t="shared" si="222"/>
        <v>10664.8562951</v>
      </c>
      <c r="FJ187" s="42">
        <f t="shared" si="222"/>
        <v>0</v>
      </c>
      <c r="FK187" s="42">
        <f t="shared" si="222"/>
        <v>10759.65443733</v>
      </c>
      <c r="FL187" s="42">
        <f t="shared" si="222"/>
        <v>0</v>
      </c>
      <c r="FM187" s="42">
        <f t="shared" si="222"/>
        <v>0</v>
      </c>
      <c r="FN187" s="42">
        <f t="shared" si="222"/>
        <v>10800.51891518</v>
      </c>
      <c r="FO187" s="42">
        <f t="shared" si="222"/>
        <v>0</v>
      </c>
      <c r="FP187" s="42">
        <f t="shared" si="222"/>
        <v>10909.372615079999</v>
      </c>
      <c r="FQ187" s="42">
        <f t="shared" si="222"/>
        <v>0</v>
      </c>
      <c r="FR187" s="42">
        <f t="shared" si="222"/>
        <v>0</v>
      </c>
      <c r="FS187" s="42">
        <f t="shared" si="222"/>
        <v>0</v>
      </c>
      <c r="FT187" s="42">
        <f t="shared" si="222"/>
        <v>0</v>
      </c>
      <c r="FU187" s="42">
        <f t="shared" si="222"/>
        <v>10774.072127519999</v>
      </c>
      <c r="FV187" s="42">
        <f t="shared" si="222"/>
        <v>10395.941875750001</v>
      </c>
      <c r="FW187" s="42">
        <f t="shared" si="222"/>
        <v>0</v>
      </c>
      <c r="FX187" s="42">
        <f t="shared" si="222"/>
        <v>0</v>
      </c>
      <c r="FY187" s="11"/>
      <c r="FZ187" s="42"/>
      <c r="GA187" s="7"/>
      <c r="GB187" s="42"/>
      <c r="GC187" s="42"/>
      <c r="GD187" s="42"/>
      <c r="GE187" s="42"/>
      <c r="GF187" s="42"/>
      <c r="GG187" s="7"/>
      <c r="GH187" s="42"/>
      <c r="GI187" s="42"/>
      <c r="GJ187" s="42"/>
      <c r="GK187" s="42"/>
      <c r="GL187" s="42"/>
      <c r="GM187" s="42"/>
    </row>
    <row r="188" spans="1:217" x14ac:dyDescent="0.2">
      <c r="A188" s="7"/>
      <c r="B188" s="7" t="s">
        <v>711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</row>
    <row r="189" spans="1:217" x14ac:dyDescent="0.2">
      <c r="A189" s="6" t="s">
        <v>712</v>
      </c>
      <c r="B189" s="7" t="s">
        <v>713</v>
      </c>
      <c r="C189" s="7">
        <f t="shared" ref="C189:BN189" si="223">ROUND(IF((OR(C181=1,C182=1))=TRUE(),0,(C187*459)+(C43*C187*C136)),2)</f>
        <v>11336936.300000001</v>
      </c>
      <c r="D189" s="7">
        <f t="shared" si="223"/>
        <v>29706054.670000002</v>
      </c>
      <c r="E189" s="7">
        <f t="shared" si="223"/>
        <v>11616454.210000001</v>
      </c>
      <c r="F189" s="7">
        <f t="shared" si="223"/>
        <v>0</v>
      </c>
      <c r="G189" s="7">
        <f t="shared" si="223"/>
        <v>0</v>
      </c>
      <c r="H189" s="7">
        <f t="shared" si="223"/>
        <v>0</v>
      </c>
      <c r="I189" s="7">
        <f t="shared" si="223"/>
        <v>13648358.26</v>
      </c>
      <c r="J189" s="7">
        <f t="shared" si="223"/>
        <v>6452712.8300000001</v>
      </c>
      <c r="K189" s="7">
        <f t="shared" si="223"/>
        <v>0</v>
      </c>
      <c r="L189" s="7">
        <f t="shared" si="223"/>
        <v>6978663.6100000003</v>
      </c>
      <c r="M189" s="7">
        <f t="shared" si="223"/>
        <v>6379102.3200000003</v>
      </c>
      <c r="N189" s="7">
        <f t="shared" si="223"/>
        <v>0</v>
      </c>
      <c r="O189" s="7">
        <f t="shared" si="223"/>
        <v>0</v>
      </c>
      <c r="P189" s="7">
        <f t="shared" si="223"/>
        <v>0</v>
      </c>
      <c r="Q189" s="7">
        <f t="shared" si="223"/>
        <v>44394480.310000002</v>
      </c>
      <c r="R189" s="7">
        <f t="shared" si="223"/>
        <v>8163069.2599999998</v>
      </c>
      <c r="S189" s="7">
        <f t="shared" si="223"/>
        <v>6066240.3799999999</v>
      </c>
      <c r="T189" s="7">
        <f t="shared" si="223"/>
        <v>0</v>
      </c>
      <c r="U189" s="7">
        <f t="shared" si="223"/>
        <v>0</v>
      </c>
      <c r="V189" s="7">
        <f t="shared" si="223"/>
        <v>0</v>
      </c>
      <c r="W189" s="7">
        <f t="shared" si="223"/>
        <v>0</v>
      </c>
      <c r="X189" s="7">
        <f t="shared" si="223"/>
        <v>0</v>
      </c>
      <c r="Y189" s="7">
        <f t="shared" si="223"/>
        <v>5134484.8600000003</v>
      </c>
      <c r="Z189" s="7">
        <f t="shared" si="223"/>
        <v>0</v>
      </c>
      <c r="AA189" s="7">
        <f t="shared" si="223"/>
        <v>0</v>
      </c>
      <c r="AB189" s="7">
        <f t="shared" si="223"/>
        <v>0</v>
      </c>
      <c r="AC189" s="7">
        <f t="shared" si="223"/>
        <v>0</v>
      </c>
      <c r="AD189" s="7">
        <f t="shared" si="223"/>
        <v>0</v>
      </c>
      <c r="AE189" s="7">
        <f t="shared" si="223"/>
        <v>0</v>
      </c>
      <c r="AF189" s="7">
        <f t="shared" si="223"/>
        <v>0</v>
      </c>
      <c r="AG189" s="7">
        <f t="shared" si="223"/>
        <v>0</v>
      </c>
      <c r="AH189" s="7">
        <f t="shared" si="223"/>
        <v>5449772.54</v>
      </c>
      <c r="AI189" s="7">
        <f t="shared" si="223"/>
        <v>0</v>
      </c>
      <c r="AJ189" s="7">
        <f t="shared" si="223"/>
        <v>0</v>
      </c>
      <c r="AK189" s="7">
        <f t="shared" si="223"/>
        <v>0</v>
      </c>
      <c r="AL189" s="7">
        <f t="shared" si="223"/>
        <v>0</v>
      </c>
      <c r="AM189" s="7">
        <f t="shared" si="223"/>
        <v>0</v>
      </c>
      <c r="AN189" s="7">
        <f t="shared" si="223"/>
        <v>0</v>
      </c>
      <c r="AO189" s="7">
        <f t="shared" si="223"/>
        <v>7974733.1600000001</v>
      </c>
      <c r="AP189" s="7">
        <f t="shared" si="223"/>
        <v>76153636.430000007</v>
      </c>
      <c r="AQ189" s="7">
        <f t="shared" si="223"/>
        <v>0</v>
      </c>
      <c r="AR189" s="7">
        <f t="shared" si="223"/>
        <v>0</v>
      </c>
      <c r="AS189" s="7">
        <f t="shared" si="223"/>
        <v>0</v>
      </c>
      <c r="AT189" s="7">
        <f t="shared" si="223"/>
        <v>0</v>
      </c>
      <c r="AU189" s="7">
        <f t="shared" si="223"/>
        <v>0</v>
      </c>
      <c r="AV189" s="7">
        <f t="shared" si="223"/>
        <v>0</v>
      </c>
      <c r="AW189" s="7">
        <f t="shared" si="223"/>
        <v>0</v>
      </c>
      <c r="AX189" s="7">
        <f t="shared" si="223"/>
        <v>0</v>
      </c>
      <c r="AY189" s="7">
        <f t="shared" si="223"/>
        <v>0</v>
      </c>
      <c r="AZ189" s="7">
        <f t="shared" si="223"/>
        <v>14244874.470000001</v>
      </c>
      <c r="BA189" s="7">
        <f t="shared" si="223"/>
        <v>0</v>
      </c>
      <c r="BB189" s="7">
        <f t="shared" si="223"/>
        <v>9435239.9800000004</v>
      </c>
      <c r="BC189" s="7">
        <f t="shared" si="223"/>
        <v>24116202.489999998</v>
      </c>
      <c r="BD189" s="7">
        <f t="shared" si="223"/>
        <v>0</v>
      </c>
      <c r="BE189" s="7">
        <f t="shared" si="223"/>
        <v>0</v>
      </c>
      <c r="BF189" s="7">
        <f t="shared" si="223"/>
        <v>0</v>
      </c>
      <c r="BG189" s="7">
        <f t="shared" si="223"/>
        <v>5654588.04</v>
      </c>
      <c r="BH189" s="7">
        <f t="shared" si="223"/>
        <v>0</v>
      </c>
      <c r="BI189" s="7">
        <f t="shared" si="223"/>
        <v>0</v>
      </c>
      <c r="BJ189" s="7">
        <f t="shared" si="223"/>
        <v>0</v>
      </c>
      <c r="BK189" s="7">
        <f t="shared" si="223"/>
        <v>0</v>
      </c>
      <c r="BL189" s="7">
        <f t="shared" si="223"/>
        <v>0</v>
      </c>
      <c r="BM189" s="7">
        <f t="shared" si="223"/>
        <v>0</v>
      </c>
      <c r="BN189" s="7">
        <f t="shared" si="223"/>
        <v>7184583.7599999998</v>
      </c>
      <c r="BO189" s="7">
        <f t="shared" ref="BO189:DZ189" si="224">ROUND(IF((OR(BO181=1,BO182=1))=TRUE(),0,(BO187*459)+(BO43*BO187*BO136)),2)</f>
        <v>5603101.4199999999</v>
      </c>
      <c r="BP189" s="7">
        <f t="shared" si="224"/>
        <v>0</v>
      </c>
      <c r="BQ189" s="7">
        <f t="shared" si="224"/>
        <v>0</v>
      </c>
      <c r="BR189" s="7">
        <f t="shared" si="224"/>
        <v>0</v>
      </c>
      <c r="BS189" s="7">
        <f t="shared" si="224"/>
        <v>5869262.5199999996</v>
      </c>
      <c r="BT189" s="7">
        <f t="shared" si="224"/>
        <v>0</v>
      </c>
      <c r="BU189" s="7">
        <f t="shared" si="224"/>
        <v>0</v>
      </c>
      <c r="BV189" s="7">
        <f t="shared" si="224"/>
        <v>0</v>
      </c>
      <c r="BW189" s="7">
        <f t="shared" si="224"/>
        <v>0</v>
      </c>
      <c r="BX189" s="7">
        <f t="shared" si="224"/>
        <v>0</v>
      </c>
      <c r="BY189" s="7">
        <f t="shared" si="224"/>
        <v>4986630.08</v>
      </c>
      <c r="BZ189" s="7">
        <f t="shared" si="224"/>
        <v>0</v>
      </c>
      <c r="CA189" s="7">
        <f t="shared" si="224"/>
        <v>0</v>
      </c>
      <c r="CB189" s="7">
        <f t="shared" si="224"/>
        <v>0</v>
      </c>
      <c r="CC189" s="7">
        <f t="shared" si="224"/>
        <v>0</v>
      </c>
      <c r="CD189" s="7">
        <f t="shared" si="224"/>
        <v>0</v>
      </c>
      <c r="CE189" s="7">
        <f t="shared" si="224"/>
        <v>0</v>
      </c>
      <c r="CF189" s="7">
        <f t="shared" si="224"/>
        <v>0</v>
      </c>
      <c r="CG189" s="7">
        <f t="shared" si="224"/>
        <v>0</v>
      </c>
      <c r="CH189" s="7">
        <f t="shared" si="224"/>
        <v>0</v>
      </c>
      <c r="CI189" s="7">
        <f t="shared" si="224"/>
        <v>5069814.7699999996</v>
      </c>
      <c r="CJ189" s="7">
        <f t="shared" si="224"/>
        <v>5548898.3899999997</v>
      </c>
      <c r="CK189" s="7">
        <f t="shared" si="224"/>
        <v>0</v>
      </c>
      <c r="CL189" s="7">
        <f t="shared" si="224"/>
        <v>0</v>
      </c>
      <c r="CM189" s="7">
        <f t="shared" si="224"/>
        <v>5671833.54</v>
      </c>
      <c r="CN189" s="7">
        <f t="shared" si="224"/>
        <v>0</v>
      </c>
      <c r="CO189" s="7">
        <f t="shared" si="224"/>
        <v>0</v>
      </c>
      <c r="CP189" s="7">
        <f t="shared" si="224"/>
        <v>0</v>
      </c>
      <c r="CQ189" s="7">
        <f t="shared" si="224"/>
        <v>5597100.5899999999</v>
      </c>
      <c r="CR189" s="7">
        <f t="shared" si="224"/>
        <v>0</v>
      </c>
      <c r="CS189" s="7">
        <f t="shared" si="224"/>
        <v>0</v>
      </c>
      <c r="CT189" s="7">
        <f t="shared" si="224"/>
        <v>0</v>
      </c>
      <c r="CU189" s="7">
        <f t="shared" si="224"/>
        <v>0</v>
      </c>
      <c r="CV189" s="7">
        <f t="shared" si="224"/>
        <v>0</v>
      </c>
      <c r="CW189" s="7">
        <f t="shared" si="224"/>
        <v>0</v>
      </c>
      <c r="CX189" s="7">
        <f t="shared" si="224"/>
        <v>5038237.43</v>
      </c>
      <c r="CY189" s="7">
        <f t="shared" si="224"/>
        <v>0</v>
      </c>
      <c r="CZ189" s="7">
        <f t="shared" si="224"/>
        <v>6174537.5599999996</v>
      </c>
      <c r="DA189" s="7">
        <f t="shared" si="224"/>
        <v>0</v>
      </c>
      <c r="DB189" s="7">
        <f t="shared" si="224"/>
        <v>0</v>
      </c>
      <c r="DC189" s="7">
        <f t="shared" si="224"/>
        <v>0</v>
      </c>
      <c r="DD189" s="7">
        <f t="shared" si="224"/>
        <v>0</v>
      </c>
      <c r="DE189" s="7">
        <f t="shared" si="224"/>
        <v>0</v>
      </c>
      <c r="DF189" s="7">
        <f t="shared" si="224"/>
        <v>16751239.630000001</v>
      </c>
      <c r="DG189" s="7">
        <f t="shared" si="224"/>
        <v>0</v>
      </c>
      <c r="DH189" s="7">
        <f t="shared" si="224"/>
        <v>5850553.2599999998</v>
      </c>
      <c r="DI189" s="7">
        <f t="shared" si="224"/>
        <v>6834978.2300000004</v>
      </c>
      <c r="DJ189" s="7">
        <f t="shared" si="224"/>
        <v>5143774.9800000004</v>
      </c>
      <c r="DK189" s="7">
        <f t="shared" si="224"/>
        <v>5086607.3600000003</v>
      </c>
      <c r="DL189" s="7">
        <f t="shared" si="224"/>
        <v>9226674.1699999999</v>
      </c>
      <c r="DM189" s="7">
        <f t="shared" si="224"/>
        <v>0</v>
      </c>
      <c r="DN189" s="7">
        <f t="shared" si="224"/>
        <v>5956363.7199999997</v>
      </c>
      <c r="DO189" s="7">
        <f t="shared" si="224"/>
        <v>7684712.1100000003</v>
      </c>
      <c r="DP189" s="7">
        <f t="shared" si="224"/>
        <v>0</v>
      </c>
      <c r="DQ189" s="7">
        <f t="shared" si="224"/>
        <v>0</v>
      </c>
      <c r="DR189" s="7">
        <f t="shared" si="224"/>
        <v>6093971.6100000003</v>
      </c>
      <c r="DS189" s="7">
        <f t="shared" si="224"/>
        <v>5336914.28</v>
      </c>
      <c r="DT189" s="7">
        <f t="shared" si="224"/>
        <v>0</v>
      </c>
      <c r="DU189" s="7">
        <f t="shared" si="224"/>
        <v>0</v>
      </c>
      <c r="DV189" s="7">
        <f t="shared" si="224"/>
        <v>0</v>
      </c>
      <c r="DW189" s="7">
        <f t="shared" si="224"/>
        <v>0</v>
      </c>
      <c r="DX189" s="7">
        <f t="shared" si="224"/>
        <v>0</v>
      </c>
      <c r="DY189" s="7">
        <f t="shared" si="224"/>
        <v>0</v>
      </c>
      <c r="DZ189" s="7">
        <f t="shared" si="224"/>
        <v>0</v>
      </c>
      <c r="EA189" s="7">
        <f t="shared" ref="EA189:FX189" si="225">ROUND(IF((OR(EA181=1,EA182=1))=TRUE(),0,(EA187*459)+(EA43*EA187*EA136)),2)</f>
        <v>0</v>
      </c>
      <c r="EB189" s="7">
        <f t="shared" si="225"/>
        <v>5068070.1100000003</v>
      </c>
      <c r="EC189" s="7">
        <f t="shared" si="225"/>
        <v>0</v>
      </c>
      <c r="ED189" s="7">
        <f t="shared" si="225"/>
        <v>0</v>
      </c>
      <c r="EE189" s="7">
        <f t="shared" si="225"/>
        <v>0</v>
      </c>
      <c r="EF189" s="7">
        <f t="shared" si="225"/>
        <v>5971721.2800000003</v>
      </c>
      <c r="EG189" s="7">
        <f t="shared" si="225"/>
        <v>0</v>
      </c>
      <c r="EH189" s="7">
        <f t="shared" si="225"/>
        <v>0</v>
      </c>
      <c r="EI189" s="7">
        <f t="shared" si="225"/>
        <v>19798815.82</v>
      </c>
      <c r="EJ189" s="7">
        <f t="shared" si="225"/>
        <v>11379791.23</v>
      </c>
      <c r="EK189" s="7">
        <f t="shared" si="225"/>
        <v>0</v>
      </c>
      <c r="EL189" s="7">
        <f t="shared" si="225"/>
        <v>0</v>
      </c>
      <c r="EM189" s="7">
        <f t="shared" si="225"/>
        <v>0</v>
      </c>
      <c r="EN189" s="7">
        <f t="shared" si="225"/>
        <v>5514872.5499999998</v>
      </c>
      <c r="EO189" s="7">
        <f t="shared" si="225"/>
        <v>0</v>
      </c>
      <c r="EP189" s="7">
        <f t="shared" si="225"/>
        <v>0</v>
      </c>
      <c r="EQ189" s="7">
        <f t="shared" si="225"/>
        <v>0</v>
      </c>
      <c r="ER189" s="7">
        <f t="shared" si="225"/>
        <v>0</v>
      </c>
      <c r="ES189" s="7">
        <f t="shared" si="225"/>
        <v>0</v>
      </c>
      <c r="ET189" s="7">
        <f t="shared" si="225"/>
        <v>0</v>
      </c>
      <c r="EU189" s="7">
        <f t="shared" si="225"/>
        <v>5174979.7</v>
      </c>
      <c r="EV189" s="7">
        <f t="shared" si="225"/>
        <v>0</v>
      </c>
      <c r="EW189" s="7">
        <f t="shared" si="225"/>
        <v>0</v>
      </c>
      <c r="EX189" s="7">
        <f t="shared" si="225"/>
        <v>0</v>
      </c>
      <c r="EY189" s="7">
        <f t="shared" si="225"/>
        <v>5003005.4400000004</v>
      </c>
      <c r="EZ189" s="7">
        <f t="shared" si="225"/>
        <v>0</v>
      </c>
      <c r="FA189" s="7">
        <f t="shared" si="225"/>
        <v>0</v>
      </c>
      <c r="FB189" s="7">
        <f t="shared" si="225"/>
        <v>0</v>
      </c>
      <c r="FC189" s="7">
        <f t="shared" si="225"/>
        <v>0</v>
      </c>
      <c r="FD189" s="7">
        <f t="shared" si="225"/>
        <v>0</v>
      </c>
      <c r="FE189" s="7">
        <f t="shared" si="225"/>
        <v>0</v>
      </c>
      <c r="FF189" s="7">
        <f t="shared" si="225"/>
        <v>0</v>
      </c>
      <c r="FG189" s="7">
        <f t="shared" si="225"/>
        <v>0</v>
      </c>
      <c r="FH189" s="7">
        <f t="shared" si="225"/>
        <v>0</v>
      </c>
      <c r="FI189" s="7">
        <f t="shared" si="225"/>
        <v>5958156.5999999996</v>
      </c>
      <c r="FJ189" s="7">
        <f t="shared" si="225"/>
        <v>0</v>
      </c>
      <c r="FK189" s="7">
        <f t="shared" si="225"/>
        <v>6588394.6399999997</v>
      </c>
      <c r="FL189" s="7">
        <f t="shared" si="225"/>
        <v>0</v>
      </c>
      <c r="FM189" s="7">
        <f t="shared" si="225"/>
        <v>0</v>
      </c>
      <c r="FN189" s="7">
        <f t="shared" si="225"/>
        <v>24281208.199999999</v>
      </c>
      <c r="FO189" s="7">
        <f t="shared" si="225"/>
        <v>0</v>
      </c>
      <c r="FP189" s="7">
        <f t="shared" si="225"/>
        <v>6795273.6500000004</v>
      </c>
      <c r="FQ189" s="7">
        <f t="shared" si="225"/>
        <v>0</v>
      </c>
      <c r="FR189" s="7">
        <f t="shared" si="225"/>
        <v>0</v>
      </c>
      <c r="FS189" s="7">
        <f t="shared" si="225"/>
        <v>0</v>
      </c>
      <c r="FT189" s="7">
        <f t="shared" si="225"/>
        <v>0</v>
      </c>
      <c r="FU189" s="7">
        <f t="shared" si="225"/>
        <v>5614239.7000000002</v>
      </c>
      <c r="FV189" s="7">
        <f t="shared" si="225"/>
        <v>5216350.96</v>
      </c>
      <c r="FW189" s="7">
        <f t="shared" si="225"/>
        <v>0</v>
      </c>
      <c r="FX189" s="7">
        <f t="shared" si="225"/>
        <v>0</v>
      </c>
      <c r="FY189" s="42"/>
      <c r="FZ189" s="82"/>
      <c r="GA189" s="7"/>
      <c r="GB189" s="42"/>
      <c r="GC189" s="42"/>
      <c r="GD189" s="42"/>
      <c r="GE189" s="42"/>
      <c r="GF189" s="42"/>
      <c r="GG189" s="7"/>
      <c r="GH189" s="42"/>
      <c r="GI189" s="42"/>
      <c r="GJ189" s="42"/>
      <c r="GK189" s="42"/>
      <c r="GL189" s="42"/>
      <c r="GM189" s="42"/>
    </row>
    <row r="190" spans="1:217" x14ac:dyDescent="0.2">
      <c r="A190" s="7"/>
      <c r="B190" s="7" t="s">
        <v>714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</row>
    <row r="191" spans="1:217" x14ac:dyDescent="0.2">
      <c r="A191" s="6" t="s">
        <v>715</v>
      </c>
      <c r="B191" s="7" t="s">
        <v>716</v>
      </c>
      <c r="C191" s="18">
        <f t="shared" ref="C191:BN191" si="226">IF((OR(C181=1,C182=1))=TRUE(),0,C97)</f>
        <v>6601</v>
      </c>
      <c r="D191" s="18">
        <f t="shared" si="226"/>
        <v>40854.800000000003</v>
      </c>
      <c r="E191" s="18">
        <f t="shared" si="226"/>
        <v>6656.3</v>
      </c>
      <c r="F191" s="18">
        <f t="shared" si="226"/>
        <v>0</v>
      </c>
      <c r="G191" s="18">
        <f t="shared" si="226"/>
        <v>0</v>
      </c>
      <c r="H191" s="18">
        <f t="shared" si="226"/>
        <v>0</v>
      </c>
      <c r="I191" s="18">
        <f t="shared" si="226"/>
        <v>9336.2999999999993</v>
      </c>
      <c r="J191" s="18">
        <f t="shared" si="226"/>
        <v>2311.1999999999998</v>
      </c>
      <c r="K191" s="18">
        <f t="shared" si="226"/>
        <v>0</v>
      </c>
      <c r="L191" s="18">
        <f t="shared" si="226"/>
        <v>2382.9</v>
      </c>
      <c r="M191" s="18">
        <f t="shared" si="226"/>
        <v>1182.2</v>
      </c>
      <c r="N191" s="18">
        <f t="shared" si="226"/>
        <v>0</v>
      </c>
      <c r="O191" s="18">
        <f t="shared" si="226"/>
        <v>0</v>
      </c>
      <c r="P191" s="18">
        <f t="shared" si="226"/>
        <v>0</v>
      </c>
      <c r="Q191" s="18">
        <f t="shared" si="226"/>
        <v>38553.1</v>
      </c>
      <c r="R191" s="18">
        <f t="shared" si="226"/>
        <v>494.3</v>
      </c>
      <c r="S191" s="18">
        <f t="shared" si="226"/>
        <v>1691.5</v>
      </c>
      <c r="T191" s="18">
        <f t="shared" si="226"/>
        <v>0</v>
      </c>
      <c r="U191" s="18">
        <f t="shared" si="226"/>
        <v>0</v>
      </c>
      <c r="V191" s="18">
        <f t="shared" si="226"/>
        <v>0</v>
      </c>
      <c r="W191" s="18">
        <f t="shared" si="226"/>
        <v>0</v>
      </c>
      <c r="X191" s="18">
        <f t="shared" si="226"/>
        <v>0</v>
      </c>
      <c r="Y191" s="18">
        <f t="shared" si="226"/>
        <v>482.5</v>
      </c>
      <c r="Z191" s="18">
        <f t="shared" si="226"/>
        <v>0</v>
      </c>
      <c r="AA191" s="18">
        <f t="shared" si="226"/>
        <v>0</v>
      </c>
      <c r="AB191" s="18">
        <f t="shared" si="226"/>
        <v>0</v>
      </c>
      <c r="AC191" s="18">
        <f t="shared" si="226"/>
        <v>0</v>
      </c>
      <c r="AD191" s="18">
        <f t="shared" si="226"/>
        <v>0</v>
      </c>
      <c r="AE191" s="18">
        <f t="shared" si="226"/>
        <v>0</v>
      </c>
      <c r="AF191" s="18">
        <f t="shared" si="226"/>
        <v>0</v>
      </c>
      <c r="AG191" s="18">
        <f t="shared" si="226"/>
        <v>0</v>
      </c>
      <c r="AH191" s="18">
        <f t="shared" si="226"/>
        <v>1052.0999999999999</v>
      </c>
      <c r="AI191" s="18">
        <f t="shared" si="226"/>
        <v>0</v>
      </c>
      <c r="AJ191" s="18">
        <f t="shared" si="226"/>
        <v>0</v>
      </c>
      <c r="AK191" s="18">
        <f t="shared" si="226"/>
        <v>0</v>
      </c>
      <c r="AL191" s="18">
        <f t="shared" si="226"/>
        <v>0</v>
      </c>
      <c r="AM191" s="18">
        <f t="shared" si="226"/>
        <v>0</v>
      </c>
      <c r="AN191" s="18">
        <f t="shared" si="226"/>
        <v>0</v>
      </c>
      <c r="AO191" s="18">
        <f t="shared" si="226"/>
        <v>4611</v>
      </c>
      <c r="AP191" s="18">
        <f t="shared" si="226"/>
        <v>88324.7</v>
      </c>
      <c r="AQ191" s="18">
        <f t="shared" si="226"/>
        <v>0</v>
      </c>
      <c r="AR191" s="18">
        <f t="shared" si="226"/>
        <v>0</v>
      </c>
      <c r="AS191" s="18">
        <f t="shared" si="226"/>
        <v>0</v>
      </c>
      <c r="AT191" s="18">
        <f t="shared" si="226"/>
        <v>0</v>
      </c>
      <c r="AU191" s="18">
        <f t="shared" si="226"/>
        <v>0</v>
      </c>
      <c r="AV191" s="18">
        <f t="shared" si="226"/>
        <v>0</v>
      </c>
      <c r="AW191" s="18">
        <f t="shared" si="226"/>
        <v>0</v>
      </c>
      <c r="AX191" s="18">
        <f t="shared" si="226"/>
        <v>0</v>
      </c>
      <c r="AY191" s="18">
        <f t="shared" si="226"/>
        <v>0</v>
      </c>
      <c r="AZ191" s="18">
        <f t="shared" si="226"/>
        <v>12868.6</v>
      </c>
      <c r="BA191" s="18">
        <f t="shared" si="226"/>
        <v>0</v>
      </c>
      <c r="BB191" s="18">
        <f t="shared" si="226"/>
        <v>8136</v>
      </c>
      <c r="BC191" s="18">
        <f t="shared" si="226"/>
        <v>27432.3</v>
      </c>
      <c r="BD191" s="18">
        <f t="shared" si="226"/>
        <v>0</v>
      </c>
      <c r="BE191" s="18">
        <f t="shared" si="226"/>
        <v>0</v>
      </c>
      <c r="BF191" s="18">
        <f t="shared" si="226"/>
        <v>0</v>
      </c>
      <c r="BG191" s="18">
        <f t="shared" si="226"/>
        <v>994.8</v>
      </c>
      <c r="BH191" s="18">
        <f t="shared" si="226"/>
        <v>0</v>
      </c>
      <c r="BI191" s="18">
        <f t="shared" si="226"/>
        <v>0</v>
      </c>
      <c r="BJ191" s="18">
        <f t="shared" si="226"/>
        <v>0</v>
      </c>
      <c r="BK191" s="18">
        <f t="shared" si="226"/>
        <v>0</v>
      </c>
      <c r="BL191" s="18">
        <f t="shared" si="226"/>
        <v>0</v>
      </c>
      <c r="BM191" s="18">
        <f t="shared" si="226"/>
        <v>0</v>
      </c>
      <c r="BN191" s="18">
        <f t="shared" si="226"/>
        <v>3491.1</v>
      </c>
      <c r="BO191" s="18">
        <f t="shared" ref="BO191:DZ191" si="227">IF((OR(BO181=1,BO182=1))=TRUE(),0,BO97)</f>
        <v>1363</v>
      </c>
      <c r="BP191" s="18">
        <f t="shared" si="227"/>
        <v>0</v>
      </c>
      <c r="BQ191" s="18">
        <f t="shared" si="227"/>
        <v>0</v>
      </c>
      <c r="BR191" s="18">
        <f t="shared" si="227"/>
        <v>0</v>
      </c>
      <c r="BS191" s="18">
        <f t="shared" si="227"/>
        <v>1196.3</v>
      </c>
      <c r="BT191" s="18">
        <f t="shared" si="227"/>
        <v>0</v>
      </c>
      <c r="BU191" s="18">
        <f t="shared" si="227"/>
        <v>0</v>
      </c>
      <c r="BV191" s="18">
        <f t="shared" si="227"/>
        <v>0</v>
      </c>
      <c r="BW191" s="18">
        <f t="shared" si="227"/>
        <v>0</v>
      </c>
      <c r="BX191" s="18">
        <f t="shared" si="227"/>
        <v>0</v>
      </c>
      <c r="BY191" s="18">
        <f t="shared" si="227"/>
        <v>508.6</v>
      </c>
      <c r="BZ191" s="18">
        <f t="shared" si="227"/>
        <v>0</v>
      </c>
      <c r="CA191" s="18">
        <f t="shared" si="227"/>
        <v>0</v>
      </c>
      <c r="CB191" s="18">
        <f t="shared" si="227"/>
        <v>0</v>
      </c>
      <c r="CC191" s="18">
        <f t="shared" si="227"/>
        <v>0</v>
      </c>
      <c r="CD191" s="18">
        <f t="shared" si="227"/>
        <v>0</v>
      </c>
      <c r="CE191" s="18">
        <f t="shared" si="227"/>
        <v>0</v>
      </c>
      <c r="CF191" s="18">
        <f t="shared" si="227"/>
        <v>0</v>
      </c>
      <c r="CG191" s="18">
        <f t="shared" si="227"/>
        <v>0</v>
      </c>
      <c r="CH191" s="18">
        <f t="shared" si="227"/>
        <v>0</v>
      </c>
      <c r="CI191" s="18">
        <f t="shared" si="227"/>
        <v>725</v>
      </c>
      <c r="CJ191" s="18">
        <f t="shared" si="227"/>
        <v>978.9</v>
      </c>
      <c r="CK191" s="18">
        <f t="shared" si="227"/>
        <v>0</v>
      </c>
      <c r="CL191" s="18">
        <f t="shared" si="227"/>
        <v>0</v>
      </c>
      <c r="CM191" s="18">
        <f t="shared" si="227"/>
        <v>757.7</v>
      </c>
      <c r="CN191" s="18">
        <f t="shared" si="227"/>
        <v>0</v>
      </c>
      <c r="CO191" s="18">
        <f t="shared" si="227"/>
        <v>0</v>
      </c>
      <c r="CP191" s="18">
        <f t="shared" si="227"/>
        <v>0</v>
      </c>
      <c r="CQ191" s="18">
        <f t="shared" si="227"/>
        <v>898.5</v>
      </c>
      <c r="CR191" s="18">
        <f t="shared" si="227"/>
        <v>0</v>
      </c>
      <c r="CS191" s="18">
        <f t="shared" si="227"/>
        <v>0</v>
      </c>
      <c r="CT191" s="18">
        <f t="shared" si="227"/>
        <v>0</v>
      </c>
      <c r="CU191" s="18">
        <f t="shared" si="227"/>
        <v>0</v>
      </c>
      <c r="CV191" s="18">
        <f t="shared" si="227"/>
        <v>0</v>
      </c>
      <c r="CW191" s="18">
        <f t="shared" si="227"/>
        <v>0</v>
      </c>
      <c r="CX191" s="18">
        <f t="shared" si="227"/>
        <v>483.5</v>
      </c>
      <c r="CY191" s="18">
        <f t="shared" si="227"/>
        <v>0</v>
      </c>
      <c r="CZ191" s="18">
        <f t="shared" si="227"/>
        <v>2047.5</v>
      </c>
      <c r="DA191" s="18">
        <f t="shared" si="227"/>
        <v>0</v>
      </c>
      <c r="DB191" s="18">
        <f t="shared" si="227"/>
        <v>0</v>
      </c>
      <c r="DC191" s="18">
        <f t="shared" si="227"/>
        <v>0</v>
      </c>
      <c r="DD191" s="18">
        <f t="shared" si="227"/>
        <v>0</v>
      </c>
      <c r="DE191" s="18">
        <f t="shared" si="227"/>
        <v>0</v>
      </c>
      <c r="DF191" s="18">
        <f t="shared" si="227"/>
        <v>21750.5</v>
      </c>
      <c r="DG191" s="18">
        <f t="shared" si="227"/>
        <v>0</v>
      </c>
      <c r="DH191" s="18">
        <f t="shared" si="227"/>
        <v>2057</v>
      </c>
      <c r="DI191" s="18">
        <f t="shared" si="227"/>
        <v>2661.4</v>
      </c>
      <c r="DJ191" s="18">
        <f t="shared" si="227"/>
        <v>660</v>
      </c>
      <c r="DK191" s="18">
        <f t="shared" si="227"/>
        <v>480.5</v>
      </c>
      <c r="DL191" s="18">
        <f t="shared" si="227"/>
        <v>5832.4</v>
      </c>
      <c r="DM191" s="18">
        <f t="shared" si="227"/>
        <v>0</v>
      </c>
      <c r="DN191" s="18">
        <f t="shared" si="227"/>
        <v>1377.7</v>
      </c>
      <c r="DO191" s="18">
        <f t="shared" si="227"/>
        <v>3302.3</v>
      </c>
      <c r="DP191" s="18">
        <f t="shared" si="227"/>
        <v>0</v>
      </c>
      <c r="DQ191" s="18">
        <f t="shared" si="227"/>
        <v>0</v>
      </c>
      <c r="DR191" s="18">
        <f t="shared" si="227"/>
        <v>1435.1</v>
      </c>
      <c r="DS191" s="18">
        <f t="shared" si="227"/>
        <v>738.8</v>
      </c>
      <c r="DT191" s="18">
        <f t="shared" si="227"/>
        <v>0</v>
      </c>
      <c r="DU191" s="18">
        <f t="shared" si="227"/>
        <v>0</v>
      </c>
      <c r="DV191" s="18">
        <f t="shared" si="227"/>
        <v>0</v>
      </c>
      <c r="DW191" s="18">
        <f t="shared" si="227"/>
        <v>0</v>
      </c>
      <c r="DX191" s="18">
        <f t="shared" si="227"/>
        <v>0</v>
      </c>
      <c r="DY191" s="18">
        <f t="shared" si="227"/>
        <v>0</v>
      </c>
      <c r="DZ191" s="18">
        <f t="shared" si="227"/>
        <v>0</v>
      </c>
      <c r="EA191" s="18">
        <f t="shared" ref="EA191:FX191" si="228">IF((OR(EA181=1,EA182=1))=TRUE(),0,EA97)</f>
        <v>0</v>
      </c>
      <c r="EB191" s="18">
        <f t="shared" si="228"/>
        <v>594.79999999999995</v>
      </c>
      <c r="EC191" s="18">
        <f t="shared" si="228"/>
        <v>0</v>
      </c>
      <c r="ED191" s="18">
        <f t="shared" si="228"/>
        <v>0</v>
      </c>
      <c r="EE191" s="18">
        <f t="shared" si="228"/>
        <v>0</v>
      </c>
      <c r="EF191" s="18">
        <f t="shared" si="228"/>
        <v>1509.1</v>
      </c>
      <c r="EG191" s="18">
        <f t="shared" si="228"/>
        <v>0</v>
      </c>
      <c r="EH191" s="18">
        <f t="shared" si="228"/>
        <v>0</v>
      </c>
      <c r="EI191" s="18">
        <f t="shared" si="228"/>
        <v>15421.5</v>
      </c>
      <c r="EJ191" s="18">
        <f t="shared" si="228"/>
        <v>10202.9</v>
      </c>
      <c r="EK191" s="18">
        <f t="shared" si="228"/>
        <v>0</v>
      </c>
      <c r="EL191" s="18">
        <f t="shared" si="228"/>
        <v>0</v>
      </c>
      <c r="EM191" s="18">
        <f t="shared" si="228"/>
        <v>0</v>
      </c>
      <c r="EN191" s="18">
        <f t="shared" si="228"/>
        <v>989.9</v>
      </c>
      <c r="EO191" s="18">
        <f t="shared" si="228"/>
        <v>0</v>
      </c>
      <c r="EP191" s="18">
        <f t="shared" si="228"/>
        <v>0</v>
      </c>
      <c r="EQ191" s="18">
        <f t="shared" si="228"/>
        <v>0</v>
      </c>
      <c r="ER191" s="18">
        <f t="shared" si="228"/>
        <v>0</v>
      </c>
      <c r="ES191" s="18">
        <f t="shared" si="228"/>
        <v>0</v>
      </c>
      <c r="ET191" s="18">
        <f t="shared" si="228"/>
        <v>0</v>
      </c>
      <c r="EU191" s="18">
        <f t="shared" si="228"/>
        <v>610.9</v>
      </c>
      <c r="EV191" s="18">
        <f t="shared" si="228"/>
        <v>0</v>
      </c>
      <c r="EW191" s="18">
        <f t="shared" si="228"/>
        <v>0</v>
      </c>
      <c r="EX191" s="18">
        <f t="shared" si="228"/>
        <v>0</v>
      </c>
      <c r="EY191" s="18">
        <f t="shared" si="228"/>
        <v>240.1</v>
      </c>
      <c r="EZ191" s="18">
        <f t="shared" si="228"/>
        <v>0</v>
      </c>
      <c r="FA191" s="18">
        <f t="shared" si="228"/>
        <v>0</v>
      </c>
      <c r="FB191" s="18">
        <f t="shared" si="228"/>
        <v>0</v>
      </c>
      <c r="FC191" s="18">
        <f t="shared" si="228"/>
        <v>0</v>
      </c>
      <c r="FD191" s="18">
        <f t="shared" si="228"/>
        <v>0</v>
      </c>
      <c r="FE191" s="18">
        <f t="shared" si="228"/>
        <v>0</v>
      </c>
      <c r="FF191" s="18">
        <f t="shared" si="228"/>
        <v>0</v>
      </c>
      <c r="FG191" s="18">
        <f t="shared" si="228"/>
        <v>0</v>
      </c>
      <c r="FH191" s="18">
        <f t="shared" si="228"/>
        <v>0</v>
      </c>
      <c r="FI191" s="18">
        <f t="shared" si="228"/>
        <v>1848.3</v>
      </c>
      <c r="FJ191" s="18">
        <f t="shared" si="228"/>
        <v>0</v>
      </c>
      <c r="FK191" s="18">
        <f t="shared" si="228"/>
        <v>2657.5</v>
      </c>
      <c r="FL191" s="18">
        <f t="shared" si="228"/>
        <v>0</v>
      </c>
      <c r="FM191" s="18">
        <f t="shared" si="228"/>
        <v>0</v>
      </c>
      <c r="FN191" s="18">
        <f t="shared" si="228"/>
        <v>21987.4</v>
      </c>
      <c r="FO191" s="18">
        <f t="shared" si="228"/>
        <v>0</v>
      </c>
      <c r="FP191" s="18">
        <f t="shared" si="228"/>
        <v>2397.5</v>
      </c>
      <c r="FQ191" s="18">
        <f t="shared" si="228"/>
        <v>0</v>
      </c>
      <c r="FR191" s="18">
        <f t="shared" si="228"/>
        <v>0</v>
      </c>
      <c r="FS191" s="18">
        <f t="shared" si="228"/>
        <v>0</v>
      </c>
      <c r="FT191" s="18">
        <f t="shared" si="228"/>
        <v>0</v>
      </c>
      <c r="FU191" s="18">
        <f t="shared" si="228"/>
        <v>853.3</v>
      </c>
      <c r="FV191" s="18">
        <f t="shared" si="228"/>
        <v>715.9</v>
      </c>
      <c r="FW191" s="18">
        <f t="shared" si="228"/>
        <v>0</v>
      </c>
      <c r="FX191" s="18">
        <f t="shared" si="228"/>
        <v>0</v>
      </c>
      <c r="FY191" s="7"/>
      <c r="FZ191" s="18"/>
      <c r="GA191" s="7"/>
      <c r="GB191" s="42"/>
      <c r="GC191" s="42"/>
      <c r="GD191" s="42"/>
      <c r="GE191" s="42"/>
      <c r="GF191" s="42"/>
      <c r="GG191" s="7"/>
      <c r="GH191" s="42"/>
      <c r="GI191" s="42"/>
      <c r="GJ191" s="42"/>
      <c r="GK191" s="42"/>
      <c r="GL191" s="42"/>
      <c r="GM191" s="42"/>
    </row>
    <row r="192" spans="1:217" x14ac:dyDescent="0.2">
      <c r="A192" s="6" t="s">
        <v>717</v>
      </c>
      <c r="B192" s="7" t="s">
        <v>718</v>
      </c>
      <c r="C192" s="7">
        <f t="shared" ref="C192:BN192" si="229">ROUND(IF((OR(C181=1,C182=1))=TRUE(),0,(C189/459*C191)+C178+C168),2)</f>
        <v>165697352.22999999</v>
      </c>
      <c r="D192" s="7">
        <f t="shared" si="229"/>
        <v>2647210059.2600002</v>
      </c>
      <c r="E192" s="7">
        <f t="shared" si="229"/>
        <v>169521945.36000001</v>
      </c>
      <c r="F192" s="7">
        <f t="shared" si="229"/>
        <v>0</v>
      </c>
      <c r="G192" s="7">
        <f t="shared" si="229"/>
        <v>0</v>
      </c>
      <c r="H192" s="7">
        <f t="shared" si="229"/>
        <v>0</v>
      </c>
      <c r="I192" s="7">
        <f t="shared" si="229"/>
        <v>278714642.92000002</v>
      </c>
      <c r="J192" s="7">
        <f t="shared" si="229"/>
        <v>32620437.73</v>
      </c>
      <c r="K192" s="7">
        <f t="shared" si="229"/>
        <v>0</v>
      </c>
      <c r="L192" s="7">
        <f t="shared" si="229"/>
        <v>36369256.18</v>
      </c>
      <c r="M192" s="7">
        <f t="shared" si="229"/>
        <v>16554486.48</v>
      </c>
      <c r="N192" s="7">
        <f t="shared" si="229"/>
        <v>0</v>
      </c>
      <c r="O192" s="7">
        <f t="shared" si="229"/>
        <v>0</v>
      </c>
      <c r="P192" s="7">
        <f t="shared" si="229"/>
        <v>0</v>
      </c>
      <c r="Q192" s="7">
        <f t="shared" si="229"/>
        <v>3737173232.75</v>
      </c>
      <c r="R192" s="7">
        <f t="shared" si="229"/>
        <v>52673290.229999997</v>
      </c>
      <c r="S192" s="7">
        <f t="shared" si="229"/>
        <v>22407104.260000002</v>
      </c>
      <c r="T192" s="7">
        <f t="shared" si="229"/>
        <v>0</v>
      </c>
      <c r="U192" s="7">
        <f t="shared" si="229"/>
        <v>0</v>
      </c>
      <c r="V192" s="7">
        <f t="shared" si="229"/>
        <v>0</v>
      </c>
      <c r="W192" s="7">
        <f t="shared" si="229"/>
        <v>0</v>
      </c>
      <c r="X192" s="7">
        <f t="shared" si="229"/>
        <v>0</v>
      </c>
      <c r="Y192" s="7">
        <f t="shared" si="229"/>
        <v>8363954.54</v>
      </c>
      <c r="Z192" s="7">
        <f t="shared" si="229"/>
        <v>0</v>
      </c>
      <c r="AA192" s="7">
        <f t="shared" si="229"/>
        <v>0</v>
      </c>
      <c r="AB192" s="7">
        <f t="shared" si="229"/>
        <v>0</v>
      </c>
      <c r="AC192" s="7">
        <f t="shared" si="229"/>
        <v>0</v>
      </c>
      <c r="AD192" s="7">
        <f t="shared" si="229"/>
        <v>0</v>
      </c>
      <c r="AE192" s="7">
        <f t="shared" si="229"/>
        <v>0</v>
      </c>
      <c r="AF192" s="7">
        <f t="shared" si="229"/>
        <v>0</v>
      </c>
      <c r="AG192" s="7">
        <f t="shared" si="229"/>
        <v>0</v>
      </c>
      <c r="AH192" s="7">
        <f t="shared" si="229"/>
        <v>12491733.529999999</v>
      </c>
      <c r="AI192" s="7">
        <f t="shared" si="229"/>
        <v>0</v>
      </c>
      <c r="AJ192" s="7">
        <f t="shared" si="229"/>
        <v>0</v>
      </c>
      <c r="AK192" s="7">
        <f t="shared" si="229"/>
        <v>0</v>
      </c>
      <c r="AL192" s="7">
        <f t="shared" si="229"/>
        <v>0</v>
      </c>
      <c r="AM192" s="7">
        <f t="shared" si="229"/>
        <v>0</v>
      </c>
      <c r="AN192" s="7">
        <f t="shared" si="229"/>
        <v>0</v>
      </c>
      <c r="AO192" s="7">
        <f t="shared" si="229"/>
        <v>81141769.590000004</v>
      </c>
      <c r="AP192" s="7">
        <f t="shared" si="229"/>
        <v>14671265300.4</v>
      </c>
      <c r="AQ192" s="7">
        <f t="shared" si="229"/>
        <v>0</v>
      </c>
      <c r="AR192" s="7">
        <f t="shared" si="229"/>
        <v>0</v>
      </c>
      <c r="AS192" s="7">
        <f t="shared" si="229"/>
        <v>0</v>
      </c>
      <c r="AT192" s="7">
        <f t="shared" si="229"/>
        <v>0</v>
      </c>
      <c r="AU192" s="7">
        <f t="shared" si="229"/>
        <v>0</v>
      </c>
      <c r="AV192" s="7">
        <f t="shared" si="229"/>
        <v>0</v>
      </c>
      <c r="AW192" s="7">
        <f t="shared" si="229"/>
        <v>0</v>
      </c>
      <c r="AX192" s="7">
        <f t="shared" si="229"/>
        <v>0</v>
      </c>
      <c r="AY192" s="7">
        <f t="shared" si="229"/>
        <v>0</v>
      </c>
      <c r="AZ192" s="7">
        <f t="shared" si="229"/>
        <v>401100272.22000003</v>
      </c>
      <c r="BA192" s="7">
        <f t="shared" si="229"/>
        <v>0</v>
      </c>
      <c r="BB192" s="7">
        <f t="shared" si="229"/>
        <v>167438980.87</v>
      </c>
      <c r="BC192" s="7">
        <f t="shared" si="229"/>
        <v>1447280031.8399999</v>
      </c>
      <c r="BD192" s="7">
        <f t="shared" si="229"/>
        <v>0</v>
      </c>
      <c r="BE192" s="7">
        <f t="shared" si="229"/>
        <v>0</v>
      </c>
      <c r="BF192" s="7">
        <f t="shared" si="229"/>
        <v>0</v>
      </c>
      <c r="BG192" s="7">
        <f t="shared" si="229"/>
        <v>12313484.07</v>
      </c>
      <c r="BH192" s="7">
        <f t="shared" si="229"/>
        <v>0</v>
      </c>
      <c r="BI192" s="7">
        <f t="shared" si="229"/>
        <v>0</v>
      </c>
      <c r="BJ192" s="7">
        <f t="shared" si="229"/>
        <v>0</v>
      </c>
      <c r="BK192" s="7">
        <f t="shared" si="229"/>
        <v>0</v>
      </c>
      <c r="BL192" s="7">
        <f t="shared" si="229"/>
        <v>0</v>
      </c>
      <c r="BM192" s="7">
        <f t="shared" si="229"/>
        <v>0</v>
      </c>
      <c r="BN192" s="7">
        <f t="shared" si="229"/>
        <v>54940394.600000001</v>
      </c>
      <c r="BO192" s="7">
        <f t="shared" ref="BO192:DZ192" si="230">ROUND(IF((OR(BO181=1,BO182=1))=TRUE(),0,(BO189/459*BO191)+BO178+BO168),2)</f>
        <v>16648733.25</v>
      </c>
      <c r="BP192" s="7">
        <f t="shared" si="230"/>
        <v>0</v>
      </c>
      <c r="BQ192" s="7">
        <f t="shared" si="230"/>
        <v>0</v>
      </c>
      <c r="BR192" s="7">
        <f t="shared" si="230"/>
        <v>0</v>
      </c>
      <c r="BS192" s="7">
        <f t="shared" si="230"/>
        <v>15421394.970000001</v>
      </c>
      <c r="BT192" s="7">
        <f t="shared" si="230"/>
        <v>0</v>
      </c>
      <c r="BU192" s="7">
        <f t="shared" si="230"/>
        <v>0</v>
      </c>
      <c r="BV192" s="7">
        <f t="shared" si="230"/>
        <v>0</v>
      </c>
      <c r="BW192" s="7">
        <f t="shared" si="230"/>
        <v>0</v>
      </c>
      <c r="BX192" s="7">
        <f t="shared" si="230"/>
        <v>0</v>
      </c>
      <c r="BY192" s="7">
        <f>ROUND(IF((OR(BY181=1,BY182=1))=TRUE(),0,(BY189/459*BY191)+BY178+BY168),2)</f>
        <v>5527063.2599999998</v>
      </c>
      <c r="BZ192" s="7">
        <f t="shared" si="230"/>
        <v>0</v>
      </c>
      <c r="CA192" s="7">
        <f t="shared" si="230"/>
        <v>0</v>
      </c>
      <c r="CB192" s="7">
        <f t="shared" si="230"/>
        <v>0</v>
      </c>
      <c r="CC192" s="7">
        <f t="shared" si="230"/>
        <v>0</v>
      </c>
      <c r="CD192" s="7">
        <f t="shared" si="230"/>
        <v>0</v>
      </c>
      <c r="CE192" s="7">
        <f t="shared" si="230"/>
        <v>0</v>
      </c>
      <c r="CF192" s="7">
        <f t="shared" si="230"/>
        <v>0</v>
      </c>
      <c r="CG192" s="7">
        <f t="shared" si="230"/>
        <v>0</v>
      </c>
      <c r="CH192" s="7">
        <f t="shared" si="230"/>
        <v>0</v>
      </c>
      <c r="CI192" s="7">
        <f t="shared" si="230"/>
        <v>8067458.0099999998</v>
      </c>
      <c r="CJ192" s="7">
        <f t="shared" si="230"/>
        <v>11948392.189999999</v>
      </c>
      <c r="CK192" s="7">
        <f t="shared" si="230"/>
        <v>0</v>
      </c>
      <c r="CL192" s="7">
        <f t="shared" si="230"/>
        <v>0</v>
      </c>
      <c r="CM192" s="7">
        <f t="shared" si="230"/>
        <v>9617964.0800000001</v>
      </c>
      <c r="CN192" s="7">
        <f t="shared" si="230"/>
        <v>0</v>
      </c>
      <c r="CO192" s="7">
        <f t="shared" si="230"/>
        <v>0</v>
      </c>
      <c r="CP192" s="7">
        <f t="shared" si="230"/>
        <v>0</v>
      </c>
      <c r="CQ192" s="7">
        <f t="shared" si="230"/>
        <v>10961876.699999999</v>
      </c>
      <c r="CR192" s="7">
        <f t="shared" si="230"/>
        <v>0</v>
      </c>
      <c r="CS192" s="7">
        <f t="shared" si="230"/>
        <v>0</v>
      </c>
      <c r="CT192" s="7">
        <f t="shared" si="230"/>
        <v>0</v>
      </c>
      <c r="CU192" s="7">
        <f t="shared" si="230"/>
        <v>0</v>
      </c>
      <c r="CV192" s="7">
        <f t="shared" si="230"/>
        <v>0</v>
      </c>
      <c r="CW192" s="7">
        <f t="shared" si="230"/>
        <v>0</v>
      </c>
      <c r="CX192" s="7">
        <f t="shared" si="230"/>
        <v>5322036.68</v>
      </c>
      <c r="CY192" s="7">
        <f t="shared" si="230"/>
        <v>0</v>
      </c>
      <c r="CZ192" s="7">
        <f t="shared" si="230"/>
        <v>27574522.550000001</v>
      </c>
      <c r="DA192" s="7">
        <f t="shared" si="230"/>
        <v>0</v>
      </c>
      <c r="DB192" s="7">
        <f t="shared" si="230"/>
        <v>0</v>
      </c>
      <c r="DC192" s="7">
        <f t="shared" si="230"/>
        <v>0</v>
      </c>
      <c r="DD192" s="7">
        <f t="shared" si="230"/>
        <v>0</v>
      </c>
      <c r="DE192" s="7">
        <f t="shared" si="230"/>
        <v>0</v>
      </c>
      <c r="DF192" s="7">
        <f t="shared" si="230"/>
        <v>794426500.60000002</v>
      </c>
      <c r="DG192" s="7">
        <f t="shared" si="230"/>
        <v>0</v>
      </c>
      <c r="DH192" s="7">
        <f t="shared" si="230"/>
        <v>26291107.789999999</v>
      </c>
      <c r="DI192" s="7">
        <f t="shared" si="230"/>
        <v>39686327.979999997</v>
      </c>
      <c r="DJ192" s="7">
        <f t="shared" si="230"/>
        <v>7399521.1100000003</v>
      </c>
      <c r="DK192" s="7">
        <f t="shared" si="230"/>
        <v>5343911.28</v>
      </c>
      <c r="DL192" s="7">
        <f t="shared" si="230"/>
        <v>117447159.56999999</v>
      </c>
      <c r="DM192" s="7">
        <f t="shared" si="230"/>
        <v>0</v>
      </c>
      <c r="DN192" s="7">
        <f t="shared" si="230"/>
        <v>17940179.579999998</v>
      </c>
      <c r="DO192" s="7">
        <f t="shared" si="230"/>
        <v>55637833.479999997</v>
      </c>
      <c r="DP192" s="7">
        <f t="shared" si="230"/>
        <v>0</v>
      </c>
      <c r="DQ192" s="7">
        <f t="shared" si="230"/>
        <v>0</v>
      </c>
      <c r="DR192" s="7">
        <f t="shared" si="230"/>
        <v>19072495.699999999</v>
      </c>
      <c r="DS192" s="7">
        <f t="shared" si="230"/>
        <v>8605919.25</v>
      </c>
      <c r="DT192" s="7">
        <f t="shared" si="230"/>
        <v>0</v>
      </c>
      <c r="DU192" s="7">
        <f t="shared" si="230"/>
        <v>0</v>
      </c>
      <c r="DV192" s="7">
        <f t="shared" si="230"/>
        <v>0</v>
      </c>
      <c r="DW192" s="7">
        <f t="shared" si="230"/>
        <v>0</v>
      </c>
      <c r="DX192" s="7">
        <f t="shared" si="230"/>
        <v>0</v>
      </c>
      <c r="DY192" s="7">
        <f t="shared" si="230"/>
        <v>0</v>
      </c>
      <c r="DZ192" s="7">
        <f t="shared" si="230"/>
        <v>0</v>
      </c>
      <c r="EA192" s="7">
        <f t="shared" ref="EA192:ET192" si="231">ROUND(IF((OR(EA181=1,EA182=1))=TRUE(),0,(EA189/459*EA191)+EA178+EA168),2)</f>
        <v>0</v>
      </c>
      <c r="EB192" s="7">
        <f t="shared" si="231"/>
        <v>6635091.6100000003</v>
      </c>
      <c r="EC192" s="7">
        <f t="shared" si="231"/>
        <v>0</v>
      </c>
      <c r="ED192" s="7">
        <f t="shared" si="231"/>
        <v>0</v>
      </c>
      <c r="EE192" s="7">
        <f t="shared" si="231"/>
        <v>0</v>
      </c>
      <c r="EF192" s="7">
        <f t="shared" si="231"/>
        <v>19703218.879999999</v>
      </c>
      <c r="EG192" s="7">
        <f t="shared" si="231"/>
        <v>0</v>
      </c>
      <c r="EH192" s="7">
        <f t="shared" si="231"/>
        <v>0</v>
      </c>
      <c r="EI192" s="7">
        <f t="shared" si="231"/>
        <v>665526588.13999999</v>
      </c>
      <c r="EJ192" s="7">
        <f t="shared" si="231"/>
        <v>254658415.83000001</v>
      </c>
      <c r="EK192" s="7">
        <f t="shared" si="231"/>
        <v>0</v>
      </c>
      <c r="EL192" s="7">
        <f t="shared" si="231"/>
        <v>0</v>
      </c>
      <c r="EM192" s="7">
        <f t="shared" si="231"/>
        <v>0</v>
      </c>
      <c r="EN192" s="7">
        <f t="shared" si="231"/>
        <v>12658439.23</v>
      </c>
      <c r="EO192" s="7">
        <f t="shared" si="231"/>
        <v>0</v>
      </c>
      <c r="EP192" s="7">
        <f t="shared" si="231"/>
        <v>0</v>
      </c>
      <c r="EQ192" s="7">
        <f t="shared" si="231"/>
        <v>0</v>
      </c>
      <c r="ER192" s="7">
        <f t="shared" si="231"/>
        <v>0</v>
      </c>
      <c r="ES192" s="7">
        <f t="shared" si="231"/>
        <v>0</v>
      </c>
      <c r="ET192" s="7">
        <f t="shared" si="231"/>
        <v>0</v>
      </c>
      <c r="EU192" s="7">
        <f>ROUND(IF((OR(EU181=1,EU182=1))=TRUE(),0,(EU189/459*EU191)+EU178+EU168),2)</f>
        <v>6955977.4299999997</v>
      </c>
      <c r="EV192" s="7">
        <f t="shared" ref="EV192:FX192" si="232">ROUND(IF((OR(EV181=1,EV182=1))=TRUE(),0,(EV189/459*EV191)+EV178+EV168),2)</f>
        <v>0</v>
      </c>
      <c r="EW192" s="7">
        <f t="shared" si="232"/>
        <v>0</v>
      </c>
      <c r="EX192" s="7">
        <f t="shared" si="232"/>
        <v>0</v>
      </c>
      <c r="EY192" s="7">
        <f t="shared" si="232"/>
        <v>5929700.1399999997</v>
      </c>
      <c r="EZ192" s="7">
        <f t="shared" si="232"/>
        <v>0</v>
      </c>
      <c r="FA192" s="7">
        <f t="shared" si="232"/>
        <v>0</v>
      </c>
      <c r="FB192" s="7">
        <f t="shared" si="232"/>
        <v>0</v>
      </c>
      <c r="FC192" s="7">
        <f t="shared" si="232"/>
        <v>0</v>
      </c>
      <c r="FD192" s="7">
        <f t="shared" si="232"/>
        <v>0</v>
      </c>
      <c r="FE192" s="7">
        <f t="shared" si="232"/>
        <v>0</v>
      </c>
      <c r="FF192" s="7">
        <f t="shared" si="232"/>
        <v>0</v>
      </c>
      <c r="FG192" s="7">
        <f t="shared" si="232"/>
        <v>0</v>
      </c>
      <c r="FH192" s="7">
        <f t="shared" si="232"/>
        <v>0</v>
      </c>
      <c r="FI192" s="7">
        <f t="shared" si="232"/>
        <v>24114843.25</v>
      </c>
      <c r="FJ192" s="7">
        <f t="shared" si="232"/>
        <v>0</v>
      </c>
      <c r="FK192" s="7">
        <f t="shared" si="232"/>
        <v>38325914.149999999</v>
      </c>
      <c r="FL192" s="7">
        <f t="shared" si="232"/>
        <v>0</v>
      </c>
      <c r="FM192" s="7">
        <f t="shared" si="232"/>
        <v>0</v>
      </c>
      <c r="FN192" s="7">
        <f t="shared" si="232"/>
        <v>1168210539.6900001</v>
      </c>
      <c r="FO192" s="7">
        <f t="shared" si="232"/>
        <v>0</v>
      </c>
      <c r="FP192" s="7">
        <f t="shared" si="232"/>
        <v>35696935.460000001</v>
      </c>
      <c r="FQ192" s="7">
        <f t="shared" si="232"/>
        <v>0</v>
      </c>
      <c r="FR192" s="7">
        <f t="shared" si="232"/>
        <v>0</v>
      </c>
      <c r="FS192" s="7">
        <f t="shared" si="232"/>
        <v>0</v>
      </c>
      <c r="FT192" s="7">
        <f t="shared" si="232"/>
        <v>0</v>
      </c>
      <c r="FU192" s="7">
        <f t="shared" si="232"/>
        <v>10543418.800000001</v>
      </c>
      <c r="FV192" s="7">
        <f t="shared" si="232"/>
        <v>8196424.0099999998</v>
      </c>
      <c r="FW192" s="7">
        <f t="shared" si="232"/>
        <v>0</v>
      </c>
      <c r="FX192" s="7">
        <f t="shared" si="232"/>
        <v>0</v>
      </c>
      <c r="FY192" s="7"/>
      <c r="FZ192" s="7">
        <f>SUM(C192:FX192)</f>
        <v>27475373633.709995</v>
      </c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</row>
    <row r="193" spans="1:195" x14ac:dyDescent="0.2">
      <c r="A193" s="7"/>
      <c r="B193" s="7" t="s">
        <v>719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18"/>
      <c r="FZ193" s="7"/>
      <c r="GA193" s="7"/>
      <c r="GB193" s="82"/>
      <c r="GC193" s="82"/>
      <c r="GD193" s="82"/>
      <c r="GE193" s="82"/>
      <c r="GF193" s="82"/>
      <c r="GG193" s="7"/>
      <c r="GH193" s="82"/>
      <c r="GI193" s="82"/>
      <c r="GJ193" s="82"/>
      <c r="GK193" s="82"/>
      <c r="GL193" s="7"/>
      <c r="GM193" s="7"/>
    </row>
    <row r="194" spans="1:195" x14ac:dyDescent="0.2">
      <c r="A194" s="6" t="s">
        <v>601</v>
      </c>
      <c r="B194" s="7" t="s">
        <v>601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</row>
    <row r="195" spans="1:195" ht="15.75" x14ac:dyDescent="0.25">
      <c r="A195" s="6" t="s">
        <v>601</v>
      </c>
      <c r="B195" s="43" t="s">
        <v>720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18"/>
      <c r="GC195" s="18"/>
      <c r="GD195" s="18"/>
      <c r="GE195" s="18"/>
      <c r="GF195" s="18"/>
      <c r="GG195" s="7"/>
      <c r="GH195" s="7"/>
      <c r="GI195" s="7"/>
      <c r="GJ195" s="7"/>
      <c r="GK195" s="7"/>
      <c r="GL195" s="7"/>
      <c r="GM195" s="7"/>
    </row>
    <row r="196" spans="1:195" x14ac:dyDescent="0.2">
      <c r="A196" s="6" t="s">
        <v>721</v>
      </c>
      <c r="B196" s="7" t="s">
        <v>722</v>
      </c>
      <c r="C196" s="7">
        <f t="shared" ref="C196:BN196" si="233">+C53</f>
        <v>83082193.019999996</v>
      </c>
      <c r="D196" s="7">
        <f t="shared" si="233"/>
        <v>383283671.63</v>
      </c>
      <c r="E196" s="7">
        <f t="shared" si="233"/>
        <v>68298125.739999995</v>
      </c>
      <c r="F196" s="7">
        <f t="shared" si="233"/>
        <v>175308416.31</v>
      </c>
      <c r="G196" s="7">
        <f t="shared" si="233"/>
        <v>11040742.99</v>
      </c>
      <c r="H196" s="7">
        <f t="shared" si="233"/>
        <v>9796146.9700000007</v>
      </c>
      <c r="I196" s="7">
        <f t="shared" si="233"/>
        <v>93692923.319999993</v>
      </c>
      <c r="J196" s="7">
        <f t="shared" si="233"/>
        <v>21923572.32</v>
      </c>
      <c r="K196" s="7">
        <f t="shared" si="233"/>
        <v>3459314.19</v>
      </c>
      <c r="L196" s="7">
        <f t="shared" si="233"/>
        <v>24227543.52</v>
      </c>
      <c r="M196" s="7">
        <f t="shared" si="233"/>
        <v>13756140.470000001</v>
      </c>
      <c r="N196" s="7">
        <f t="shared" si="233"/>
        <v>501774672.31999999</v>
      </c>
      <c r="O196" s="7">
        <f t="shared" si="233"/>
        <v>130437747.18000001</v>
      </c>
      <c r="P196" s="7">
        <f t="shared" si="233"/>
        <v>3429428.1</v>
      </c>
      <c r="Q196" s="7">
        <f t="shared" si="233"/>
        <v>389337229.82999998</v>
      </c>
      <c r="R196" s="7">
        <f t="shared" si="233"/>
        <v>44406551.770000003</v>
      </c>
      <c r="S196" s="7">
        <f t="shared" si="233"/>
        <v>15781259.99</v>
      </c>
      <c r="T196" s="7">
        <f t="shared" si="233"/>
        <v>2312704.14</v>
      </c>
      <c r="U196" s="7">
        <f t="shared" si="233"/>
        <v>1059424.46</v>
      </c>
      <c r="V196" s="7">
        <f t="shared" si="233"/>
        <v>3501463.04</v>
      </c>
      <c r="W196" s="7">
        <f t="shared" si="233"/>
        <v>2212963.7200000002</v>
      </c>
      <c r="X196" s="7">
        <f t="shared" si="233"/>
        <v>948339.17</v>
      </c>
      <c r="Y196" s="7">
        <f t="shared" si="233"/>
        <v>21336209.789999999</v>
      </c>
      <c r="Z196" s="7">
        <f t="shared" si="233"/>
        <v>3050853.76</v>
      </c>
      <c r="AA196" s="7">
        <f t="shared" si="233"/>
        <v>280181605.94999999</v>
      </c>
      <c r="AB196" s="7">
        <f t="shared" si="233"/>
        <v>280003796.11000001</v>
      </c>
      <c r="AC196" s="7">
        <f t="shared" si="233"/>
        <v>9466525.9900000002</v>
      </c>
      <c r="AD196" s="7">
        <f t="shared" si="233"/>
        <v>12347477.789999999</v>
      </c>
      <c r="AE196" s="7">
        <f t="shared" si="233"/>
        <v>1755830.38</v>
      </c>
      <c r="AF196" s="7">
        <f t="shared" si="233"/>
        <v>2697077.98</v>
      </c>
      <c r="AG196" s="7">
        <f t="shared" si="233"/>
        <v>7261673.3600000003</v>
      </c>
      <c r="AH196" s="7">
        <f t="shared" si="233"/>
        <v>9696836.0899999999</v>
      </c>
      <c r="AI196" s="7">
        <f t="shared" si="233"/>
        <v>4008345.66</v>
      </c>
      <c r="AJ196" s="7">
        <f t="shared" si="233"/>
        <v>2770744.42</v>
      </c>
      <c r="AK196" s="7">
        <f t="shared" si="233"/>
        <v>3184958.09</v>
      </c>
      <c r="AL196" s="7">
        <f t="shared" si="233"/>
        <v>3566182.55</v>
      </c>
      <c r="AM196" s="7">
        <f t="shared" si="233"/>
        <v>4622848.63</v>
      </c>
      <c r="AN196" s="7">
        <f t="shared" si="233"/>
        <v>4191227</v>
      </c>
      <c r="AO196" s="7">
        <f t="shared" si="233"/>
        <v>42793495.960000001</v>
      </c>
      <c r="AP196" s="7">
        <f t="shared" si="233"/>
        <v>859726682.28999996</v>
      </c>
      <c r="AQ196" s="7">
        <f t="shared" si="233"/>
        <v>3306838.52</v>
      </c>
      <c r="AR196" s="7">
        <f t="shared" si="233"/>
        <v>584570317.94000006</v>
      </c>
      <c r="AS196" s="7">
        <f t="shared" si="233"/>
        <v>67631158.019999996</v>
      </c>
      <c r="AT196" s="7">
        <f t="shared" si="233"/>
        <v>20762747.920000002</v>
      </c>
      <c r="AU196" s="7">
        <f t="shared" si="233"/>
        <v>3510761.73</v>
      </c>
      <c r="AV196" s="7">
        <f t="shared" si="233"/>
        <v>3908827.37</v>
      </c>
      <c r="AW196" s="7">
        <f t="shared" si="233"/>
        <v>3528261.17</v>
      </c>
      <c r="AX196" s="7">
        <f t="shared" si="233"/>
        <v>1329907.71</v>
      </c>
      <c r="AY196" s="7">
        <f t="shared" si="233"/>
        <v>4872541.2699999996</v>
      </c>
      <c r="AZ196" s="7">
        <f t="shared" si="233"/>
        <v>111840437.63</v>
      </c>
      <c r="BA196" s="7">
        <f t="shared" si="233"/>
        <v>81661909.450000003</v>
      </c>
      <c r="BB196" s="7">
        <f t="shared" si="233"/>
        <v>72428463.430000007</v>
      </c>
      <c r="BC196" s="7">
        <f t="shared" si="233"/>
        <v>273664953.64999998</v>
      </c>
      <c r="BD196" s="7">
        <f t="shared" si="233"/>
        <v>45767439.670000002</v>
      </c>
      <c r="BE196" s="7">
        <f t="shared" si="233"/>
        <v>13255326.43</v>
      </c>
      <c r="BF196" s="7">
        <f t="shared" si="233"/>
        <v>223448633.84</v>
      </c>
      <c r="BG196" s="7">
        <f t="shared" si="233"/>
        <v>10089611.99</v>
      </c>
      <c r="BH196" s="7">
        <f t="shared" si="233"/>
        <v>6228376.1799999997</v>
      </c>
      <c r="BI196" s="7">
        <f t="shared" si="233"/>
        <v>3546544.95</v>
      </c>
      <c r="BJ196" s="7">
        <f t="shared" si="233"/>
        <v>56831460.380000003</v>
      </c>
      <c r="BK196" s="7">
        <f t="shared" si="233"/>
        <v>253501918.31999999</v>
      </c>
      <c r="BL196" s="7">
        <f t="shared" si="233"/>
        <v>2943935.77</v>
      </c>
      <c r="BM196" s="7">
        <f t="shared" si="233"/>
        <v>3581106.41</v>
      </c>
      <c r="BN196" s="7">
        <f t="shared" si="233"/>
        <v>32238018.309999999</v>
      </c>
      <c r="BO196" s="7">
        <f t="shared" ref="BO196:DZ196" si="234">+BO53</f>
        <v>12438423.23</v>
      </c>
      <c r="BP196" s="7">
        <f t="shared" si="234"/>
        <v>3013252.93</v>
      </c>
      <c r="BQ196" s="7">
        <f t="shared" si="234"/>
        <v>59278065.789999999</v>
      </c>
      <c r="BR196" s="7">
        <f t="shared" si="234"/>
        <v>42799388.780000001</v>
      </c>
      <c r="BS196" s="7">
        <f t="shared" si="234"/>
        <v>11964248.42</v>
      </c>
      <c r="BT196" s="7">
        <f t="shared" si="234"/>
        <v>4888254.9400000004</v>
      </c>
      <c r="BU196" s="7">
        <f t="shared" si="234"/>
        <v>4794416.83</v>
      </c>
      <c r="BV196" s="7">
        <f t="shared" si="234"/>
        <v>12186100.23</v>
      </c>
      <c r="BW196" s="7">
        <f t="shared" si="234"/>
        <v>18840159.989999998</v>
      </c>
      <c r="BX196" s="7">
        <f t="shared" si="234"/>
        <v>1560548.63</v>
      </c>
      <c r="BY196" s="7">
        <f t="shared" si="234"/>
        <v>5472832.6200000001</v>
      </c>
      <c r="BZ196" s="7">
        <f t="shared" si="234"/>
        <v>2994285.99</v>
      </c>
      <c r="CA196" s="7">
        <f t="shared" si="234"/>
        <v>2673096.9</v>
      </c>
      <c r="CB196" s="7">
        <f t="shared" si="234"/>
        <v>744382881.95000005</v>
      </c>
      <c r="CC196" s="7">
        <f t="shared" si="234"/>
        <v>2815809.29</v>
      </c>
      <c r="CD196" s="7">
        <f t="shared" si="234"/>
        <v>947817.47</v>
      </c>
      <c r="CE196" s="7">
        <f t="shared" si="234"/>
        <v>2451173.09</v>
      </c>
      <c r="CF196" s="7">
        <f t="shared" si="234"/>
        <v>2212225.31</v>
      </c>
      <c r="CG196" s="7">
        <f t="shared" si="234"/>
        <v>2967854.68</v>
      </c>
      <c r="CH196" s="7">
        <f t="shared" si="234"/>
        <v>1912192.66</v>
      </c>
      <c r="CI196" s="7">
        <f t="shared" si="234"/>
        <v>6847607.8099999996</v>
      </c>
      <c r="CJ196" s="7">
        <f t="shared" si="234"/>
        <v>9688450.4199999999</v>
      </c>
      <c r="CK196" s="7">
        <f t="shared" si="234"/>
        <v>66512848.700000003</v>
      </c>
      <c r="CL196" s="7">
        <f t="shared" si="234"/>
        <v>13404933.109999999</v>
      </c>
      <c r="CM196" s="7">
        <f t="shared" si="234"/>
        <v>8770604.8599999994</v>
      </c>
      <c r="CN196" s="7">
        <f t="shared" si="234"/>
        <v>284882445.43000001</v>
      </c>
      <c r="CO196" s="7">
        <f t="shared" si="234"/>
        <v>135085459.63</v>
      </c>
      <c r="CP196" s="7">
        <f t="shared" si="234"/>
        <v>10476187.58</v>
      </c>
      <c r="CQ196" s="7">
        <f t="shared" si="234"/>
        <v>9843380.6099999994</v>
      </c>
      <c r="CR196" s="7">
        <f t="shared" si="234"/>
        <v>3083373.04</v>
      </c>
      <c r="CS196" s="7">
        <f t="shared" si="234"/>
        <v>4053324.85</v>
      </c>
      <c r="CT196" s="7">
        <f t="shared" si="234"/>
        <v>1921789.17</v>
      </c>
      <c r="CU196" s="7">
        <f t="shared" si="234"/>
        <v>5225866.8099999996</v>
      </c>
      <c r="CV196" s="7">
        <f t="shared" si="234"/>
        <v>879868.38</v>
      </c>
      <c r="CW196" s="7">
        <f t="shared" si="234"/>
        <v>2953331.67</v>
      </c>
      <c r="CX196" s="7">
        <f t="shared" si="234"/>
        <v>4943490.8600000003</v>
      </c>
      <c r="CY196" s="7">
        <f t="shared" si="234"/>
        <v>947511.26</v>
      </c>
      <c r="CZ196" s="7">
        <f t="shared" si="234"/>
        <v>19126722.670000002</v>
      </c>
      <c r="DA196" s="7">
        <f t="shared" si="234"/>
        <v>2832604.63</v>
      </c>
      <c r="DB196" s="7">
        <f t="shared" si="234"/>
        <v>3775643.33</v>
      </c>
      <c r="DC196" s="7">
        <f t="shared" si="234"/>
        <v>2482884.71</v>
      </c>
      <c r="DD196" s="7">
        <f t="shared" si="234"/>
        <v>2639832.21</v>
      </c>
      <c r="DE196" s="7">
        <f t="shared" si="234"/>
        <v>4436975.28</v>
      </c>
      <c r="DF196" s="7">
        <f t="shared" si="234"/>
        <v>194590474.65000001</v>
      </c>
      <c r="DG196" s="7">
        <f t="shared" si="234"/>
        <v>1671919.58</v>
      </c>
      <c r="DH196" s="7">
        <f t="shared" si="234"/>
        <v>18620226.140000001</v>
      </c>
      <c r="DI196" s="7">
        <f t="shared" si="234"/>
        <v>24194053.559999999</v>
      </c>
      <c r="DJ196" s="7">
        <f t="shared" si="234"/>
        <v>6780881.8600000003</v>
      </c>
      <c r="DK196" s="7">
        <f t="shared" si="234"/>
        <v>4798652.8600000003</v>
      </c>
      <c r="DL196" s="7">
        <f t="shared" si="234"/>
        <v>54770984.890000001</v>
      </c>
      <c r="DM196" s="7">
        <f t="shared" si="234"/>
        <v>3807340.58</v>
      </c>
      <c r="DN196" s="7">
        <f t="shared" si="234"/>
        <v>13692135.33</v>
      </c>
      <c r="DO196" s="7">
        <f t="shared" si="234"/>
        <v>29953416.579999998</v>
      </c>
      <c r="DP196" s="7">
        <f t="shared" si="234"/>
        <v>3111315.5</v>
      </c>
      <c r="DQ196" s="7">
        <f t="shared" si="234"/>
        <v>7276419.96</v>
      </c>
      <c r="DR196" s="7">
        <f t="shared" si="234"/>
        <v>14292407.029999999</v>
      </c>
      <c r="DS196" s="7">
        <f t="shared" si="234"/>
        <v>8233997.4699999997</v>
      </c>
      <c r="DT196" s="7">
        <f t="shared" si="234"/>
        <v>2763245.47</v>
      </c>
      <c r="DU196" s="7">
        <f t="shared" si="234"/>
        <v>4344862.26</v>
      </c>
      <c r="DV196" s="7">
        <f t="shared" si="234"/>
        <v>3124528.13</v>
      </c>
      <c r="DW196" s="7">
        <f t="shared" si="234"/>
        <v>4029914.07</v>
      </c>
      <c r="DX196" s="7">
        <f t="shared" si="234"/>
        <v>3117479.81</v>
      </c>
      <c r="DY196" s="7">
        <f t="shared" si="234"/>
        <v>4293922.6900000004</v>
      </c>
      <c r="DZ196" s="7">
        <f t="shared" si="234"/>
        <v>8404676.8100000005</v>
      </c>
      <c r="EA196" s="7">
        <f t="shared" ref="EA196:FX196" si="235">+EA53</f>
        <v>6568508.8700000001</v>
      </c>
      <c r="EB196" s="7">
        <f t="shared" si="235"/>
        <v>6054174.8899999997</v>
      </c>
      <c r="EC196" s="7">
        <f t="shared" si="235"/>
        <v>3648780.23</v>
      </c>
      <c r="ED196" s="7">
        <f t="shared" si="235"/>
        <v>19984637.969999999</v>
      </c>
      <c r="EE196" s="7">
        <f t="shared" si="235"/>
        <v>2818041.78</v>
      </c>
      <c r="EF196" s="7">
        <f t="shared" si="235"/>
        <v>14183383.390000001</v>
      </c>
      <c r="EG196" s="7">
        <f t="shared" si="235"/>
        <v>3388218.96</v>
      </c>
      <c r="EH196" s="7">
        <f t="shared" si="235"/>
        <v>3226075.15</v>
      </c>
      <c r="EI196" s="7">
        <f t="shared" si="235"/>
        <v>153158770.03999999</v>
      </c>
      <c r="EJ196" s="7">
        <f t="shared" si="235"/>
        <v>89860636.480000004</v>
      </c>
      <c r="EK196" s="7">
        <f t="shared" si="235"/>
        <v>6745728.2199999997</v>
      </c>
      <c r="EL196" s="7">
        <f t="shared" si="235"/>
        <v>4784837.3</v>
      </c>
      <c r="EM196" s="7">
        <f t="shared" si="235"/>
        <v>4539087.0999999996</v>
      </c>
      <c r="EN196" s="7">
        <f t="shared" si="235"/>
        <v>10877470.699999999</v>
      </c>
      <c r="EO196" s="7">
        <f t="shared" si="235"/>
        <v>4142254.05</v>
      </c>
      <c r="EP196" s="7">
        <f t="shared" si="235"/>
        <v>4633723.1500000004</v>
      </c>
      <c r="EQ196" s="7">
        <f t="shared" si="235"/>
        <v>25786600.809999999</v>
      </c>
      <c r="ER196" s="7">
        <f t="shared" si="235"/>
        <v>4065453.55</v>
      </c>
      <c r="ES196" s="7">
        <f t="shared" si="235"/>
        <v>2465924.0299999998</v>
      </c>
      <c r="ET196" s="7">
        <f t="shared" si="235"/>
        <v>3588103.27</v>
      </c>
      <c r="EU196" s="7">
        <f t="shared" si="235"/>
        <v>6651736.1100000003</v>
      </c>
      <c r="EV196" s="7">
        <f t="shared" si="235"/>
        <v>1605213.54</v>
      </c>
      <c r="EW196" s="7">
        <f t="shared" si="235"/>
        <v>11222355.869999999</v>
      </c>
      <c r="EX196" s="7">
        <f t="shared" si="235"/>
        <v>3164375.01</v>
      </c>
      <c r="EY196" s="7">
        <f t="shared" si="235"/>
        <v>9334691.9299999997</v>
      </c>
      <c r="EZ196" s="7">
        <f t="shared" si="235"/>
        <v>2298127.4700000002</v>
      </c>
      <c r="FA196" s="7">
        <f t="shared" si="235"/>
        <v>33540856.550000001</v>
      </c>
      <c r="FB196" s="7">
        <f t="shared" si="235"/>
        <v>4114263.6</v>
      </c>
      <c r="FC196" s="7">
        <f t="shared" si="235"/>
        <v>20088977.809999999</v>
      </c>
      <c r="FD196" s="7">
        <f t="shared" si="235"/>
        <v>4473809.7300000004</v>
      </c>
      <c r="FE196" s="7">
        <f t="shared" si="235"/>
        <v>1838739.82</v>
      </c>
      <c r="FF196" s="7">
        <f t="shared" si="235"/>
        <v>3208902.23</v>
      </c>
      <c r="FG196" s="7">
        <f t="shared" si="235"/>
        <v>2367149.6</v>
      </c>
      <c r="FH196" s="7">
        <f t="shared" si="235"/>
        <v>1648743.63</v>
      </c>
      <c r="FI196" s="7">
        <f t="shared" si="235"/>
        <v>17502013.280000001</v>
      </c>
      <c r="FJ196" s="7">
        <f t="shared" si="235"/>
        <v>17907851.670000002</v>
      </c>
      <c r="FK196" s="7">
        <f t="shared" si="235"/>
        <v>22673655.390000001</v>
      </c>
      <c r="FL196" s="7">
        <f t="shared" si="235"/>
        <v>64968370.969999999</v>
      </c>
      <c r="FM196" s="7">
        <f t="shared" si="235"/>
        <v>33437507.920000002</v>
      </c>
      <c r="FN196" s="7">
        <f t="shared" si="235"/>
        <v>204335026.75999999</v>
      </c>
      <c r="FO196" s="7">
        <f t="shared" si="235"/>
        <v>10722320.48</v>
      </c>
      <c r="FP196" s="7">
        <f t="shared" si="235"/>
        <v>21257731.5</v>
      </c>
      <c r="FQ196" s="7">
        <f t="shared" si="235"/>
        <v>9108633.5299999993</v>
      </c>
      <c r="FR196" s="7">
        <f t="shared" si="235"/>
        <v>2711352.46</v>
      </c>
      <c r="FS196" s="7">
        <f t="shared" si="235"/>
        <v>3048835.89</v>
      </c>
      <c r="FT196" s="7">
        <f t="shared" si="235"/>
        <v>1372966.5</v>
      </c>
      <c r="FU196" s="7">
        <f t="shared" si="235"/>
        <v>8853755.3200000003</v>
      </c>
      <c r="FV196" s="7">
        <f t="shared" si="235"/>
        <v>7092069.8600000003</v>
      </c>
      <c r="FW196" s="7">
        <f t="shared" si="235"/>
        <v>3002541.18</v>
      </c>
      <c r="FX196" s="7">
        <f t="shared" si="235"/>
        <v>1220576.27</v>
      </c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</row>
    <row r="197" spans="1:195" x14ac:dyDescent="0.2">
      <c r="A197" s="6" t="s">
        <v>723</v>
      </c>
      <c r="B197" s="7" t="s">
        <v>724</v>
      </c>
      <c r="C197" s="47">
        <f t="shared" ref="C197:BN197" si="236">C66</f>
        <v>3.5000000000000003E-2</v>
      </c>
      <c r="D197" s="47">
        <f t="shared" si="236"/>
        <v>3.5000000000000003E-2</v>
      </c>
      <c r="E197" s="47">
        <f t="shared" si="236"/>
        <v>3.5000000000000003E-2</v>
      </c>
      <c r="F197" s="47">
        <f t="shared" si="236"/>
        <v>3.5000000000000003E-2</v>
      </c>
      <c r="G197" s="47">
        <f t="shared" si="236"/>
        <v>3.5000000000000003E-2</v>
      </c>
      <c r="H197" s="47">
        <f t="shared" si="236"/>
        <v>3.5000000000000003E-2</v>
      </c>
      <c r="I197" s="47">
        <f t="shared" si="236"/>
        <v>3.5000000000000003E-2</v>
      </c>
      <c r="J197" s="47">
        <f t="shared" si="236"/>
        <v>3.5000000000000003E-2</v>
      </c>
      <c r="K197" s="47">
        <f t="shared" si="236"/>
        <v>3.5000000000000003E-2</v>
      </c>
      <c r="L197" s="47">
        <f t="shared" si="236"/>
        <v>3.5000000000000003E-2</v>
      </c>
      <c r="M197" s="47">
        <f t="shared" si="236"/>
        <v>3.5000000000000003E-2</v>
      </c>
      <c r="N197" s="47">
        <f t="shared" si="236"/>
        <v>3.5000000000000003E-2</v>
      </c>
      <c r="O197" s="47">
        <f t="shared" si="236"/>
        <v>3.5000000000000003E-2</v>
      </c>
      <c r="P197" s="47">
        <f t="shared" si="236"/>
        <v>3.5000000000000003E-2</v>
      </c>
      <c r="Q197" s="47">
        <f t="shared" si="236"/>
        <v>3.5000000000000003E-2</v>
      </c>
      <c r="R197" s="47">
        <f t="shared" si="236"/>
        <v>3.5000000000000003E-2</v>
      </c>
      <c r="S197" s="47">
        <f t="shared" si="236"/>
        <v>3.5000000000000003E-2</v>
      </c>
      <c r="T197" s="47">
        <f t="shared" si="236"/>
        <v>3.5000000000000003E-2</v>
      </c>
      <c r="U197" s="47">
        <f t="shared" si="236"/>
        <v>3.5000000000000003E-2</v>
      </c>
      <c r="V197" s="47">
        <f t="shared" si="236"/>
        <v>3.5000000000000003E-2</v>
      </c>
      <c r="W197" s="47">
        <f t="shared" si="236"/>
        <v>3.5000000000000003E-2</v>
      </c>
      <c r="X197" s="47">
        <f t="shared" si="236"/>
        <v>3.5000000000000003E-2</v>
      </c>
      <c r="Y197" s="47">
        <f t="shared" si="236"/>
        <v>3.5000000000000003E-2</v>
      </c>
      <c r="Z197" s="47">
        <f t="shared" si="236"/>
        <v>3.5000000000000003E-2</v>
      </c>
      <c r="AA197" s="47">
        <f t="shared" si="236"/>
        <v>3.5000000000000003E-2</v>
      </c>
      <c r="AB197" s="47">
        <f t="shared" si="236"/>
        <v>3.5000000000000003E-2</v>
      </c>
      <c r="AC197" s="47">
        <f t="shared" si="236"/>
        <v>3.5000000000000003E-2</v>
      </c>
      <c r="AD197" s="47">
        <f t="shared" si="236"/>
        <v>3.5000000000000003E-2</v>
      </c>
      <c r="AE197" s="47">
        <f t="shared" si="236"/>
        <v>3.5000000000000003E-2</v>
      </c>
      <c r="AF197" s="47">
        <f t="shared" si="236"/>
        <v>3.5000000000000003E-2</v>
      </c>
      <c r="AG197" s="47">
        <f t="shared" si="236"/>
        <v>3.5000000000000003E-2</v>
      </c>
      <c r="AH197" s="47">
        <f t="shared" si="236"/>
        <v>3.5000000000000003E-2</v>
      </c>
      <c r="AI197" s="47">
        <f t="shared" si="236"/>
        <v>3.5000000000000003E-2</v>
      </c>
      <c r="AJ197" s="47">
        <f t="shared" si="236"/>
        <v>3.5000000000000003E-2</v>
      </c>
      <c r="AK197" s="47">
        <f t="shared" si="236"/>
        <v>3.5000000000000003E-2</v>
      </c>
      <c r="AL197" s="47">
        <f t="shared" si="236"/>
        <v>3.5000000000000003E-2</v>
      </c>
      <c r="AM197" s="47">
        <f t="shared" si="236"/>
        <v>3.5000000000000003E-2</v>
      </c>
      <c r="AN197" s="47">
        <f t="shared" si="236"/>
        <v>3.5000000000000003E-2</v>
      </c>
      <c r="AO197" s="47">
        <f t="shared" si="236"/>
        <v>3.5000000000000003E-2</v>
      </c>
      <c r="AP197" s="47">
        <f t="shared" si="236"/>
        <v>3.5000000000000003E-2</v>
      </c>
      <c r="AQ197" s="47">
        <f t="shared" si="236"/>
        <v>3.5000000000000003E-2</v>
      </c>
      <c r="AR197" s="47">
        <f t="shared" si="236"/>
        <v>3.5000000000000003E-2</v>
      </c>
      <c r="AS197" s="47">
        <f t="shared" si="236"/>
        <v>3.5000000000000003E-2</v>
      </c>
      <c r="AT197" s="47">
        <f t="shared" si="236"/>
        <v>3.5000000000000003E-2</v>
      </c>
      <c r="AU197" s="47">
        <f t="shared" si="236"/>
        <v>3.5000000000000003E-2</v>
      </c>
      <c r="AV197" s="47">
        <f t="shared" si="236"/>
        <v>3.5000000000000003E-2</v>
      </c>
      <c r="AW197" s="47">
        <f t="shared" si="236"/>
        <v>3.5000000000000003E-2</v>
      </c>
      <c r="AX197" s="47">
        <f t="shared" si="236"/>
        <v>3.5000000000000003E-2</v>
      </c>
      <c r="AY197" s="47">
        <f t="shared" si="236"/>
        <v>3.5000000000000003E-2</v>
      </c>
      <c r="AZ197" s="97">
        <f t="shared" si="236"/>
        <v>3.5000000000000003E-2</v>
      </c>
      <c r="BA197" s="47">
        <f t="shared" si="236"/>
        <v>3.5000000000000003E-2</v>
      </c>
      <c r="BB197" s="47">
        <f t="shared" si="236"/>
        <v>3.5000000000000003E-2</v>
      </c>
      <c r="BC197" s="47">
        <f t="shared" si="236"/>
        <v>3.5000000000000003E-2</v>
      </c>
      <c r="BD197" s="47">
        <f t="shared" si="236"/>
        <v>3.5000000000000003E-2</v>
      </c>
      <c r="BE197" s="47">
        <f t="shared" si="236"/>
        <v>3.5000000000000003E-2</v>
      </c>
      <c r="BF197" s="47">
        <f t="shared" si="236"/>
        <v>3.5000000000000003E-2</v>
      </c>
      <c r="BG197" s="47">
        <f t="shared" si="236"/>
        <v>3.5000000000000003E-2</v>
      </c>
      <c r="BH197" s="47">
        <f t="shared" si="236"/>
        <v>3.5000000000000003E-2</v>
      </c>
      <c r="BI197" s="47">
        <f t="shared" si="236"/>
        <v>3.5000000000000003E-2</v>
      </c>
      <c r="BJ197" s="47">
        <f t="shared" si="236"/>
        <v>3.5000000000000003E-2</v>
      </c>
      <c r="BK197" s="47">
        <f t="shared" si="236"/>
        <v>3.5000000000000003E-2</v>
      </c>
      <c r="BL197" s="47">
        <f t="shared" si="236"/>
        <v>3.5000000000000003E-2</v>
      </c>
      <c r="BM197" s="47">
        <f t="shared" si="236"/>
        <v>3.5000000000000003E-2</v>
      </c>
      <c r="BN197" s="47">
        <f t="shared" si="236"/>
        <v>3.5000000000000003E-2</v>
      </c>
      <c r="BO197" s="47">
        <f t="shared" ref="BO197:DZ197" si="237">BO66</f>
        <v>3.5000000000000003E-2</v>
      </c>
      <c r="BP197" s="47">
        <f t="shared" si="237"/>
        <v>3.5000000000000003E-2</v>
      </c>
      <c r="BQ197" s="47">
        <f t="shared" si="237"/>
        <v>3.5000000000000003E-2</v>
      </c>
      <c r="BR197" s="47">
        <f t="shared" si="237"/>
        <v>3.5000000000000003E-2</v>
      </c>
      <c r="BS197" s="47">
        <f t="shared" si="237"/>
        <v>3.5000000000000003E-2</v>
      </c>
      <c r="BT197" s="47">
        <f t="shared" si="237"/>
        <v>3.5000000000000003E-2</v>
      </c>
      <c r="BU197" s="47">
        <f t="shared" si="237"/>
        <v>3.5000000000000003E-2</v>
      </c>
      <c r="BV197" s="47">
        <f t="shared" si="237"/>
        <v>3.5000000000000003E-2</v>
      </c>
      <c r="BW197" s="47">
        <f t="shared" si="237"/>
        <v>3.5000000000000003E-2</v>
      </c>
      <c r="BX197" s="47">
        <f t="shared" si="237"/>
        <v>3.5000000000000003E-2</v>
      </c>
      <c r="BY197" s="47">
        <f t="shared" si="237"/>
        <v>3.5000000000000003E-2</v>
      </c>
      <c r="BZ197" s="47">
        <f t="shared" si="237"/>
        <v>3.5000000000000003E-2</v>
      </c>
      <c r="CA197" s="47">
        <f t="shared" si="237"/>
        <v>3.5000000000000003E-2</v>
      </c>
      <c r="CB197" s="47">
        <f t="shared" si="237"/>
        <v>3.5000000000000003E-2</v>
      </c>
      <c r="CC197" s="47">
        <f t="shared" si="237"/>
        <v>3.5000000000000003E-2</v>
      </c>
      <c r="CD197" s="47">
        <f t="shared" si="237"/>
        <v>3.5000000000000003E-2</v>
      </c>
      <c r="CE197" s="47">
        <f t="shared" si="237"/>
        <v>3.5000000000000003E-2</v>
      </c>
      <c r="CF197" s="47">
        <f t="shared" si="237"/>
        <v>3.5000000000000003E-2</v>
      </c>
      <c r="CG197" s="47">
        <f t="shared" si="237"/>
        <v>3.5000000000000003E-2</v>
      </c>
      <c r="CH197" s="47">
        <f t="shared" si="237"/>
        <v>3.5000000000000003E-2</v>
      </c>
      <c r="CI197" s="47">
        <f t="shared" si="237"/>
        <v>3.5000000000000003E-2</v>
      </c>
      <c r="CJ197" s="47">
        <f t="shared" si="237"/>
        <v>3.5000000000000003E-2</v>
      </c>
      <c r="CK197" s="47">
        <f t="shared" si="237"/>
        <v>3.5000000000000003E-2</v>
      </c>
      <c r="CL197" s="47">
        <f t="shared" si="237"/>
        <v>3.5000000000000003E-2</v>
      </c>
      <c r="CM197" s="47">
        <f t="shared" si="237"/>
        <v>3.5000000000000003E-2</v>
      </c>
      <c r="CN197" s="47">
        <f t="shared" si="237"/>
        <v>3.5000000000000003E-2</v>
      </c>
      <c r="CO197" s="47">
        <f t="shared" si="237"/>
        <v>3.5000000000000003E-2</v>
      </c>
      <c r="CP197" s="47">
        <f t="shared" si="237"/>
        <v>3.5000000000000003E-2</v>
      </c>
      <c r="CQ197" s="47">
        <f t="shared" si="237"/>
        <v>3.5000000000000003E-2</v>
      </c>
      <c r="CR197" s="47">
        <f t="shared" si="237"/>
        <v>3.5000000000000003E-2</v>
      </c>
      <c r="CS197" s="47">
        <f t="shared" si="237"/>
        <v>3.5000000000000003E-2</v>
      </c>
      <c r="CT197" s="47">
        <f t="shared" si="237"/>
        <v>3.5000000000000003E-2</v>
      </c>
      <c r="CU197" s="47">
        <f t="shared" si="237"/>
        <v>3.5000000000000003E-2</v>
      </c>
      <c r="CV197" s="47">
        <f t="shared" si="237"/>
        <v>3.5000000000000003E-2</v>
      </c>
      <c r="CW197" s="47">
        <f t="shared" si="237"/>
        <v>3.5000000000000003E-2</v>
      </c>
      <c r="CX197" s="47">
        <f t="shared" si="237"/>
        <v>3.5000000000000003E-2</v>
      </c>
      <c r="CY197" s="47">
        <f t="shared" si="237"/>
        <v>3.5000000000000003E-2</v>
      </c>
      <c r="CZ197" s="47">
        <f t="shared" si="237"/>
        <v>3.5000000000000003E-2</v>
      </c>
      <c r="DA197" s="47">
        <f t="shared" si="237"/>
        <v>3.5000000000000003E-2</v>
      </c>
      <c r="DB197" s="47">
        <f t="shared" si="237"/>
        <v>3.5000000000000003E-2</v>
      </c>
      <c r="DC197" s="47">
        <f t="shared" si="237"/>
        <v>3.5000000000000003E-2</v>
      </c>
      <c r="DD197" s="47">
        <f t="shared" si="237"/>
        <v>3.5000000000000003E-2</v>
      </c>
      <c r="DE197" s="47">
        <f t="shared" si="237"/>
        <v>3.5000000000000003E-2</v>
      </c>
      <c r="DF197" s="47">
        <f t="shared" si="237"/>
        <v>3.5000000000000003E-2</v>
      </c>
      <c r="DG197" s="47">
        <f t="shared" si="237"/>
        <v>3.5000000000000003E-2</v>
      </c>
      <c r="DH197" s="47">
        <f t="shared" si="237"/>
        <v>3.5000000000000003E-2</v>
      </c>
      <c r="DI197" s="47">
        <f t="shared" si="237"/>
        <v>3.5000000000000003E-2</v>
      </c>
      <c r="DJ197" s="47">
        <f t="shared" si="237"/>
        <v>3.5000000000000003E-2</v>
      </c>
      <c r="DK197" s="47">
        <f t="shared" si="237"/>
        <v>3.5000000000000003E-2</v>
      </c>
      <c r="DL197" s="47">
        <f t="shared" si="237"/>
        <v>3.5000000000000003E-2</v>
      </c>
      <c r="DM197" s="47">
        <f t="shared" si="237"/>
        <v>3.5000000000000003E-2</v>
      </c>
      <c r="DN197" s="47">
        <f t="shared" si="237"/>
        <v>3.5000000000000003E-2</v>
      </c>
      <c r="DO197" s="47">
        <f t="shared" si="237"/>
        <v>3.5000000000000003E-2</v>
      </c>
      <c r="DP197" s="47">
        <f t="shared" si="237"/>
        <v>3.5000000000000003E-2</v>
      </c>
      <c r="DQ197" s="47">
        <f t="shared" si="237"/>
        <v>3.5000000000000003E-2</v>
      </c>
      <c r="DR197" s="47">
        <f t="shared" si="237"/>
        <v>3.5000000000000003E-2</v>
      </c>
      <c r="DS197" s="47">
        <f t="shared" si="237"/>
        <v>3.5000000000000003E-2</v>
      </c>
      <c r="DT197" s="47">
        <f t="shared" si="237"/>
        <v>3.5000000000000003E-2</v>
      </c>
      <c r="DU197" s="47">
        <f t="shared" si="237"/>
        <v>3.5000000000000003E-2</v>
      </c>
      <c r="DV197" s="47">
        <f t="shared" si="237"/>
        <v>3.5000000000000003E-2</v>
      </c>
      <c r="DW197" s="47">
        <f t="shared" si="237"/>
        <v>3.5000000000000003E-2</v>
      </c>
      <c r="DX197" s="47">
        <f t="shared" si="237"/>
        <v>3.5000000000000003E-2</v>
      </c>
      <c r="DY197" s="47">
        <f t="shared" si="237"/>
        <v>3.5000000000000003E-2</v>
      </c>
      <c r="DZ197" s="47">
        <f t="shared" si="237"/>
        <v>3.5000000000000003E-2</v>
      </c>
      <c r="EA197" s="47">
        <f t="shared" ref="EA197:FX197" si="238">EA66</f>
        <v>3.5000000000000003E-2</v>
      </c>
      <c r="EB197" s="47">
        <f t="shared" si="238"/>
        <v>3.5000000000000003E-2</v>
      </c>
      <c r="EC197" s="47">
        <f t="shared" si="238"/>
        <v>3.5000000000000003E-2</v>
      </c>
      <c r="ED197" s="47">
        <f t="shared" si="238"/>
        <v>3.5000000000000003E-2</v>
      </c>
      <c r="EE197" s="47">
        <f t="shared" si="238"/>
        <v>3.5000000000000003E-2</v>
      </c>
      <c r="EF197" s="47">
        <f t="shared" si="238"/>
        <v>3.5000000000000003E-2</v>
      </c>
      <c r="EG197" s="47">
        <f t="shared" si="238"/>
        <v>3.5000000000000003E-2</v>
      </c>
      <c r="EH197" s="47">
        <f t="shared" si="238"/>
        <v>3.5000000000000003E-2</v>
      </c>
      <c r="EI197" s="47">
        <f t="shared" si="238"/>
        <v>3.5000000000000003E-2</v>
      </c>
      <c r="EJ197" s="47">
        <f t="shared" si="238"/>
        <v>3.5000000000000003E-2</v>
      </c>
      <c r="EK197" s="47">
        <f t="shared" si="238"/>
        <v>3.5000000000000003E-2</v>
      </c>
      <c r="EL197" s="47">
        <f t="shared" si="238"/>
        <v>3.5000000000000003E-2</v>
      </c>
      <c r="EM197" s="47">
        <f t="shared" si="238"/>
        <v>3.5000000000000003E-2</v>
      </c>
      <c r="EN197" s="47">
        <f t="shared" si="238"/>
        <v>3.5000000000000003E-2</v>
      </c>
      <c r="EO197" s="47">
        <f t="shared" si="238"/>
        <v>3.5000000000000003E-2</v>
      </c>
      <c r="EP197" s="47">
        <f t="shared" si="238"/>
        <v>3.5000000000000003E-2</v>
      </c>
      <c r="EQ197" s="47">
        <f t="shared" si="238"/>
        <v>3.5000000000000003E-2</v>
      </c>
      <c r="ER197" s="47">
        <f t="shared" si="238"/>
        <v>3.5000000000000003E-2</v>
      </c>
      <c r="ES197" s="47">
        <f t="shared" si="238"/>
        <v>3.5000000000000003E-2</v>
      </c>
      <c r="ET197" s="47">
        <f t="shared" si="238"/>
        <v>3.5000000000000003E-2</v>
      </c>
      <c r="EU197" s="47">
        <f t="shared" si="238"/>
        <v>3.5000000000000003E-2</v>
      </c>
      <c r="EV197" s="47">
        <f t="shared" si="238"/>
        <v>3.5000000000000003E-2</v>
      </c>
      <c r="EW197" s="47">
        <f t="shared" si="238"/>
        <v>3.5000000000000003E-2</v>
      </c>
      <c r="EX197" s="47">
        <f t="shared" si="238"/>
        <v>3.5000000000000003E-2</v>
      </c>
      <c r="EY197" s="47">
        <f t="shared" si="238"/>
        <v>3.5000000000000003E-2</v>
      </c>
      <c r="EZ197" s="47">
        <f t="shared" si="238"/>
        <v>3.5000000000000003E-2</v>
      </c>
      <c r="FA197" s="47">
        <f t="shared" si="238"/>
        <v>3.5000000000000003E-2</v>
      </c>
      <c r="FB197" s="47">
        <f t="shared" si="238"/>
        <v>3.5000000000000003E-2</v>
      </c>
      <c r="FC197" s="47">
        <f t="shared" si="238"/>
        <v>3.5000000000000003E-2</v>
      </c>
      <c r="FD197" s="47">
        <f t="shared" si="238"/>
        <v>3.5000000000000003E-2</v>
      </c>
      <c r="FE197" s="47">
        <f t="shared" si="238"/>
        <v>3.5000000000000003E-2</v>
      </c>
      <c r="FF197" s="47">
        <f t="shared" si="238"/>
        <v>3.5000000000000003E-2</v>
      </c>
      <c r="FG197" s="47">
        <f t="shared" si="238"/>
        <v>3.5000000000000003E-2</v>
      </c>
      <c r="FH197" s="47">
        <f t="shared" si="238"/>
        <v>3.5000000000000003E-2</v>
      </c>
      <c r="FI197" s="47">
        <f t="shared" si="238"/>
        <v>3.5000000000000003E-2</v>
      </c>
      <c r="FJ197" s="47">
        <f t="shared" si="238"/>
        <v>3.5000000000000003E-2</v>
      </c>
      <c r="FK197" s="47">
        <f t="shared" si="238"/>
        <v>3.5000000000000003E-2</v>
      </c>
      <c r="FL197" s="47">
        <f t="shared" si="238"/>
        <v>3.5000000000000003E-2</v>
      </c>
      <c r="FM197" s="47">
        <f t="shared" si="238"/>
        <v>3.5000000000000003E-2</v>
      </c>
      <c r="FN197" s="47">
        <f t="shared" si="238"/>
        <v>3.5000000000000003E-2</v>
      </c>
      <c r="FO197" s="47">
        <f t="shared" si="238"/>
        <v>3.5000000000000003E-2</v>
      </c>
      <c r="FP197" s="47">
        <f t="shared" si="238"/>
        <v>3.5000000000000003E-2</v>
      </c>
      <c r="FQ197" s="47">
        <f t="shared" si="238"/>
        <v>3.5000000000000003E-2</v>
      </c>
      <c r="FR197" s="47">
        <f t="shared" si="238"/>
        <v>3.5000000000000003E-2</v>
      </c>
      <c r="FS197" s="47">
        <f t="shared" si="238"/>
        <v>3.5000000000000003E-2</v>
      </c>
      <c r="FT197" s="47">
        <f t="shared" si="238"/>
        <v>3.5000000000000003E-2</v>
      </c>
      <c r="FU197" s="47">
        <f t="shared" si="238"/>
        <v>3.5000000000000003E-2</v>
      </c>
      <c r="FV197" s="47">
        <f t="shared" si="238"/>
        <v>3.5000000000000003E-2</v>
      </c>
      <c r="FW197" s="47">
        <f t="shared" si="238"/>
        <v>3.5000000000000003E-2</v>
      </c>
      <c r="FX197" s="47">
        <f t="shared" si="238"/>
        <v>3.5000000000000003E-2</v>
      </c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</row>
    <row r="198" spans="1:195" x14ac:dyDescent="0.2">
      <c r="A198" s="6" t="s">
        <v>725</v>
      </c>
      <c r="B198" s="7" t="s">
        <v>726</v>
      </c>
      <c r="C198" s="32">
        <f t="shared" ref="C198:BN198" si="239">ROUND((C102-C23)/C23,4)</f>
        <v>-0.22070000000000001</v>
      </c>
      <c r="D198" s="32">
        <f t="shared" si="239"/>
        <v>-1.7899999999999999E-2</v>
      </c>
      <c r="E198" s="32">
        <f t="shared" si="239"/>
        <v>-3.85E-2</v>
      </c>
      <c r="F198" s="32">
        <f t="shared" si="239"/>
        <v>0.11550000000000001</v>
      </c>
      <c r="G198" s="32">
        <f t="shared" si="239"/>
        <v>2.0899999999999998E-2</v>
      </c>
      <c r="H198" s="32">
        <f t="shared" si="239"/>
        <v>2.92E-2</v>
      </c>
      <c r="I198" s="32">
        <f t="shared" si="239"/>
        <v>-2.9000000000000001E-2</v>
      </c>
      <c r="J198" s="32">
        <f t="shared" si="239"/>
        <v>-1.9199999999999998E-2</v>
      </c>
      <c r="K198" s="32">
        <f t="shared" si="239"/>
        <v>-3.9100000000000003E-2</v>
      </c>
      <c r="L198" s="32">
        <f t="shared" si="239"/>
        <v>-2.63E-2</v>
      </c>
      <c r="M198" s="32">
        <f t="shared" si="239"/>
        <v>-3.6400000000000002E-2</v>
      </c>
      <c r="N198" s="32">
        <f t="shared" si="239"/>
        <v>-1.1599999999999999E-2</v>
      </c>
      <c r="O198" s="32">
        <f t="shared" si="239"/>
        <v>-2.3199999999999998E-2</v>
      </c>
      <c r="P198" s="32">
        <f t="shared" si="239"/>
        <v>0.1207</v>
      </c>
      <c r="Q198" s="32">
        <f t="shared" si="239"/>
        <v>-7.1000000000000004E-3</v>
      </c>
      <c r="R198" s="32">
        <f t="shared" si="239"/>
        <v>9.74E-2</v>
      </c>
      <c r="S198" s="32">
        <f t="shared" si="239"/>
        <v>-2.5999999999999999E-3</v>
      </c>
      <c r="T198" s="32">
        <f t="shared" si="239"/>
        <v>0.1525</v>
      </c>
      <c r="U198" s="32">
        <f t="shared" si="239"/>
        <v>-0.06</v>
      </c>
      <c r="V198" s="32">
        <f t="shared" si="239"/>
        <v>-1.6E-2</v>
      </c>
      <c r="W198" s="32">
        <f t="shared" si="239"/>
        <v>-5.11E-2</v>
      </c>
      <c r="X198" s="32">
        <f t="shared" si="239"/>
        <v>0</v>
      </c>
      <c r="Y198" s="32">
        <f t="shared" si="239"/>
        <v>9.4999999999999998E-3</v>
      </c>
      <c r="Z198" s="32">
        <f t="shared" si="239"/>
        <v>3.3399999999999999E-2</v>
      </c>
      <c r="AA198" s="32">
        <f t="shared" si="239"/>
        <v>6.4000000000000003E-3</v>
      </c>
      <c r="AB198" s="32">
        <f t="shared" si="239"/>
        <v>-2.29E-2</v>
      </c>
      <c r="AC198" s="32">
        <f t="shared" si="239"/>
        <v>-8.8999999999999999E-3</v>
      </c>
      <c r="AD198" s="32">
        <f t="shared" si="239"/>
        <v>1.2699999999999999E-2</v>
      </c>
      <c r="AE198" s="32">
        <f t="shared" si="239"/>
        <v>-2.4299999999999999E-2</v>
      </c>
      <c r="AF198" s="32">
        <f t="shared" si="239"/>
        <v>-1.7999999999999999E-2</v>
      </c>
      <c r="AG198" s="32">
        <f t="shared" si="239"/>
        <v>-3.78E-2</v>
      </c>
      <c r="AH198" s="32">
        <f t="shared" si="239"/>
        <v>-7.4999999999999997E-3</v>
      </c>
      <c r="AI198" s="32">
        <f t="shared" si="239"/>
        <v>4.6300000000000001E-2</v>
      </c>
      <c r="AJ198" s="32">
        <f t="shared" si="239"/>
        <v>1.8499999999999999E-2</v>
      </c>
      <c r="AK198" s="32">
        <f t="shared" si="239"/>
        <v>-2.75E-2</v>
      </c>
      <c r="AL198" s="32">
        <f t="shared" si="239"/>
        <v>3.5299999999999998E-2</v>
      </c>
      <c r="AM198" s="32">
        <f t="shared" si="239"/>
        <v>-3.7499999999999999E-2</v>
      </c>
      <c r="AN198" s="32">
        <f t="shared" si="239"/>
        <v>-1.8599999999999998E-2</v>
      </c>
      <c r="AO198" s="32">
        <f t="shared" si="239"/>
        <v>4.7999999999999996E-3</v>
      </c>
      <c r="AP198" s="32">
        <f t="shared" si="239"/>
        <v>-2.5999999999999999E-3</v>
      </c>
      <c r="AQ198" s="32">
        <f t="shared" si="239"/>
        <v>3.0700000000000002E-2</v>
      </c>
      <c r="AR198" s="32">
        <f t="shared" si="239"/>
        <v>-8.8000000000000005E-3</v>
      </c>
      <c r="AS198" s="32">
        <f t="shared" si="239"/>
        <v>-1.3899999999999999E-2</v>
      </c>
      <c r="AT198" s="32">
        <f t="shared" si="239"/>
        <v>2.6700000000000002E-2</v>
      </c>
      <c r="AU198" s="32">
        <f t="shared" si="239"/>
        <v>7.5600000000000001E-2</v>
      </c>
      <c r="AV198" s="32">
        <f t="shared" si="239"/>
        <v>8.6999999999999994E-2</v>
      </c>
      <c r="AW198" s="32">
        <f t="shared" si="239"/>
        <v>-1.04E-2</v>
      </c>
      <c r="AX198" s="32">
        <f t="shared" si="239"/>
        <v>-2.6800000000000001E-2</v>
      </c>
      <c r="AY198" s="32">
        <f t="shared" si="239"/>
        <v>-1.77E-2</v>
      </c>
      <c r="AZ198" s="97">
        <f t="shared" si="239"/>
        <v>-1.11E-2</v>
      </c>
      <c r="BA198" s="32">
        <f t="shared" si="239"/>
        <v>1.21E-2</v>
      </c>
      <c r="BB198" s="32">
        <f t="shared" si="239"/>
        <v>-5.4000000000000003E-3</v>
      </c>
      <c r="BC198" s="32">
        <f t="shared" si="239"/>
        <v>-4.4900000000000002E-2</v>
      </c>
      <c r="BD198" s="32">
        <f t="shared" si="239"/>
        <v>-8.2000000000000007E-3</v>
      </c>
      <c r="BE198" s="32">
        <f t="shared" si="239"/>
        <v>-9.5999999999999992E-3</v>
      </c>
      <c r="BF198" s="32">
        <f t="shared" si="239"/>
        <v>5.8999999999999999E-3</v>
      </c>
      <c r="BG198" s="32">
        <f t="shared" si="239"/>
        <v>-3.6799999999999999E-2</v>
      </c>
      <c r="BH198" s="32">
        <f t="shared" si="239"/>
        <v>-3.7000000000000002E-3</v>
      </c>
      <c r="BI198" s="32">
        <f t="shared" si="239"/>
        <v>4.6800000000000001E-2</v>
      </c>
      <c r="BJ198" s="32">
        <f t="shared" si="239"/>
        <v>-2.3999999999999998E-3</v>
      </c>
      <c r="BK198" s="32">
        <f t="shared" si="239"/>
        <v>3.0499999999999999E-2</v>
      </c>
      <c r="BL198" s="32">
        <f t="shared" si="239"/>
        <v>-0.15390000000000001</v>
      </c>
      <c r="BM198" s="32">
        <f t="shared" si="239"/>
        <v>6.7100000000000007E-2</v>
      </c>
      <c r="BN198" s="32">
        <f t="shared" si="239"/>
        <v>-1.34E-2</v>
      </c>
      <c r="BO198" s="32">
        <f t="shared" ref="BO198:DZ198" si="240">ROUND((BO102-BO23)/BO23,4)</f>
        <v>-1.4500000000000001E-2</v>
      </c>
      <c r="BP198" s="32">
        <f t="shared" si="240"/>
        <v>-2.6800000000000001E-2</v>
      </c>
      <c r="BQ198" s="32">
        <f t="shared" si="240"/>
        <v>-1.3599999999999999E-2</v>
      </c>
      <c r="BR198" s="32">
        <f t="shared" si="240"/>
        <v>-7.1000000000000004E-3</v>
      </c>
      <c r="BS198" s="32">
        <f t="shared" si="240"/>
        <v>-6.4999999999999997E-3</v>
      </c>
      <c r="BT198" s="32">
        <f t="shared" si="240"/>
        <v>-3.8899999999999997E-2</v>
      </c>
      <c r="BU198" s="32">
        <f t="shared" si="240"/>
        <v>-8.9999999999999993E-3</v>
      </c>
      <c r="BV198" s="32">
        <f t="shared" si="240"/>
        <v>-6.6E-3</v>
      </c>
      <c r="BW198" s="32">
        <f t="shared" si="240"/>
        <v>-2.3999999999999998E-3</v>
      </c>
      <c r="BX198" s="32">
        <f t="shared" si="240"/>
        <v>2.2700000000000001E-2</v>
      </c>
      <c r="BY198" s="32">
        <f t="shared" si="240"/>
        <v>-2.1899999999999999E-2</v>
      </c>
      <c r="BZ198" s="32">
        <f t="shared" si="240"/>
        <v>9.8699999999999996E-2</v>
      </c>
      <c r="CA198" s="32">
        <f t="shared" si="240"/>
        <v>6.7500000000000004E-2</v>
      </c>
      <c r="CB198" s="32">
        <f t="shared" si="240"/>
        <v>-2.7699999999999999E-2</v>
      </c>
      <c r="CC198" s="32">
        <f t="shared" si="240"/>
        <v>7.7999999999999996E-3</v>
      </c>
      <c r="CD198" s="32">
        <f t="shared" si="240"/>
        <v>1.6508</v>
      </c>
      <c r="CE198" s="32">
        <f t="shared" si="240"/>
        <v>0.1022</v>
      </c>
      <c r="CF198" s="32">
        <f t="shared" si="240"/>
        <v>-5.5399999999999998E-2</v>
      </c>
      <c r="CG198" s="32">
        <f t="shared" si="240"/>
        <v>-2.1299999999999999E-2</v>
      </c>
      <c r="CH198" s="32">
        <f t="shared" si="240"/>
        <v>-0.02</v>
      </c>
      <c r="CI198" s="32">
        <f t="shared" si="240"/>
        <v>1.21E-2</v>
      </c>
      <c r="CJ198" s="32">
        <f t="shared" si="240"/>
        <v>-8.5000000000000006E-3</v>
      </c>
      <c r="CK198" s="32">
        <f t="shared" si="240"/>
        <v>-1.5699999999999999E-2</v>
      </c>
      <c r="CL198" s="32">
        <f t="shared" si="240"/>
        <v>-0.01</v>
      </c>
      <c r="CM198" s="32">
        <f t="shared" si="240"/>
        <v>-3.6400000000000002E-2</v>
      </c>
      <c r="CN198" s="32">
        <f t="shared" si="240"/>
        <v>6.9999999999999999E-4</v>
      </c>
      <c r="CO198" s="32">
        <f t="shared" si="240"/>
        <v>-9.7000000000000003E-3</v>
      </c>
      <c r="CP198" s="32">
        <f t="shared" si="240"/>
        <v>-1.34E-2</v>
      </c>
      <c r="CQ198" s="32">
        <f t="shared" si="240"/>
        <v>-2.86E-2</v>
      </c>
      <c r="CR198" s="32">
        <f t="shared" si="240"/>
        <v>0.1091</v>
      </c>
      <c r="CS198" s="32">
        <f t="shared" si="240"/>
        <v>-2.8199999999999999E-2</v>
      </c>
      <c r="CT198" s="32">
        <f t="shared" si="240"/>
        <v>3.9E-2</v>
      </c>
      <c r="CU198" s="32">
        <f t="shared" si="240"/>
        <v>-0.1038</v>
      </c>
      <c r="CV198" s="32">
        <f t="shared" si="240"/>
        <v>0</v>
      </c>
      <c r="CW198" s="32">
        <f t="shared" si="240"/>
        <v>1.1599999999999999E-2</v>
      </c>
      <c r="CX198" s="32">
        <f t="shared" si="240"/>
        <v>1.9800000000000002E-2</v>
      </c>
      <c r="CY198" s="32">
        <f t="shared" si="240"/>
        <v>0</v>
      </c>
      <c r="CZ198" s="32">
        <f t="shared" si="240"/>
        <v>-8.8000000000000005E-3</v>
      </c>
      <c r="DA198" s="32">
        <f t="shared" si="240"/>
        <v>2.6800000000000001E-2</v>
      </c>
      <c r="DB198" s="32">
        <f t="shared" si="240"/>
        <v>2.5700000000000001E-2</v>
      </c>
      <c r="DC198" s="32">
        <f t="shared" si="240"/>
        <v>7.9799999999999996E-2</v>
      </c>
      <c r="DD198" s="32">
        <f t="shared" si="240"/>
        <v>-1.1999999999999999E-3</v>
      </c>
      <c r="DE198" s="32">
        <f t="shared" si="240"/>
        <v>-7.0699999999999999E-2</v>
      </c>
      <c r="DF198" s="32">
        <f t="shared" si="240"/>
        <v>-7.3000000000000001E-3</v>
      </c>
      <c r="DG198" s="32">
        <f t="shared" si="240"/>
        <v>1.3599999999999999E-2</v>
      </c>
      <c r="DH198" s="32">
        <f t="shared" si="240"/>
        <v>-1.0500000000000001E-2</v>
      </c>
      <c r="DI198" s="32">
        <f t="shared" si="240"/>
        <v>-1.9E-3</v>
      </c>
      <c r="DJ198" s="32">
        <f t="shared" si="240"/>
        <v>-2.6499999999999999E-2</v>
      </c>
      <c r="DK198" s="32">
        <f t="shared" si="240"/>
        <v>2.8899999999999999E-2</v>
      </c>
      <c r="DL198" s="32">
        <f t="shared" si="240"/>
        <v>-8.8000000000000005E-3</v>
      </c>
      <c r="DM198" s="32">
        <f t="shared" si="240"/>
        <v>-3.2599999999999997E-2</v>
      </c>
      <c r="DN198" s="32">
        <f t="shared" si="240"/>
        <v>-2.4199999999999999E-2</v>
      </c>
      <c r="DO198" s="32">
        <f t="shared" si="240"/>
        <v>6.0000000000000001E-3</v>
      </c>
      <c r="DP198" s="32">
        <f t="shared" si="240"/>
        <v>2.3800000000000002E-2</v>
      </c>
      <c r="DQ198" s="32">
        <f t="shared" si="240"/>
        <v>5.1299999999999998E-2</v>
      </c>
      <c r="DR198" s="32">
        <f t="shared" si="240"/>
        <v>-1.04E-2</v>
      </c>
      <c r="DS198" s="32">
        <f t="shared" si="240"/>
        <v>-5.6000000000000001E-2</v>
      </c>
      <c r="DT198" s="32">
        <f t="shared" si="240"/>
        <v>1.43E-2</v>
      </c>
      <c r="DU198" s="32">
        <f t="shared" si="240"/>
        <v>-1.9400000000000001E-2</v>
      </c>
      <c r="DV198" s="32">
        <f t="shared" si="240"/>
        <v>1.5599999999999999E-2</v>
      </c>
      <c r="DW198" s="32">
        <f t="shared" si="240"/>
        <v>-3.4700000000000002E-2</v>
      </c>
      <c r="DX198" s="32">
        <f t="shared" si="240"/>
        <v>-3.4799999999999998E-2</v>
      </c>
      <c r="DY198" s="32">
        <f t="shared" si="240"/>
        <v>-8.0000000000000002E-3</v>
      </c>
      <c r="DZ198" s="32">
        <f t="shared" si="240"/>
        <v>-3.49E-2</v>
      </c>
      <c r="EA198" s="32">
        <f t="shared" ref="EA198:FX198" si="241">ROUND((EA102-EA23)/EA23,4)</f>
        <v>-3.8100000000000002E-2</v>
      </c>
      <c r="EB198" s="32">
        <f t="shared" si="241"/>
        <v>-1.3299999999999999E-2</v>
      </c>
      <c r="EC198" s="32">
        <f t="shared" si="241"/>
        <v>-7.1999999999999998E-3</v>
      </c>
      <c r="ED198" s="32">
        <f t="shared" si="241"/>
        <v>-1.11E-2</v>
      </c>
      <c r="EE198" s="32">
        <f t="shared" si="241"/>
        <v>8.14E-2</v>
      </c>
      <c r="EF198" s="32">
        <f t="shared" si="241"/>
        <v>-3.2000000000000002E-3</v>
      </c>
      <c r="EG198" s="32">
        <f t="shared" si="241"/>
        <v>-4.0399999999999998E-2</v>
      </c>
      <c r="EH198" s="32">
        <f t="shared" si="241"/>
        <v>-4.3E-3</v>
      </c>
      <c r="EI198" s="32">
        <f t="shared" si="241"/>
        <v>-2.1999999999999999E-2</v>
      </c>
      <c r="EJ198" s="32">
        <f t="shared" si="241"/>
        <v>2.5100000000000001E-2</v>
      </c>
      <c r="EK198" s="32">
        <f t="shared" si="241"/>
        <v>-7.1000000000000004E-3</v>
      </c>
      <c r="EL198" s="32">
        <f t="shared" si="241"/>
        <v>-1.03E-2</v>
      </c>
      <c r="EM198" s="32">
        <f t="shared" si="241"/>
        <v>-2.0299999999999999E-2</v>
      </c>
      <c r="EN198" s="32">
        <f t="shared" si="241"/>
        <v>-1.66E-2</v>
      </c>
      <c r="EO198" s="32">
        <f t="shared" si="241"/>
        <v>-2.75E-2</v>
      </c>
      <c r="EP198" s="32">
        <f t="shared" si="241"/>
        <v>6.2799999999999995E-2</v>
      </c>
      <c r="EQ198" s="47">
        <f t="shared" si="241"/>
        <v>-7.7999999999999996E-3</v>
      </c>
      <c r="ER198" s="32">
        <f t="shared" si="241"/>
        <v>4.65E-2</v>
      </c>
      <c r="ES198" s="32">
        <f t="shared" si="241"/>
        <v>0.14069999999999999</v>
      </c>
      <c r="ET198" s="32">
        <f t="shared" si="241"/>
        <v>-5.4600000000000003E-2</v>
      </c>
      <c r="EU198" s="32">
        <f t="shared" si="241"/>
        <v>-1.8499999999999999E-2</v>
      </c>
      <c r="EV198" s="32">
        <f t="shared" si="241"/>
        <v>1.1599999999999999E-2</v>
      </c>
      <c r="EW198" s="32">
        <f t="shared" si="241"/>
        <v>-6.7000000000000002E-3</v>
      </c>
      <c r="EX198" s="32">
        <f t="shared" si="241"/>
        <v>-5.4399999999999997E-2</v>
      </c>
      <c r="EY198" s="32">
        <f t="shared" si="241"/>
        <v>-0.23139999999999999</v>
      </c>
      <c r="EZ198" s="32">
        <f t="shared" si="241"/>
        <v>-3.6499999999999998E-2</v>
      </c>
      <c r="FA198" s="32">
        <f t="shared" si="241"/>
        <v>2.3999999999999998E-3</v>
      </c>
      <c r="FB198" s="32">
        <f t="shared" si="241"/>
        <v>-3.49E-2</v>
      </c>
      <c r="FC198" s="32">
        <f t="shared" si="241"/>
        <v>7.5600000000000001E-2</v>
      </c>
      <c r="FD198" s="32">
        <f t="shared" si="241"/>
        <v>4.3299999999999998E-2</v>
      </c>
      <c r="FE198" s="32">
        <f t="shared" si="241"/>
        <v>-6.6100000000000006E-2</v>
      </c>
      <c r="FF198" s="32">
        <f t="shared" si="241"/>
        <v>-3.2199999999999999E-2</v>
      </c>
      <c r="FG198" s="32">
        <f t="shared" si="241"/>
        <v>-2.0500000000000001E-2</v>
      </c>
      <c r="FH198" s="32">
        <f t="shared" si="241"/>
        <v>-3.3300000000000003E-2</v>
      </c>
      <c r="FI198" s="32">
        <f t="shared" si="241"/>
        <v>-1.09E-2</v>
      </c>
      <c r="FJ198" s="32">
        <f t="shared" si="241"/>
        <v>-2.0000000000000001E-4</v>
      </c>
      <c r="FK198" s="32">
        <f t="shared" si="241"/>
        <v>3.2599999999999997E-2</v>
      </c>
      <c r="FL198" s="32">
        <f t="shared" si="241"/>
        <v>1.2200000000000001E-2</v>
      </c>
      <c r="FM198" s="32">
        <f t="shared" si="241"/>
        <v>6.1999999999999998E-3</v>
      </c>
      <c r="FN198" s="32">
        <f t="shared" si="241"/>
        <v>-1.5299999999999999E-2</v>
      </c>
      <c r="FO198" s="32">
        <f t="shared" si="241"/>
        <v>7.3000000000000001E-3</v>
      </c>
      <c r="FP198" s="32">
        <f t="shared" si="241"/>
        <v>1.37E-2</v>
      </c>
      <c r="FQ198" s="32">
        <f t="shared" si="241"/>
        <v>-8.2000000000000007E-3</v>
      </c>
      <c r="FR198" s="32">
        <f t="shared" si="241"/>
        <v>-2.58E-2</v>
      </c>
      <c r="FS198" s="32">
        <f t="shared" si="241"/>
        <v>-2.3E-2</v>
      </c>
      <c r="FT198" s="32">
        <f t="shared" si="241"/>
        <v>-8.5300000000000001E-2</v>
      </c>
      <c r="FU198" s="32">
        <f t="shared" si="241"/>
        <v>-5.9999999999999995E-4</v>
      </c>
      <c r="FV198" s="32">
        <f t="shared" si="241"/>
        <v>-7.3000000000000001E-3</v>
      </c>
      <c r="FW198" s="32">
        <f t="shared" si="241"/>
        <v>-4.8800000000000003E-2</v>
      </c>
      <c r="FX198" s="32">
        <f t="shared" si="241"/>
        <v>2.23E-2</v>
      </c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</row>
    <row r="199" spans="1:195" x14ac:dyDescent="0.2">
      <c r="A199" s="7"/>
      <c r="B199" s="7" t="s">
        <v>727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6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4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</row>
    <row r="200" spans="1:195" x14ac:dyDescent="0.2">
      <c r="A200" s="6" t="s">
        <v>728</v>
      </c>
      <c r="B200" s="7" t="s">
        <v>729</v>
      </c>
      <c r="C200" s="7">
        <f t="shared" ref="C200:BN200" si="242">ROUND((C196)*(1+C197+C198),2)</f>
        <v>67653829.780000001</v>
      </c>
      <c r="D200" s="7">
        <f t="shared" si="242"/>
        <v>389837822.41000003</v>
      </c>
      <c r="E200" s="7">
        <f t="shared" si="242"/>
        <v>68059082.299999997</v>
      </c>
      <c r="F200" s="7">
        <f t="shared" si="242"/>
        <v>201692332.96000001</v>
      </c>
      <c r="G200" s="7">
        <f t="shared" si="242"/>
        <v>11657920.52</v>
      </c>
      <c r="H200" s="7">
        <f t="shared" si="242"/>
        <v>10425059.609999999</v>
      </c>
      <c r="I200" s="7">
        <f t="shared" si="242"/>
        <v>94255080.859999999</v>
      </c>
      <c r="J200" s="7">
        <f t="shared" si="242"/>
        <v>22269964.760000002</v>
      </c>
      <c r="K200" s="7">
        <f t="shared" si="242"/>
        <v>3445131</v>
      </c>
      <c r="L200" s="7">
        <f t="shared" si="242"/>
        <v>24438323.149999999</v>
      </c>
      <c r="M200" s="7">
        <f t="shared" si="242"/>
        <v>13736881.869999999</v>
      </c>
      <c r="N200" s="7">
        <f t="shared" si="242"/>
        <v>513516199.64999998</v>
      </c>
      <c r="O200" s="7">
        <f t="shared" si="242"/>
        <v>131976912.59999999</v>
      </c>
      <c r="P200" s="7">
        <f t="shared" si="242"/>
        <v>3963390.06</v>
      </c>
      <c r="Q200" s="7">
        <f t="shared" si="242"/>
        <v>400199738.54000002</v>
      </c>
      <c r="R200" s="7">
        <f t="shared" si="242"/>
        <v>50285979.219999999</v>
      </c>
      <c r="S200" s="7">
        <f t="shared" si="242"/>
        <v>16292572.810000001</v>
      </c>
      <c r="T200" s="7">
        <f t="shared" si="242"/>
        <v>2746336.17</v>
      </c>
      <c r="U200" s="7">
        <f t="shared" si="242"/>
        <v>1032938.85</v>
      </c>
      <c r="V200" s="7">
        <f t="shared" si="242"/>
        <v>3567990.84</v>
      </c>
      <c r="W200" s="7">
        <f t="shared" si="242"/>
        <v>2177335</v>
      </c>
      <c r="X200" s="7">
        <f t="shared" si="242"/>
        <v>981531.04</v>
      </c>
      <c r="Y200" s="7">
        <f t="shared" si="242"/>
        <v>22285671.129999999</v>
      </c>
      <c r="Z200" s="7">
        <f t="shared" si="242"/>
        <v>3259532.16</v>
      </c>
      <c r="AA200" s="7">
        <f t="shared" si="242"/>
        <v>291781124.44</v>
      </c>
      <c r="AB200" s="7">
        <f t="shared" si="242"/>
        <v>283391842.04000002</v>
      </c>
      <c r="AC200" s="7">
        <f t="shared" si="242"/>
        <v>9713602.3200000003</v>
      </c>
      <c r="AD200" s="7">
        <f t="shared" si="242"/>
        <v>12936452.48</v>
      </c>
      <c r="AE200" s="7">
        <f t="shared" si="242"/>
        <v>1774617.77</v>
      </c>
      <c r="AF200" s="7">
        <f t="shared" si="242"/>
        <v>2742928.31</v>
      </c>
      <c r="AG200" s="7">
        <f t="shared" si="242"/>
        <v>7241340.6699999999</v>
      </c>
      <c r="AH200" s="7">
        <f t="shared" si="242"/>
        <v>9963499.0800000001</v>
      </c>
      <c r="AI200" s="7">
        <f t="shared" si="242"/>
        <v>4334224.16</v>
      </c>
      <c r="AJ200" s="7">
        <f t="shared" si="242"/>
        <v>2918979.25</v>
      </c>
      <c r="AK200" s="7">
        <f t="shared" si="242"/>
        <v>3208845.28</v>
      </c>
      <c r="AL200" s="7">
        <f t="shared" si="242"/>
        <v>3816885.18</v>
      </c>
      <c r="AM200" s="7">
        <f t="shared" si="242"/>
        <v>4611291.51</v>
      </c>
      <c r="AN200" s="7">
        <f t="shared" si="242"/>
        <v>4259963.12</v>
      </c>
      <c r="AO200" s="7">
        <f t="shared" si="242"/>
        <v>44496677.100000001</v>
      </c>
      <c r="AP200" s="7">
        <f t="shared" si="242"/>
        <v>887581826.79999995</v>
      </c>
      <c r="AQ200" s="7">
        <f t="shared" si="242"/>
        <v>3524097.81</v>
      </c>
      <c r="AR200" s="7">
        <f t="shared" si="242"/>
        <v>599886060.26999998</v>
      </c>
      <c r="AS200" s="7">
        <f t="shared" si="242"/>
        <v>69058175.450000003</v>
      </c>
      <c r="AT200" s="7">
        <f t="shared" si="242"/>
        <v>22043809.469999999</v>
      </c>
      <c r="AU200" s="7">
        <f t="shared" si="242"/>
        <v>3899051.98</v>
      </c>
      <c r="AV200" s="7">
        <f t="shared" si="242"/>
        <v>4385704.3099999996</v>
      </c>
      <c r="AW200" s="7">
        <f t="shared" si="242"/>
        <v>3615056.39</v>
      </c>
      <c r="AX200" s="7">
        <f t="shared" si="242"/>
        <v>1340812.95</v>
      </c>
      <c r="AY200" s="7">
        <f t="shared" si="242"/>
        <v>4956836.2300000004</v>
      </c>
      <c r="AZ200" s="7">
        <f t="shared" si="242"/>
        <v>114513424.09</v>
      </c>
      <c r="BA200" s="7">
        <f t="shared" si="242"/>
        <v>85508185.390000001</v>
      </c>
      <c r="BB200" s="7">
        <f t="shared" si="242"/>
        <v>74572345.950000003</v>
      </c>
      <c r="BC200" s="7">
        <f t="shared" si="242"/>
        <v>270955670.61000001</v>
      </c>
      <c r="BD200" s="7">
        <f t="shared" si="242"/>
        <v>46994007.049999997</v>
      </c>
      <c r="BE200" s="7">
        <f t="shared" si="242"/>
        <v>13592011.720000001</v>
      </c>
      <c r="BF200" s="7">
        <f t="shared" si="242"/>
        <v>232587682.96000001</v>
      </c>
      <c r="BG200" s="7">
        <f t="shared" si="242"/>
        <v>10071450.689999999</v>
      </c>
      <c r="BH200" s="7">
        <f t="shared" si="242"/>
        <v>6423324.3499999996</v>
      </c>
      <c r="BI200" s="7">
        <f t="shared" si="242"/>
        <v>3836652.33</v>
      </c>
      <c r="BJ200" s="7">
        <f t="shared" si="242"/>
        <v>58684165.990000002</v>
      </c>
      <c r="BK200" s="7">
        <f t="shared" si="242"/>
        <v>270106293.97000003</v>
      </c>
      <c r="BL200" s="7">
        <f t="shared" si="242"/>
        <v>2593901.81</v>
      </c>
      <c r="BM200" s="7">
        <f t="shared" si="242"/>
        <v>3946737.37</v>
      </c>
      <c r="BN200" s="7">
        <f t="shared" si="242"/>
        <v>32934359.510000002</v>
      </c>
      <c r="BO200" s="7">
        <f t="shared" ref="BO200:DZ200" si="243">ROUND((BO196)*(1+BO197+BO198),2)</f>
        <v>12693410.91</v>
      </c>
      <c r="BP200" s="7">
        <f t="shared" si="243"/>
        <v>3037961.6</v>
      </c>
      <c r="BQ200" s="7">
        <f t="shared" si="243"/>
        <v>60546616.399999999</v>
      </c>
      <c r="BR200" s="7">
        <f t="shared" si="243"/>
        <v>43993491.729999997</v>
      </c>
      <c r="BS200" s="7">
        <f t="shared" si="243"/>
        <v>12305229.5</v>
      </c>
      <c r="BT200" s="7">
        <f t="shared" si="243"/>
        <v>4869190.75</v>
      </c>
      <c r="BU200" s="7">
        <f t="shared" si="243"/>
        <v>4919071.67</v>
      </c>
      <c r="BV200" s="7">
        <f t="shared" si="243"/>
        <v>12532185.48</v>
      </c>
      <c r="BW200" s="7">
        <f t="shared" si="243"/>
        <v>19454349.210000001</v>
      </c>
      <c r="BX200" s="7">
        <f t="shared" si="243"/>
        <v>1650592.29</v>
      </c>
      <c r="BY200" s="7">
        <f t="shared" si="243"/>
        <v>5544526.7300000004</v>
      </c>
      <c r="BZ200" s="7">
        <f t="shared" si="243"/>
        <v>3394622.03</v>
      </c>
      <c r="CA200" s="7">
        <f t="shared" si="243"/>
        <v>2947089.33</v>
      </c>
      <c r="CB200" s="7">
        <f t="shared" si="243"/>
        <v>749816876.99000001</v>
      </c>
      <c r="CC200" s="7">
        <f t="shared" si="243"/>
        <v>2936325.93</v>
      </c>
      <c r="CD200" s="7">
        <f t="shared" si="243"/>
        <v>2545648.16</v>
      </c>
      <c r="CE200" s="7">
        <f t="shared" si="243"/>
        <v>2787474.04</v>
      </c>
      <c r="CF200" s="7">
        <f t="shared" si="243"/>
        <v>2167095.91</v>
      </c>
      <c r="CG200" s="7">
        <f t="shared" si="243"/>
        <v>3008514.29</v>
      </c>
      <c r="CH200" s="7">
        <f t="shared" si="243"/>
        <v>1940875.55</v>
      </c>
      <c r="CI200" s="7">
        <f t="shared" si="243"/>
        <v>7170130.1399999997</v>
      </c>
      <c r="CJ200" s="7">
        <f t="shared" si="243"/>
        <v>9945194.3599999994</v>
      </c>
      <c r="CK200" s="7">
        <f t="shared" si="243"/>
        <v>67796546.680000007</v>
      </c>
      <c r="CL200" s="7">
        <f t="shared" si="243"/>
        <v>13740056.439999999</v>
      </c>
      <c r="CM200" s="7">
        <f t="shared" si="243"/>
        <v>8758326.0099999998</v>
      </c>
      <c r="CN200" s="7">
        <f t="shared" si="243"/>
        <v>295052748.73000002</v>
      </c>
      <c r="CO200" s="7">
        <f t="shared" si="243"/>
        <v>138503121.75999999</v>
      </c>
      <c r="CP200" s="7">
        <f t="shared" si="243"/>
        <v>10702473.23</v>
      </c>
      <c r="CQ200" s="7">
        <f t="shared" si="243"/>
        <v>9906378.25</v>
      </c>
      <c r="CR200" s="7">
        <f t="shared" si="243"/>
        <v>3527687.1</v>
      </c>
      <c r="CS200" s="7">
        <f t="shared" si="243"/>
        <v>4080887.46</v>
      </c>
      <c r="CT200" s="7">
        <f t="shared" si="243"/>
        <v>2064001.57</v>
      </c>
      <c r="CU200" s="7">
        <f t="shared" si="243"/>
        <v>4866327.17</v>
      </c>
      <c r="CV200" s="7">
        <f t="shared" si="243"/>
        <v>910663.77</v>
      </c>
      <c r="CW200" s="7">
        <f t="shared" si="243"/>
        <v>3090956.93</v>
      </c>
      <c r="CX200" s="7">
        <f t="shared" si="243"/>
        <v>5214394.16</v>
      </c>
      <c r="CY200" s="7">
        <f t="shared" si="243"/>
        <v>980674.15</v>
      </c>
      <c r="CZ200" s="7">
        <f t="shared" si="243"/>
        <v>19627842.800000001</v>
      </c>
      <c r="DA200" s="7">
        <f t="shared" si="243"/>
        <v>3007659.6</v>
      </c>
      <c r="DB200" s="7">
        <f t="shared" si="243"/>
        <v>4004824.88</v>
      </c>
      <c r="DC200" s="7">
        <f t="shared" si="243"/>
        <v>2767919.87</v>
      </c>
      <c r="DD200" s="7">
        <f t="shared" si="243"/>
        <v>2729058.54</v>
      </c>
      <c r="DE200" s="7">
        <f t="shared" si="243"/>
        <v>4278575.26</v>
      </c>
      <c r="DF200" s="7">
        <f t="shared" si="243"/>
        <v>199980630.80000001</v>
      </c>
      <c r="DG200" s="7">
        <f t="shared" si="243"/>
        <v>1753174.87</v>
      </c>
      <c r="DH200" s="7">
        <f t="shared" si="243"/>
        <v>19076421.68</v>
      </c>
      <c r="DI200" s="7">
        <f t="shared" si="243"/>
        <v>24994876.73</v>
      </c>
      <c r="DJ200" s="7">
        <f t="shared" si="243"/>
        <v>6838519.3600000003</v>
      </c>
      <c r="DK200" s="7">
        <f t="shared" si="243"/>
        <v>5105286.78</v>
      </c>
      <c r="DL200" s="7">
        <f t="shared" si="243"/>
        <v>56205984.689999998</v>
      </c>
      <c r="DM200" s="7">
        <f t="shared" si="243"/>
        <v>3816478.2</v>
      </c>
      <c r="DN200" s="7">
        <f t="shared" si="243"/>
        <v>13840010.390000001</v>
      </c>
      <c r="DO200" s="7">
        <f t="shared" si="243"/>
        <v>31181506.66</v>
      </c>
      <c r="DP200" s="7">
        <f t="shared" si="243"/>
        <v>3294260.85</v>
      </c>
      <c r="DQ200" s="7">
        <f t="shared" si="243"/>
        <v>7904375</v>
      </c>
      <c r="DR200" s="7">
        <f t="shared" si="243"/>
        <v>14644000.24</v>
      </c>
      <c r="DS200" s="7">
        <f t="shared" si="243"/>
        <v>8061083.5199999996</v>
      </c>
      <c r="DT200" s="7">
        <f t="shared" si="243"/>
        <v>2899473.47</v>
      </c>
      <c r="DU200" s="7">
        <f t="shared" si="243"/>
        <v>4412642.1100000003</v>
      </c>
      <c r="DV200" s="7">
        <f t="shared" si="243"/>
        <v>3282629.25</v>
      </c>
      <c r="DW200" s="7">
        <f t="shared" si="243"/>
        <v>4031123.04</v>
      </c>
      <c r="DX200" s="7">
        <f t="shared" si="243"/>
        <v>3118103.31</v>
      </c>
      <c r="DY200" s="7">
        <f t="shared" si="243"/>
        <v>4409858.5999999996</v>
      </c>
      <c r="DZ200" s="7">
        <f t="shared" si="243"/>
        <v>8405517.2799999993</v>
      </c>
      <c r="EA200" s="7">
        <f t="shared" ref="EA200:FX200" si="244">ROUND((EA196)*(1+EA197+EA198),2)</f>
        <v>6548146.4900000002</v>
      </c>
      <c r="EB200" s="7">
        <f t="shared" si="244"/>
        <v>6185550.4900000002</v>
      </c>
      <c r="EC200" s="7">
        <f t="shared" si="244"/>
        <v>3750216.32</v>
      </c>
      <c r="ED200" s="7">
        <f t="shared" si="244"/>
        <v>20462270.82</v>
      </c>
      <c r="EE200" s="7">
        <f t="shared" si="244"/>
        <v>3146061.84</v>
      </c>
      <c r="EF200" s="7">
        <f t="shared" si="244"/>
        <v>14634414.98</v>
      </c>
      <c r="EG200" s="7">
        <f t="shared" si="244"/>
        <v>3369922.58</v>
      </c>
      <c r="EH200" s="7">
        <f t="shared" si="244"/>
        <v>3325115.66</v>
      </c>
      <c r="EI200" s="7">
        <f t="shared" si="244"/>
        <v>155149834.05000001</v>
      </c>
      <c r="EJ200" s="7">
        <f t="shared" si="244"/>
        <v>95261260.730000004</v>
      </c>
      <c r="EK200" s="7">
        <f t="shared" si="244"/>
        <v>6933934.04</v>
      </c>
      <c r="EL200" s="7">
        <f t="shared" si="244"/>
        <v>4903022.78</v>
      </c>
      <c r="EM200" s="7">
        <f t="shared" si="244"/>
        <v>4605811.68</v>
      </c>
      <c r="EN200" s="7">
        <f t="shared" si="244"/>
        <v>11077616.16</v>
      </c>
      <c r="EO200" s="7">
        <f t="shared" si="244"/>
        <v>4173320.96</v>
      </c>
      <c r="EP200" s="7">
        <f t="shared" si="244"/>
        <v>5086901.2699999996</v>
      </c>
      <c r="EQ200" s="7">
        <f t="shared" si="244"/>
        <v>26487996.350000001</v>
      </c>
      <c r="ER200" s="7">
        <f t="shared" si="244"/>
        <v>4396788.01</v>
      </c>
      <c r="ES200" s="7">
        <f t="shared" si="244"/>
        <v>2899186.88</v>
      </c>
      <c r="ET200" s="7">
        <f t="shared" si="244"/>
        <v>3517776.45</v>
      </c>
      <c r="EU200" s="7">
        <f t="shared" si="244"/>
        <v>6761489.7599999998</v>
      </c>
      <c r="EV200" s="7">
        <f t="shared" si="244"/>
        <v>1680016.49</v>
      </c>
      <c r="EW200" s="7">
        <f t="shared" si="244"/>
        <v>11539948.539999999</v>
      </c>
      <c r="EX200" s="7">
        <f t="shared" si="244"/>
        <v>3102986.13</v>
      </c>
      <c r="EY200" s="7">
        <f t="shared" si="244"/>
        <v>7501358.4299999997</v>
      </c>
      <c r="EZ200" s="7">
        <f t="shared" si="244"/>
        <v>2294680.2799999998</v>
      </c>
      <c r="FA200" s="7">
        <f t="shared" si="244"/>
        <v>34795284.579999998</v>
      </c>
      <c r="FB200" s="7">
        <f t="shared" si="244"/>
        <v>4114675.03</v>
      </c>
      <c r="FC200" s="7">
        <f t="shared" si="244"/>
        <v>22310818.760000002</v>
      </c>
      <c r="FD200" s="7">
        <f t="shared" si="244"/>
        <v>4824109.03</v>
      </c>
      <c r="FE200" s="7">
        <f t="shared" si="244"/>
        <v>1781555.01</v>
      </c>
      <c r="FF200" s="7">
        <f t="shared" si="244"/>
        <v>3217887.16</v>
      </c>
      <c r="FG200" s="7">
        <f t="shared" si="244"/>
        <v>2401473.27</v>
      </c>
      <c r="FH200" s="7">
        <f t="shared" si="244"/>
        <v>1651546.49</v>
      </c>
      <c r="FI200" s="7">
        <f t="shared" si="244"/>
        <v>17923811.800000001</v>
      </c>
      <c r="FJ200" s="7">
        <f t="shared" si="244"/>
        <v>18531044.91</v>
      </c>
      <c r="FK200" s="7">
        <f t="shared" si="244"/>
        <v>24206394.489999998</v>
      </c>
      <c r="FL200" s="7">
        <f t="shared" si="244"/>
        <v>68034878.079999998</v>
      </c>
      <c r="FM200" s="7">
        <f t="shared" si="244"/>
        <v>34815133.25</v>
      </c>
      <c r="FN200" s="7">
        <f t="shared" si="244"/>
        <v>208360426.78999999</v>
      </c>
      <c r="FO200" s="7">
        <f t="shared" si="244"/>
        <v>11175874.640000001</v>
      </c>
      <c r="FP200" s="7">
        <f t="shared" si="244"/>
        <v>22292983.02</v>
      </c>
      <c r="FQ200" s="7">
        <f t="shared" si="244"/>
        <v>9352744.9100000001</v>
      </c>
      <c r="FR200" s="7">
        <f t="shared" si="244"/>
        <v>2736296.9</v>
      </c>
      <c r="FS200" s="7">
        <f t="shared" si="244"/>
        <v>3085421.92</v>
      </c>
      <c r="FT200" s="7">
        <f t="shared" si="244"/>
        <v>1303906.29</v>
      </c>
      <c r="FU200" s="7">
        <f t="shared" si="244"/>
        <v>9158324.5</v>
      </c>
      <c r="FV200" s="7">
        <f t="shared" si="244"/>
        <v>7288520.2000000002</v>
      </c>
      <c r="FW200" s="7">
        <f t="shared" si="244"/>
        <v>2961106.11</v>
      </c>
      <c r="FX200" s="7">
        <f t="shared" si="244"/>
        <v>1290515.29</v>
      </c>
      <c r="FY200" s="32"/>
      <c r="FZ200" s="7">
        <f>SUM(C200:FX200)</f>
        <v>8514045390.2399969</v>
      </c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2">
      <c r="A201" s="7"/>
      <c r="B201" s="7" t="s">
        <v>730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47"/>
      <c r="GC201" s="47"/>
      <c r="GD201" s="47"/>
      <c r="GE201" s="47"/>
      <c r="GF201" s="47"/>
      <c r="GG201" s="7"/>
      <c r="GH201" s="7"/>
      <c r="GI201" s="7"/>
      <c r="GJ201" s="7"/>
      <c r="GK201" s="7"/>
      <c r="GL201" s="7"/>
      <c r="GM201" s="7"/>
    </row>
    <row r="202" spans="1:19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</row>
    <row r="203" spans="1:195" ht="15.75" x14ac:dyDescent="0.25">
      <c r="A203" s="7"/>
      <c r="B203" s="43" t="s">
        <v>731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</row>
    <row r="204" spans="1:195" x14ac:dyDescent="0.2">
      <c r="A204" s="6" t="s">
        <v>732</v>
      </c>
      <c r="B204" s="7" t="s">
        <v>733</v>
      </c>
      <c r="C204" s="7">
        <f t="shared" ref="C204:BN204" si="245">ROUND(C40,2)</f>
        <v>9421.1</v>
      </c>
      <c r="D204" s="7">
        <f t="shared" si="245"/>
        <v>9421.1</v>
      </c>
      <c r="E204" s="7">
        <f t="shared" si="245"/>
        <v>9421.1</v>
      </c>
      <c r="F204" s="7">
        <f t="shared" si="245"/>
        <v>9421.1</v>
      </c>
      <c r="G204" s="7">
        <f t="shared" si="245"/>
        <v>9421.1</v>
      </c>
      <c r="H204" s="7">
        <f t="shared" si="245"/>
        <v>9421.1</v>
      </c>
      <c r="I204" s="7">
        <f t="shared" si="245"/>
        <v>9421.1</v>
      </c>
      <c r="J204" s="7">
        <f t="shared" si="245"/>
        <v>9421.1</v>
      </c>
      <c r="K204" s="7">
        <f t="shared" si="245"/>
        <v>9421.1</v>
      </c>
      <c r="L204" s="7">
        <f t="shared" si="245"/>
        <v>9421.1</v>
      </c>
      <c r="M204" s="7">
        <f t="shared" si="245"/>
        <v>9421.1</v>
      </c>
      <c r="N204" s="7">
        <f t="shared" si="245"/>
        <v>9421.1</v>
      </c>
      <c r="O204" s="7">
        <f t="shared" si="245"/>
        <v>9421.1</v>
      </c>
      <c r="P204" s="7">
        <f t="shared" si="245"/>
        <v>9421.1</v>
      </c>
      <c r="Q204" s="7">
        <f t="shared" si="245"/>
        <v>9421.1</v>
      </c>
      <c r="R204" s="7">
        <f t="shared" si="245"/>
        <v>9421.1</v>
      </c>
      <c r="S204" s="7">
        <f t="shared" si="245"/>
        <v>9421.1</v>
      </c>
      <c r="T204" s="7">
        <f t="shared" si="245"/>
        <v>9421.1</v>
      </c>
      <c r="U204" s="7">
        <f t="shared" si="245"/>
        <v>9421.1</v>
      </c>
      <c r="V204" s="7">
        <f t="shared" si="245"/>
        <v>9421.1</v>
      </c>
      <c r="W204" s="7">
        <f t="shared" si="245"/>
        <v>9421.1</v>
      </c>
      <c r="X204" s="7">
        <f t="shared" si="245"/>
        <v>9421.1</v>
      </c>
      <c r="Y204" s="7">
        <f t="shared" si="245"/>
        <v>9421.1</v>
      </c>
      <c r="Z204" s="7">
        <f t="shared" si="245"/>
        <v>9421.1</v>
      </c>
      <c r="AA204" s="7">
        <f t="shared" si="245"/>
        <v>9421.1</v>
      </c>
      <c r="AB204" s="7">
        <f t="shared" si="245"/>
        <v>9421.1</v>
      </c>
      <c r="AC204" s="7">
        <f t="shared" si="245"/>
        <v>9421.1</v>
      </c>
      <c r="AD204" s="7">
        <f t="shared" si="245"/>
        <v>9421.1</v>
      </c>
      <c r="AE204" s="7">
        <f t="shared" si="245"/>
        <v>9421.1</v>
      </c>
      <c r="AF204" s="7">
        <f t="shared" si="245"/>
        <v>9421.1</v>
      </c>
      <c r="AG204" s="7">
        <f t="shared" si="245"/>
        <v>9421.1</v>
      </c>
      <c r="AH204" s="7">
        <f t="shared" si="245"/>
        <v>9421.1</v>
      </c>
      <c r="AI204" s="7">
        <f t="shared" si="245"/>
        <v>9421.1</v>
      </c>
      <c r="AJ204" s="7">
        <f t="shared" si="245"/>
        <v>9421.1</v>
      </c>
      <c r="AK204" s="7">
        <f t="shared" si="245"/>
        <v>9421.1</v>
      </c>
      <c r="AL204" s="7">
        <f t="shared" si="245"/>
        <v>9421.1</v>
      </c>
      <c r="AM204" s="7">
        <f t="shared" si="245"/>
        <v>9421.1</v>
      </c>
      <c r="AN204" s="7">
        <f t="shared" si="245"/>
        <v>9421.1</v>
      </c>
      <c r="AO204" s="7">
        <f t="shared" si="245"/>
        <v>9421.1</v>
      </c>
      <c r="AP204" s="7">
        <f t="shared" si="245"/>
        <v>9421.1</v>
      </c>
      <c r="AQ204" s="7">
        <f t="shared" si="245"/>
        <v>9421.1</v>
      </c>
      <c r="AR204" s="7">
        <f t="shared" si="245"/>
        <v>9421.1</v>
      </c>
      <c r="AS204" s="7">
        <f t="shared" si="245"/>
        <v>9421.1</v>
      </c>
      <c r="AT204" s="7">
        <f t="shared" si="245"/>
        <v>9421.1</v>
      </c>
      <c r="AU204" s="7">
        <f t="shared" si="245"/>
        <v>9421.1</v>
      </c>
      <c r="AV204" s="7">
        <f t="shared" si="245"/>
        <v>9421.1</v>
      </c>
      <c r="AW204" s="7">
        <f t="shared" si="245"/>
        <v>9421.1</v>
      </c>
      <c r="AX204" s="7">
        <f t="shared" si="245"/>
        <v>9421.1</v>
      </c>
      <c r="AY204" s="7">
        <f t="shared" si="245"/>
        <v>9421.1</v>
      </c>
      <c r="AZ204" s="7">
        <f t="shared" si="245"/>
        <v>9421.1</v>
      </c>
      <c r="BA204" s="7">
        <f t="shared" si="245"/>
        <v>9421.1</v>
      </c>
      <c r="BB204" s="7">
        <f t="shared" si="245"/>
        <v>9421.1</v>
      </c>
      <c r="BC204" s="7">
        <f t="shared" si="245"/>
        <v>9421.1</v>
      </c>
      <c r="BD204" s="7">
        <f t="shared" si="245"/>
        <v>9421.1</v>
      </c>
      <c r="BE204" s="7">
        <f t="shared" si="245"/>
        <v>9421.1</v>
      </c>
      <c r="BF204" s="7">
        <f t="shared" si="245"/>
        <v>9421.1</v>
      </c>
      <c r="BG204" s="7">
        <f t="shared" si="245"/>
        <v>9421.1</v>
      </c>
      <c r="BH204" s="7">
        <f t="shared" si="245"/>
        <v>9421.1</v>
      </c>
      <c r="BI204" s="7">
        <f t="shared" si="245"/>
        <v>9421.1</v>
      </c>
      <c r="BJ204" s="7">
        <f t="shared" si="245"/>
        <v>9421.1</v>
      </c>
      <c r="BK204" s="7">
        <f t="shared" si="245"/>
        <v>9421.1</v>
      </c>
      <c r="BL204" s="7">
        <f t="shared" si="245"/>
        <v>9421.1</v>
      </c>
      <c r="BM204" s="7">
        <f t="shared" si="245"/>
        <v>9421.1</v>
      </c>
      <c r="BN204" s="7">
        <f t="shared" si="245"/>
        <v>9421.1</v>
      </c>
      <c r="BO204" s="7">
        <f t="shared" ref="BO204:DZ204" si="246">ROUND(BO40,2)</f>
        <v>9421.1</v>
      </c>
      <c r="BP204" s="7">
        <f t="shared" si="246"/>
        <v>9421.1</v>
      </c>
      <c r="BQ204" s="7">
        <f t="shared" si="246"/>
        <v>9421.1</v>
      </c>
      <c r="BR204" s="7">
        <f t="shared" si="246"/>
        <v>9421.1</v>
      </c>
      <c r="BS204" s="7">
        <f t="shared" si="246"/>
        <v>9421.1</v>
      </c>
      <c r="BT204" s="7">
        <f t="shared" si="246"/>
        <v>9421.1</v>
      </c>
      <c r="BU204" s="7">
        <f t="shared" si="246"/>
        <v>9421.1</v>
      </c>
      <c r="BV204" s="7">
        <f t="shared" si="246"/>
        <v>9421.1</v>
      </c>
      <c r="BW204" s="7">
        <f t="shared" si="246"/>
        <v>9421.1</v>
      </c>
      <c r="BX204" s="7">
        <f t="shared" si="246"/>
        <v>9421.1</v>
      </c>
      <c r="BY204" s="7">
        <f t="shared" si="246"/>
        <v>9421.1</v>
      </c>
      <c r="BZ204" s="7">
        <f t="shared" si="246"/>
        <v>9421.1</v>
      </c>
      <c r="CA204" s="7">
        <f t="shared" si="246"/>
        <v>9421.1</v>
      </c>
      <c r="CB204" s="7">
        <f t="shared" si="246"/>
        <v>9421.1</v>
      </c>
      <c r="CC204" s="7">
        <f t="shared" si="246"/>
        <v>9421.1</v>
      </c>
      <c r="CD204" s="7">
        <f t="shared" si="246"/>
        <v>9421.1</v>
      </c>
      <c r="CE204" s="7">
        <f t="shared" si="246"/>
        <v>9421.1</v>
      </c>
      <c r="CF204" s="7">
        <f t="shared" si="246"/>
        <v>9421.1</v>
      </c>
      <c r="CG204" s="7">
        <f t="shared" si="246"/>
        <v>9421.1</v>
      </c>
      <c r="CH204" s="7">
        <f t="shared" si="246"/>
        <v>9421.1</v>
      </c>
      <c r="CI204" s="7">
        <f t="shared" si="246"/>
        <v>9421.1</v>
      </c>
      <c r="CJ204" s="7">
        <f t="shared" si="246"/>
        <v>9421.1</v>
      </c>
      <c r="CK204" s="7">
        <f t="shared" si="246"/>
        <v>9421.1</v>
      </c>
      <c r="CL204" s="7">
        <f t="shared" si="246"/>
        <v>9421.1</v>
      </c>
      <c r="CM204" s="7">
        <f t="shared" si="246"/>
        <v>9421.1</v>
      </c>
      <c r="CN204" s="7">
        <f t="shared" si="246"/>
        <v>9421.1</v>
      </c>
      <c r="CO204" s="7">
        <f t="shared" si="246"/>
        <v>9421.1</v>
      </c>
      <c r="CP204" s="7">
        <f t="shared" si="246"/>
        <v>9421.1</v>
      </c>
      <c r="CQ204" s="7">
        <f t="shared" si="246"/>
        <v>9421.1</v>
      </c>
      <c r="CR204" s="7">
        <f t="shared" si="246"/>
        <v>9421.1</v>
      </c>
      <c r="CS204" s="7">
        <f t="shared" si="246"/>
        <v>9421.1</v>
      </c>
      <c r="CT204" s="7">
        <f t="shared" si="246"/>
        <v>9421.1</v>
      </c>
      <c r="CU204" s="7">
        <f t="shared" si="246"/>
        <v>9421.1</v>
      </c>
      <c r="CV204" s="7">
        <f t="shared" si="246"/>
        <v>9421.1</v>
      </c>
      <c r="CW204" s="7">
        <f t="shared" si="246"/>
        <v>9421.1</v>
      </c>
      <c r="CX204" s="7">
        <f t="shared" si="246"/>
        <v>9421.1</v>
      </c>
      <c r="CY204" s="7">
        <f t="shared" si="246"/>
        <v>9421.1</v>
      </c>
      <c r="CZ204" s="7">
        <f t="shared" si="246"/>
        <v>9421.1</v>
      </c>
      <c r="DA204" s="7">
        <f t="shared" si="246"/>
        <v>9421.1</v>
      </c>
      <c r="DB204" s="7">
        <f t="shared" si="246"/>
        <v>9421.1</v>
      </c>
      <c r="DC204" s="7">
        <f t="shared" si="246"/>
        <v>9421.1</v>
      </c>
      <c r="DD204" s="7">
        <f t="shared" si="246"/>
        <v>9421.1</v>
      </c>
      <c r="DE204" s="7">
        <f t="shared" si="246"/>
        <v>9421.1</v>
      </c>
      <c r="DF204" s="7">
        <f t="shared" si="246"/>
        <v>9421.1</v>
      </c>
      <c r="DG204" s="7">
        <f t="shared" si="246"/>
        <v>9421.1</v>
      </c>
      <c r="DH204" s="7">
        <f t="shared" si="246"/>
        <v>9421.1</v>
      </c>
      <c r="DI204" s="7">
        <f t="shared" si="246"/>
        <v>9421.1</v>
      </c>
      <c r="DJ204" s="7">
        <f t="shared" si="246"/>
        <v>9421.1</v>
      </c>
      <c r="DK204" s="7">
        <f t="shared" si="246"/>
        <v>9421.1</v>
      </c>
      <c r="DL204" s="7">
        <f t="shared" si="246"/>
        <v>9421.1</v>
      </c>
      <c r="DM204" s="7">
        <f t="shared" si="246"/>
        <v>9421.1</v>
      </c>
      <c r="DN204" s="7">
        <f t="shared" si="246"/>
        <v>9421.1</v>
      </c>
      <c r="DO204" s="7">
        <f t="shared" si="246"/>
        <v>9421.1</v>
      </c>
      <c r="DP204" s="7">
        <f t="shared" si="246"/>
        <v>9421.1</v>
      </c>
      <c r="DQ204" s="7">
        <f t="shared" si="246"/>
        <v>9421.1</v>
      </c>
      <c r="DR204" s="7">
        <f t="shared" si="246"/>
        <v>9421.1</v>
      </c>
      <c r="DS204" s="7">
        <f t="shared" si="246"/>
        <v>9421.1</v>
      </c>
      <c r="DT204" s="7">
        <f t="shared" si="246"/>
        <v>9421.1</v>
      </c>
      <c r="DU204" s="7">
        <f t="shared" si="246"/>
        <v>9421.1</v>
      </c>
      <c r="DV204" s="7">
        <f t="shared" si="246"/>
        <v>9421.1</v>
      </c>
      <c r="DW204" s="7">
        <f t="shared" si="246"/>
        <v>9421.1</v>
      </c>
      <c r="DX204" s="7">
        <f t="shared" si="246"/>
        <v>9421.1</v>
      </c>
      <c r="DY204" s="7">
        <f t="shared" si="246"/>
        <v>9421.1</v>
      </c>
      <c r="DZ204" s="7">
        <f t="shared" si="246"/>
        <v>9421.1</v>
      </c>
      <c r="EA204" s="7">
        <f t="shared" ref="EA204:FX204" si="247">ROUND(EA40,2)</f>
        <v>9421.1</v>
      </c>
      <c r="EB204" s="7">
        <f t="shared" si="247"/>
        <v>9421.1</v>
      </c>
      <c r="EC204" s="7">
        <f t="shared" si="247"/>
        <v>9421.1</v>
      </c>
      <c r="ED204" s="7">
        <f t="shared" si="247"/>
        <v>9421.1</v>
      </c>
      <c r="EE204" s="7">
        <f t="shared" si="247"/>
        <v>9421.1</v>
      </c>
      <c r="EF204" s="7">
        <f t="shared" si="247"/>
        <v>9421.1</v>
      </c>
      <c r="EG204" s="7">
        <f t="shared" si="247"/>
        <v>9421.1</v>
      </c>
      <c r="EH204" s="7">
        <f t="shared" si="247"/>
        <v>9421.1</v>
      </c>
      <c r="EI204" s="7">
        <f t="shared" si="247"/>
        <v>9421.1</v>
      </c>
      <c r="EJ204" s="7">
        <f t="shared" si="247"/>
        <v>9421.1</v>
      </c>
      <c r="EK204" s="7">
        <f t="shared" si="247"/>
        <v>9421.1</v>
      </c>
      <c r="EL204" s="7">
        <f t="shared" si="247"/>
        <v>9421.1</v>
      </c>
      <c r="EM204" s="7">
        <f t="shared" si="247"/>
        <v>9421.1</v>
      </c>
      <c r="EN204" s="7">
        <f t="shared" si="247"/>
        <v>9421.1</v>
      </c>
      <c r="EO204" s="7">
        <f t="shared" si="247"/>
        <v>9421.1</v>
      </c>
      <c r="EP204" s="7">
        <f t="shared" si="247"/>
        <v>9421.1</v>
      </c>
      <c r="EQ204" s="7">
        <f t="shared" si="247"/>
        <v>9421.1</v>
      </c>
      <c r="ER204" s="7">
        <f t="shared" si="247"/>
        <v>9421.1</v>
      </c>
      <c r="ES204" s="7">
        <f t="shared" si="247"/>
        <v>9421.1</v>
      </c>
      <c r="ET204" s="7">
        <f t="shared" si="247"/>
        <v>9421.1</v>
      </c>
      <c r="EU204" s="7">
        <f t="shared" si="247"/>
        <v>9421.1</v>
      </c>
      <c r="EV204" s="7">
        <f t="shared" si="247"/>
        <v>9421.1</v>
      </c>
      <c r="EW204" s="7">
        <f t="shared" si="247"/>
        <v>9421.1</v>
      </c>
      <c r="EX204" s="7">
        <f t="shared" si="247"/>
        <v>9421.1</v>
      </c>
      <c r="EY204" s="7">
        <f t="shared" si="247"/>
        <v>9421.1</v>
      </c>
      <c r="EZ204" s="7">
        <f t="shared" si="247"/>
        <v>9421.1</v>
      </c>
      <c r="FA204" s="7">
        <f t="shared" si="247"/>
        <v>9421.1</v>
      </c>
      <c r="FB204" s="7">
        <f t="shared" si="247"/>
        <v>9421.1</v>
      </c>
      <c r="FC204" s="7">
        <f t="shared" si="247"/>
        <v>9421.1</v>
      </c>
      <c r="FD204" s="7">
        <f t="shared" si="247"/>
        <v>9421.1</v>
      </c>
      <c r="FE204" s="7">
        <f t="shared" si="247"/>
        <v>9421.1</v>
      </c>
      <c r="FF204" s="7">
        <f t="shared" si="247"/>
        <v>9421.1</v>
      </c>
      <c r="FG204" s="7">
        <f t="shared" si="247"/>
        <v>9421.1</v>
      </c>
      <c r="FH204" s="7">
        <f t="shared" si="247"/>
        <v>9421.1</v>
      </c>
      <c r="FI204" s="7">
        <f t="shared" si="247"/>
        <v>9421.1</v>
      </c>
      <c r="FJ204" s="7">
        <f t="shared" si="247"/>
        <v>9421.1</v>
      </c>
      <c r="FK204" s="7">
        <f t="shared" si="247"/>
        <v>9421.1</v>
      </c>
      <c r="FL204" s="7">
        <f t="shared" si="247"/>
        <v>9421.1</v>
      </c>
      <c r="FM204" s="7">
        <f t="shared" si="247"/>
        <v>9421.1</v>
      </c>
      <c r="FN204" s="7">
        <f t="shared" si="247"/>
        <v>9421.1</v>
      </c>
      <c r="FO204" s="7">
        <f t="shared" si="247"/>
        <v>9421.1</v>
      </c>
      <c r="FP204" s="7">
        <f t="shared" si="247"/>
        <v>9421.1</v>
      </c>
      <c r="FQ204" s="7">
        <f t="shared" si="247"/>
        <v>9421.1</v>
      </c>
      <c r="FR204" s="7">
        <f t="shared" si="247"/>
        <v>9421.1</v>
      </c>
      <c r="FS204" s="7">
        <f t="shared" si="247"/>
        <v>9421.1</v>
      </c>
      <c r="FT204" s="7">
        <f t="shared" si="247"/>
        <v>9421.1</v>
      </c>
      <c r="FU204" s="7">
        <f t="shared" si="247"/>
        <v>9421.1</v>
      </c>
      <c r="FV204" s="7">
        <f t="shared" si="247"/>
        <v>9421.1</v>
      </c>
      <c r="FW204" s="7">
        <f t="shared" si="247"/>
        <v>9421.1</v>
      </c>
      <c r="FX204" s="7">
        <f t="shared" si="247"/>
        <v>9421.1</v>
      </c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</row>
    <row r="205" spans="1:195" x14ac:dyDescent="0.2">
      <c r="A205" s="6" t="s">
        <v>734</v>
      </c>
      <c r="B205" s="7" t="s">
        <v>735</v>
      </c>
      <c r="C205" s="18">
        <f t="shared" ref="C205:BN205" si="248">ROUND(C97,1)</f>
        <v>6601</v>
      </c>
      <c r="D205" s="18">
        <f t="shared" si="248"/>
        <v>40854.800000000003</v>
      </c>
      <c r="E205" s="18">
        <f t="shared" si="248"/>
        <v>6656.3</v>
      </c>
      <c r="F205" s="18">
        <f t="shared" si="248"/>
        <v>21185</v>
      </c>
      <c r="G205" s="18">
        <f t="shared" si="248"/>
        <v>1246.5</v>
      </c>
      <c r="H205" s="18">
        <f t="shared" si="248"/>
        <v>1141.5</v>
      </c>
      <c r="I205" s="18">
        <f t="shared" si="248"/>
        <v>9336.2999999999993</v>
      </c>
      <c r="J205" s="18">
        <f t="shared" si="248"/>
        <v>2311.1999999999998</v>
      </c>
      <c r="K205" s="18">
        <f t="shared" si="248"/>
        <v>257.7</v>
      </c>
      <c r="L205" s="18">
        <f t="shared" si="248"/>
        <v>2382.9</v>
      </c>
      <c r="M205" s="18">
        <f t="shared" si="248"/>
        <v>1182.2</v>
      </c>
      <c r="N205" s="18">
        <f t="shared" si="248"/>
        <v>53028.5</v>
      </c>
      <c r="O205" s="18">
        <f t="shared" si="248"/>
        <v>13931.5</v>
      </c>
      <c r="P205" s="18">
        <f t="shared" si="248"/>
        <v>306.5</v>
      </c>
      <c r="Q205" s="18">
        <f t="shared" si="248"/>
        <v>38553.1</v>
      </c>
      <c r="R205" s="18">
        <f t="shared" si="248"/>
        <v>494.3</v>
      </c>
      <c r="S205" s="18">
        <f t="shared" si="248"/>
        <v>1691.5</v>
      </c>
      <c r="T205" s="18">
        <f t="shared" si="248"/>
        <v>170</v>
      </c>
      <c r="U205" s="18">
        <f t="shared" si="248"/>
        <v>56.4</v>
      </c>
      <c r="V205" s="18">
        <f t="shared" si="248"/>
        <v>276.39999999999998</v>
      </c>
      <c r="W205" s="18">
        <f t="shared" si="248"/>
        <v>139.19999999999999</v>
      </c>
      <c r="X205" s="18">
        <f t="shared" si="248"/>
        <v>50</v>
      </c>
      <c r="Y205" s="18">
        <f t="shared" si="248"/>
        <v>482.5</v>
      </c>
      <c r="Z205" s="18">
        <f t="shared" si="248"/>
        <v>241</v>
      </c>
      <c r="AA205" s="18">
        <f t="shared" si="248"/>
        <v>31230.7</v>
      </c>
      <c r="AB205" s="18">
        <f t="shared" si="248"/>
        <v>28570.1</v>
      </c>
      <c r="AC205" s="18">
        <f t="shared" si="248"/>
        <v>1004</v>
      </c>
      <c r="AD205" s="18">
        <f t="shared" si="248"/>
        <v>1430</v>
      </c>
      <c r="AE205" s="18">
        <f t="shared" si="248"/>
        <v>100.4</v>
      </c>
      <c r="AF205" s="18">
        <f t="shared" si="248"/>
        <v>174.8</v>
      </c>
      <c r="AG205" s="18">
        <f t="shared" si="248"/>
        <v>660.1</v>
      </c>
      <c r="AH205" s="18">
        <f t="shared" si="248"/>
        <v>1052.0999999999999</v>
      </c>
      <c r="AI205" s="18">
        <f t="shared" si="248"/>
        <v>372.5</v>
      </c>
      <c r="AJ205" s="18">
        <f t="shared" si="248"/>
        <v>165</v>
      </c>
      <c r="AK205" s="18">
        <f t="shared" si="248"/>
        <v>208.5</v>
      </c>
      <c r="AL205" s="18">
        <f t="shared" si="248"/>
        <v>287.5</v>
      </c>
      <c r="AM205" s="18">
        <f t="shared" si="248"/>
        <v>425.5</v>
      </c>
      <c r="AN205" s="18">
        <f t="shared" si="248"/>
        <v>348</v>
      </c>
      <c r="AO205" s="18">
        <f t="shared" si="248"/>
        <v>4611</v>
      </c>
      <c r="AP205" s="18">
        <f t="shared" si="248"/>
        <v>88324.7</v>
      </c>
      <c r="AQ205" s="18">
        <f t="shared" si="248"/>
        <v>250.5</v>
      </c>
      <c r="AR205" s="18">
        <f t="shared" si="248"/>
        <v>63455.8</v>
      </c>
      <c r="AS205" s="18">
        <f t="shared" si="248"/>
        <v>6865.8</v>
      </c>
      <c r="AT205" s="18">
        <f t="shared" si="248"/>
        <v>2308.6999999999998</v>
      </c>
      <c r="AU205" s="18">
        <f t="shared" si="248"/>
        <v>284.5</v>
      </c>
      <c r="AV205" s="18">
        <f t="shared" si="248"/>
        <v>337.5</v>
      </c>
      <c r="AW205" s="18">
        <f t="shared" si="248"/>
        <v>256.3</v>
      </c>
      <c r="AX205" s="18">
        <f t="shared" si="248"/>
        <v>72.5</v>
      </c>
      <c r="AY205" s="18">
        <f t="shared" si="248"/>
        <v>437.5</v>
      </c>
      <c r="AZ205" s="18">
        <f t="shared" si="248"/>
        <v>12868.6</v>
      </c>
      <c r="BA205" s="18">
        <f t="shared" si="248"/>
        <v>9310.5</v>
      </c>
      <c r="BB205" s="18">
        <f t="shared" si="248"/>
        <v>8136</v>
      </c>
      <c r="BC205" s="18">
        <f t="shared" si="248"/>
        <v>27432.3</v>
      </c>
      <c r="BD205" s="18">
        <f t="shared" si="248"/>
        <v>3649.9</v>
      </c>
      <c r="BE205" s="18">
        <f t="shared" si="248"/>
        <v>1357.2</v>
      </c>
      <c r="BF205" s="18">
        <f t="shared" si="248"/>
        <v>24552.400000000001</v>
      </c>
      <c r="BG205" s="18">
        <f t="shared" si="248"/>
        <v>994.8</v>
      </c>
      <c r="BH205" s="18">
        <f t="shared" si="248"/>
        <v>570</v>
      </c>
      <c r="BI205" s="18">
        <f t="shared" si="248"/>
        <v>279.5</v>
      </c>
      <c r="BJ205" s="18">
        <f t="shared" si="248"/>
        <v>6387.6</v>
      </c>
      <c r="BK205" s="18">
        <f t="shared" si="248"/>
        <v>18939.599999999999</v>
      </c>
      <c r="BL205" s="18">
        <f t="shared" si="248"/>
        <v>145.5</v>
      </c>
      <c r="BM205" s="18">
        <f t="shared" si="248"/>
        <v>314</v>
      </c>
      <c r="BN205" s="18">
        <f t="shared" si="248"/>
        <v>3491.1</v>
      </c>
      <c r="BO205" s="18">
        <f t="shared" ref="BO205:DZ205" si="249">ROUND(BO97,1)</f>
        <v>1363</v>
      </c>
      <c r="BP205" s="18">
        <f t="shared" si="249"/>
        <v>199.4</v>
      </c>
      <c r="BQ205" s="18">
        <f t="shared" si="249"/>
        <v>6095.6</v>
      </c>
      <c r="BR205" s="18">
        <f t="shared" si="249"/>
        <v>4664.3999999999996</v>
      </c>
      <c r="BS205" s="18">
        <f t="shared" si="249"/>
        <v>1196.3</v>
      </c>
      <c r="BT205" s="18">
        <f t="shared" si="249"/>
        <v>422</v>
      </c>
      <c r="BU205" s="18">
        <f t="shared" si="249"/>
        <v>418</v>
      </c>
      <c r="BV205" s="18">
        <f t="shared" si="249"/>
        <v>1288.5</v>
      </c>
      <c r="BW205" s="18">
        <f t="shared" si="249"/>
        <v>2041.5</v>
      </c>
      <c r="BX205" s="18">
        <f t="shared" si="249"/>
        <v>76.5</v>
      </c>
      <c r="BY205" s="18">
        <f t="shared" si="249"/>
        <v>508.6</v>
      </c>
      <c r="BZ205" s="18">
        <f t="shared" si="249"/>
        <v>231.5</v>
      </c>
      <c r="CA205" s="18">
        <f t="shared" si="249"/>
        <v>172.5</v>
      </c>
      <c r="CB205" s="18">
        <f t="shared" si="249"/>
        <v>78307.199999999997</v>
      </c>
      <c r="CC205" s="18">
        <f t="shared" si="249"/>
        <v>193.5</v>
      </c>
      <c r="CD205" s="18">
        <f t="shared" si="249"/>
        <v>234.6</v>
      </c>
      <c r="CE205" s="18">
        <f t="shared" si="249"/>
        <v>164</v>
      </c>
      <c r="CF205" s="18">
        <f t="shared" si="249"/>
        <v>136.5</v>
      </c>
      <c r="CG205" s="18">
        <f t="shared" si="249"/>
        <v>211.4</v>
      </c>
      <c r="CH205" s="18">
        <f t="shared" si="249"/>
        <v>108</v>
      </c>
      <c r="CI205" s="18">
        <f t="shared" si="249"/>
        <v>725</v>
      </c>
      <c r="CJ205" s="18">
        <f t="shared" si="249"/>
        <v>978.9</v>
      </c>
      <c r="CK205" s="18">
        <f t="shared" si="249"/>
        <v>5082.1000000000004</v>
      </c>
      <c r="CL205" s="18">
        <f t="shared" si="249"/>
        <v>1351.3</v>
      </c>
      <c r="CM205" s="18">
        <f t="shared" si="249"/>
        <v>757.7</v>
      </c>
      <c r="CN205" s="18">
        <f t="shared" si="249"/>
        <v>31990.7</v>
      </c>
      <c r="CO205" s="18">
        <f t="shared" si="249"/>
        <v>14983.9</v>
      </c>
      <c r="CP205" s="18">
        <f t="shared" si="249"/>
        <v>1044.0999999999999</v>
      </c>
      <c r="CQ205" s="18">
        <f t="shared" si="249"/>
        <v>898.5</v>
      </c>
      <c r="CR205" s="18">
        <f t="shared" si="249"/>
        <v>244</v>
      </c>
      <c r="CS205" s="18">
        <f t="shared" si="249"/>
        <v>340.8</v>
      </c>
      <c r="CT205" s="18">
        <f t="shared" si="249"/>
        <v>112</v>
      </c>
      <c r="CU205" s="18">
        <f t="shared" si="249"/>
        <v>76</v>
      </c>
      <c r="CV205" s="18">
        <f t="shared" si="249"/>
        <v>50</v>
      </c>
      <c r="CW205" s="18">
        <f t="shared" si="249"/>
        <v>200.5</v>
      </c>
      <c r="CX205" s="18">
        <f t="shared" si="249"/>
        <v>483.5</v>
      </c>
      <c r="CY205" s="18">
        <f t="shared" si="249"/>
        <v>50</v>
      </c>
      <c r="CZ205" s="18">
        <f t="shared" si="249"/>
        <v>2047.5</v>
      </c>
      <c r="DA205" s="18">
        <f t="shared" si="249"/>
        <v>211</v>
      </c>
      <c r="DB205" s="18">
        <f t="shared" si="249"/>
        <v>319.5</v>
      </c>
      <c r="DC205" s="18">
        <f t="shared" si="249"/>
        <v>165</v>
      </c>
      <c r="DD205" s="18">
        <f t="shared" si="249"/>
        <v>163.30000000000001</v>
      </c>
      <c r="DE205" s="18">
        <f t="shared" si="249"/>
        <v>355</v>
      </c>
      <c r="DF205" s="18">
        <f t="shared" si="249"/>
        <v>21750.5</v>
      </c>
      <c r="DG205" s="18">
        <f t="shared" si="249"/>
        <v>89.5</v>
      </c>
      <c r="DH205" s="18">
        <f t="shared" si="249"/>
        <v>2057</v>
      </c>
      <c r="DI205" s="18">
        <f t="shared" si="249"/>
        <v>2661.4</v>
      </c>
      <c r="DJ205" s="18">
        <f t="shared" si="249"/>
        <v>660</v>
      </c>
      <c r="DK205" s="18">
        <f t="shared" si="249"/>
        <v>480.5</v>
      </c>
      <c r="DL205" s="18">
        <f t="shared" si="249"/>
        <v>5832.4</v>
      </c>
      <c r="DM205" s="18">
        <f t="shared" si="249"/>
        <v>249.1</v>
      </c>
      <c r="DN205" s="18">
        <f t="shared" si="249"/>
        <v>1377.7</v>
      </c>
      <c r="DO205" s="18">
        <f t="shared" si="249"/>
        <v>3302.3</v>
      </c>
      <c r="DP205" s="18">
        <f t="shared" si="249"/>
        <v>215.5</v>
      </c>
      <c r="DQ205" s="18">
        <f t="shared" si="249"/>
        <v>839.5</v>
      </c>
      <c r="DR205" s="18">
        <f t="shared" si="249"/>
        <v>1435.1</v>
      </c>
      <c r="DS205" s="18">
        <f t="shared" si="249"/>
        <v>738.8</v>
      </c>
      <c r="DT205" s="18">
        <f t="shared" si="249"/>
        <v>163</v>
      </c>
      <c r="DU205" s="18">
        <f t="shared" si="249"/>
        <v>375</v>
      </c>
      <c r="DV205" s="18">
        <f t="shared" si="249"/>
        <v>227.5</v>
      </c>
      <c r="DW205" s="18">
        <f t="shared" si="249"/>
        <v>320.3</v>
      </c>
      <c r="DX205" s="18">
        <f t="shared" si="249"/>
        <v>171.8</v>
      </c>
      <c r="DY205" s="18">
        <f t="shared" si="249"/>
        <v>323.10000000000002</v>
      </c>
      <c r="DZ205" s="18">
        <f t="shared" si="249"/>
        <v>788.5</v>
      </c>
      <c r="EA205" s="18">
        <f t="shared" ref="EA205:FX205" si="250">ROUND(EA97,1)</f>
        <v>590.9</v>
      </c>
      <c r="EB205" s="18">
        <f t="shared" si="250"/>
        <v>594.79999999999995</v>
      </c>
      <c r="EC205" s="18">
        <f t="shared" si="250"/>
        <v>318</v>
      </c>
      <c r="ED205" s="18">
        <f t="shared" si="250"/>
        <v>1634.7</v>
      </c>
      <c r="EE205" s="18">
        <f t="shared" si="250"/>
        <v>202</v>
      </c>
      <c r="EF205" s="18">
        <f t="shared" si="250"/>
        <v>1509.1</v>
      </c>
      <c r="EG205" s="18">
        <f t="shared" si="250"/>
        <v>273.5</v>
      </c>
      <c r="EH205" s="18">
        <f t="shared" si="250"/>
        <v>256.5</v>
      </c>
      <c r="EI205" s="18">
        <f t="shared" si="250"/>
        <v>15421.5</v>
      </c>
      <c r="EJ205" s="18">
        <f t="shared" si="250"/>
        <v>10202.9</v>
      </c>
      <c r="EK205" s="18">
        <f t="shared" si="250"/>
        <v>694.4</v>
      </c>
      <c r="EL205" s="18">
        <f t="shared" si="250"/>
        <v>472.2</v>
      </c>
      <c r="EM205" s="18">
        <f t="shared" si="250"/>
        <v>419</v>
      </c>
      <c r="EN205" s="18">
        <f t="shared" si="250"/>
        <v>989.9</v>
      </c>
      <c r="EO205" s="18">
        <f t="shared" si="250"/>
        <v>350.7</v>
      </c>
      <c r="EP205" s="18">
        <f t="shared" si="250"/>
        <v>431.5</v>
      </c>
      <c r="EQ205" s="18">
        <f t="shared" si="250"/>
        <v>2736.9</v>
      </c>
      <c r="ER205" s="18">
        <f t="shared" si="250"/>
        <v>325.5</v>
      </c>
      <c r="ES205" s="18">
        <f t="shared" si="250"/>
        <v>184</v>
      </c>
      <c r="ET205" s="18">
        <f t="shared" si="250"/>
        <v>214.7</v>
      </c>
      <c r="EU205" s="18">
        <f t="shared" si="250"/>
        <v>610.9</v>
      </c>
      <c r="EV205" s="18">
        <f t="shared" si="250"/>
        <v>87</v>
      </c>
      <c r="EW205" s="18">
        <f t="shared" si="250"/>
        <v>899.2</v>
      </c>
      <c r="EX205" s="18">
        <f t="shared" si="250"/>
        <v>180.9</v>
      </c>
      <c r="EY205" s="18">
        <f t="shared" si="250"/>
        <v>240.1</v>
      </c>
      <c r="EZ205" s="18">
        <f t="shared" si="250"/>
        <v>137.4</v>
      </c>
      <c r="FA205" s="18">
        <f t="shared" si="250"/>
        <v>3542.5</v>
      </c>
      <c r="FB205" s="18">
        <f t="shared" si="250"/>
        <v>334.9</v>
      </c>
      <c r="FC205" s="18">
        <f t="shared" si="250"/>
        <v>2264.6</v>
      </c>
      <c r="FD205" s="18">
        <f t="shared" si="250"/>
        <v>434</v>
      </c>
      <c r="FE205" s="18">
        <f t="shared" si="250"/>
        <v>94.6</v>
      </c>
      <c r="FF205" s="18">
        <f t="shared" si="250"/>
        <v>210.7</v>
      </c>
      <c r="FG205" s="18">
        <f t="shared" si="250"/>
        <v>129.30000000000001</v>
      </c>
      <c r="FH205" s="18">
        <f t="shared" si="250"/>
        <v>81.2</v>
      </c>
      <c r="FI205" s="18">
        <f t="shared" si="250"/>
        <v>1848.3</v>
      </c>
      <c r="FJ205" s="18">
        <f t="shared" si="250"/>
        <v>2049</v>
      </c>
      <c r="FK205" s="18">
        <f t="shared" si="250"/>
        <v>2657.5</v>
      </c>
      <c r="FL205" s="18">
        <f t="shared" si="250"/>
        <v>8025.4</v>
      </c>
      <c r="FM205" s="18">
        <f t="shared" si="250"/>
        <v>3790.5</v>
      </c>
      <c r="FN205" s="18">
        <f t="shared" si="250"/>
        <v>21987.4</v>
      </c>
      <c r="FO205" s="18">
        <f t="shared" si="250"/>
        <v>1135.5</v>
      </c>
      <c r="FP205" s="18">
        <f t="shared" si="250"/>
        <v>2397.5</v>
      </c>
      <c r="FQ205" s="18">
        <f t="shared" si="250"/>
        <v>1033</v>
      </c>
      <c r="FR205" s="18">
        <f t="shared" si="250"/>
        <v>177.8</v>
      </c>
      <c r="FS205" s="18">
        <f t="shared" si="250"/>
        <v>199.3</v>
      </c>
      <c r="FT205" s="18">
        <f t="shared" si="250"/>
        <v>64.3</v>
      </c>
      <c r="FU205" s="18">
        <f t="shared" si="250"/>
        <v>853.3</v>
      </c>
      <c r="FV205" s="18">
        <f t="shared" si="250"/>
        <v>715.9</v>
      </c>
      <c r="FW205" s="18">
        <f t="shared" si="250"/>
        <v>181.3</v>
      </c>
      <c r="FX205" s="18">
        <f t="shared" si="250"/>
        <v>59.5</v>
      </c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</row>
    <row r="206" spans="1:195" x14ac:dyDescent="0.2">
      <c r="A206" s="6" t="s">
        <v>736</v>
      </c>
      <c r="B206" s="7" t="s">
        <v>737</v>
      </c>
      <c r="C206" s="18">
        <f t="shared" ref="C206:BN206" si="251">C41</f>
        <v>9017</v>
      </c>
      <c r="D206" s="18">
        <f t="shared" si="251"/>
        <v>9017</v>
      </c>
      <c r="E206" s="18">
        <f t="shared" si="251"/>
        <v>9017</v>
      </c>
      <c r="F206" s="18">
        <f t="shared" si="251"/>
        <v>9017</v>
      </c>
      <c r="G206" s="18">
        <f t="shared" si="251"/>
        <v>9017</v>
      </c>
      <c r="H206" s="18">
        <f t="shared" si="251"/>
        <v>9017</v>
      </c>
      <c r="I206" s="18">
        <f t="shared" si="251"/>
        <v>9017</v>
      </c>
      <c r="J206" s="18">
        <f t="shared" si="251"/>
        <v>9017</v>
      </c>
      <c r="K206" s="18">
        <f t="shared" si="251"/>
        <v>9017</v>
      </c>
      <c r="L206" s="18">
        <f t="shared" si="251"/>
        <v>9017</v>
      </c>
      <c r="M206" s="18">
        <f t="shared" si="251"/>
        <v>9017</v>
      </c>
      <c r="N206" s="18">
        <f t="shared" si="251"/>
        <v>9017</v>
      </c>
      <c r="O206" s="18">
        <f t="shared" si="251"/>
        <v>9017</v>
      </c>
      <c r="P206" s="18">
        <f t="shared" si="251"/>
        <v>9017</v>
      </c>
      <c r="Q206" s="18">
        <f t="shared" si="251"/>
        <v>9017</v>
      </c>
      <c r="R206" s="18">
        <f t="shared" si="251"/>
        <v>9017</v>
      </c>
      <c r="S206" s="18">
        <f t="shared" si="251"/>
        <v>9017</v>
      </c>
      <c r="T206" s="18">
        <f t="shared" si="251"/>
        <v>9017</v>
      </c>
      <c r="U206" s="18">
        <f t="shared" si="251"/>
        <v>9017</v>
      </c>
      <c r="V206" s="18">
        <f t="shared" si="251"/>
        <v>9017</v>
      </c>
      <c r="W206" s="18">
        <f t="shared" si="251"/>
        <v>9017</v>
      </c>
      <c r="X206" s="18">
        <f t="shared" si="251"/>
        <v>9017</v>
      </c>
      <c r="Y206" s="18">
        <f t="shared" si="251"/>
        <v>9017</v>
      </c>
      <c r="Z206" s="18">
        <f t="shared" si="251"/>
        <v>9017</v>
      </c>
      <c r="AA206" s="18">
        <f t="shared" si="251"/>
        <v>9017</v>
      </c>
      <c r="AB206" s="18">
        <f t="shared" si="251"/>
        <v>9017</v>
      </c>
      <c r="AC206" s="18">
        <f t="shared" si="251"/>
        <v>9017</v>
      </c>
      <c r="AD206" s="18">
        <f t="shared" si="251"/>
        <v>9017</v>
      </c>
      <c r="AE206" s="18">
        <f t="shared" si="251"/>
        <v>9017</v>
      </c>
      <c r="AF206" s="18">
        <f t="shared" si="251"/>
        <v>9017</v>
      </c>
      <c r="AG206" s="18">
        <f t="shared" si="251"/>
        <v>9017</v>
      </c>
      <c r="AH206" s="18">
        <f t="shared" si="251"/>
        <v>9017</v>
      </c>
      <c r="AI206" s="18">
        <f t="shared" si="251"/>
        <v>9017</v>
      </c>
      <c r="AJ206" s="18">
        <f t="shared" si="251"/>
        <v>9017</v>
      </c>
      <c r="AK206" s="18">
        <f t="shared" si="251"/>
        <v>9017</v>
      </c>
      <c r="AL206" s="18">
        <f t="shared" si="251"/>
        <v>9017</v>
      </c>
      <c r="AM206" s="18">
        <f t="shared" si="251"/>
        <v>9017</v>
      </c>
      <c r="AN206" s="18">
        <f t="shared" si="251"/>
        <v>9017</v>
      </c>
      <c r="AO206" s="18">
        <f t="shared" si="251"/>
        <v>9017</v>
      </c>
      <c r="AP206" s="18">
        <f t="shared" si="251"/>
        <v>9017</v>
      </c>
      <c r="AQ206" s="18">
        <f t="shared" si="251"/>
        <v>9017</v>
      </c>
      <c r="AR206" s="18">
        <f t="shared" si="251"/>
        <v>9017</v>
      </c>
      <c r="AS206" s="18">
        <f t="shared" si="251"/>
        <v>9017</v>
      </c>
      <c r="AT206" s="18">
        <f t="shared" si="251"/>
        <v>9017</v>
      </c>
      <c r="AU206" s="18">
        <f t="shared" si="251"/>
        <v>9017</v>
      </c>
      <c r="AV206" s="18">
        <f t="shared" si="251"/>
        <v>9017</v>
      </c>
      <c r="AW206" s="18">
        <f t="shared" si="251"/>
        <v>9017</v>
      </c>
      <c r="AX206" s="18">
        <f t="shared" si="251"/>
        <v>9017</v>
      </c>
      <c r="AY206" s="18">
        <f t="shared" si="251"/>
        <v>9017</v>
      </c>
      <c r="AZ206" s="18">
        <f t="shared" si="251"/>
        <v>9017</v>
      </c>
      <c r="BA206" s="18">
        <f t="shared" si="251"/>
        <v>9017</v>
      </c>
      <c r="BB206" s="18">
        <f t="shared" si="251"/>
        <v>9017</v>
      </c>
      <c r="BC206" s="18">
        <f t="shared" si="251"/>
        <v>9017</v>
      </c>
      <c r="BD206" s="18">
        <f t="shared" si="251"/>
        <v>9017</v>
      </c>
      <c r="BE206" s="18">
        <f t="shared" si="251"/>
        <v>9017</v>
      </c>
      <c r="BF206" s="18">
        <f t="shared" si="251"/>
        <v>9017</v>
      </c>
      <c r="BG206" s="18">
        <f t="shared" si="251"/>
        <v>9017</v>
      </c>
      <c r="BH206" s="18">
        <f t="shared" si="251"/>
        <v>9017</v>
      </c>
      <c r="BI206" s="18">
        <f t="shared" si="251"/>
        <v>9017</v>
      </c>
      <c r="BJ206" s="18">
        <f t="shared" si="251"/>
        <v>9017</v>
      </c>
      <c r="BK206" s="18">
        <f t="shared" si="251"/>
        <v>9017</v>
      </c>
      <c r="BL206" s="18">
        <f t="shared" si="251"/>
        <v>9017</v>
      </c>
      <c r="BM206" s="18">
        <f t="shared" si="251"/>
        <v>9017</v>
      </c>
      <c r="BN206" s="18">
        <f t="shared" si="251"/>
        <v>9017</v>
      </c>
      <c r="BO206" s="18">
        <f t="shared" ref="BO206:DZ206" si="252">BO41</f>
        <v>9017</v>
      </c>
      <c r="BP206" s="18">
        <f t="shared" si="252"/>
        <v>9017</v>
      </c>
      <c r="BQ206" s="18">
        <f t="shared" si="252"/>
        <v>9017</v>
      </c>
      <c r="BR206" s="18">
        <f t="shared" si="252"/>
        <v>9017</v>
      </c>
      <c r="BS206" s="18">
        <f t="shared" si="252"/>
        <v>9017</v>
      </c>
      <c r="BT206" s="18">
        <f t="shared" si="252"/>
        <v>9017</v>
      </c>
      <c r="BU206" s="18">
        <f t="shared" si="252"/>
        <v>9017</v>
      </c>
      <c r="BV206" s="18">
        <f t="shared" si="252"/>
        <v>9017</v>
      </c>
      <c r="BW206" s="18">
        <f t="shared" si="252"/>
        <v>9017</v>
      </c>
      <c r="BX206" s="18">
        <f t="shared" si="252"/>
        <v>9017</v>
      </c>
      <c r="BY206" s="18">
        <f t="shared" si="252"/>
        <v>9017</v>
      </c>
      <c r="BZ206" s="18">
        <f t="shared" si="252"/>
        <v>9017</v>
      </c>
      <c r="CA206" s="18">
        <f t="shared" si="252"/>
        <v>9017</v>
      </c>
      <c r="CB206" s="18">
        <f t="shared" si="252"/>
        <v>9017</v>
      </c>
      <c r="CC206" s="18">
        <f t="shared" si="252"/>
        <v>9017</v>
      </c>
      <c r="CD206" s="18">
        <f t="shared" si="252"/>
        <v>9017</v>
      </c>
      <c r="CE206" s="18">
        <f t="shared" si="252"/>
        <v>9017</v>
      </c>
      <c r="CF206" s="18">
        <f t="shared" si="252"/>
        <v>9017</v>
      </c>
      <c r="CG206" s="18">
        <f t="shared" si="252"/>
        <v>9017</v>
      </c>
      <c r="CH206" s="18">
        <f t="shared" si="252"/>
        <v>9017</v>
      </c>
      <c r="CI206" s="18">
        <f t="shared" si="252"/>
        <v>9017</v>
      </c>
      <c r="CJ206" s="18">
        <f t="shared" si="252"/>
        <v>9017</v>
      </c>
      <c r="CK206" s="18">
        <f t="shared" si="252"/>
        <v>9017</v>
      </c>
      <c r="CL206" s="18">
        <f t="shared" si="252"/>
        <v>9017</v>
      </c>
      <c r="CM206" s="18">
        <f t="shared" si="252"/>
        <v>9017</v>
      </c>
      <c r="CN206" s="18">
        <f t="shared" si="252"/>
        <v>9017</v>
      </c>
      <c r="CO206" s="18">
        <f t="shared" si="252"/>
        <v>9017</v>
      </c>
      <c r="CP206" s="18">
        <f t="shared" si="252"/>
        <v>9017</v>
      </c>
      <c r="CQ206" s="18">
        <f t="shared" si="252"/>
        <v>9017</v>
      </c>
      <c r="CR206" s="18">
        <f t="shared" si="252"/>
        <v>9017</v>
      </c>
      <c r="CS206" s="18">
        <f t="shared" si="252"/>
        <v>9017</v>
      </c>
      <c r="CT206" s="18">
        <f t="shared" si="252"/>
        <v>9017</v>
      </c>
      <c r="CU206" s="18">
        <f t="shared" si="252"/>
        <v>9017</v>
      </c>
      <c r="CV206" s="18">
        <f t="shared" si="252"/>
        <v>9017</v>
      </c>
      <c r="CW206" s="18">
        <f t="shared" si="252"/>
        <v>9017</v>
      </c>
      <c r="CX206" s="18">
        <f t="shared" si="252"/>
        <v>9017</v>
      </c>
      <c r="CY206" s="18">
        <f t="shared" si="252"/>
        <v>9017</v>
      </c>
      <c r="CZ206" s="18">
        <f t="shared" si="252"/>
        <v>9017</v>
      </c>
      <c r="DA206" s="18">
        <f t="shared" si="252"/>
        <v>9017</v>
      </c>
      <c r="DB206" s="18">
        <f t="shared" si="252"/>
        <v>9017</v>
      </c>
      <c r="DC206" s="18">
        <f t="shared" si="252"/>
        <v>9017</v>
      </c>
      <c r="DD206" s="18">
        <f t="shared" si="252"/>
        <v>9017</v>
      </c>
      <c r="DE206" s="18">
        <f t="shared" si="252"/>
        <v>9017</v>
      </c>
      <c r="DF206" s="18">
        <f t="shared" si="252"/>
        <v>9017</v>
      </c>
      <c r="DG206" s="18">
        <f t="shared" si="252"/>
        <v>9017</v>
      </c>
      <c r="DH206" s="18">
        <f t="shared" si="252"/>
        <v>9017</v>
      </c>
      <c r="DI206" s="18">
        <f t="shared" si="252"/>
        <v>9017</v>
      </c>
      <c r="DJ206" s="18">
        <f t="shared" si="252"/>
        <v>9017</v>
      </c>
      <c r="DK206" s="18">
        <f t="shared" si="252"/>
        <v>9017</v>
      </c>
      <c r="DL206" s="18">
        <f t="shared" si="252"/>
        <v>9017</v>
      </c>
      <c r="DM206" s="18">
        <f t="shared" si="252"/>
        <v>9017</v>
      </c>
      <c r="DN206" s="18">
        <f t="shared" si="252"/>
        <v>9017</v>
      </c>
      <c r="DO206" s="18">
        <f t="shared" si="252"/>
        <v>9017</v>
      </c>
      <c r="DP206" s="18">
        <f t="shared" si="252"/>
        <v>9017</v>
      </c>
      <c r="DQ206" s="18">
        <f t="shared" si="252"/>
        <v>9017</v>
      </c>
      <c r="DR206" s="18">
        <f t="shared" si="252"/>
        <v>9017</v>
      </c>
      <c r="DS206" s="18">
        <f t="shared" si="252"/>
        <v>9017</v>
      </c>
      <c r="DT206" s="18">
        <f t="shared" si="252"/>
        <v>9017</v>
      </c>
      <c r="DU206" s="18">
        <f t="shared" si="252"/>
        <v>9017</v>
      </c>
      <c r="DV206" s="18">
        <f t="shared" si="252"/>
        <v>9017</v>
      </c>
      <c r="DW206" s="18">
        <f t="shared" si="252"/>
        <v>9017</v>
      </c>
      <c r="DX206" s="18">
        <f t="shared" si="252"/>
        <v>9017</v>
      </c>
      <c r="DY206" s="18">
        <f t="shared" si="252"/>
        <v>9017</v>
      </c>
      <c r="DZ206" s="18">
        <f t="shared" si="252"/>
        <v>9017</v>
      </c>
      <c r="EA206" s="18">
        <f t="shared" ref="EA206:FX206" si="253">EA41</f>
        <v>9017</v>
      </c>
      <c r="EB206" s="18">
        <f t="shared" si="253"/>
        <v>9017</v>
      </c>
      <c r="EC206" s="18">
        <f t="shared" si="253"/>
        <v>9017</v>
      </c>
      <c r="ED206" s="18">
        <f t="shared" si="253"/>
        <v>9017</v>
      </c>
      <c r="EE206" s="18">
        <f t="shared" si="253"/>
        <v>9017</v>
      </c>
      <c r="EF206" s="18">
        <f t="shared" si="253"/>
        <v>9017</v>
      </c>
      <c r="EG206" s="18">
        <f t="shared" si="253"/>
        <v>9017</v>
      </c>
      <c r="EH206" s="18">
        <f t="shared" si="253"/>
        <v>9017</v>
      </c>
      <c r="EI206" s="18">
        <f t="shared" si="253"/>
        <v>9017</v>
      </c>
      <c r="EJ206" s="18">
        <f t="shared" si="253"/>
        <v>9017</v>
      </c>
      <c r="EK206" s="18">
        <f t="shared" si="253"/>
        <v>9017</v>
      </c>
      <c r="EL206" s="18">
        <f t="shared" si="253"/>
        <v>9017</v>
      </c>
      <c r="EM206" s="18">
        <f t="shared" si="253"/>
        <v>9017</v>
      </c>
      <c r="EN206" s="18">
        <f t="shared" si="253"/>
        <v>9017</v>
      </c>
      <c r="EO206" s="18">
        <f t="shared" si="253"/>
        <v>9017</v>
      </c>
      <c r="EP206" s="18">
        <f t="shared" si="253"/>
        <v>9017</v>
      </c>
      <c r="EQ206" s="18">
        <f t="shared" si="253"/>
        <v>9017</v>
      </c>
      <c r="ER206" s="18">
        <f t="shared" si="253"/>
        <v>9017</v>
      </c>
      <c r="ES206" s="18">
        <f t="shared" si="253"/>
        <v>9017</v>
      </c>
      <c r="ET206" s="18">
        <f t="shared" si="253"/>
        <v>9017</v>
      </c>
      <c r="EU206" s="18">
        <f t="shared" si="253"/>
        <v>9017</v>
      </c>
      <c r="EV206" s="18">
        <f t="shared" si="253"/>
        <v>9017</v>
      </c>
      <c r="EW206" s="18">
        <f t="shared" si="253"/>
        <v>9017</v>
      </c>
      <c r="EX206" s="18">
        <f t="shared" si="253"/>
        <v>9017</v>
      </c>
      <c r="EY206" s="18">
        <f t="shared" si="253"/>
        <v>9017</v>
      </c>
      <c r="EZ206" s="18">
        <f t="shared" si="253"/>
        <v>9017</v>
      </c>
      <c r="FA206" s="18">
        <f t="shared" si="253"/>
        <v>9017</v>
      </c>
      <c r="FB206" s="18">
        <f t="shared" si="253"/>
        <v>9017</v>
      </c>
      <c r="FC206" s="18">
        <f t="shared" si="253"/>
        <v>9017</v>
      </c>
      <c r="FD206" s="18">
        <f t="shared" si="253"/>
        <v>9017</v>
      </c>
      <c r="FE206" s="18">
        <f t="shared" si="253"/>
        <v>9017</v>
      </c>
      <c r="FF206" s="18">
        <f t="shared" si="253"/>
        <v>9017</v>
      </c>
      <c r="FG206" s="18">
        <f t="shared" si="253"/>
        <v>9017</v>
      </c>
      <c r="FH206" s="18">
        <f t="shared" si="253"/>
        <v>9017</v>
      </c>
      <c r="FI206" s="18">
        <f t="shared" si="253"/>
        <v>9017</v>
      </c>
      <c r="FJ206" s="18">
        <f t="shared" si="253"/>
        <v>9017</v>
      </c>
      <c r="FK206" s="18">
        <f t="shared" si="253"/>
        <v>9017</v>
      </c>
      <c r="FL206" s="18">
        <f t="shared" si="253"/>
        <v>9017</v>
      </c>
      <c r="FM206" s="18">
        <f t="shared" si="253"/>
        <v>9017</v>
      </c>
      <c r="FN206" s="18">
        <f t="shared" si="253"/>
        <v>9017</v>
      </c>
      <c r="FO206" s="18">
        <f t="shared" si="253"/>
        <v>9017</v>
      </c>
      <c r="FP206" s="18">
        <f t="shared" si="253"/>
        <v>9017</v>
      </c>
      <c r="FQ206" s="18">
        <f t="shared" si="253"/>
        <v>9017</v>
      </c>
      <c r="FR206" s="18">
        <f t="shared" si="253"/>
        <v>9017</v>
      </c>
      <c r="FS206" s="18">
        <f t="shared" si="253"/>
        <v>9017</v>
      </c>
      <c r="FT206" s="18">
        <f t="shared" si="253"/>
        <v>9017</v>
      </c>
      <c r="FU206" s="18">
        <f t="shared" si="253"/>
        <v>9017</v>
      </c>
      <c r="FV206" s="18">
        <f t="shared" si="253"/>
        <v>9017</v>
      </c>
      <c r="FW206" s="18">
        <f t="shared" si="253"/>
        <v>9017</v>
      </c>
      <c r="FX206" s="18">
        <f t="shared" si="253"/>
        <v>9017</v>
      </c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2">
      <c r="A207" s="6" t="s">
        <v>738</v>
      </c>
      <c r="B207" s="7" t="s">
        <v>739</v>
      </c>
      <c r="C207" s="18">
        <f>ROUND(C100+C101+C98+C99+C15,1)</f>
        <v>195</v>
      </c>
      <c r="D207" s="18">
        <f t="shared" ref="D207:BO207" si="254">ROUND(D100+D101+D98+D99+D15,1)</f>
        <v>38.5</v>
      </c>
      <c r="E207" s="18">
        <f t="shared" si="254"/>
        <v>0</v>
      </c>
      <c r="F207" s="18">
        <f t="shared" si="254"/>
        <v>1727</v>
      </c>
      <c r="G207" s="18">
        <f t="shared" si="254"/>
        <v>0</v>
      </c>
      <c r="H207" s="18">
        <f t="shared" si="254"/>
        <v>3</v>
      </c>
      <c r="I207" s="18">
        <f t="shared" si="254"/>
        <v>2</v>
      </c>
      <c r="J207" s="18">
        <f t="shared" si="254"/>
        <v>0</v>
      </c>
      <c r="K207" s="18">
        <f t="shared" si="254"/>
        <v>0</v>
      </c>
      <c r="L207" s="18">
        <f t="shared" si="254"/>
        <v>5</v>
      </c>
      <c r="M207" s="18">
        <f t="shared" si="254"/>
        <v>0</v>
      </c>
      <c r="N207" s="18">
        <f t="shared" si="254"/>
        <v>14</v>
      </c>
      <c r="O207" s="18">
        <f t="shared" si="254"/>
        <v>16</v>
      </c>
      <c r="P207" s="18">
        <f t="shared" si="254"/>
        <v>0</v>
      </c>
      <c r="Q207" s="18">
        <f t="shared" si="254"/>
        <v>139</v>
      </c>
      <c r="R207" s="18">
        <f t="shared" si="254"/>
        <v>4862</v>
      </c>
      <c r="S207" s="18">
        <f t="shared" si="254"/>
        <v>2</v>
      </c>
      <c r="T207" s="18">
        <f t="shared" si="254"/>
        <v>0</v>
      </c>
      <c r="U207" s="18">
        <f t="shared" si="254"/>
        <v>0</v>
      </c>
      <c r="V207" s="18">
        <f t="shared" si="254"/>
        <v>0</v>
      </c>
      <c r="W207" s="18">
        <f t="shared" si="254"/>
        <v>0</v>
      </c>
      <c r="X207" s="18">
        <f t="shared" si="254"/>
        <v>0</v>
      </c>
      <c r="Y207" s="18">
        <f t="shared" si="254"/>
        <v>329</v>
      </c>
      <c r="Z207" s="18">
        <f t="shared" si="254"/>
        <v>0</v>
      </c>
      <c r="AA207" s="18">
        <f t="shared" si="254"/>
        <v>40</v>
      </c>
      <c r="AB207" s="18">
        <f t="shared" si="254"/>
        <v>195.5</v>
      </c>
      <c r="AC207" s="18">
        <f t="shared" si="254"/>
        <v>0</v>
      </c>
      <c r="AD207" s="18">
        <f t="shared" si="254"/>
        <v>0</v>
      </c>
      <c r="AE207" s="18">
        <f t="shared" si="254"/>
        <v>0</v>
      </c>
      <c r="AF207" s="18">
        <f t="shared" si="254"/>
        <v>0</v>
      </c>
      <c r="AG207" s="18">
        <f t="shared" si="254"/>
        <v>0</v>
      </c>
      <c r="AH207" s="18">
        <f t="shared" si="254"/>
        <v>0</v>
      </c>
      <c r="AI207" s="18">
        <f t="shared" si="254"/>
        <v>0</v>
      </c>
      <c r="AJ207" s="18">
        <f t="shared" si="254"/>
        <v>0</v>
      </c>
      <c r="AK207" s="18">
        <f t="shared" si="254"/>
        <v>0</v>
      </c>
      <c r="AL207" s="18">
        <f t="shared" si="254"/>
        <v>0</v>
      </c>
      <c r="AM207" s="18">
        <f t="shared" si="254"/>
        <v>0</v>
      </c>
      <c r="AN207" s="18">
        <f t="shared" si="254"/>
        <v>0</v>
      </c>
      <c r="AO207" s="18">
        <f t="shared" si="254"/>
        <v>104.5</v>
      </c>
      <c r="AP207" s="18">
        <f t="shared" si="254"/>
        <v>854</v>
      </c>
      <c r="AQ207" s="18">
        <f t="shared" si="254"/>
        <v>1.5</v>
      </c>
      <c r="AR207" s="18">
        <f t="shared" si="254"/>
        <v>1780</v>
      </c>
      <c r="AS207" s="18">
        <f t="shared" si="254"/>
        <v>4</v>
      </c>
      <c r="AT207" s="18">
        <f t="shared" si="254"/>
        <v>2</v>
      </c>
      <c r="AU207" s="18">
        <f t="shared" si="254"/>
        <v>0</v>
      </c>
      <c r="AV207" s="18">
        <f t="shared" si="254"/>
        <v>0</v>
      </c>
      <c r="AW207" s="18">
        <f t="shared" si="254"/>
        <v>0</v>
      </c>
      <c r="AX207" s="18">
        <f t="shared" si="254"/>
        <v>0</v>
      </c>
      <c r="AY207" s="18">
        <f t="shared" si="254"/>
        <v>0</v>
      </c>
      <c r="AZ207" s="18">
        <f t="shared" si="254"/>
        <v>123</v>
      </c>
      <c r="BA207" s="18">
        <f t="shared" si="254"/>
        <v>0.5</v>
      </c>
      <c r="BB207" s="18">
        <f t="shared" si="254"/>
        <v>3</v>
      </c>
      <c r="BC207" s="18">
        <f t="shared" si="254"/>
        <v>560.5</v>
      </c>
      <c r="BD207" s="18">
        <f t="shared" si="254"/>
        <v>0</v>
      </c>
      <c r="BE207" s="18">
        <f t="shared" si="254"/>
        <v>0</v>
      </c>
      <c r="BF207" s="18">
        <f t="shared" si="254"/>
        <v>1092</v>
      </c>
      <c r="BG207" s="18">
        <f t="shared" si="254"/>
        <v>0</v>
      </c>
      <c r="BH207" s="18">
        <f t="shared" si="254"/>
        <v>20.5</v>
      </c>
      <c r="BI207" s="18">
        <f t="shared" si="254"/>
        <v>0</v>
      </c>
      <c r="BJ207" s="18">
        <f t="shared" si="254"/>
        <v>5.5</v>
      </c>
      <c r="BK207" s="18">
        <f t="shared" si="254"/>
        <v>10030</v>
      </c>
      <c r="BL207" s="18">
        <f t="shared" si="254"/>
        <v>3.5</v>
      </c>
      <c r="BM207" s="18">
        <f t="shared" si="254"/>
        <v>4</v>
      </c>
      <c r="BN207" s="18">
        <f t="shared" si="254"/>
        <v>31.5</v>
      </c>
      <c r="BO207" s="18">
        <f t="shared" si="254"/>
        <v>0</v>
      </c>
      <c r="BP207" s="18">
        <f t="shared" ref="BP207:EA207" si="255">ROUND(BP100+BP101+BP98+BP99+BP15,1)</f>
        <v>0</v>
      </c>
      <c r="BQ207" s="18">
        <f t="shared" si="255"/>
        <v>0</v>
      </c>
      <c r="BR207" s="18">
        <f t="shared" si="255"/>
        <v>0</v>
      </c>
      <c r="BS207" s="18">
        <f t="shared" si="255"/>
        <v>0</v>
      </c>
      <c r="BT207" s="18">
        <f t="shared" si="255"/>
        <v>0</v>
      </c>
      <c r="BU207" s="18">
        <f t="shared" si="255"/>
        <v>0</v>
      </c>
      <c r="BV207" s="18">
        <f t="shared" si="255"/>
        <v>0</v>
      </c>
      <c r="BW207" s="18">
        <f t="shared" si="255"/>
        <v>0</v>
      </c>
      <c r="BX207" s="18">
        <f t="shared" si="255"/>
        <v>0</v>
      </c>
      <c r="BY207" s="18">
        <f t="shared" si="255"/>
        <v>0</v>
      </c>
      <c r="BZ207" s="18">
        <f t="shared" si="255"/>
        <v>0</v>
      </c>
      <c r="CA207" s="18">
        <f t="shared" si="255"/>
        <v>0</v>
      </c>
      <c r="CB207" s="18">
        <f t="shared" si="255"/>
        <v>923.5</v>
      </c>
      <c r="CC207" s="18">
        <f t="shared" si="255"/>
        <v>0</v>
      </c>
      <c r="CD207" s="18">
        <f t="shared" si="255"/>
        <v>0</v>
      </c>
      <c r="CE207" s="18">
        <f t="shared" si="255"/>
        <v>0</v>
      </c>
      <c r="CF207" s="18">
        <f t="shared" si="255"/>
        <v>0</v>
      </c>
      <c r="CG207" s="18">
        <f t="shared" si="255"/>
        <v>0</v>
      </c>
      <c r="CH207" s="18">
        <f t="shared" si="255"/>
        <v>0</v>
      </c>
      <c r="CI207" s="18">
        <f t="shared" si="255"/>
        <v>0</v>
      </c>
      <c r="CJ207" s="18">
        <f t="shared" si="255"/>
        <v>0</v>
      </c>
      <c r="CK207" s="18">
        <f t="shared" si="255"/>
        <v>960</v>
      </c>
      <c r="CL207" s="18">
        <f t="shared" si="255"/>
        <v>13</v>
      </c>
      <c r="CM207" s="18">
        <f t="shared" si="255"/>
        <v>27</v>
      </c>
      <c r="CN207" s="18">
        <f t="shared" si="255"/>
        <v>667.5</v>
      </c>
      <c r="CO207" s="18">
        <f t="shared" si="255"/>
        <v>23.5</v>
      </c>
      <c r="CP207" s="18">
        <f t="shared" si="255"/>
        <v>5</v>
      </c>
      <c r="CQ207" s="18">
        <f t="shared" si="255"/>
        <v>0</v>
      </c>
      <c r="CR207" s="18">
        <f t="shared" si="255"/>
        <v>0</v>
      </c>
      <c r="CS207" s="18">
        <f t="shared" si="255"/>
        <v>0</v>
      </c>
      <c r="CT207" s="18">
        <f t="shared" si="255"/>
        <v>0</v>
      </c>
      <c r="CU207" s="18">
        <f t="shared" si="255"/>
        <v>373</v>
      </c>
      <c r="CV207" s="18">
        <f t="shared" si="255"/>
        <v>0</v>
      </c>
      <c r="CW207" s="18">
        <f t="shared" si="255"/>
        <v>0</v>
      </c>
      <c r="CX207" s="18">
        <f t="shared" si="255"/>
        <v>0</v>
      </c>
      <c r="CY207" s="18">
        <f t="shared" si="255"/>
        <v>0</v>
      </c>
      <c r="CZ207" s="18">
        <f t="shared" si="255"/>
        <v>0</v>
      </c>
      <c r="DA207" s="18">
        <f t="shared" si="255"/>
        <v>0</v>
      </c>
      <c r="DB207" s="18">
        <f t="shared" si="255"/>
        <v>0</v>
      </c>
      <c r="DC207" s="18">
        <f t="shared" si="255"/>
        <v>0</v>
      </c>
      <c r="DD207" s="18">
        <f t="shared" si="255"/>
        <v>0</v>
      </c>
      <c r="DE207" s="18">
        <f t="shared" si="255"/>
        <v>0</v>
      </c>
      <c r="DF207" s="18">
        <f t="shared" si="255"/>
        <v>33</v>
      </c>
      <c r="DG207" s="18">
        <f t="shared" si="255"/>
        <v>0</v>
      </c>
      <c r="DH207" s="18">
        <f t="shared" si="255"/>
        <v>0</v>
      </c>
      <c r="DI207" s="18">
        <f t="shared" si="255"/>
        <v>3</v>
      </c>
      <c r="DJ207" s="18">
        <f t="shared" si="255"/>
        <v>0</v>
      </c>
      <c r="DK207" s="18">
        <f t="shared" si="255"/>
        <v>0</v>
      </c>
      <c r="DL207" s="18">
        <f t="shared" si="255"/>
        <v>0</v>
      </c>
      <c r="DM207" s="18">
        <f t="shared" si="255"/>
        <v>0</v>
      </c>
      <c r="DN207" s="18">
        <f t="shared" si="255"/>
        <v>0</v>
      </c>
      <c r="DO207" s="18">
        <f t="shared" si="255"/>
        <v>0</v>
      </c>
      <c r="DP207" s="18">
        <f t="shared" si="255"/>
        <v>0</v>
      </c>
      <c r="DQ207" s="18">
        <f t="shared" si="255"/>
        <v>0</v>
      </c>
      <c r="DR207" s="18">
        <f t="shared" si="255"/>
        <v>0</v>
      </c>
      <c r="DS207" s="18">
        <f t="shared" si="255"/>
        <v>0</v>
      </c>
      <c r="DT207" s="18">
        <f t="shared" si="255"/>
        <v>0</v>
      </c>
      <c r="DU207" s="18">
        <f t="shared" si="255"/>
        <v>0</v>
      </c>
      <c r="DV207" s="18">
        <f t="shared" si="255"/>
        <v>0</v>
      </c>
      <c r="DW207" s="18">
        <f t="shared" si="255"/>
        <v>0</v>
      </c>
      <c r="DX207" s="18">
        <f t="shared" si="255"/>
        <v>0</v>
      </c>
      <c r="DY207" s="18">
        <f t="shared" si="255"/>
        <v>0</v>
      </c>
      <c r="DZ207" s="18">
        <f t="shared" si="255"/>
        <v>0</v>
      </c>
      <c r="EA207" s="18">
        <f t="shared" si="255"/>
        <v>0</v>
      </c>
      <c r="EB207" s="18">
        <f t="shared" ref="EB207:FX207" si="256">ROUND(EB100+EB101+EB98+EB99+EB15,1)</f>
        <v>0</v>
      </c>
      <c r="EC207" s="18">
        <f t="shared" si="256"/>
        <v>0</v>
      </c>
      <c r="ED207" s="18">
        <f t="shared" si="256"/>
        <v>0</v>
      </c>
      <c r="EE207" s="18">
        <f t="shared" si="256"/>
        <v>0</v>
      </c>
      <c r="EF207" s="18">
        <f t="shared" si="256"/>
        <v>3</v>
      </c>
      <c r="EG207" s="18">
        <f t="shared" si="256"/>
        <v>0</v>
      </c>
      <c r="EH207" s="18">
        <f t="shared" si="256"/>
        <v>0</v>
      </c>
      <c r="EI207" s="18">
        <f t="shared" si="256"/>
        <v>3</v>
      </c>
      <c r="EJ207" s="18">
        <f t="shared" si="256"/>
        <v>175</v>
      </c>
      <c r="EK207" s="18">
        <f t="shared" si="256"/>
        <v>0</v>
      </c>
      <c r="EL207" s="18">
        <f t="shared" si="256"/>
        <v>0</v>
      </c>
      <c r="EM207" s="18">
        <f t="shared" si="256"/>
        <v>0</v>
      </c>
      <c r="EN207" s="18">
        <f t="shared" si="256"/>
        <v>84</v>
      </c>
      <c r="EO207" s="18">
        <f t="shared" si="256"/>
        <v>0</v>
      </c>
      <c r="EP207" s="18">
        <f t="shared" si="256"/>
        <v>0</v>
      </c>
      <c r="EQ207" s="18">
        <f t="shared" si="256"/>
        <v>0</v>
      </c>
      <c r="ER207" s="18">
        <f t="shared" si="256"/>
        <v>1</v>
      </c>
      <c r="ES207" s="18">
        <f t="shared" si="256"/>
        <v>0</v>
      </c>
      <c r="ET207" s="18">
        <f t="shared" si="256"/>
        <v>0</v>
      </c>
      <c r="EU207" s="18">
        <f t="shared" si="256"/>
        <v>0</v>
      </c>
      <c r="EV207" s="18">
        <f t="shared" si="256"/>
        <v>0</v>
      </c>
      <c r="EW207" s="18">
        <f t="shared" si="256"/>
        <v>0</v>
      </c>
      <c r="EX207" s="18">
        <f t="shared" si="256"/>
        <v>0</v>
      </c>
      <c r="EY207" s="18">
        <f t="shared" si="256"/>
        <v>366.5</v>
      </c>
      <c r="EZ207" s="18">
        <f t="shared" si="256"/>
        <v>0</v>
      </c>
      <c r="FA207" s="18">
        <f t="shared" si="256"/>
        <v>7</v>
      </c>
      <c r="FB207" s="18">
        <f t="shared" si="256"/>
        <v>0</v>
      </c>
      <c r="FC207" s="18">
        <f t="shared" si="256"/>
        <v>1</v>
      </c>
      <c r="FD207" s="18">
        <f t="shared" si="256"/>
        <v>0</v>
      </c>
      <c r="FE207" s="18">
        <f t="shared" si="256"/>
        <v>0</v>
      </c>
      <c r="FF207" s="18">
        <f t="shared" si="256"/>
        <v>0</v>
      </c>
      <c r="FG207" s="18">
        <f t="shared" si="256"/>
        <v>0</v>
      </c>
      <c r="FH207" s="18">
        <f t="shared" si="256"/>
        <v>0</v>
      </c>
      <c r="FI207" s="18">
        <f t="shared" si="256"/>
        <v>1</v>
      </c>
      <c r="FJ207" s="18">
        <f t="shared" si="256"/>
        <v>0</v>
      </c>
      <c r="FK207" s="18">
        <f t="shared" si="256"/>
        <v>0</v>
      </c>
      <c r="FL207" s="18">
        <f t="shared" si="256"/>
        <v>0</v>
      </c>
      <c r="FM207" s="18">
        <f t="shared" si="256"/>
        <v>0</v>
      </c>
      <c r="FN207" s="18">
        <f t="shared" si="256"/>
        <v>346.5</v>
      </c>
      <c r="FO207" s="18">
        <f t="shared" si="256"/>
        <v>0</v>
      </c>
      <c r="FP207" s="18">
        <f t="shared" si="256"/>
        <v>0</v>
      </c>
      <c r="FQ207" s="18">
        <f t="shared" si="256"/>
        <v>0</v>
      </c>
      <c r="FR207" s="18">
        <f t="shared" si="256"/>
        <v>0</v>
      </c>
      <c r="FS207" s="18">
        <f t="shared" si="256"/>
        <v>0</v>
      </c>
      <c r="FT207" s="18">
        <f t="shared" si="256"/>
        <v>0</v>
      </c>
      <c r="FU207" s="18">
        <f t="shared" si="256"/>
        <v>0</v>
      </c>
      <c r="FV207" s="18">
        <f t="shared" si="256"/>
        <v>0</v>
      </c>
      <c r="FW207" s="18">
        <f t="shared" si="256"/>
        <v>0</v>
      </c>
      <c r="FX207" s="18">
        <f t="shared" si="256"/>
        <v>0</v>
      </c>
      <c r="FY207" s="18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2">
      <c r="A208" s="6" t="s">
        <v>740</v>
      </c>
      <c r="B208" s="7" t="s">
        <v>741</v>
      </c>
      <c r="C208" s="7">
        <f t="shared" ref="C208:BN208" si="257">ROUND((C204*C205)+(C206*C207),2)</f>
        <v>63946996.100000001</v>
      </c>
      <c r="D208" s="7">
        <f t="shared" si="257"/>
        <v>385244310.77999997</v>
      </c>
      <c r="E208" s="7">
        <f t="shared" si="257"/>
        <v>62709667.93</v>
      </c>
      <c r="F208" s="7">
        <f t="shared" si="257"/>
        <v>215158362.5</v>
      </c>
      <c r="G208" s="7">
        <f t="shared" si="257"/>
        <v>11743401.15</v>
      </c>
      <c r="H208" s="7">
        <f t="shared" si="257"/>
        <v>10781236.65</v>
      </c>
      <c r="I208" s="7">
        <f t="shared" si="257"/>
        <v>87976249.930000007</v>
      </c>
      <c r="J208" s="7">
        <f t="shared" si="257"/>
        <v>21774046.32</v>
      </c>
      <c r="K208" s="7">
        <f t="shared" si="257"/>
        <v>2427817.4700000002</v>
      </c>
      <c r="L208" s="7">
        <f t="shared" si="257"/>
        <v>22494624.190000001</v>
      </c>
      <c r="M208" s="7">
        <f t="shared" si="257"/>
        <v>11137624.42</v>
      </c>
      <c r="N208" s="7">
        <f t="shared" si="257"/>
        <v>499713039.35000002</v>
      </c>
      <c r="O208" s="7">
        <f t="shared" si="257"/>
        <v>131394326.65000001</v>
      </c>
      <c r="P208" s="7">
        <f t="shared" si="257"/>
        <v>2887567.15</v>
      </c>
      <c r="Q208" s="7">
        <f t="shared" si="257"/>
        <v>364465973.41000003</v>
      </c>
      <c r="R208" s="7">
        <f t="shared" si="257"/>
        <v>48497503.729999997</v>
      </c>
      <c r="S208" s="7">
        <f t="shared" si="257"/>
        <v>15953824.65</v>
      </c>
      <c r="T208" s="7">
        <f t="shared" si="257"/>
        <v>1601587</v>
      </c>
      <c r="U208" s="7">
        <f t="shared" si="257"/>
        <v>531350.04</v>
      </c>
      <c r="V208" s="7">
        <f t="shared" si="257"/>
        <v>2603992.04</v>
      </c>
      <c r="W208" s="7">
        <f t="shared" si="257"/>
        <v>1311417.1200000001</v>
      </c>
      <c r="X208" s="7">
        <f t="shared" si="257"/>
        <v>471055</v>
      </c>
      <c r="Y208" s="7">
        <f t="shared" si="257"/>
        <v>7512273.75</v>
      </c>
      <c r="Z208" s="7">
        <f t="shared" si="257"/>
        <v>2270485.1</v>
      </c>
      <c r="AA208" s="7">
        <f t="shared" si="257"/>
        <v>294588227.76999998</v>
      </c>
      <c r="AB208" s="7">
        <f t="shared" si="257"/>
        <v>270924592.61000001</v>
      </c>
      <c r="AC208" s="7">
        <f t="shared" si="257"/>
        <v>9458784.4000000004</v>
      </c>
      <c r="AD208" s="7">
        <f t="shared" si="257"/>
        <v>13472173</v>
      </c>
      <c r="AE208" s="7">
        <f t="shared" si="257"/>
        <v>945878.44</v>
      </c>
      <c r="AF208" s="7">
        <f t="shared" si="257"/>
        <v>1646808.28</v>
      </c>
      <c r="AG208" s="7">
        <f t="shared" si="257"/>
        <v>6218868.1100000003</v>
      </c>
      <c r="AH208" s="7">
        <f t="shared" si="257"/>
        <v>9911939.3100000005</v>
      </c>
      <c r="AI208" s="7">
        <f t="shared" si="257"/>
        <v>3509359.75</v>
      </c>
      <c r="AJ208" s="7">
        <f t="shared" si="257"/>
        <v>1554481.5</v>
      </c>
      <c r="AK208" s="7">
        <f t="shared" si="257"/>
        <v>1964299.35</v>
      </c>
      <c r="AL208" s="7">
        <f t="shared" si="257"/>
        <v>2708566.25</v>
      </c>
      <c r="AM208" s="7">
        <f t="shared" si="257"/>
        <v>4008678.05</v>
      </c>
      <c r="AN208" s="7">
        <f t="shared" si="257"/>
        <v>3278542.8</v>
      </c>
      <c r="AO208" s="7">
        <f t="shared" si="257"/>
        <v>44382968.600000001</v>
      </c>
      <c r="AP208" s="7">
        <f t="shared" si="257"/>
        <v>839816349.16999996</v>
      </c>
      <c r="AQ208" s="7">
        <f t="shared" si="257"/>
        <v>2373511.0499999998</v>
      </c>
      <c r="AR208" s="7">
        <f t="shared" si="257"/>
        <v>613873697.38</v>
      </c>
      <c r="AS208" s="7">
        <f t="shared" si="257"/>
        <v>64719456.380000003</v>
      </c>
      <c r="AT208" s="7">
        <f t="shared" si="257"/>
        <v>21768527.57</v>
      </c>
      <c r="AU208" s="7">
        <f t="shared" si="257"/>
        <v>2680302.9500000002</v>
      </c>
      <c r="AV208" s="7">
        <f t="shared" si="257"/>
        <v>3179621.25</v>
      </c>
      <c r="AW208" s="7">
        <f t="shared" si="257"/>
        <v>2414627.9300000002</v>
      </c>
      <c r="AX208" s="7">
        <f t="shared" si="257"/>
        <v>683029.75</v>
      </c>
      <c r="AY208" s="7">
        <f t="shared" si="257"/>
        <v>4121731.25</v>
      </c>
      <c r="AZ208" s="7">
        <f t="shared" si="257"/>
        <v>122345458.45999999</v>
      </c>
      <c r="BA208" s="7">
        <f t="shared" si="257"/>
        <v>87719660.049999997</v>
      </c>
      <c r="BB208" s="7">
        <f t="shared" si="257"/>
        <v>76677120.599999994</v>
      </c>
      <c r="BC208" s="7">
        <f t="shared" si="257"/>
        <v>263496470.03</v>
      </c>
      <c r="BD208" s="7">
        <f t="shared" si="257"/>
        <v>34386072.890000001</v>
      </c>
      <c r="BE208" s="7">
        <f t="shared" si="257"/>
        <v>12786316.92</v>
      </c>
      <c r="BF208" s="7">
        <f t="shared" si="257"/>
        <v>241157179.63999999</v>
      </c>
      <c r="BG208" s="7">
        <f t="shared" si="257"/>
        <v>9372110.2799999993</v>
      </c>
      <c r="BH208" s="7">
        <f t="shared" si="257"/>
        <v>5554875.5</v>
      </c>
      <c r="BI208" s="7">
        <f t="shared" si="257"/>
        <v>2633197.4500000002</v>
      </c>
      <c r="BJ208" s="7">
        <f t="shared" si="257"/>
        <v>60227811.859999999</v>
      </c>
      <c r="BK208" s="7">
        <f t="shared" si="257"/>
        <v>268872375.56</v>
      </c>
      <c r="BL208" s="7">
        <f t="shared" si="257"/>
        <v>1402329.55</v>
      </c>
      <c r="BM208" s="7">
        <f t="shared" si="257"/>
        <v>2994293.4</v>
      </c>
      <c r="BN208" s="7">
        <f t="shared" si="257"/>
        <v>33174037.710000001</v>
      </c>
      <c r="BO208" s="7">
        <f t="shared" ref="BO208:DZ208" si="258">ROUND((BO204*BO205)+(BO206*BO207),2)</f>
        <v>12840959.300000001</v>
      </c>
      <c r="BP208" s="7">
        <f t="shared" si="258"/>
        <v>1878567.34</v>
      </c>
      <c r="BQ208" s="7">
        <f t="shared" si="258"/>
        <v>57427257.159999996</v>
      </c>
      <c r="BR208" s="7">
        <f t="shared" si="258"/>
        <v>43943778.840000004</v>
      </c>
      <c r="BS208" s="7">
        <f t="shared" si="258"/>
        <v>11270461.93</v>
      </c>
      <c r="BT208" s="7">
        <f t="shared" si="258"/>
        <v>3975704.2</v>
      </c>
      <c r="BU208" s="7">
        <f t="shared" si="258"/>
        <v>3938019.8</v>
      </c>
      <c r="BV208" s="7">
        <f t="shared" si="258"/>
        <v>12139087.35</v>
      </c>
      <c r="BW208" s="7">
        <f t="shared" si="258"/>
        <v>19233175.649999999</v>
      </c>
      <c r="BX208" s="7">
        <f t="shared" si="258"/>
        <v>720714.15</v>
      </c>
      <c r="BY208" s="7">
        <f t="shared" si="258"/>
        <v>4791571.46</v>
      </c>
      <c r="BZ208" s="7">
        <f t="shared" si="258"/>
        <v>2180984.65</v>
      </c>
      <c r="CA208" s="7">
        <f t="shared" si="258"/>
        <v>1625139.75</v>
      </c>
      <c r="CB208" s="7">
        <f t="shared" si="258"/>
        <v>746067161.41999996</v>
      </c>
      <c r="CC208" s="7">
        <f t="shared" si="258"/>
        <v>1822982.85</v>
      </c>
      <c r="CD208" s="7">
        <f t="shared" si="258"/>
        <v>2210190.06</v>
      </c>
      <c r="CE208" s="7">
        <f t="shared" si="258"/>
        <v>1545060.4</v>
      </c>
      <c r="CF208" s="7">
        <f t="shared" si="258"/>
        <v>1285980.1499999999</v>
      </c>
      <c r="CG208" s="7">
        <f t="shared" si="258"/>
        <v>1991620.54</v>
      </c>
      <c r="CH208" s="7">
        <f t="shared" si="258"/>
        <v>1017478.8</v>
      </c>
      <c r="CI208" s="7">
        <f t="shared" si="258"/>
        <v>6830297.5</v>
      </c>
      <c r="CJ208" s="7">
        <f t="shared" si="258"/>
        <v>9222314.7899999991</v>
      </c>
      <c r="CK208" s="7">
        <f t="shared" si="258"/>
        <v>56535292.310000002</v>
      </c>
      <c r="CL208" s="7">
        <f t="shared" si="258"/>
        <v>12847953.43</v>
      </c>
      <c r="CM208" s="7">
        <f t="shared" si="258"/>
        <v>7381826.4699999997</v>
      </c>
      <c r="CN208" s="7">
        <f t="shared" si="258"/>
        <v>307406431.26999998</v>
      </c>
      <c r="CO208" s="7">
        <f t="shared" si="258"/>
        <v>141376719.78999999</v>
      </c>
      <c r="CP208" s="7">
        <f t="shared" si="258"/>
        <v>9881655.5099999998</v>
      </c>
      <c r="CQ208" s="7">
        <f t="shared" si="258"/>
        <v>8464858.3499999996</v>
      </c>
      <c r="CR208" s="7">
        <f t="shared" si="258"/>
        <v>2298748.4</v>
      </c>
      <c r="CS208" s="7">
        <f t="shared" si="258"/>
        <v>3210710.88</v>
      </c>
      <c r="CT208" s="7">
        <f t="shared" si="258"/>
        <v>1055163.2</v>
      </c>
      <c r="CU208" s="7">
        <f t="shared" si="258"/>
        <v>4079344.6</v>
      </c>
      <c r="CV208" s="7">
        <f t="shared" si="258"/>
        <v>471055</v>
      </c>
      <c r="CW208" s="7">
        <f t="shared" si="258"/>
        <v>1888930.55</v>
      </c>
      <c r="CX208" s="7">
        <f t="shared" si="258"/>
        <v>4555101.8499999996</v>
      </c>
      <c r="CY208" s="7">
        <f t="shared" si="258"/>
        <v>471055</v>
      </c>
      <c r="CZ208" s="7">
        <f t="shared" si="258"/>
        <v>19289702.25</v>
      </c>
      <c r="DA208" s="7">
        <f t="shared" si="258"/>
        <v>1987852.1</v>
      </c>
      <c r="DB208" s="7">
        <f t="shared" si="258"/>
        <v>3010041.45</v>
      </c>
      <c r="DC208" s="7">
        <f t="shared" si="258"/>
        <v>1554481.5</v>
      </c>
      <c r="DD208" s="7">
        <f t="shared" si="258"/>
        <v>1538465.63</v>
      </c>
      <c r="DE208" s="7">
        <f t="shared" si="258"/>
        <v>3344490.5</v>
      </c>
      <c r="DF208" s="7">
        <f t="shared" si="258"/>
        <v>205211196.55000001</v>
      </c>
      <c r="DG208" s="7">
        <f t="shared" si="258"/>
        <v>843188.45</v>
      </c>
      <c r="DH208" s="7">
        <f t="shared" si="258"/>
        <v>19379202.699999999</v>
      </c>
      <c r="DI208" s="7">
        <f t="shared" si="258"/>
        <v>25100366.539999999</v>
      </c>
      <c r="DJ208" s="7">
        <f t="shared" si="258"/>
        <v>6217926</v>
      </c>
      <c r="DK208" s="7">
        <f t="shared" si="258"/>
        <v>4526838.55</v>
      </c>
      <c r="DL208" s="7">
        <f t="shared" si="258"/>
        <v>54947623.640000001</v>
      </c>
      <c r="DM208" s="7">
        <f t="shared" si="258"/>
        <v>2346796.0099999998</v>
      </c>
      <c r="DN208" s="7">
        <f t="shared" si="258"/>
        <v>12979449.470000001</v>
      </c>
      <c r="DO208" s="7">
        <f t="shared" si="258"/>
        <v>31111298.530000001</v>
      </c>
      <c r="DP208" s="7">
        <f t="shared" si="258"/>
        <v>2030247.05</v>
      </c>
      <c r="DQ208" s="7">
        <f t="shared" si="258"/>
        <v>7909013.4500000002</v>
      </c>
      <c r="DR208" s="7">
        <f t="shared" si="258"/>
        <v>13520220.609999999</v>
      </c>
      <c r="DS208" s="7">
        <f t="shared" si="258"/>
        <v>6960308.6799999997</v>
      </c>
      <c r="DT208" s="7">
        <f t="shared" si="258"/>
        <v>1535639.3</v>
      </c>
      <c r="DU208" s="7">
        <f t="shared" si="258"/>
        <v>3532912.5</v>
      </c>
      <c r="DV208" s="7">
        <f t="shared" si="258"/>
        <v>2143300.25</v>
      </c>
      <c r="DW208" s="7">
        <f t="shared" si="258"/>
        <v>3017578.33</v>
      </c>
      <c r="DX208" s="7">
        <f t="shared" si="258"/>
        <v>1618544.98</v>
      </c>
      <c r="DY208" s="7">
        <f t="shared" si="258"/>
        <v>3043957.41</v>
      </c>
      <c r="DZ208" s="7">
        <f t="shared" si="258"/>
        <v>7428537.3499999996</v>
      </c>
      <c r="EA208" s="7">
        <f t="shared" ref="EA208:FX208" si="259">ROUND((EA204*EA205)+(EA206*EA207),2)</f>
        <v>5566927.9900000002</v>
      </c>
      <c r="EB208" s="7">
        <f t="shared" si="259"/>
        <v>5603670.2800000003</v>
      </c>
      <c r="EC208" s="7">
        <f t="shared" si="259"/>
        <v>2995909.8</v>
      </c>
      <c r="ED208" s="7">
        <f t="shared" si="259"/>
        <v>15400672.17</v>
      </c>
      <c r="EE208" s="7">
        <f t="shared" si="259"/>
        <v>1903062.2</v>
      </c>
      <c r="EF208" s="7">
        <f t="shared" si="259"/>
        <v>14244433.01</v>
      </c>
      <c r="EG208" s="7">
        <f t="shared" si="259"/>
        <v>2576670.85</v>
      </c>
      <c r="EH208" s="7">
        <f t="shared" si="259"/>
        <v>2416512.15</v>
      </c>
      <c r="EI208" s="7">
        <f t="shared" si="259"/>
        <v>145314544.65000001</v>
      </c>
      <c r="EJ208" s="7">
        <f t="shared" si="259"/>
        <v>97700516.189999998</v>
      </c>
      <c r="EK208" s="7">
        <f t="shared" si="259"/>
        <v>6542011.8399999999</v>
      </c>
      <c r="EL208" s="7">
        <f t="shared" si="259"/>
        <v>4448643.42</v>
      </c>
      <c r="EM208" s="7">
        <f t="shared" si="259"/>
        <v>3947440.9</v>
      </c>
      <c r="EN208" s="7">
        <f t="shared" si="259"/>
        <v>10083374.890000001</v>
      </c>
      <c r="EO208" s="7">
        <f t="shared" si="259"/>
        <v>3303979.77</v>
      </c>
      <c r="EP208" s="7">
        <f t="shared" si="259"/>
        <v>4065204.65</v>
      </c>
      <c r="EQ208" s="7">
        <f t="shared" si="259"/>
        <v>25784608.59</v>
      </c>
      <c r="ER208" s="7">
        <f t="shared" si="259"/>
        <v>3075585.05</v>
      </c>
      <c r="ES208" s="7">
        <f t="shared" si="259"/>
        <v>1733482.4</v>
      </c>
      <c r="ET208" s="7">
        <f t="shared" si="259"/>
        <v>2022710.17</v>
      </c>
      <c r="EU208" s="7">
        <f t="shared" si="259"/>
        <v>5755349.9900000002</v>
      </c>
      <c r="EV208" s="7">
        <f t="shared" si="259"/>
        <v>819635.7</v>
      </c>
      <c r="EW208" s="7">
        <f t="shared" si="259"/>
        <v>8471453.1199999992</v>
      </c>
      <c r="EX208" s="7">
        <f t="shared" si="259"/>
        <v>1704276.99</v>
      </c>
      <c r="EY208" s="7">
        <f t="shared" si="259"/>
        <v>5566736.6100000003</v>
      </c>
      <c r="EZ208" s="7">
        <f t="shared" si="259"/>
        <v>1294459.1399999999</v>
      </c>
      <c r="FA208" s="7">
        <f t="shared" si="259"/>
        <v>33437365.75</v>
      </c>
      <c r="FB208" s="7">
        <f t="shared" si="259"/>
        <v>3155126.39</v>
      </c>
      <c r="FC208" s="7">
        <f t="shared" si="259"/>
        <v>21344040.059999999</v>
      </c>
      <c r="FD208" s="7">
        <f t="shared" si="259"/>
        <v>4088757.4</v>
      </c>
      <c r="FE208" s="7">
        <f t="shared" si="259"/>
        <v>891236.06</v>
      </c>
      <c r="FF208" s="7">
        <f t="shared" si="259"/>
        <v>1985025.77</v>
      </c>
      <c r="FG208" s="7">
        <f t="shared" si="259"/>
        <v>1218148.23</v>
      </c>
      <c r="FH208" s="7">
        <f t="shared" si="259"/>
        <v>764993.32</v>
      </c>
      <c r="FI208" s="7">
        <f t="shared" si="259"/>
        <v>17422036.129999999</v>
      </c>
      <c r="FJ208" s="7">
        <f t="shared" si="259"/>
        <v>19303833.899999999</v>
      </c>
      <c r="FK208" s="7">
        <f t="shared" si="259"/>
        <v>25036573.25</v>
      </c>
      <c r="FL208" s="7">
        <f t="shared" si="259"/>
        <v>75608095.939999998</v>
      </c>
      <c r="FM208" s="7">
        <f t="shared" si="259"/>
        <v>35710679.549999997</v>
      </c>
      <c r="FN208" s="7">
        <f t="shared" si="259"/>
        <v>210269884.63999999</v>
      </c>
      <c r="FO208" s="7">
        <f t="shared" si="259"/>
        <v>10697659.050000001</v>
      </c>
      <c r="FP208" s="7">
        <f t="shared" si="259"/>
        <v>22587087.25</v>
      </c>
      <c r="FQ208" s="7">
        <f t="shared" si="259"/>
        <v>9731996.3000000007</v>
      </c>
      <c r="FR208" s="7">
        <f t="shared" si="259"/>
        <v>1675071.58</v>
      </c>
      <c r="FS208" s="7">
        <f t="shared" si="259"/>
        <v>1877625.23</v>
      </c>
      <c r="FT208" s="7">
        <f t="shared" si="259"/>
        <v>605776.73</v>
      </c>
      <c r="FU208" s="7">
        <f t="shared" si="259"/>
        <v>8039024.6299999999</v>
      </c>
      <c r="FV208" s="7">
        <f t="shared" si="259"/>
        <v>6744565.4900000002</v>
      </c>
      <c r="FW208" s="7">
        <f t="shared" si="259"/>
        <v>1708045.43</v>
      </c>
      <c r="FX208" s="7">
        <f t="shared" si="259"/>
        <v>560555.44999999995</v>
      </c>
      <c r="FY208" s="18"/>
      <c r="FZ208" s="7">
        <f>SUM(C208:FX208)</f>
        <v>8274430675.7600031</v>
      </c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18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</row>
    <row r="210" spans="1:195" ht="15.75" x14ac:dyDescent="0.25">
      <c r="A210" s="6" t="s">
        <v>601</v>
      </c>
      <c r="B210" s="43" t="s">
        <v>742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2">
      <c r="A211" s="6" t="s">
        <v>743</v>
      </c>
      <c r="B211" s="7" t="s">
        <v>744</v>
      </c>
      <c r="C211" s="7">
        <f t="shared" ref="C211:BN211" si="260">+C127</f>
        <v>60940541.520000003</v>
      </c>
      <c r="D211" s="7">
        <f t="shared" si="260"/>
        <v>378936269.63</v>
      </c>
      <c r="E211" s="7">
        <f t="shared" si="260"/>
        <v>60961384.5</v>
      </c>
      <c r="F211" s="7">
        <f t="shared" si="260"/>
        <v>194793185.36000001</v>
      </c>
      <c r="G211" s="7">
        <f t="shared" si="260"/>
        <v>12250944.41</v>
      </c>
      <c r="H211" s="7">
        <f t="shared" si="260"/>
        <v>11195658.92</v>
      </c>
      <c r="I211" s="7">
        <f t="shared" si="260"/>
        <v>85656555.359999999</v>
      </c>
      <c r="J211" s="7">
        <f t="shared" si="260"/>
        <v>20274935.579999998</v>
      </c>
      <c r="K211" s="7">
        <f t="shared" si="260"/>
        <v>3391942.01</v>
      </c>
      <c r="L211" s="7">
        <f t="shared" si="260"/>
        <v>22679884.52</v>
      </c>
      <c r="M211" s="7">
        <f t="shared" si="260"/>
        <v>11867390.76</v>
      </c>
      <c r="N211" s="7">
        <f t="shared" si="260"/>
        <v>506261844.95999998</v>
      </c>
      <c r="O211" s="7">
        <f t="shared" si="260"/>
        <v>129728132.31999999</v>
      </c>
      <c r="P211" s="7">
        <f t="shared" si="260"/>
        <v>4028942.8</v>
      </c>
      <c r="Q211" s="7">
        <f t="shared" si="260"/>
        <v>362423546.56999999</v>
      </c>
      <c r="R211" s="7">
        <f t="shared" si="260"/>
        <v>4528413.6900000004</v>
      </c>
      <c r="S211" s="7">
        <f t="shared" si="260"/>
        <v>15905306.710000001</v>
      </c>
      <c r="T211" s="7">
        <f t="shared" si="260"/>
        <v>2639434.6</v>
      </c>
      <c r="U211" s="7">
        <f t="shared" si="260"/>
        <v>1060296.1499999999</v>
      </c>
      <c r="V211" s="7">
        <f t="shared" si="260"/>
        <v>3409135.42</v>
      </c>
      <c r="W211" s="7">
        <f t="shared" si="260"/>
        <v>2274159.1800000002</v>
      </c>
      <c r="X211" s="7">
        <f t="shared" si="260"/>
        <v>948787.63</v>
      </c>
      <c r="Y211" s="7">
        <f t="shared" si="260"/>
        <v>4460061.4800000004</v>
      </c>
      <c r="Z211" s="7">
        <f t="shared" si="260"/>
        <v>3155529.3</v>
      </c>
      <c r="AA211" s="7">
        <f t="shared" si="260"/>
        <v>291629604.35000002</v>
      </c>
      <c r="AB211" s="7">
        <f t="shared" si="260"/>
        <v>272693944.99000001</v>
      </c>
      <c r="AC211" s="7">
        <f t="shared" si="260"/>
        <v>9708642.4100000001</v>
      </c>
      <c r="AD211" s="7">
        <f t="shared" si="260"/>
        <v>13330056.970000001</v>
      </c>
      <c r="AE211" s="7">
        <f t="shared" si="260"/>
        <v>1745482.04</v>
      </c>
      <c r="AF211" s="7">
        <f t="shared" si="260"/>
        <v>2764107.44</v>
      </c>
      <c r="AG211" s="7">
        <f t="shared" si="260"/>
        <v>6965575.29</v>
      </c>
      <c r="AH211" s="7">
        <f t="shared" si="260"/>
        <v>9637810.6600000001</v>
      </c>
      <c r="AI211" s="7">
        <f t="shared" si="260"/>
        <v>4176762.9</v>
      </c>
      <c r="AJ211" s="7">
        <f t="shared" si="260"/>
        <v>2647083.46</v>
      </c>
      <c r="AK211" s="7">
        <f t="shared" si="260"/>
        <v>3012576.12</v>
      </c>
      <c r="AL211" s="7">
        <f t="shared" si="260"/>
        <v>3556996.55</v>
      </c>
      <c r="AM211" s="7">
        <f t="shared" si="260"/>
        <v>4499507.72</v>
      </c>
      <c r="AN211" s="7">
        <f t="shared" si="260"/>
        <v>4147854.27</v>
      </c>
      <c r="AO211" s="7">
        <f t="shared" si="260"/>
        <v>41586847.460000001</v>
      </c>
      <c r="AP211" s="7">
        <f t="shared" si="260"/>
        <v>830923606.73000002</v>
      </c>
      <c r="AQ211" s="7">
        <f t="shared" si="260"/>
        <v>3485296.9</v>
      </c>
      <c r="AR211" s="7">
        <f t="shared" si="260"/>
        <v>597409105.07000005</v>
      </c>
      <c r="AS211" s="7">
        <f t="shared" si="260"/>
        <v>67780520.060000002</v>
      </c>
      <c r="AT211" s="7">
        <f t="shared" si="260"/>
        <v>22073337.960000001</v>
      </c>
      <c r="AU211" s="7">
        <f t="shared" si="260"/>
        <v>3831104.01</v>
      </c>
      <c r="AV211" s="7">
        <f t="shared" si="260"/>
        <v>4244951.88</v>
      </c>
      <c r="AW211" s="7">
        <f t="shared" si="260"/>
        <v>3621638.79</v>
      </c>
      <c r="AX211" s="7">
        <f t="shared" si="260"/>
        <v>1427633.39</v>
      </c>
      <c r="AY211" s="7">
        <f t="shared" si="260"/>
        <v>4874516.1500000004</v>
      </c>
      <c r="AZ211" s="7">
        <f t="shared" si="260"/>
        <v>117517395.59</v>
      </c>
      <c r="BA211" s="7">
        <f t="shared" si="260"/>
        <v>83132090.060000002</v>
      </c>
      <c r="BB211" s="7">
        <f t="shared" si="260"/>
        <v>73187381.599999994</v>
      </c>
      <c r="BC211" s="7">
        <f t="shared" si="260"/>
        <v>250919834.72999999</v>
      </c>
      <c r="BD211" s="7">
        <f t="shared" si="260"/>
        <v>33470011.07</v>
      </c>
      <c r="BE211" s="7">
        <f t="shared" si="260"/>
        <v>13198878.98</v>
      </c>
      <c r="BF211" s="7">
        <f t="shared" si="260"/>
        <v>226198785.13999999</v>
      </c>
      <c r="BG211" s="7">
        <f t="shared" si="260"/>
        <v>9776739.9399999995</v>
      </c>
      <c r="BH211" s="7">
        <f t="shared" si="260"/>
        <v>6049966.9100000001</v>
      </c>
      <c r="BI211" s="7">
        <f t="shared" si="260"/>
        <v>3689909.35</v>
      </c>
      <c r="BJ211" s="7">
        <f t="shared" si="260"/>
        <v>59182200.310000002</v>
      </c>
      <c r="BK211" s="7">
        <f t="shared" si="260"/>
        <v>173529173.44</v>
      </c>
      <c r="BL211" s="7">
        <f t="shared" si="260"/>
        <v>2494215.33</v>
      </c>
      <c r="BM211" s="7">
        <f t="shared" si="260"/>
        <v>3939024.03</v>
      </c>
      <c r="BN211" s="7">
        <f t="shared" si="260"/>
        <v>30711508.329999998</v>
      </c>
      <c r="BO211" s="7">
        <f t="shared" ref="BO211:DZ211" si="261">+BO127</f>
        <v>12570860.390000001</v>
      </c>
      <c r="BP211" s="7">
        <f t="shared" si="261"/>
        <v>3010915.99</v>
      </c>
      <c r="BQ211" s="7">
        <f t="shared" si="261"/>
        <v>59731473.920000002</v>
      </c>
      <c r="BR211" s="7">
        <f t="shared" si="261"/>
        <v>42456284.640000001</v>
      </c>
      <c r="BS211" s="7">
        <f t="shared" si="261"/>
        <v>11757615.93</v>
      </c>
      <c r="BT211" s="7">
        <f t="shared" si="261"/>
        <v>4901603.79</v>
      </c>
      <c r="BU211" s="7">
        <f t="shared" si="261"/>
        <v>4883226.8099999996</v>
      </c>
      <c r="BV211" s="7">
        <f t="shared" si="261"/>
        <v>12386500.210000001</v>
      </c>
      <c r="BW211" s="7">
        <f t="shared" si="261"/>
        <v>19346256.25</v>
      </c>
      <c r="BX211" s="7">
        <f t="shared" si="261"/>
        <v>1541840.16</v>
      </c>
      <c r="BY211" s="7">
        <f t="shared" si="261"/>
        <v>4999985.0999999996</v>
      </c>
      <c r="BZ211" s="7">
        <f t="shared" si="261"/>
        <v>3126816.47</v>
      </c>
      <c r="CA211" s="7">
        <f t="shared" si="261"/>
        <v>2828486.7</v>
      </c>
      <c r="CB211" s="7">
        <f t="shared" si="261"/>
        <v>730680231</v>
      </c>
      <c r="CC211" s="7">
        <f t="shared" si="261"/>
        <v>2826798.03</v>
      </c>
      <c r="CD211" s="7">
        <f t="shared" si="261"/>
        <v>3093829.67</v>
      </c>
      <c r="CE211" s="7">
        <f t="shared" si="261"/>
        <v>2560228.16</v>
      </c>
      <c r="CF211" s="7">
        <f t="shared" si="261"/>
        <v>2176323.96</v>
      </c>
      <c r="CG211" s="7">
        <f t="shared" si="261"/>
        <v>3001692.79</v>
      </c>
      <c r="CH211" s="7">
        <f t="shared" si="261"/>
        <v>1866037.43</v>
      </c>
      <c r="CI211" s="7">
        <f t="shared" si="261"/>
        <v>6834805.1100000003</v>
      </c>
      <c r="CJ211" s="7">
        <f t="shared" si="261"/>
        <v>9585259.5600000005</v>
      </c>
      <c r="CK211" s="7">
        <f t="shared" si="261"/>
        <v>47967525.409999996</v>
      </c>
      <c r="CL211" s="7">
        <f t="shared" si="261"/>
        <v>13394039.66</v>
      </c>
      <c r="CM211" s="7">
        <f t="shared" si="261"/>
        <v>7884686.9299999997</v>
      </c>
      <c r="CN211" s="7">
        <f t="shared" si="261"/>
        <v>287579681.33999997</v>
      </c>
      <c r="CO211" s="7">
        <f t="shared" si="261"/>
        <v>134512133.34999999</v>
      </c>
      <c r="CP211" s="7">
        <f t="shared" si="261"/>
        <v>10399785.98</v>
      </c>
      <c r="CQ211" s="7">
        <f t="shared" si="261"/>
        <v>8761718.9100000001</v>
      </c>
      <c r="CR211" s="7">
        <f t="shared" si="261"/>
        <v>3318892.99</v>
      </c>
      <c r="CS211" s="7">
        <f t="shared" si="261"/>
        <v>4027387.19</v>
      </c>
      <c r="CT211" s="7">
        <f t="shared" si="261"/>
        <v>1917496.8</v>
      </c>
      <c r="CU211" s="7">
        <f t="shared" si="261"/>
        <v>722851.35</v>
      </c>
      <c r="CV211" s="7">
        <f t="shared" si="261"/>
        <v>906547.74</v>
      </c>
      <c r="CW211" s="7">
        <f t="shared" si="261"/>
        <v>2998568.32</v>
      </c>
      <c r="CX211" s="7">
        <f t="shared" si="261"/>
        <v>4994058.09</v>
      </c>
      <c r="CY211" s="7">
        <f t="shared" si="261"/>
        <v>957378.8</v>
      </c>
      <c r="CZ211" s="7">
        <f t="shared" si="261"/>
        <v>18595499</v>
      </c>
      <c r="DA211" s="7">
        <f t="shared" si="261"/>
        <v>3103710.51</v>
      </c>
      <c r="DB211" s="7">
        <f t="shared" si="261"/>
        <v>3955324.04</v>
      </c>
      <c r="DC211" s="7">
        <f t="shared" si="261"/>
        <v>2682253.59</v>
      </c>
      <c r="DD211" s="7">
        <f t="shared" si="261"/>
        <v>2651601.2999999998</v>
      </c>
      <c r="DE211" s="7">
        <f t="shared" si="261"/>
        <v>4199831.01</v>
      </c>
      <c r="DF211" s="7">
        <f t="shared" si="261"/>
        <v>189433315.78999999</v>
      </c>
      <c r="DG211" s="7">
        <f t="shared" si="261"/>
        <v>1688526.19</v>
      </c>
      <c r="DH211" s="7">
        <f t="shared" si="261"/>
        <v>18319951.899999999</v>
      </c>
      <c r="DI211" s="7">
        <f t="shared" si="261"/>
        <v>23550114.93</v>
      </c>
      <c r="DJ211" s="7">
        <f t="shared" si="261"/>
        <v>6689434.8899999997</v>
      </c>
      <c r="DK211" s="7">
        <f t="shared" si="261"/>
        <v>4972744.93</v>
      </c>
      <c r="DL211" s="7">
        <f t="shared" si="261"/>
        <v>53851024.759999998</v>
      </c>
      <c r="DM211" s="7">
        <f t="shared" si="261"/>
        <v>3668965.43</v>
      </c>
      <c r="DN211" s="7">
        <f t="shared" si="261"/>
        <v>13182684.609999999</v>
      </c>
      <c r="DO211" s="7">
        <f t="shared" si="261"/>
        <v>30016089.16</v>
      </c>
      <c r="DP211" s="7">
        <f t="shared" si="261"/>
        <v>3262736.1</v>
      </c>
      <c r="DQ211" s="7">
        <f t="shared" si="261"/>
        <v>8325280.3300000001</v>
      </c>
      <c r="DR211" s="7">
        <f t="shared" si="261"/>
        <v>13253194.9</v>
      </c>
      <c r="DS211" s="7">
        <f t="shared" si="261"/>
        <v>7247828.8700000001</v>
      </c>
      <c r="DT211" s="7">
        <f t="shared" si="261"/>
        <v>2659935.2799999998</v>
      </c>
      <c r="DU211" s="7">
        <f t="shared" si="261"/>
        <v>4265071.57</v>
      </c>
      <c r="DV211" s="7">
        <f t="shared" si="261"/>
        <v>3230728.85</v>
      </c>
      <c r="DW211" s="7">
        <f t="shared" si="261"/>
        <v>3903962.73</v>
      </c>
      <c r="DX211" s="7">
        <f t="shared" si="261"/>
        <v>3110234.19</v>
      </c>
      <c r="DY211" s="7">
        <f t="shared" si="261"/>
        <v>4371287.5199999996</v>
      </c>
      <c r="DZ211" s="7">
        <f t="shared" si="261"/>
        <v>8274863.4100000001</v>
      </c>
      <c r="EA211" s="7">
        <f t="shared" ref="EA211:FX211" si="262">+EA127</f>
        <v>6302349.6200000001</v>
      </c>
      <c r="EB211" s="7">
        <f t="shared" si="262"/>
        <v>5911210.71</v>
      </c>
      <c r="EC211" s="7">
        <f t="shared" si="262"/>
        <v>3722881.61</v>
      </c>
      <c r="ED211" s="7">
        <f t="shared" si="262"/>
        <v>20748696.920000002</v>
      </c>
      <c r="EE211" s="7">
        <f t="shared" si="262"/>
        <v>2920402.38</v>
      </c>
      <c r="EF211" s="7">
        <f t="shared" si="262"/>
        <v>13772245.99</v>
      </c>
      <c r="EG211" s="7">
        <f t="shared" si="262"/>
        <v>3291869.21</v>
      </c>
      <c r="EH211" s="7">
        <f t="shared" si="262"/>
        <v>3289856.08</v>
      </c>
      <c r="EI211" s="7">
        <f t="shared" si="262"/>
        <v>137496137.33000001</v>
      </c>
      <c r="EJ211" s="7">
        <f t="shared" si="262"/>
        <v>90067265.590000004</v>
      </c>
      <c r="EK211" s="7">
        <f t="shared" si="262"/>
        <v>6832734.5599999996</v>
      </c>
      <c r="EL211" s="7">
        <f t="shared" si="262"/>
        <v>4742087.92</v>
      </c>
      <c r="EM211" s="7">
        <f t="shared" si="262"/>
        <v>4501551.6399999997</v>
      </c>
      <c r="EN211" s="7">
        <f t="shared" si="262"/>
        <v>9143678.6300000008</v>
      </c>
      <c r="EO211" s="7">
        <f t="shared" si="262"/>
        <v>4069338.18</v>
      </c>
      <c r="EP211" s="7">
        <f t="shared" si="262"/>
        <v>4992234.09</v>
      </c>
      <c r="EQ211" s="7">
        <f t="shared" si="262"/>
        <v>26440434.66</v>
      </c>
      <c r="ER211" s="7">
        <f t="shared" si="262"/>
        <v>4273553.5199999996</v>
      </c>
      <c r="ES211" s="7">
        <f t="shared" si="262"/>
        <v>2775508.78</v>
      </c>
      <c r="ET211" s="7">
        <f t="shared" si="262"/>
        <v>3446280.69</v>
      </c>
      <c r="EU211" s="7">
        <f t="shared" si="262"/>
        <v>5936004.6299999999</v>
      </c>
      <c r="EV211" s="7">
        <f t="shared" si="262"/>
        <v>1678802.45</v>
      </c>
      <c r="EW211" s="7">
        <f t="shared" si="262"/>
        <v>11563804.65</v>
      </c>
      <c r="EX211" s="7">
        <f t="shared" si="262"/>
        <v>3057362.75</v>
      </c>
      <c r="EY211" s="7">
        <f t="shared" si="262"/>
        <v>2379721.1800000002</v>
      </c>
      <c r="EZ211" s="7">
        <f t="shared" si="262"/>
        <v>2301715.94</v>
      </c>
      <c r="FA211" s="7">
        <f t="shared" si="262"/>
        <v>35076076.340000004</v>
      </c>
      <c r="FB211" s="7">
        <f t="shared" si="262"/>
        <v>4052876.03</v>
      </c>
      <c r="FC211" s="7">
        <f t="shared" si="262"/>
        <v>20868821.710000001</v>
      </c>
      <c r="FD211" s="7">
        <f t="shared" si="262"/>
        <v>4652315.4400000004</v>
      </c>
      <c r="FE211" s="7">
        <f t="shared" si="262"/>
        <v>1722892</v>
      </c>
      <c r="FF211" s="7">
        <f t="shared" si="262"/>
        <v>3128619.4</v>
      </c>
      <c r="FG211" s="7">
        <f t="shared" si="262"/>
        <v>2263023.5699999998</v>
      </c>
      <c r="FH211" s="7">
        <f t="shared" si="262"/>
        <v>1503285.18</v>
      </c>
      <c r="FI211" s="7">
        <f t="shared" si="262"/>
        <v>17144617.690000001</v>
      </c>
      <c r="FJ211" s="7">
        <f t="shared" si="262"/>
        <v>18691869</v>
      </c>
      <c r="FK211" s="7">
        <f t="shared" si="262"/>
        <v>24202552.539999999</v>
      </c>
      <c r="FL211" s="7">
        <f t="shared" si="262"/>
        <v>71370755.670000002</v>
      </c>
      <c r="FM211" s="7">
        <f t="shared" si="262"/>
        <v>33871526.140000001</v>
      </c>
      <c r="FN211" s="7">
        <f t="shared" si="262"/>
        <v>197439117.38999999</v>
      </c>
      <c r="FO211" s="7">
        <f t="shared" si="262"/>
        <v>10884705.789999999</v>
      </c>
      <c r="FP211" s="7">
        <f t="shared" si="262"/>
        <v>22214514.98</v>
      </c>
      <c r="FQ211" s="7">
        <f t="shared" si="262"/>
        <v>9880389.9499999993</v>
      </c>
      <c r="FR211" s="7">
        <f t="shared" si="262"/>
        <v>2852681.66</v>
      </c>
      <c r="FS211" s="7">
        <f t="shared" si="262"/>
        <v>3054282.55</v>
      </c>
      <c r="FT211" s="7">
        <f t="shared" si="262"/>
        <v>1257690.27</v>
      </c>
      <c r="FU211" s="7">
        <f t="shared" si="262"/>
        <v>8590759.6099999994</v>
      </c>
      <c r="FV211" s="7">
        <f t="shared" si="262"/>
        <v>7124565.5199999996</v>
      </c>
      <c r="FW211" s="7">
        <f t="shared" si="262"/>
        <v>2884699.31</v>
      </c>
      <c r="FX211" s="7">
        <f t="shared" si="262"/>
        <v>1214746.58</v>
      </c>
      <c r="FY211" s="7"/>
      <c r="FZ211" s="7">
        <f>SUM(C211:FX211)</f>
        <v>8013125096.5100002</v>
      </c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2">
      <c r="A212" s="6" t="s">
        <v>745</v>
      </c>
      <c r="B212" s="7" t="s">
        <v>746</v>
      </c>
      <c r="C212" s="7">
        <f t="shared" ref="C212:BN212" si="263">+C161</f>
        <v>6807489.0700000003</v>
      </c>
      <c r="D212" s="7">
        <f t="shared" si="263"/>
        <v>20752054.02</v>
      </c>
      <c r="E212" s="7">
        <f t="shared" si="263"/>
        <v>8444131.6999999993</v>
      </c>
      <c r="F212" s="7">
        <f t="shared" si="263"/>
        <v>9857850.0399999991</v>
      </c>
      <c r="G212" s="7">
        <f t="shared" si="263"/>
        <v>544525.73</v>
      </c>
      <c r="H212" s="7">
        <f t="shared" si="263"/>
        <v>447237.89</v>
      </c>
      <c r="I212" s="7">
        <f t="shared" si="263"/>
        <v>10131990.01</v>
      </c>
      <c r="J212" s="7">
        <f t="shared" si="263"/>
        <v>1778908.65</v>
      </c>
      <c r="K212" s="7">
        <f t="shared" si="263"/>
        <v>207860.1</v>
      </c>
      <c r="L212" s="7">
        <f t="shared" si="263"/>
        <v>1827615.13</v>
      </c>
      <c r="M212" s="7">
        <f t="shared" si="263"/>
        <v>1940310.35</v>
      </c>
      <c r="N212" s="7">
        <f t="shared" si="263"/>
        <v>17863691.48</v>
      </c>
      <c r="O212" s="7">
        <f t="shared" si="263"/>
        <v>2410951.46</v>
      </c>
      <c r="P212" s="7">
        <f t="shared" si="263"/>
        <v>205062.02</v>
      </c>
      <c r="Q212" s="7">
        <f t="shared" si="263"/>
        <v>45171710.299999997</v>
      </c>
      <c r="R212" s="7">
        <f t="shared" si="263"/>
        <v>2581930.54</v>
      </c>
      <c r="S212" s="7">
        <f t="shared" si="263"/>
        <v>1060126.07</v>
      </c>
      <c r="T212" s="7">
        <f t="shared" si="263"/>
        <v>183890.96</v>
      </c>
      <c r="U212" s="7">
        <f t="shared" si="263"/>
        <v>76702.27</v>
      </c>
      <c r="V212" s="7">
        <f t="shared" si="263"/>
        <v>241846.34</v>
      </c>
      <c r="W212" s="7">
        <f t="shared" si="263"/>
        <v>148996.64000000001</v>
      </c>
      <c r="X212" s="7">
        <f t="shared" si="263"/>
        <v>29829.88</v>
      </c>
      <c r="Y212" s="7">
        <f t="shared" si="263"/>
        <v>738754.23</v>
      </c>
      <c r="Z212" s="7">
        <f t="shared" si="263"/>
        <v>173933.82</v>
      </c>
      <c r="AA212" s="7">
        <f t="shared" si="263"/>
        <v>11608895.23</v>
      </c>
      <c r="AB212" s="7">
        <f t="shared" si="263"/>
        <v>8252604.2800000003</v>
      </c>
      <c r="AC212" s="7">
        <f t="shared" si="263"/>
        <v>335354.3</v>
      </c>
      <c r="AD212" s="7">
        <f t="shared" si="263"/>
        <v>476638.09</v>
      </c>
      <c r="AE212" s="7">
        <f t="shared" si="263"/>
        <v>82197.600000000006</v>
      </c>
      <c r="AF212" s="7">
        <f t="shared" si="263"/>
        <v>131121.16</v>
      </c>
      <c r="AG212" s="7">
        <f t="shared" si="263"/>
        <v>206023.17</v>
      </c>
      <c r="AH212" s="7">
        <f t="shared" si="263"/>
        <v>891562.07</v>
      </c>
      <c r="AI212" s="7">
        <f t="shared" si="263"/>
        <v>242599.84</v>
      </c>
      <c r="AJ212" s="7">
        <f t="shared" si="263"/>
        <v>230633.16</v>
      </c>
      <c r="AK212" s="7">
        <f t="shared" si="263"/>
        <v>257304.34</v>
      </c>
      <c r="AL212" s="7">
        <f t="shared" si="263"/>
        <v>309254.56</v>
      </c>
      <c r="AM212" s="7">
        <f t="shared" si="263"/>
        <v>316731.5</v>
      </c>
      <c r="AN212" s="7">
        <f t="shared" si="263"/>
        <v>182505.59</v>
      </c>
      <c r="AO212" s="7">
        <f t="shared" si="263"/>
        <v>2637343.17</v>
      </c>
      <c r="AP212" s="7">
        <f t="shared" si="263"/>
        <v>71882772.920000002</v>
      </c>
      <c r="AQ212" s="7">
        <f t="shared" si="263"/>
        <v>225062.53</v>
      </c>
      <c r="AR212" s="7">
        <f t="shared" si="263"/>
        <v>7711663.0199999996</v>
      </c>
      <c r="AS212" s="7">
        <f t="shared" si="263"/>
        <v>2880864.61</v>
      </c>
      <c r="AT212" s="7">
        <f t="shared" si="263"/>
        <v>379186.81</v>
      </c>
      <c r="AU212" s="7">
        <f t="shared" si="263"/>
        <v>193911.77</v>
      </c>
      <c r="AV212" s="7">
        <f t="shared" si="263"/>
        <v>296580.64</v>
      </c>
      <c r="AW212" s="7">
        <f t="shared" si="263"/>
        <v>101569.8</v>
      </c>
      <c r="AX212" s="7">
        <f t="shared" si="263"/>
        <v>0</v>
      </c>
      <c r="AY212" s="7">
        <f t="shared" si="263"/>
        <v>287858.28000000003</v>
      </c>
      <c r="AZ212" s="7">
        <f t="shared" si="263"/>
        <v>8292611.7400000002</v>
      </c>
      <c r="BA212" s="7">
        <f t="shared" si="263"/>
        <v>3308247.35</v>
      </c>
      <c r="BB212" s="7">
        <f t="shared" si="263"/>
        <v>3734641.17</v>
      </c>
      <c r="BC212" s="7">
        <f t="shared" si="263"/>
        <v>17325540.280000001</v>
      </c>
      <c r="BD212" s="7">
        <f t="shared" si="263"/>
        <v>430261.9</v>
      </c>
      <c r="BE212" s="7">
        <f t="shared" si="263"/>
        <v>346135.06</v>
      </c>
      <c r="BF212" s="7">
        <f t="shared" si="263"/>
        <v>3671635.12</v>
      </c>
      <c r="BG212" s="7">
        <f t="shared" si="263"/>
        <v>734174.2</v>
      </c>
      <c r="BH212" s="7">
        <f t="shared" si="263"/>
        <v>213595.67</v>
      </c>
      <c r="BI212" s="7">
        <f t="shared" si="263"/>
        <v>277238.27</v>
      </c>
      <c r="BJ212" s="7">
        <f t="shared" si="263"/>
        <v>717680.07</v>
      </c>
      <c r="BK212" s="7">
        <f t="shared" si="263"/>
        <v>11239870.369999999</v>
      </c>
      <c r="BL212" s="7">
        <f t="shared" si="263"/>
        <v>114579.62</v>
      </c>
      <c r="BM212" s="7">
        <f t="shared" si="263"/>
        <v>220836.24</v>
      </c>
      <c r="BN212" s="7">
        <f t="shared" si="263"/>
        <v>2197987.9300000002</v>
      </c>
      <c r="BO212" s="7">
        <f t="shared" ref="BO212:DZ212" si="264">+BO161</f>
        <v>802701.64</v>
      </c>
      <c r="BP212" s="7">
        <f t="shared" si="264"/>
        <v>196056.84</v>
      </c>
      <c r="BQ212" s="7">
        <f t="shared" si="264"/>
        <v>2592022.21</v>
      </c>
      <c r="BR212" s="7">
        <f t="shared" si="264"/>
        <v>2002883.69</v>
      </c>
      <c r="BS212" s="7">
        <f t="shared" si="264"/>
        <v>846134.08</v>
      </c>
      <c r="BT212" s="7">
        <f t="shared" si="264"/>
        <v>161265.09</v>
      </c>
      <c r="BU212" s="7">
        <f t="shared" si="264"/>
        <v>196263.66</v>
      </c>
      <c r="BV212" s="7">
        <f t="shared" si="264"/>
        <v>336382.16</v>
      </c>
      <c r="BW212" s="7">
        <f t="shared" si="264"/>
        <v>519690.76</v>
      </c>
      <c r="BX212" s="7">
        <f t="shared" si="264"/>
        <v>60706.18</v>
      </c>
      <c r="BY212" s="7">
        <f t="shared" si="264"/>
        <v>641659.52</v>
      </c>
      <c r="BZ212" s="7">
        <f t="shared" si="264"/>
        <v>186555.46</v>
      </c>
      <c r="CA212" s="7">
        <f t="shared" si="264"/>
        <v>114713.58</v>
      </c>
      <c r="CB212" s="7">
        <f t="shared" si="264"/>
        <v>27590971.93</v>
      </c>
      <c r="CC212" s="7">
        <f t="shared" si="264"/>
        <v>150937.87</v>
      </c>
      <c r="CD212" s="7">
        <f t="shared" si="264"/>
        <v>49849.43</v>
      </c>
      <c r="CE212" s="7">
        <f t="shared" si="264"/>
        <v>127386.96</v>
      </c>
      <c r="CF212" s="7">
        <f t="shared" si="264"/>
        <v>130101.12</v>
      </c>
      <c r="CG212" s="7">
        <f t="shared" si="264"/>
        <v>176864.17</v>
      </c>
      <c r="CH212" s="7">
        <f t="shared" si="264"/>
        <v>139538.13</v>
      </c>
      <c r="CI212" s="7">
        <f t="shared" si="264"/>
        <v>621842.06999999995</v>
      </c>
      <c r="CJ212" s="7">
        <f t="shared" si="264"/>
        <v>618847.03</v>
      </c>
      <c r="CK212" s="7">
        <f t="shared" si="264"/>
        <v>2151757.06</v>
      </c>
      <c r="CL212" s="7">
        <f t="shared" si="264"/>
        <v>560819.04</v>
      </c>
      <c r="CM212" s="7">
        <f t="shared" si="264"/>
        <v>789764.15</v>
      </c>
      <c r="CN212" s="7">
        <f t="shared" si="264"/>
        <v>9357075.3300000001</v>
      </c>
      <c r="CO212" s="7">
        <f t="shared" si="264"/>
        <v>5540636.9900000002</v>
      </c>
      <c r="CP212" s="7">
        <f t="shared" si="264"/>
        <v>395512.6</v>
      </c>
      <c r="CQ212" s="7">
        <f t="shared" si="264"/>
        <v>991403.76</v>
      </c>
      <c r="CR212" s="7">
        <f t="shared" si="264"/>
        <v>190972.37</v>
      </c>
      <c r="CS212" s="7">
        <f t="shared" si="264"/>
        <v>182934.14</v>
      </c>
      <c r="CT212" s="7">
        <f t="shared" si="264"/>
        <v>182025.23</v>
      </c>
      <c r="CU212" s="7">
        <f t="shared" si="264"/>
        <v>174283.27</v>
      </c>
      <c r="CV212" s="7">
        <f t="shared" si="264"/>
        <v>17405.72</v>
      </c>
      <c r="CW212" s="7">
        <f t="shared" si="264"/>
        <v>141598.23000000001</v>
      </c>
      <c r="CX212" s="7">
        <f t="shared" si="264"/>
        <v>283950.06</v>
      </c>
      <c r="CY212" s="7">
        <f t="shared" si="264"/>
        <v>48251.89</v>
      </c>
      <c r="CZ212" s="7">
        <f t="shared" si="264"/>
        <v>1269545.28</v>
      </c>
      <c r="DA212" s="7">
        <f t="shared" si="264"/>
        <v>113675.24</v>
      </c>
      <c r="DB212" s="7">
        <f t="shared" si="264"/>
        <v>120925.21</v>
      </c>
      <c r="DC212" s="7">
        <f t="shared" si="264"/>
        <v>89733.57</v>
      </c>
      <c r="DD212" s="7">
        <f t="shared" si="264"/>
        <v>152568.56</v>
      </c>
      <c r="DE212" s="7">
        <f t="shared" si="264"/>
        <v>112295.2</v>
      </c>
      <c r="DF212" s="7">
        <f t="shared" si="264"/>
        <v>9997602.8100000005</v>
      </c>
      <c r="DG212" s="7">
        <f t="shared" si="264"/>
        <v>79238.100000000006</v>
      </c>
      <c r="DH212" s="7">
        <f t="shared" si="264"/>
        <v>953702.76</v>
      </c>
      <c r="DI212" s="7">
        <f t="shared" si="264"/>
        <v>2138198.6</v>
      </c>
      <c r="DJ212" s="7">
        <f t="shared" si="264"/>
        <v>319633.46999999997</v>
      </c>
      <c r="DK212" s="7">
        <f t="shared" si="264"/>
        <v>342590.56</v>
      </c>
      <c r="DL212" s="7">
        <f t="shared" si="264"/>
        <v>3675267.62</v>
      </c>
      <c r="DM212" s="7">
        <f t="shared" si="264"/>
        <v>235956.75</v>
      </c>
      <c r="DN212" s="7">
        <f t="shared" si="264"/>
        <v>1065164.6399999999</v>
      </c>
      <c r="DO212" s="7">
        <f t="shared" si="264"/>
        <v>2776310.55</v>
      </c>
      <c r="DP212" s="7">
        <f t="shared" si="264"/>
        <v>168239.09</v>
      </c>
      <c r="DQ212" s="7">
        <f t="shared" si="264"/>
        <v>358081.27</v>
      </c>
      <c r="DR212" s="7">
        <f t="shared" si="264"/>
        <v>1669183.61</v>
      </c>
      <c r="DS212" s="7">
        <f t="shared" si="264"/>
        <v>844348.32</v>
      </c>
      <c r="DT212" s="7">
        <f t="shared" si="264"/>
        <v>251633.14</v>
      </c>
      <c r="DU212" s="7">
        <f t="shared" si="264"/>
        <v>236114.36</v>
      </c>
      <c r="DV212" s="7">
        <f t="shared" si="264"/>
        <v>192395.23</v>
      </c>
      <c r="DW212" s="7">
        <f t="shared" si="264"/>
        <v>239576.31</v>
      </c>
      <c r="DX212" s="7">
        <f t="shared" si="264"/>
        <v>61046.04</v>
      </c>
      <c r="DY212" s="7">
        <f t="shared" si="264"/>
        <v>98546.76</v>
      </c>
      <c r="DZ212" s="7">
        <f t="shared" si="264"/>
        <v>200737.59</v>
      </c>
      <c r="EA212" s="7">
        <f t="shared" ref="EA212:FX212" si="265">+EA161</f>
        <v>256488.24</v>
      </c>
      <c r="EB212" s="7">
        <f t="shared" si="265"/>
        <v>443438.89</v>
      </c>
      <c r="EC212" s="7">
        <f t="shared" si="265"/>
        <v>135007.14000000001</v>
      </c>
      <c r="ED212" s="7">
        <f t="shared" si="265"/>
        <v>74632.86</v>
      </c>
      <c r="EE212" s="7">
        <f t="shared" si="265"/>
        <v>237853.76</v>
      </c>
      <c r="EF212" s="7">
        <f t="shared" si="265"/>
        <v>1429097.54</v>
      </c>
      <c r="EG212" s="7">
        <f t="shared" si="265"/>
        <v>235281.39</v>
      </c>
      <c r="EH212" s="7">
        <f t="shared" si="265"/>
        <v>133902.91</v>
      </c>
      <c r="EI212" s="7">
        <f t="shared" si="265"/>
        <v>18165262.670000002</v>
      </c>
      <c r="EJ212" s="7">
        <f t="shared" si="265"/>
        <v>5575340.7300000004</v>
      </c>
      <c r="EK212" s="7">
        <f t="shared" si="265"/>
        <v>290588.01</v>
      </c>
      <c r="EL212" s="7">
        <f t="shared" si="265"/>
        <v>229331.47</v>
      </c>
      <c r="EM212" s="7">
        <f t="shared" si="265"/>
        <v>254880.22</v>
      </c>
      <c r="EN212" s="7">
        <f t="shared" si="265"/>
        <v>938901.26</v>
      </c>
      <c r="EO212" s="7">
        <f t="shared" si="265"/>
        <v>191318.07</v>
      </c>
      <c r="EP212" s="7">
        <f t="shared" si="265"/>
        <v>160214.26999999999</v>
      </c>
      <c r="EQ212" s="7">
        <f t="shared" si="265"/>
        <v>339671.03999999998</v>
      </c>
      <c r="ER212" s="7">
        <f t="shared" si="265"/>
        <v>163064.62</v>
      </c>
      <c r="ES212" s="7">
        <f t="shared" si="265"/>
        <v>124897.9</v>
      </c>
      <c r="ET212" s="7">
        <f t="shared" si="265"/>
        <v>219200.79</v>
      </c>
      <c r="EU212" s="7">
        <f t="shared" si="265"/>
        <v>942011.38</v>
      </c>
      <c r="EV212" s="7">
        <f t="shared" si="265"/>
        <v>106517.12</v>
      </c>
      <c r="EW212" s="7">
        <f t="shared" si="265"/>
        <v>255247.32</v>
      </c>
      <c r="EX212" s="7">
        <f t="shared" si="265"/>
        <v>101810.69</v>
      </c>
      <c r="EY212" s="7">
        <f t="shared" si="265"/>
        <v>338746.62</v>
      </c>
      <c r="EZ212" s="7">
        <f t="shared" si="265"/>
        <v>124433.38</v>
      </c>
      <c r="FA212" s="7">
        <f t="shared" si="265"/>
        <v>1534653.84</v>
      </c>
      <c r="FB212" s="7">
        <f t="shared" si="265"/>
        <v>248618.35</v>
      </c>
      <c r="FC212" s="7">
        <f t="shared" si="265"/>
        <v>631427.92000000004</v>
      </c>
      <c r="FD212" s="7">
        <f t="shared" si="265"/>
        <v>302421.94</v>
      </c>
      <c r="FE212" s="7">
        <f t="shared" si="265"/>
        <v>98128.35</v>
      </c>
      <c r="FF212" s="7">
        <f t="shared" si="265"/>
        <v>178362.49</v>
      </c>
      <c r="FG212" s="7">
        <f t="shared" si="265"/>
        <v>109633.25</v>
      </c>
      <c r="FH212" s="7">
        <f t="shared" si="265"/>
        <v>91752.23</v>
      </c>
      <c r="FI212" s="7">
        <f t="shared" si="265"/>
        <v>942890.43</v>
      </c>
      <c r="FJ212" s="7">
        <f t="shared" si="265"/>
        <v>643022.18999999994</v>
      </c>
      <c r="FK212" s="7">
        <f t="shared" si="265"/>
        <v>1434530.59</v>
      </c>
      <c r="FL212" s="7">
        <f t="shared" si="265"/>
        <v>1622316.49</v>
      </c>
      <c r="FM212" s="7">
        <f t="shared" si="265"/>
        <v>963039.73</v>
      </c>
      <c r="FN212" s="7">
        <f t="shared" si="265"/>
        <v>20100816.120000001</v>
      </c>
      <c r="FO212" s="7">
        <f t="shared" si="265"/>
        <v>516024.2</v>
      </c>
      <c r="FP212" s="7">
        <f t="shared" si="265"/>
        <v>1702427.59</v>
      </c>
      <c r="FQ212" s="7">
        <f t="shared" si="265"/>
        <v>468749.42</v>
      </c>
      <c r="FR212" s="7">
        <f t="shared" si="265"/>
        <v>127841.21</v>
      </c>
      <c r="FS212" s="7">
        <f t="shared" si="265"/>
        <v>43768.34</v>
      </c>
      <c r="FT212" s="7">
        <f t="shared" si="265"/>
        <v>49994.66</v>
      </c>
      <c r="FU212" s="7">
        <f t="shared" si="265"/>
        <v>735715.36</v>
      </c>
      <c r="FV212" s="7">
        <f t="shared" si="265"/>
        <v>448037.04</v>
      </c>
      <c r="FW212" s="7">
        <f t="shared" si="265"/>
        <v>173750.23</v>
      </c>
      <c r="FX212" s="7">
        <f t="shared" si="265"/>
        <v>60267.76</v>
      </c>
      <c r="FY212" s="7"/>
      <c r="FZ212" s="7">
        <f>SUM(C212:FX212)</f>
        <v>448302076.20999998</v>
      </c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2">
      <c r="A213" s="6" t="s">
        <v>747</v>
      </c>
      <c r="B213" s="7" t="s">
        <v>748</v>
      </c>
      <c r="C213" s="7">
        <f>+C211+C212</f>
        <v>67748030.590000004</v>
      </c>
      <c r="D213" s="7">
        <f t="shared" ref="D213:BO213" si="266">+D211+D212</f>
        <v>399688323.64999998</v>
      </c>
      <c r="E213" s="7">
        <f t="shared" si="266"/>
        <v>69405516.200000003</v>
      </c>
      <c r="F213" s="7">
        <f t="shared" si="266"/>
        <v>204651035.40000001</v>
      </c>
      <c r="G213" s="7">
        <f t="shared" si="266"/>
        <v>12795470.140000001</v>
      </c>
      <c r="H213" s="7">
        <f t="shared" si="266"/>
        <v>11642896.810000001</v>
      </c>
      <c r="I213" s="7">
        <f t="shared" si="266"/>
        <v>95788545.370000005</v>
      </c>
      <c r="J213" s="7">
        <f t="shared" si="266"/>
        <v>22053844.229999997</v>
      </c>
      <c r="K213" s="7">
        <f t="shared" si="266"/>
        <v>3599802.11</v>
      </c>
      <c r="L213" s="7">
        <f t="shared" si="266"/>
        <v>24507499.649999999</v>
      </c>
      <c r="M213" s="7">
        <f t="shared" si="266"/>
        <v>13807701.109999999</v>
      </c>
      <c r="N213" s="7">
        <f t="shared" si="266"/>
        <v>524125536.44</v>
      </c>
      <c r="O213" s="7">
        <f t="shared" si="266"/>
        <v>132139083.77999999</v>
      </c>
      <c r="P213" s="7">
        <f t="shared" si="266"/>
        <v>4234004.8199999994</v>
      </c>
      <c r="Q213" s="7">
        <f t="shared" si="266"/>
        <v>407595256.87</v>
      </c>
      <c r="R213" s="7">
        <f t="shared" si="266"/>
        <v>7110344.2300000004</v>
      </c>
      <c r="S213" s="7">
        <f t="shared" si="266"/>
        <v>16965432.780000001</v>
      </c>
      <c r="T213" s="7">
        <f t="shared" si="266"/>
        <v>2823325.56</v>
      </c>
      <c r="U213" s="7">
        <f t="shared" si="266"/>
        <v>1136998.42</v>
      </c>
      <c r="V213" s="7">
        <f t="shared" si="266"/>
        <v>3650981.76</v>
      </c>
      <c r="W213" s="7">
        <f t="shared" si="266"/>
        <v>2423155.8200000003</v>
      </c>
      <c r="X213" s="7">
        <f t="shared" si="266"/>
        <v>978617.51</v>
      </c>
      <c r="Y213" s="7">
        <f t="shared" si="266"/>
        <v>5198815.7100000009</v>
      </c>
      <c r="Z213" s="7">
        <f t="shared" si="266"/>
        <v>3329463.1199999996</v>
      </c>
      <c r="AA213" s="7">
        <f t="shared" si="266"/>
        <v>303238499.58000004</v>
      </c>
      <c r="AB213" s="7">
        <f t="shared" si="266"/>
        <v>280946549.26999998</v>
      </c>
      <c r="AC213" s="7">
        <f t="shared" si="266"/>
        <v>10043996.710000001</v>
      </c>
      <c r="AD213" s="7">
        <f t="shared" si="266"/>
        <v>13806695.060000001</v>
      </c>
      <c r="AE213" s="7">
        <f t="shared" si="266"/>
        <v>1827679.6400000001</v>
      </c>
      <c r="AF213" s="7">
        <f t="shared" si="266"/>
        <v>2895228.6</v>
      </c>
      <c r="AG213" s="7">
        <f t="shared" si="266"/>
        <v>7171598.46</v>
      </c>
      <c r="AH213" s="7">
        <f t="shared" si="266"/>
        <v>10529372.73</v>
      </c>
      <c r="AI213" s="7">
        <f t="shared" si="266"/>
        <v>4419362.74</v>
      </c>
      <c r="AJ213" s="7">
        <f t="shared" si="266"/>
        <v>2877716.62</v>
      </c>
      <c r="AK213" s="7">
        <f t="shared" si="266"/>
        <v>3269880.46</v>
      </c>
      <c r="AL213" s="7">
        <f t="shared" si="266"/>
        <v>3866251.11</v>
      </c>
      <c r="AM213" s="7">
        <f t="shared" si="266"/>
        <v>4816239.22</v>
      </c>
      <c r="AN213" s="7">
        <f t="shared" si="266"/>
        <v>4330359.8600000003</v>
      </c>
      <c r="AO213" s="7">
        <f t="shared" si="266"/>
        <v>44224190.630000003</v>
      </c>
      <c r="AP213" s="7">
        <f t="shared" si="266"/>
        <v>902806379.64999998</v>
      </c>
      <c r="AQ213" s="7">
        <f t="shared" si="266"/>
        <v>3710359.4299999997</v>
      </c>
      <c r="AR213" s="7">
        <f t="shared" si="266"/>
        <v>605120768.09000003</v>
      </c>
      <c r="AS213" s="7">
        <f t="shared" si="266"/>
        <v>70661384.670000002</v>
      </c>
      <c r="AT213" s="7">
        <f t="shared" si="266"/>
        <v>22452524.77</v>
      </c>
      <c r="AU213" s="7">
        <f t="shared" si="266"/>
        <v>4025015.78</v>
      </c>
      <c r="AV213" s="7">
        <f t="shared" si="266"/>
        <v>4541532.5199999996</v>
      </c>
      <c r="AW213" s="7">
        <f t="shared" si="266"/>
        <v>3723208.59</v>
      </c>
      <c r="AX213" s="7">
        <f t="shared" si="266"/>
        <v>1427633.39</v>
      </c>
      <c r="AY213" s="7">
        <f t="shared" si="266"/>
        <v>5162374.4300000006</v>
      </c>
      <c r="AZ213" s="7">
        <f t="shared" si="266"/>
        <v>125810007.33</v>
      </c>
      <c r="BA213" s="7">
        <f t="shared" si="266"/>
        <v>86440337.409999996</v>
      </c>
      <c r="BB213" s="7">
        <f t="shared" si="266"/>
        <v>76922022.769999996</v>
      </c>
      <c r="BC213" s="7">
        <f t="shared" si="266"/>
        <v>268245375.00999999</v>
      </c>
      <c r="BD213" s="7">
        <f t="shared" si="266"/>
        <v>33900272.969999999</v>
      </c>
      <c r="BE213" s="7">
        <f t="shared" si="266"/>
        <v>13545014.040000001</v>
      </c>
      <c r="BF213" s="7">
        <f t="shared" si="266"/>
        <v>229870420.25999999</v>
      </c>
      <c r="BG213" s="7">
        <f t="shared" si="266"/>
        <v>10510914.139999999</v>
      </c>
      <c r="BH213" s="7">
        <f t="shared" si="266"/>
        <v>6263562.5800000001</v>
      </c>
      <c r="BI213" s="7">
        <f t="shared" si="266"/>
        <v>3967147.62</v>
      </c>
      <c r="BJ213" s="7">
        <f t="shared" si="266"/>
        <v>59899880.380000003</v>
      </c>
      <c r="BK213" s="7">
        <f t="shared" si="266"/>
        <v>184769043.81</v>
      </c>
      <c r="BL213" s="7">
        <f t="shared" si="266"/>
        <v>2608794.9500000002</v>
      </c>
      <c r="BM213" s="7">
        <f t="shared" si="266"/>
        <v>4159860.2699999996</v>
      </c>
      <c r="BN213" s="7">
        <f t="shared" si="266"/>
        <v>32909496.259999998</v>
      </c>
      <c r="BO213" s="7">
        <f t="shared" si="266"/>
        <v>13373562.030000001</v>
      </c>
      <c r="BP213" s="7">
        <f t="shared" ref="BP213:EA213" si="267">+BP211+BP212</f>
        <v>3206972.83</v>
      </c>
      <c r="BQ213" s="7">
        <f t="shared" si="267"/>
        <v>62323496.130000003</v>
      </c>
      <c r="BR213" s="7">
        <f t="shared" si="267"/>
        <v>44459168.329999998</v>
      </c>
      <c r="BS213" s="7">
        <f t="shared" si="267"/>
        <v>12603750.01</v>
      </c>
      <c r="BT213" s="7">
        <f t="shared" si="267"/>
        <v>5062868.88</v>
      </c>
      <c r="BU213" s="7">
        <f t="shared" si="267"/>
        <v>5079490.47</v>
      </c>
      <c r="BV213" s="7">
        <f t="shared" si="267"/>
        <v>12722882.370000001</v>
      </c>
      <c r="BW213" s="7">
        <f t="shared" si="267"/>
        <v>19865947.010000002</v>
      </c>
      <c r="BX213" s="7">
        <f t="shared" si="267"/>
        <v>1602546.3399999999</v>
      </c>
      <c r="BY213" s="7">
        <f t="shared" si="267"/>
        <v>5641644.6199999992</v>
      </c>
      <c r="BZ213" s="7">
        <f t="shared" si="267"/>
        <v>3313371.93</v>
      </c>
      <c r="CA213" s="7">
        <f t="shared" si="267"/>
        <v>2943200.2800000003</v>
      </c>
      <c r="CB213" s="7">
        <f t="shared" si="267"/>
        <v>758271202.92999995</v>
      </c>
      <c r="CC213" s="7">
        <f t="shared" si="267"/>
        <v>2977735.9</v>
      </c>
      <c r="CD213" s="7">
        <f t="shared" si="267"/>
        <v>3143679.1</v>
      </c>
      <c r="CE213" s="7">
        <f t="shared" si="267"/>
        <v>2687615.12</v>
      </c>
      <c r="CF213" s="7">
        <f t="shared" si="267"/>
        <v>2306425.08</v>
      </c>
      <c r="CG213" s="7">
        <f t="shared" si="267"/>
        <v>3178556.96</v>
      </c>
      <c r="CH213" s="7">
        <f t="shared" si="267"/>
        <v>2005575.56</v>
      </c>
      <c r="CI213" s="7">
        <f t="shared" si="267"/>
        <v>7456647.1800000006</v>
      </c>
      <c r="CJ213" s="7">
        <f t="shared" si="267"/>
        <v>10204106.59</v>
      </c>
      <c r="CK213" s="7">
        <f t="shared" si="267"/>
        <v>50119282.469999999</v>
      </c>
      <c r="CL213" s="7">
        <f t="shared" si="267"/>
        <v>13954858.699999999</v>
      </c>
      <c r="CM213" s="7">
        <f t="shared" si="267"/>
        <v>8674451.0800000001</v>
      </c>
      <c r="CN213" s="7">
        <f t="shared" si="267"/>
        <v>296936756.66999996</v>
      </c>
      <c r="CO213" s="7">
        <f t="shared" si="267"/>
        <v>140052770.34</v>
      </c>
      <c r="CP213" s="7">
        <f t="shared" si="267"/>
        <v>10795298.58</v>
      </c>
      <c r="CQ213" s="7">
        <f t="shared" si="267"/>
        <v>9753122.6699999999</v>
      </c>
      <c r="CR213" s="7">
        <f t="shared" si="267"/>
        <v>3509865.3600000003</v>
      </c>
      <c r="CS213" s="7">
        <f t="shared" si="267"/>
        <v>4210321.33</v>
      </c>
      <c r="CT213" s="7">
        <f t="shared" si="267"/>
        <v>2099522.0300000003</v>
      </c>
      <c r="CU213" s="7">
        <f t="shared" si="267"/>
        <v>897134.62</v>
      </c>
      <c r="CV213" s="7">
        <f t="shared" si="267"/>
        <v>923953.46</v>
      </c>
      <c r="CW213" s="7">
        <f t="shared" si="267"/>
        <v>3140166.55</v>
      </c>
      <c r="CX213" s="7">
        <f t="shared" si="267"/>
        <v>5278008.1499999994</v>
      </c>
      <c r="CY213" s="7">
        <f t="shared" si="267"/>
        <v>1005630.6900000001</v>
      </c>
      <c r="CZ213" s="7">
        <f t="shared" si="267"/>
        <v>19865044.280000001</v>
      </c>
      <c r="DA213" s="7">
        <f t="shared" si="267"/>
        <v>3217385.75</v>
      </c>
      <c r="DB213" s="7">
        <f t="shared" si="267"/>
        <v>4076249.25</v>
      </c>
      <c r="DC213" s="7">
        <f t="shared" si="267"/>
        <v>2771987.1599999997</v>
      </c>
      <c r="DD213" s="7">
        <f t="shared" si="267"/>
        <v>2804169.86</v>
      </c>
      <c r="DE213" s="7">
        <f t="shared" si="267"/>
        <v>4312126.21</v>
      </c>
      <c r="DF213" s="7">
        <f t="shared" si="267"/>
        <v>199430918.59999999</v>
      </c>
      <c r="DG213" s="7">
        <f t="shared" si="267"/>
        <v>1767764.29</v>
      </c>
      <c r="DH213" s="7">
        <f t="shared" si="267"/>
        <v>19273654.66</v>
      </c>
      <c r="DI213" s="7">
        <f t="shared" si="267"/>
        <v>25688313.530000001</v>
      </c>
      <c r="DJ213" s="7">
        <f t="shared" si="267"/>
        <v>7009068.3599999994</v>
      </c>
      <c r="DK213" s="7">
        <f t="shared" si="267"/>
        <v>5315335.4899999993</v>
      </c>
      <c r="DL213" s="7">
        <f t="shared" si="267"/>
        <v>57526292.379999995</v>
      </c>
      <c r="DM213" s="7">
        <f t="shared" si="267"/>
        <v>3904922.18</v>
      </c>
      <c r="DN213" s="7">
        <f t="shared" si="267"/>
        <v>14247849.25</v>
      </c>
      <c r="DO213" s="7">
        <f t="shared" si="267"/>
        <v>32792399.710000001</v>
      </c>
      <c r="DP213" s="7">
        <f t="shared" si="267"/>
        <v>3430975.19</v>
      </c>
      <c r="DQ213" s="7">
        <f t="shared" si="267"/>
        <v>8683361.5999999996</v>
      </c>
      <c r="DR213" s="7">
        <f t="shared" si="267"/>
        <v>14922378.51</v>
      </c>
      <c r="DS213" s="7">
        <f t="shared" si="267"/>
        <v>8092177.1900000004</v>
      </c>
      <c r="DT213" s="7">
        <f t="shared" si="267"/>
        <v>2911568.42</v>
      </c>
      <c r="DU213" s="7">
        <f t="shared" si="267"/>
        <v>4501185.9300000006</v>
      </c>
      <c r="DV213" s="7">
        <f t="shared" si="267"/>
        <v>3423124.08</v>
      </c>
      <c r="DW213" s="7">
        <f t="shared" si="267"/>
        <v>4143539.04</v>
      </c>
      <c r="DX213" s="7">
        <f t="shared" si="267"/>
        <v>3171280.23</v>
      </c>
      <c r="DY213" s="7">
        <f t="shared" si="267"/>
        <v>4469834.2799999993</v>
      </c>
      <c r="DZ213" s="7">
        <f t="shared" si="267"/>
        <v>8475601</v>
      </c>
      <c r="EA213" s="7">
        <f t="shared" si="267"/>
        <v>6558837.8600000003</v>
      </c>
      <c r="EB213" s="7">
        <f t="shared" ref="EB213:FX213" si="268">+EB211+EB212</f>
        <v>6354649.5999999996</v>
      </c>
      <c r="EC213" s="7">
        <f t="shared" si="268"/>
        <v>3857888.75</v>
      </c>
      <c r="ED213" s="7">
        <f t="shared" si="268"/>
        <v>20823329.780000001</v>
      </c>
      <c r="EE213" s="7">
        <f t="shared" si="268"/>
        <v>3158256.1399999997</v>
      </c>
      <c r="EF213" s="7">
        <f t="shared" si="268"/>
        <v>15201343.530000001</v>
      </c>
      <c r="EG213" s="7">
        <f t="shared" si="268"/>
        <v>3527150.6</v>
      </c>
      <c r="EH213" s="7">
        <f t="shared" si="268"/>
        <v>3423758.99</v>
      </c>
      <c r="EI213" s="7">
        <f t="shared" si="268"/>
        <v>155661400</v>
      </c>
      <c r="EJ213" s="7">
        <f t="shared" si="268"/>
        <v>95642606.320000008</v>
      </c>
      <c r="EK213" s="7">
        <f t="shared" si="268"/>
        <v>7123322.5699999994</v>
      </c>
      <c r="EL213" s="7">
        <f t="shared" si="268"/>
        <v>4971419.3899999997</v>
      </c>
      <c r="EM213" s="7">
        <f t="shared" si="268"/>
        <v>4756431.8599999994</v>
      </c>
      <c r="EN213" s="7">
        <f t="shared" si="268"/>
        <v>10082579.890000001</v>
      </c>
      <c r="EO213" s="7">
        <f t="shared" si="268"/>
        <v>4260656.25</v>
      </c>
      <c r="EP213" s="7">
        <f t="shared" si="268"/>
        <v>5152448.3599999994</v>
      </c>
      <c r="EQ213" s="7">
        <f t="shared" si="268"/>
        <v>26780105.699999999</v>
      </c>
      <c r="ER213" s="7">
        <f t="shared" si="268"/>
        <v>4436618.1399999997</v>
      </c>
      <c r="ES213" s="7">
        <f t="shared" si="268"/>
        <v>2900406.6799999997</v>
      </c>
      <c r="ET213" s="7">
        <f t="shared" si="268"/>
        <v>3665481.48</v>
      </c>
      <c r="EU213" s="7">
        <f t="shared" si="268"/>
        <v>6878016.0099999998</v>
      </c>
      <c r="EV213" s="7">
        <f t="shared" si="268"/>
        <v>1785319.5699999998</v>
      </c>
      <c r="EW213" s="7">
        <f t="shared" si="268"/>
        <v>11819051.970000001</v>
      </c>
      <c r="EX213" s="7">
        <f t="shared" si="268"/>
        <v>3159173.44</v>
      </c>
      <c r="EY213" s="7">
        <f t="shared" si="268"/>
        <v>2718467.8000000003</v>
      </c>
      <c r="EZ213" s="7">
        <f t="shared" si="268"/>
        <v>2426149.3199999998</v>
      </c>
      <c r="FA213" s="7">
        <f t="shared" si="268"/>
        <v>36610730.180000007</v>
      </c>
      <c r="FB213" s="7">
        <f t="shared" si="268"/>
        <v>4301494.38</v>
      </c>
      <c r="FC213" s="7">
        <f t="shared" si="268"/>
        <v>21500249.630000003</v>
      </c>
      <c r="FD213" s="7">
        <f t="shared" si="268"/>
        <v>4954737.3800000008</v>
      </c>
      <c r="FE213" s="7">
        <f t="shared" si="268"/>
        <v>1821020.35</v>
      </c>
      <c r="FF213" s="7">
        <f t="shared" si="268"/>
        <v>3306981.8899999997</v>
      </c>
      <c r="FG213" s="7">
        <f t="shared" si="268"/>
        <v>2372656.8199999998</v>
      </c>
      <c r="FH213" s="7">
        <f t="shared" si="268"/>
        <v>1595037.41</v>
      </c>
      <c r="FI213" s="7">
        <f t="shared" si="268"/>
        <v>18087508.120000001</v>
      </c>
      <c r="FJ213" s="7">
        <f t="shared" si="268"/>
        <v>19334891.190000001</v>
      </c>
      <c r="FK213" s="7">
        <f t="shared" si="268"/>
        <v>25637083.129999999</v>
      </c>
      <c r="FL213" s="7">
        <f t="shared" si="268"/>
        <v>72993072.159999996</v>
      </c>
      <c r="FM213" s="7">
        <f t="shared" si="268"/>
        <v>34834565.869999997</v>
      </c>
      <c r="FN213" s="7">
        <f t="shared" si="268"/>
        <v>217539933.50999999</v>
      </c>
      <c r="FO213" s="7">
        <f t="shared" si="268"/>
        <v>11400729.989999998</v>
      </c>
      <c r="FP213" s="7">
        <f t="shared" si="268"/>
        <v>23916942.57</v>
      </c>
      <c r="FQ213" s="7">
        <f t="shared" si="268"/>
        <v>10349139.369999999</v>
      </c>
      <c r="FR213" s="7">
        <f t="shared" si="268"/>
        <v>2980522.87</v>
      </c>
      <c r="FS213" s="7">
        <f t="shared" si="268"/>
        <v>3098050.8899999997</v>
      </c>
      <c r="FT213" s="7">
        <f t="shared" si="268"/>
        <v>1307684.93</v>
      </c>
      <c r="FU213" s="7">
        <f t="shared" si="268"/>
        <v>9326474.9699999988</v>
      </c>
      <c r="FV213" s="7">
        <f t="shared" si="268"/>
        <v>7572602.5599999996</v>
      </c>
      <c r="FW213" s="7">
        <f t="shared" si="268"/>
        <v>3058449.54</v>
      </c>
      <c r="FX213" s="7">
        <f t="shared" si="268"/>
        <v>1275014.3400000001</v>
      </c>
      <c r="FY213" s="7"/>
      <c r="FZ213" s="7">
        <f>SUM(C213:FX213)</f>
        <v>8461427172.7200022</v>
      </c>
      <c r="GA213" s="7">
        <v>8464259500.0500002</v>
      </c>
      <c r="GB213" s="7">
        <f>GA213-FZ213</f>
        <v>2832327.3299980164</v>
      </c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2">
      <c r="A214" s="6" t="s">
        <v>749</v>
      </c>
      <c r="B214" s="7" t="s">
        <v>750</v>
      </c>
      <c r="C214" s="7">
        <f>C168</f>
        <v>899567.69660689146</v>
      </c>
      <c r="D214" s="7">
        <f t="shared" ref="D214:BO214" si="269">D168</f>
        <v>2778106.6479089665</v>
      </c>
      <c r="E214" s="7">
        <f t="shared" si="269"/>
        <v>1063112.7673328689</v>
      </c>
      <c r="F214" s="7">
        <f t="shared" si="269"/>
        <v>1477062.8886718722</v>
      </c>
      <c r="G214" s="7">
        <f t="shared" si="269"/>
        <v>71549.839805444004</v>
      </c>
      <c r="H214" s="7">
        <f t="shared" si="269"/>
        <v>54923.950879896001</v>
      </c>
      <c r="I214" s="7">
        <f t="shared" si="269"/>
        <v>1081865.5150377534</v>
      </c>
      <c r="J214" s="7">
        <f t="shared" si="269"/>
        <v>129130.77697693442</v>
      </c>
      <c r="K214" s="7">
        <f t="shared" si="269"/>
        <v>1052.9893710440001</v>
      </c>
      <c r="L214" s="7">
        <f t="shared" si="269"/>
        <v>94416.238388473605</v>
      </c>
      <c r="M214" s="7">
        <f t="shared" si="269"/>
        <v>124476.099981148</v>
      </c>
      <c r="N214" s="7">
        <f t="shared" si="269"/>
        <v>3019135.8580812174</v>
      </c>
      <c r="O214" s="7">
        <f t="shared" si="269"/>
        <v>248812.81237656638</v>
      </c>
      <c r="P214" s="7">
        <f t="shared" si="269"/>
        <v>26290.001938800004</v>
      </c>
      <c r="Q214" s="7">
        <f t="shared" si="269"/>
        <v>7064011.7094243001</v>
      </c>
      <c r="R214" s="7">
        <f t="shared" si="269"/>
        <v>41775.372136737606</v>
      </c>
      <c r="S214" s="7">
        <f t="shared" si="269"/>
        <v>33851.081378268005</v>
      </c>
      <c r="T214" s="7">
        <f t="shared" si="269"/>
        <v>1242.0868722328</v>
      </c>
      <c r="U214" s="7">
        <f t="shared" si="269"/>
        <v>0</v>
      </c>
      <c r="V214" s="7">
        <f t="shared" si="269"/>
        <v>0</v>
      </c>
      <c r="W214" s="7">
        <f t="shared" si="269"/>
        <v>0</v>
      </c>
      <c r="X214" s="7">
        <f t="shared" si="269"/>
        <v>0</v>
      </c>
      <c r="Y214" s="7">
        <f t="shared" si="269"/>
        <v>0</v>
      </c>
      <c r="Z214" s="7">
        <f t="shared" si="269"/>
        <v>2094.9572129407998</v>
      </c>
      <c r="AA214" s="7">
        <f t="shared" si="269"/>
        <v>1562793.3598482944</v>
      </c>
      <c r="AB214" s="7">
        <f t="shared" si="269"/>
        <v>982725.59689349763</v>
      </c>
      <c r="AC214" s="7">
        <f t="shared" si="269"/>
        <v>17019.134103382403</v>
      </c>
      <c r="AD214" s="7">
        <f t="shared" si="269"/>
        <v>17151.961420416799</v>
      </c>
      <c r="AE214" s="7">
        <f t="shared" si="269"/>
        <v>4172.4670297535995</v>
      </c>
      <c r="AF214" s="7">
        <f t="shared" si="269"/>
        <v>2530.0754628191999</v>
      </c>
      <c r="AG214" s="7">
        <f t="shared" si="269"/>
        <v>10974.395241596801</v>
      </c>
      <c r="AH214" s="7">
        <f t="shared" si="269"/>
        <v>0</v>
      </c>
      <c r="AI214" s="7">
        <f t="shared" si="269"/>
        <v>0</v>
      </c>
      <c r="AJ214" s="7">
        <f t="shared" si="269"/>
        <v>2566.8688106240002</v>
      </c>
      <c r="AK214" s="7">
        <f t="shared" si="269"/>
        <v>0</v>
      </c>
      <c r="AL214" s="7">
        <f t="shared" si="269"/>
        <v>6928.4106746008001</v>
      </c>
      <c r="AM214" s="7">
        <f t="shared" si="269"/>
        <v>0</v>
      </c>
      <c r="AN214" s="7">
        <f t="shared" si="269"/>
        <v>0</v>
      </c>
      <c r="AO214" s="7">
        <f t="shared" si="269"/>
        <v>87304.420599263991</v>
      </c>
      <c r="AP214" s="7">
        <f t="shared" si="269"/>
        <v>9431685.2608786914</v>
      </c>
      <c r="AQ214" s="7">
        <f t="shared" si="269"/>
        <v>0</v>
      </c>
      <c r="AR214" s="7">
        <f t="shared" si="269"/>
        <v>1297704.402792512</v>
      </c>
      <c r="AS214" s="7">
        <f t="shared" si="269"/>
        <v>910611.31558481359</v>
      </c>
      <c r="AT214" s="7">
        <f t="shared" si="269"/>
        <v>21416.5015042944</v>
      </c>
      <c r="AU214" s="7">
        <f t="shared" si="269"/>
        <v>5386.4379738480002</v>
      </c>
      <c r="AV214" s="7">
        <f t="shared" si="269"/>
        <v>6037.2648910608004</v>
      </c>
      <c r="AW214" s="7">
        <f t="shared" si="269"/>
        <v>1130.4373914608</v>
      </c>
      <c r="AX214" s="7">
        <f t="shared" si="269"/>
        <v>11027.237189539199</v>
      </c>
      <c r="AY214" s="7">
        <f t="shared" si="269"/>
        <v>10696.0811571552</v>
      </c>
      <c r="AZ214" s="7">
        <f t="shared" si="269"/>
        <v>619521.94619404804</v>
      </c>
      <c r="BA214" s="7">
        <f t="shared" si="269"/>
        <v>119289.48210843279</v>
      </c>
      <c r="BB214" s="7">
        <f t="shared" si="269"/>
        <v>167676.10533479362</v>
      </c>
      <c r="BC214" s="7">
        <f t="shared" si="269"/>
        <v>912492.3069679481</v>
      </c>
      <c r="BD214" s="7">
        <f t="shared" si="269"/>
        <v>35946.859749281597</v>
      </c>
      <c r="BE214" s="7">
        <f t="shared" si="269"/>
        <v>3890.0321183560004</v>
      </c>
      <c r="BF214" s="7">
        <f t="shared" si="269"/>
        <v>290390.5812688336</v>
      </c>
      <c r="BG214" s="7">
        <f t="shared" si="269"/>
        <v>58180.8408432176</v>
      </c>
      <c r="BH214" s="7">
        <f t="shared" si="269"/>
        <v>8491.1816227439995</v>
      </c>
      <c r="BI214" s="7">
        <f t="shared" si="269"/>
        <v>16898.332627520002</v>
      </c>
      <c r="BJ214" s="7">
        <f t="shared" si="269"/>
        <v>61520.729238505606</v>
      </c>
      <c r="BK214" s="7">
        <f t="shared" si="269"/>
        <v>433923.71825196798</v>
      </c>
      <c r="BL214" s="7">
        <f t="shared" si="269"/>
        <v>0</v>
      </c>
      <c r="BM214" s="7">
        <f t="shared" si="269"/>
        <v>4014.2920045311998</v>
      </c>
      <c r="BN214" s="7">
        <f t="shared" si="269"/>
        <v>11260.27059328</v>
      </c>
      <c r="BO214" s="7">
        <f t="shared" si="269"/>
        <v>10329.687186089599</v>
      </c>
      <c r="BP214" s="7">
        <f t="shared" ref="BP214:EA214" si="270">BP168</f>
        <v>0</v>
      </c>
      <c r="BQ214" s="7">
        <f t="shared" si="270"/>
        <v>865457.67061973759</v>
      </c>
      <c r="BR214" s="7">
        <f t="shared" si="270"/>
        <v>465304.27721672168</v>
      </c>
      <c r="BS214" s="7">
        <f t="shared" si="270"/>
        <v>124229.930054536</v>
      </c>
      <c r="BT214" s="7">
        <f t="shared" si="270"/>
        <v>4646.069942184</v>
      </c>
      <c r="BU214" s="7">
        <f t="shared" si="270"/>
        <v>37383.554518944002</v>
      </c>
      <c r="BV214" s="7">
        <f t="shared" si="270"/>
        <v>51526.302785743203</v>
      </c>
      <c r="BW214" s="7">
        <f t="shared" si="270"/>
        <v>101587.98285418079</v>
      </c>
      <c r="BX214" s="7">
        <f t="shared" si="270"/>
        <v>0</v>
      </c>
      <c r="BY214" s="7">
        <f t="shared" si="270"/>
        <v>1572.9406519535999</v>
      </c>
      <c r="BZ214" s="7">
        <f t="shared" si="270"/>
        <v>0</v>
      </c>
      <c r="CA214" s="7">
        <f t="shared" si="270"/>
        <v>3935.2858449455998</v>
      </c>
      <c r="CB214" s="7">
        <f t="shared" si="270"/>
        <v>1869175.0423255234</v>
      </c>
      <c r="CC214" s="7">
        <f t="shared" si="270"/>
        <v>0</v>
      </c>
      <c r="CD214" s="7">
        <f t="shared" si="270"/>
        <v>9495.1294338743992</v>
      </c>
      <c r="CE214" s="7">
        <f t="shared" si="270"/>
        <v>2497.7835694224</v>
      </c>
      <c r="CF214" s="7">
        <f t="shared" si="270"/>
        <v>0</v>
      </c>
      <c r="CG214" s="7">
        <f t="shared" si="270"/>
        <v>26126.370556296799</v>
      </c>
      <c r="CH214" s="7">
        <f t="shared" si="270"/>
        <v>13822.499466224001</v>
      </c>
      <c r="CI214" s="7">
        <f t="shared" si="270"/>
        <v>59580.645913332002</v>
      </c>
      <c r="CJ214" s="7">
        <f t="shared" si="270"/>
        <v>114369.0178953232</v>
      </c>
      <c r="CK214" s="7">
        <f t="shared" si="270"/>
        <v>105711.474509872</v>
      </c>
      <c r="CL214" s="7">
        <f t="shared" si="270"/>
        <v>22202.803839552002</v>
      </c>
      <c r="CM214" s="7">
        <f t="shared" si="270"/>
        <v>11654.8097746976</v>
      </c>
      <c r="CN214" s="7">
        <f t="shared" si="270"/>
        <v>774533.39077937754</v>
      </c>
      <c r="CO214" s="7">
        <f t="shared" si="270"/>
        <v>252077.2765747704</v>
      </c>
      <c r="CP214" s="7">
        <f t="shared" si="270"/>
        <v>100402.10964312482</v>
      </c>
      <c r="CQ214" s="7">
        <f t="shared" si="270"/>
        <v>5460.8376081000006</v>
      </c>
      <c r="CR214" s="7">
        <f t="shared" si="270"/>
        <v>0</v>
      </c>
      <c r="CS214" s="7">
        <f t="shared" si="270"/>
        <v>5672.3763227183999</v>
      </c>
      <c r="CT214" s="7">
        <f t="shared" si="270"/>
        <v>1369.6405725479999</v>
      </c>
      <c r="CU214" s="7">
        <f t="shared" si="270"/>
        <v>3043.5846402784</v>
      </c>
      <c r="CV214" s="7">
        <f t="shared" si="270"/>
        <v>0</v>
      </c>
      <c r="CW214" s="7">
        <f t="shared" si="270"/>
        <v>0</v>
      </c>
      <c r="CX214" s="7">
        <f t="shared" si="270"/>
        <v>14873.720053420802</v>
      </c>
      <c r="CY214" s="7">
        <f t="shared" si="270"/>
        <v>0</v>
      </c>
      <c r="CZ214" s="7">
        <f t="shared" si="270"/>
        <v>31242.254726062401</v>
      </c>
      <c r="DA214" s="7">
        <f t="shared" si="270"/>
        <v>0</v>
      </c>
      <c r="DB214" s="7">
        <f t="shared" si="270"/>
        <v>3961.5139005343999</v>
      </c>
      <c r="DC214" s="7">
        <f t="shared" si="270"/>
        <v>0</v>
      </c>
      <c r="DD214" s="7">
        <f t="shared" si="270"/>
        <v>1299.0085984112</v>
      </c>
      <c r="DE214" s="7">
        <f t="shared" si="270"/>
        <v>946.44079077520007</v>
      </c>
      <c r="DF214" s="7">
        <f t="shared" si="270"/>
        <v>342801.0992690688</v>
      </c>
      <c r="DG214" s="7">
        <f t="shared" si="270"/>
        <v>0</v>
      </c>
      <c r="DH214" s="7">
        <f t="shared" si="270"/>
        <v>71961.697291188</v>
      </c>
      <c r="DI214" s="7">
        <f t="shared" si="270"/>
        <v>28316.062144512001</v>
      </c>
      <c r="DJ214" s="7">
        <f t="shared" si="270"/>
        <v>3243.3623730688</v>
      </c>
      <c r="DK214" s="7">
        <f t="shared" si="270"/>
        <v>19042.353107595198</v>
      </c>
      <c r="DL214" s="7">
        <f t="shared" si="270"/>
        <v>206082.37990450082</v>
      </c>
      <c r="DM214" s="7">
        <f t="shared" si="270"/>
        <v>0</v>
      </c>
      <c r="DN214" s="7">
        <f t="shared" si="270"/>
        <v>62004.642737731199</v>
      </c>
      <c r="DO214" s="7">
        <f t="shared" si="270"/>
        <v>349762.01766658883</v>
      </c>
      <c r="DP214" s="7">
        <f t="shared" si="270"/>
        <v>0</v>
      </c>
      <c r="DQ214" s="7">
        <f t="shared" si="270"/>
        <v>46808.008542622403</v>
      </c>
      <c r="DR214" s="7">
        <f t="shared" si="270"/>
        <v>19208.8672473152</v>
      </c>
      <c r="DS214" s="7">
        <f t="shared" si="270"/>
        <v>15696.435025056</v>
      </c>
      <c r="DT214" s="7">
        <f t="shared" si="270"/>
        <v>5221.9588415615999</v>
      </c>
      <c r="DU214" s="7">
        <f t="shared" si="270"/>
        <v>2729.6458071120001</v>
      </c>
      <c r="DV214" s="7">
        <f t="shared" si="270"/>
        <v>3408.2414256048005</v>
      </c>
      <c r="DW214" s="7">
        <f t="shared" si="270"/>
        <v>0</v>
      </c>
      <c r="DX214" s="7">
        <f t="shared" si="270"/>
        <v>10138.1324159864</v>
      </c>
      <c r="DY214" s="7">
        <f t="shared" si="270"/>
        <v>1082.336743612</v>
      </c>
      <c r="DZ214" s="7">
        <f t="shared" si="270"/>
        <v>5037.3296608416003</v>
      </c>
      <c r="EA214" s="7">
        <f t="shared" si="270"/>
        <v>13652.068893068801</v>
      </c>
      <c r="EB214" s="7">
        <f t="shared" ref="EB214:FX214" si="271">EB168</f>
        <v>67579.409547379997</v>
      </c>
      <c r="EC214" s="7">
        <f t="shared" si="271"/>
        <v>0</v>
      </c>
      <c r="ED214" s="7">
        <f t="shared" si="271"/>
        <v>43662.762230813605</v>
      </c>
      <c r="EE214" s="7">
        <f t="shared" si="271"/>
        <v>18505.520038976003</v>
      </c>
      <c r="EF214" s="7">
        <f t="shared" si="271"/>
        <v>42345.253058515198</v>
      </c>
      <c r="EG214" s="7">
        <f t="shared" si="271"/>
        <v>45255.6791355272</v>
      </c>
      <c r="EH214" s="7">
        <f t="shared" si="271"/>
        <v>8208.6077607551997</v>
      </c>
      <c r="EI214" s="7">
        <f t="shared" si="271"/>
        <v>298146.79715520481</v>
      </c>
      <c r="EJ214" s="7">
        <f t="shared" si="271"/>
        <v>124292.8088527488</v>
      </c>
      <c r="EK214" s="7">
        <f t="shared" si="271"/>
        <v>9446.1768044447999</v>
      </c>
      <c r="EL214" s="7">
        <f t="shared" si="271"/>
        <v>803.40328976959995</v>
      </c>
      <c r="EM214" s="7">
        <f t="shared" si="271"/>
        <v>0</v>
      </c>
      <c r="EN214" s="7">
        <f t="shared" si="271"/>
        <v>7389.5776375920004</v>
      </c>
      <c r="EO214" s="7">
        <f t="shared" si="271"/>
        <v>2784.8336547216004</v>
      </c>
      <c r="EP214" s="7">
        <f t="shared" si="271"/>
        <v>7404.4723514751995</v>
      </c>
      <c r="EQ214" s="7">
        <f t="shared" si="271"/>
        <v>116701.54213787281</v>
      </c>
      <c r="ER214" s="7">
        <f t="shared" si="271"/>
        <v>10503.357346728</v>
      </c>
      <c r="ES214" s="7">
        <f t="shared" si="271"/>
        <v>2413.4858939008</v>
      </c>
      <c r="ET214" s="7">
        <f t="shared" si="271"/>
        <v>6420.6440374160002</v>
      </c>
      <c r="EU214" s="7">
        <f t="shared" si="271"/>
        <v>68406.404585587195</v>
      </c>
      <c r="EV214" s="7">
        <f t="shared" si="271"/>
        <v>16980.990248992002</v>
      </c>
      <c r="EW214" s="7">
        <f t="shared" si="271"/>
        <v>60699.686312503211</v>
      </c>
      <c r="EX214" s="7">
        <f t="shared" si="271"/>
        <v>1352.0675495527998</v>
      </c>
      <c r="EY214" s="7">
        <f t="shared" si="271"/>
        <v>7929.1001474079994</v>
      </c>
      <c r="EZ214" s="7">
        <f t="shared" si="271"/>
        <v>0</v>
      </c>
      <c r="FA214" s="7">
        <f t="shared" si="271"/>
        <v>462598.24601391359</v>
      </c>
      <c r="FB214" s="7">
        <f t="shared" si="271"/>
        <v>0</v>
      </c>
      <c r="FC214" s="7">
        <f t="shared" si="271"/>
        <v>26539.877475216002</v>
      </c>
      <c r="FD214" s="7">
        <f t="shared" si="271"/>
        <v>5145.41800332</v>
      </c>
      <c r="FE214" s="7">
        <f t="shared" si="271"/>
        <v>10198.9378257648</v>
      </c>
      <c r="FF214" s="7">
        <f t="shared" si="271"/>
        <v>0</v>
      </c>
      <c r="FG214" s="7">
        <f t="shared" si="271"/>
        <v>0</v>
      </c>
      <c r="FH214" s="7">
        <f t="shared" si="271"/>
        <v>0</v>
      </c>
      <c r="FI214" s="7">
        <f t="shared" si="271"/>
        <v>113536.82872934641</v>
      </c>
      <c r="FJ214" s="7">
        <f t="shared" si="271"/>
        <v>47436.661202839998</v>
      </c>
      <c r="FK214" s="7">
        <f t="shared" si="271"/>
        <v>180688.10626847358</v>
      </c>
      <c r="FL214" s="7">
        <f t="shared" si="271"/>
        <v>96045.575450831995</v>
      </c>
      <c r="FM214" s="7">
        <f t="shared" si="271"/>
        <v>59334.371070928806</v>
      </c>
      <c r="FN214" s="7">
        <f t="shared" si="271"/>
        <v>1947506.1070900511</v>
      </c>
      <c r="FO214" s="7">
        <f t="shared" si="271"/>
        <v>33742.108672412796</v>
      </c>
      <c r="FP214" s="7">
        <f t="shared" si="271"/>
        <v>203104.13698779201</v>
      </c>
      <c r="FQ214" s="7">
        <f t="shared" si="271"/>
        <v>45145.634604435196</v>
      </c>
      <c r="FR214" s="7">
        <f t="shared" si="271"/>
        <v>0</v>
      </c>
      <c r="FS214" s="7">
        <f t="shared" si="271"/>
        <v>0</v>
      </c>
      <c r="FT214" s="7">
        <f t="shared" si="271"/>
        <v>0</v>
      </c>
      <c r="FU214" s="7">
        <f t="shared" si="271"/>
        <v>106314.8030591328</v>
      </c>
      <c r="FV214" s="7">
        <f t="shared" si="271"/>
        <v>60507.554640604802</v>
      </c>
      <c r="FW214" s="7">
        <f t="shared" si="271"/>
        <v>12728.954487104</v>
      </c>
      <c r="FX214" s="7">
        <f t="shared" si="271"/>
        <v>1633.2727181104001</v>
      </c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2">
      <c r="A215" s="6" t="s">
        <v>751</v>
      </c>
      <c r="B215" s="7" t="s">
        <v>752</v>
      </c>
      <c r="C215" s="7">
        <f t="shared" ref="C215:BN215" si="272">C178</f>
        <v>1758315</v>
      </c>
      <c r="D215" s="7">
        <f t="shared" si="272"/>
        <v>347154.5</v>
      </c>
      <c r="E215" s="7">
        <f t="shared" si="272"/>
        <v>0</v>
      </c>
      <c r="F215" s="7">
        <f t="shared" si="272"/>
        <v>15572359</v>
      </c>
      <c r="G215" s="7">
        <f t="shared" si="272"/>
        <v>0</v>
      </c>
      <c r="H215" s="7">
        <f t="shared" si="272"/>
        <v>27051</v>
      </c>
      <c r="I215" s="7">
        <f t="shared" si="272"/>
        <v>18034</v>
      </c>
      <c r="J215" s="7">
        <f t="shared" si="272"/>
        <v>0</v>
      </c>
      <c r="K215" s="7">
        <f t="shared" si="272"/>
        <v>0</v>
      </c>
      <c r="L215" s="7">
        <f t="shared" si="272"/>
        <v>45085</v>
      </c>
      <c r="M215" s="7">
        <f t="shared" si="272"/>
        <v>0</v>
      </c>
      <c r="N215" s="7">
        <f t="shared" si="272"/>
        <v>126238</v>
      </c>
      <c r="O215" s="7">
        <f t="shared" si="272"/>
        <v>144272</v>
      </c>
      <c r="P215" s="7">
        <f t="shared" si="272"/>
        <v>0</v>
      </c>
      <c r="Q215" s="7">
        <f t="shared" si="272"/>
        <v>1253363</v>
      </c>
      <c r="R215" s="7">
        <f t="shared" si="272"/>
        <v>43840654</v>
      </c>
      <c r="S215" s="7">
        <f t="shared" si="272"/>
        <v>18034</v>
      </c>
      <c r="T215" s="7">
        <f t="shared" si="272"/>
        <v>0</v>
      </c>
      <c r="U215" s="7">
        <f t="shared" si="272"/>
        <v>0</v>
      </c>
      <c r="V215" s="7">
        <f t="shared" si="272"/>
        <v>0</v>
      </c>
      <c r="W215" s="7">
        <f t="shared" si="272"/>
        <v>0</v>
      </c>
      <c r="X215" s="7">
        <f t="shared" si="272"/>
        <v>0</v>
      </c>
      <c r="Y215" s="7">
        <f t="shared" si="272"/>
        <v>2966593</v>
      </c>
      <c r="Z215" s="7">
        <f t="shared" si="272"/>
        <v>0</v>
      </c>
      <c r="AA215" s="7">
        <f t="shared" si="272"/>
        <v>360680</v>
      </c>
      <c r="AB215" s="7">
        <f t="shared" si="272"/>
        <v>1762823.5</v>
      </c>
      <c r="AC215" s="7">
        <f t="shared" si="272"/>
        <v>0</v>
      </c>
      <c r="AD215" s="7">
        <f t="shared" si="272"/>
        <v>0</v>
      </c>
      <c r="AE215" s="7">
        <f t="shared" si="272"/>
        <v>0</v>
      </c>
      <c r="AF215" s="7">
        <f t="shared" si="272"/>
        <v>0</v>
      </c>
      <c r="AG215" s="7">
        <f t="shared" si="272"/>
        <v>0</v>
      </c>
      <c r="AH215" s="7">
        <f t="shared" si="272"/>
        <v>0</v>
      </c>
      <c r="AI215" s="7">
        <f t="shared" si="272"/>
        <v>0</v>
      </c>
      <c r="AJ215" s="7">
        <f t="shared" si="272"/>
        <v>0</v>
      </c>
      <c r="AK215" s="7">
        <f t="shared" si="272"/>
        <v>0</v>
      </c>
      <c r="AL215" s="7">
        <f t="shared" si="272"/>
        <v>0</v>
      </c>
      <c r="AM215" s="7">
        <f t="shared" si="272"/>
        <v>0</v>
      </c>
      <c r="AN215" s="7">
        <f t="shared" si="272"/>
        <v>0</v>
      </c>
      <c r="AO215" s="7">
        <f t="shared" si="272"/>
        <v>942276.5</v>
      </c>
      <c r="AP215" s="7">
        <f t="shared" si="272"/>
        <v>7700518</v>
      </c>
      <c r="AQ215" s="7">
        <f t="shared" si="272"/>
        <v>13525.5</v>
      </c>
      <c r="AR215" s="7">
        <f t="shared" si="272"/>
        <v>16050260</v>
      </c>
      <c r="AS215" s="7">
        <f t="shared" si="272"/>
        <v>36068</v>
      </c>
      <c r="AT215" s="7">
        <f t="shared" si="272"/>
        <v>18034</v>
      </c>
      <c r="AU215" s="7">
        <f t="shared" si="272"/>
        <v>0</v>
      </c>
      <c r="AV215" s="7">
        <f t="shared" si="272"/>
        <v>0</v>
      </c>
      <c r="AW215" s="7">
        <f t="shared" si="272"/>
        <v>0</v>
      </c>
      <c r="AX215" s="7">
        <f t="shared" si="272"/>
        <v>0</v>
      </c>
      <c r="AY215" s="7">
        <f t="shared" si="272"/>
        <v>0</v>
      </c>
      <c r="AZ215" s="7">
        <f t="shared" si="272"/>
        <v>1109091</v>
      </c>
      <c r="BA215" s="7">
        <f t="shared" si="272"/>
        <v>4508.5</v>
      </c>
      <c r="BB215" s="7">
        <f t="shared" si="272"/>
        <v>27051</v>
      </c>
      <c r="BC215" s="7">
        <f t="shared" si="272"/>
        <v>5054028.5</v>
      </c>
      <c r="BD215" s="7">
        <f t="shared" si="272"/>
        <v>0</v>
      </c>
      <c r="BE215" s="7">
        <f t="shared" si="272"/>
        <v>0</v>
      </c>
      <c r="BF215" s="7">
        <f t="shared" si="272"/>
        <v>9846564</v>
      </c>
      <c r="BG215" s="7">
        <f t="shared" si="272"/>
        <v>0</v>
      </c>
      <c r="BH215" s="7">
        <f t="shared" si="272"/>
        <v>184848.5</v>
      </c>
      <c r="BI215" s="7">
        <f t="shared" si="272"/>
        <v>0</v>
      </c>
      <c r="BJ215" s="7">
        <f t="shared" si="272"/>
        <v>49593.5</v>
      </c>
      <c r="BK215" s="7">
        <f t="shared" si="272"/>
        <v>90440510</v>
      </c>
      <c r="BL215" s="7">
        <f t="shared" si="272"/>
        <v>31559.5</v>
      </c>
      <c r="BM215" s="7">
        <f t="shared" si="272"/>
        <v>36068</v>
      </c>
      <c r="BN215" s="7">
        <f t="shared" si="272"/>
        <v>284035.5</v>
      </c>
      <c r="BO215" s="7">
        <f t="shared" ref="BO215:DZ215" si="273">BO178</f>
        <v>0</v>
      </c>
      <c r="BP215" s="7">
        <f t="shared" si="273"/>
        <v>0</v>
      </c>
      <c r="BQ215" s="7">
        <f t="shared" si="273"/>
        <v>0</v>
      </c>
      <c r="BR215" s="7">
        <f t="shared" si="273"/>
        <v>0</v>
      </c>
      <c r="BS215" s="7">
        <f t="shared" si="273"/>
        <v>0</v>
      </c>
      <c r="BT215" s="7">
        <f t="shared" si="273"/>
        <v>0</v>
      </c>
      <c r="BU215" s="7">
        <f t="shared" si="273"/>
        <v>0</v>
      </c>
      <c r="BV215" s="7">
        <f t="shared" si="273"/>
        <v>0</v>
      </c>
      <c r="BW215" s="7">
        <f t="shared" si="273"/>
        <v>0</v>
      </c>
      <c r="BX215" s="7">
        <f t="shared" si="273"/>
        <v>0</v>
      </c>
      <c r="BY215" s="7">
        <f t="shared" si="273"/>
        <v>0</v>
      </c>
      <c r="BZ215" s="7">
        <f t="shared" si="273"/>
        <v>0</v>
      </c>
      <c r="CA215" s="7">
        <f t="shared" si="273"/>
        <v>0</v>
      </c>
      <c r="CB215" s="7">
        <f t="shared" si="273"/>
        <v>8327199.5</v>
      </c>
      <c r="CC215" s="7">
        <f t="shared" si="273"/>
        <v>0</v>
      </c>
      <c r="CD215" s="7">
        <f t="shared" si="273"/>
        <v>0</v>
      </c>
      <c r="CE215" s="7">
        <f t="shared" si="273"/>
        <v>0</v>
      </c>
      <c r="CF215" s="7">
        <f t="shared" si="273"/>
        <v>0</v>
      </c>
      <c r="CG215" s="7">
        <f t="shared" si="273"/>
        <v>0</v>
      </c>
      <c r="CH215" s="7">
        <f t="shared" si="273"/>
        <v>0</v>
      </c>
      <c r="CI215" s="7">
        <f t="shared" si="273"/>
        <v>0</v>
      </c>
      <c r="CJ215" s="7">
        <f t="shared" si="273"/>
        <v>0</v>
      </c>
      <c r="CK215" s="7">
        <f t="shared" si="273"/>
        <v>8656320</v>
      </c>
      <c r="CL215" s="7">
        <f t="shared" si="273"/>
        <v>117221</v>
      </c>
      <c r="CM215" s="7">
        <f t="shared" si="273"/>
        <v>243459</v>
      </c>
      <c r="CN215" s="7">
        <f t="shared" si="273"/>
        <v>6018847.5</v>
      </c>
      <c r="CO215" s="7">
        <f t="shared" si="273"/>
        <v>211899.5</v>
      </c>
      <c r="CP215" s="7">
        <f t="shared" si="273"/>
        <v>45085</v>
      </c>
      <c r="CQ215" s="7">
        <f t="shared" si="273"/>
        <v>0</v>
      </c>
      <c r="CR215" s="7">
        <f t="shared" si="273"/>
        <v>0</v>
      </c>
      <c r="CS215" s="7">
        <f t="shared" si="273"/>
        <v>0</v>
      </c>
      <c r="CT215" s="7">
        <f t="shared" si="273"/>
        <v>0</v>
      </c>
      <c r="CU215" s="7">
        <f t="shared" si="273"/>
        <v>3363341</v>
      </c>
      <c r="CV215" s="7">
        <f t="shared" si="273"/>
        <v>0</v>
      </c>
      <c r="CW215" s="7">
        <f t="shared" si="273"/>
        <v>0</v>
      </c>
      <c r="CX215" s="7">
        <f t="shared" si="273"/>
        <v>0</v>
      </c>
      <c r="CY215" s="7">
        <f t="shared" si="273"/>
        <v>0</v>
      </c>
      <c r="CZ215" s="7">
        <f t="shared" si="273"/>
        <v>0</v>
      </c>
      <c r="DA215" s="7">
        <f t="shared" si="273"/>
        <v>0</v>
      </c>
      <c r="DB215" s="7">
        <f t="shared" si="273"/>
        <v>0</v>
      </c>
      <c r="DC215" s="7">
        <f t="shared" si="273"/>
        <v>0</v>
      </c>
      <c r="DD215" s="7">
        <f t="shared" si="273"/>
        <v>0</v>
      </c>
      <c r="DE215" s="7">
        <f t="shared" si="273"/>
        <v>0</v>
      </c>
      <c r="DF215" s="7">
        <f t="shared" si="273"/>
        <v>297561</v>
      </c>
      <c r="DG215" s="7">
        <f t="shared" si="273"/>
        <v>0</v>
      </c>
      <c r="DH215" s="7">
        <f t="shared" si="273"/>
        <v>0</v>
      </c>
      <c r="DI215" s="7">
        <f t="shared" si="273"/>
        <v>27051</v>
      </c>
      <c r="DJ215" s="7">
        <f t="shared" si="273"/>
        <v>0</v>
      </c>
      <c r="DK215" s="7">
        <f t="shared" si="273"/>
        <v>0</v>
      </c>
      <c r="DL215" s="7">
        <f t="shared" si="273"/>
        <v>0</v>
      </c>
      <c r="DM215" s="7">
        <f t="shared" si="273"/>
        <v>0</v>
      </c>
      <c r="DN215" s="7">
        <f t="shared" si="273"/>
        <v>0</v>
      </c>
      <c r="DO215" s="7">
        <f t="shared" si="273"/>
        <v>0</v>
      </c>
      <c r="DP215" s="7">
        <f t="shared" si="273"/>
        <v>0</v>
      </c>
      <c r="DQ215" s="7">
        <f t="shared" si="273"/>
        <v>0</v>
      </c>
      <c r="DR215" s="7">
        <f t="shared" si="273"/>
        <v>0</v>
      </c>
      <c r="DS215" s="7">
        <f t="shared" si="273"/>
        <v>0</v>
      </c>
      <c r="DT215" s="7">
        <f t="shared" si="273"/>
        <v>0</v>
      </c>
      <c r="DU215" s="7">
        <f t="shared" si="273"/>
        <v>0</v>
      </c>
      <c r="DV215" s="7">
        <f t="shared" si="273"/>
        <v>0</v>
      </c>
      <c r="DW215" s="7">
        <f t="shared" si="273"/>
        <v>0</v>
      </c>
      <c r="DX215" s="7">
        <f t="shared" si="273"/>
        <v>0</v>
      </c>
      <c r="DY215" s="7">
        <f t="shared" si="273"/>
        <v>0</v>
      </c>
      <c r="DZ215" s="7">
        <f t="shared" si="273"/>
        <v>0</v>
      </c>
      <c r="EA215" s="7">
        <f t="shared" ref="EA215:FX215" si="274">EA178</f>
        <v>0</v>
      </c>
      <c r="EB215" s="7">
        <f t="shared" si="274"/>
        <v>0</v>
      </c>
      <c r="EC215" s="7">
        <f t="shared" si="274"/>
        <v>0</v>
      </c>
      <c r="ED215" s="7">
        <f t="shared" si="274"/>
        <v>0</v>
      </c>
      <c r="EE215" s="7">
        <f t="shared" si="274"/>
        <v>0</v>
      </c>
      <c r="EF215" s="7">
        <f t="shared" si="274"/>
        <v>27051</v>
      </c>
      <c r="EG215" s="7">
        <f t="shared" si="274"/>
        <v>0</v>
      </c>
      <c r="EH215" s="7">
        <f t="shared" si="274"/>
        <v>0</v>
      </c>
      <c r="EI215" s="7">
        <f t="shared" si="274"/>
        <v>27051</v>
      </c>
      <c r="EJ215" s="7">
        <f t="shared" si="274"/>
        <v>1577975</v>
      </c>
      <c r="EK215" s="7">
        <f t="shared" si="274"/>
        <v>0</v>
      </c>
      <c r="EL215" s="7">
        <f t="shared" si="274"/>
        <v>0</v>
      </c>
      <c r="EM215" s="7">
        <f t="shared" si="274"/>
        <v>0</v>
      </c>
      <c r="EN215" s="7">
        <f t="shared" si="274"/>
        <v>757428</v>
      </c>
      <c r="EO215" s="7">
        <f t="shared" si="274"/>
        <v>0</v>
      </c>
      <c r="EP215" s="7">
        <f t="shared" si="274"/>
        <v>0</v>
      </c>
      <c r="EQ215" s="7">
        <f t="shared" si="274"/>
        <v>0</v>
      </c>
      <c r="ER215" s="7">
        <f t="shared" si="274"/>
        <v>9017</v>
      </c>
      <c r="ES215" s="7">
        <f t="shared" si="274"/>
        <v>0</v>
      </c>
      <c r="ET215" s="7">
        <f t="shared" si="274"/>
        <v>0</v>
      </c>
      <c r="EU215" s="7">
        <f t="shared" si="274"/>
        <v>0</v>
      </c>
      <c r="EV215" s="7">
        <f t="shared" si="274"/>
        <v>0</v>
      </c>
      <c r="EW215" s="7">
        <f t="shared" si="274"/>
        <v>0</v>
      </c>
      <c r="EX215" s="7">
        <f t="shared" si="274"/>
        <v>0</v>
      </c>
      <c r="EY215" s="7">
        <f t="shared" si="274"/>
        <v>3304730.5</v>
      </c>
      <c r="EZ215" s="7">
        <f t="shared" si="274"/>
        <v>0</v>
      </c>
      <c r="FA215" s="7">
        <f t="shared" si="274"/>
        <v>63119</v>
      </c>
      <c r="FB215" s="7">
        <f t="shared" si="274"/>
        <v>0</v>
      </c>
      <c r="FC215" s="7">
        <f t="shared" si="274"/>
        <v>9017</v>
      </c>
      <c r="FD215" s="7">
        <f t="shared" si="274"/>
        <v>0</v>
      </c>
      <c r="FE215" s="7">
        <f t="shared" si="274"/>
        <v>0</v>
      </c>
      <c r="FF215" s="7">
        <f t="shared" si="274"/>
        <v>0</v>
      </c>
      <c r="FG215" s="7">
        <f t="shared" si="274"/>
        <v>0</v>
      </c>
      <c r="FH215" s="7">
        <f t="shared" si="274"/>
        <v>0</v>
      </c>
      <c r="FI215" s="7">
        <f t="shared" si="274"/>
        <v>9017</v>
      </c>
      <c r="FJ215" s="7">
        <f t="shared" si="274"/>
        <v>0</v>
      </c>
      <c r="FK215" s="7">
        <f t="shared" si="274"/>
        <v>0</v>
      </c>
      <c r="FL215" s="7">
        <f t="shared" si="274"/>
        <v>0</v>
      </c>
      <c r="FM215" s="7">
        <f t="shared" si="274"/>
        <v>0</v>
      </c>
      <c r="FN215" s="7">
        <f t="shared" si="274"/>
        <v>3124390.5</v>
      </c>
      <c r="FO215" s="7">
        <f t="shared" si="274"/>
        <v>0</v>
      </c>
      <c r="FP215" s="7">
        <f t="shared" si="274"/>
        <v>0</v>
      </c>
      <c r="FQ215" s="7">
        <f t="shared" si="274"/>
        <v>0</v>
      </c>
      <c r="FR215" s="7">
        <f t="shared" si="274"/>
        <v>0</v>
      </c>
      <c r="FS215" s="7">
        <f t="shared" si="274"/>
        <v>0</v>
      </c>
      <c r="FT215" s="7">
        <f t="shared" si="274"/>
        <v>0</v>
      </c>
      <c r="FU215" s="7">
        <f t="shared" si="274"/>
        <v>0</v>
      </c>
      <c r="FV215" s="7">
        <f t="shared" si="274"/>
        <v>0</v>
      </c>
      <c r="FW215" s="7">
        <f t="shared" si="274"/>
        <v>0</v>
      </c>
      <c r="FX215" s="7">
        <f t="shared" si="274"/>
        <v>0</v>
      </c>
      <c r="FY215" s="7"/>
      <c r="FZ215" s="7">
        <f>SUM(C215:FX215)</f>
        <v>236285976.5</v>
      </c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2">
      <c r="A216" s="6" t="s">
        <v>753</v>
      </c>
      <c r="B216" s="7" t="s">
        <v>754</v>
      </c>
      <c r="C216" s="7">
        <f>C213+C214+C215</f>
        <v>70405913.286606893</v>
      </c>
      <c r="D216" s="7">
        <f t="shared" ref="D216:BO216" si="275">D213+D214+D215</f>
        <v>402813584.79790896</v>
      </c>
      <c r="E216" s="7">
        <f t="shared" si="275"/>
        <v>70468628.96733287</v>
      </c>
      <c r="F216" s="7">
        <f t="shared" si="275"/>
        <v>221700457.28867188</v>
      </c>
      <c r="G216" s="7">
        <f t="shared" si="275"/>
        <v>12867019.979805445</v>
      </c>
      <c r="H216" s="7">
        <f t="shared" si="275"/>
        <v>11724871.760879897</v>
      </c>
      <c r="I216" s="7">
        <f t="shared" si="275"/>
        <v>96888444.885037765</v>
      </c>
      <c r="J216" s="7">
        <f t="shared" si="275"/>
        <v>22182975.006976932</v>
      </c>
      <c r="K216" s="7">
        <f t="shared" si="275"/>
        <v>3600855.099371044</v>
      </c>
      <c r="L216" s="7">
        <f t="shared" si="275"/>
        <v>24647000.888388474</v>
      </c>
      <c r="M216" s="7">
        <f t="shared" si="275"/>
        <v>13932177.209981147</v>
      </c>
      <c r="N216" s="7">
        <f t="shared" si="275"/>
        <v>527270910.29808122</v>
      </c>
      <c r="O216" s="7">
        <f t="shared" si="275"/>
        <v>132532168.59237656</v>
      </c>
      <c r="P216" s="7">
        <f t="shared" si="275"/>
        <v>4260294.8219387997</v>
      </c>
      <c r="Q216" s="7">
        <f t="shared" si="275"/>
        <v>415912631.57942432</v>
      </c>
      <c r="R216" s="7">
        <f t="shared" si="275"/>
        <v>50992773.602136739</v>
      </c>
      <c r="S216" s="7">
        <f t="shared" si="275"/>
        <v>17017317.861378267</v>
      </c>
      <c r="T216" s="7">
        <f t="shared" si="275"/>
        <v>2824567.6468722327</v>
      </c>
      <c r="U216" s="7">
        <f t="shared" si="275"/>
        <v>1136998.42</v>
      </c>
      <c r="V216" s="7">
        <f t="shared" si="275"/>
        <v>3650981.76</v>
      </c>
      <c r="W216" s="7">
        <f t="shared" si="275"/>
        <v>2423155.8200000003</v>
      </c>
      <c r="X216" s="7">
        <f t="shared" si="275"/>
        <v>978617.51</v>
      </c>
      <c r="Y216" s="7">
        <f t="shared" si="275"/>
        <v>8165408.7100000009</v>
      </c>
      <c r="Z216" s="7">
        <f t="shared" si="275"/>
        <v>3331558.0772129404</v>
      </c>
      <c r="AA216" s="7">
        <f t="shared" si="275"/>
        <v>305161972.93984836</v>
      </c>
      <c r="AB216" s="7">
        <f t="shared" si="275"/>
        <v>283692098.36689347</v>
      </c>
      <c r="AC216" s="7">
        <f t="shared" si="275"/>
        <v>10061015.844103383</v>
      </c>
      <c r="AD216" s="7">
        <f t="shared" si="275"/>
        <v>13823847.021420417</v>
      </c>
      <c r="AE216" s="7">
        <f t="shared" si="275"/>
        <v>1831852.1070297537</v>
      </c>
      <c r="AF216" s="7">
        <f t="shared" si="275"/>
        <v>2897758.6754628192</v>
      </c>
      <c r="AG216" s="7">
        <f t="shared" si="275"/>
        <v>7182572.8552415967</v>
      </c>
      <c r="AH216" s="7">
        <f t="shared" si="275"/>
        <v>10529372.73</v>
      </c>
      <c r="AI216" s="7">
        <f t="shared" si="275"/>
        <v>4419362.74</v>
      </c>
      <c r="AJ216" s="7">
        <f t="shared" si="275"/>
        <v>2880283.488810624</v>
      </c>
      <c r="AK216" s="7">
        <f t="shared" si="275"/>
        <v>3269880.46</v>
      </c>
      <c r="AL216" s="7">
        <f t="shared" si="275"/>
        <v>3873179.5206746007</v>
      </c>
      <c r="AM216" s="7">
        <f t="shared" si="275"/>
        <v>4816239.22</v>
      </c>
      <c r="AN216" s="7">
        <f t="shared" si="275"/>
        <v>4330359.8600000003</v>
      </c>
      <c r="AO216" s="7">
        <f t="shared" si="275"/>
        <v>45253771.55059927</v>
      </c>
      <c r="AP216" s="7">
        <f t="shared" si="275"/>
        <v>919938582.91087866</v>
      </c>
      <c r="AQ216" s="7">
        <f t="shared" si="275"/>
        <v>3723884.9299999997</v>
      </c>
      <c r="AR216" s="7">
        <f t="shared" si="275"/>
        <v>622468732.49279249</v>
      </c>
      <c r="AS216" s="7">
        <f t="shared" si="275"/>
        <v>71608063.98558481</v>
      </c>
      <c r="AT216" s="7">
        <f t="shared" si="275"/>
        <v>22491975.271504294</v>
      </c>
      <c r="AU216" s="7">
        <f t="shared" si="275"/>
        <v>4030402.2179738479</v>
      </c>
      <c r="AV216" s="7">
        <f t="shared" si="275"/>
        <v>4547569.7848910606</v>
      </c>
      <c r="AW216" s="7">
        <f t="shared" si="275"/>
        <v>3724339.0273914607</v>
      </c>
      <c r="AX216" s="7">
        <f t="shared" si="275"/>
        <v>1438660.6271895391</v>
      </c>
      <c r="AY216" s="7">
        <f t="shared" si="275"/>
        <v>5173070.511157156</v>
      </c>
      <c r="AZ216" s="7">
        <f t="shared" si="275"/>
        <v>127538620.27619405</v>
      </c>
      <c r="BA216" s="7">
        <f t="shared" si="275"/>
        <v>86564135.392108425</v>
      </c>
      <c r="BB216" s="7">
        <f t="shared" si="275"/>
        <v>77116749.875334784</v>
      </c>
      <c r="BC216" s="7">
        <f t="shared" si="275"/>
        <v>274211895.81696796</v>
      </c>
      <c r="BD216" s="7">
        <f t="shared" si="275"/>
        <v>33936219.829749279</v>
      </c>
      <c r="BE216" s="7">
        <f t="shared" si="275"/>
        <v>13548904.072118357</v>
      </c>
      <c r="BF216" s="7">
        <f t="shared" si="275"/>
        <v>240007374.84126884</v>
      </c>
      <c r="BG216" s="7">
        <f t="shared" si="275"/>
        <v>10569094.980843216</v>
      </c>
      <c r="BH216" s="7">
        <f t="shared" si="275"/>
        <v>6456902.2616227437</v>
      </c>
      <c r="BI216" s="7">
        <f t="shared" si="275"/>
        <v>3984045.9526275201</v>
      </c>
      <c r="BJ216" s="7">
        <f t="shared" si="275"/>
        <v>60010994.609238505</v>
      </c>
      <c r="BK216" s="7">
        <f t="shared" si="275"/>
        <v>275643477.52825201</v>
      </c>
      <c r="BL216" s="7">
        <f t="shared" si="275"/>
        <v>2640354.4500000002</v>
      </c>
      <c r="BM216" s="7">
        <f t="shared" si="275"/>
        <v>4199942.5620045308</v>
      </c>
      <c r="BN216" s="7">
        <f t="shared" si="275"/>
        <v>33204792.03059328</v>
      </c>
      <c r="BO216" s="7">
        <f t="shared" si="275"/>
        <v>13383891.717186091</v>
      </c>
      <c r="BP216" s="7">
        <f t="shared" ref="BP216:EA216" si="276">BP213+BP214+BP215</f>
        <v>3206972.83</v>
      </c>
      <c r="BQ216" s="7">
        <f t="shared" si="276"/>
        <v>63188953.800619744</v>
      </c>
      <c r="BR216" s="7">
        <f t="shared" si="276"/>
        <v>44924472.607216723</v>
      </c>
      <c r="BS216" s="7">
        <f t="shared" si="276"/>
        <v>12727979.940054536</v>
      </c>
      <c r="BT216" s="7">
        <f t="shared" si="276"/>
        <v>5067514.9499421837</v>
      </c>
      <c r="BU216" s="7">
        <f t="shared" si="276"/>
        <v>5116874.0245189434</v>
      </c>
      <c r="BV216" s="7">
        <f t="shared" si="276"/>
        <v>12774408.672785744</v>
      </c>
      <c r="BW216" s="7">
        <f t="shared" si="276"/>
        <v>19967534.992854182</v>
      </c>
      <c r="BX216" s="7">
        <f t="shared" si="276"/>
        <v>1602546.3399999999</v>
      </c>
      <c r="BY216" s="7">
        <f t="shared" si="276"/>
        <v>5643217.5606519524</v>
      </c>
      <c r="BZ216" s="7">
        <f t="shared" si="276"/>
        <v>3313371.93</v>
      </c>
      <c r="CA216" s="7">
        <f t="shared" si="276"/>
        <v>2947135.5658449461</v>
      </c>
      <c r="CB216" s="7">
        <f t="shared" si="276"/>
        <v>768467577.47232544</v>
      </c>
      <c r="CC216" s="7">
        <f t="shared" si="276"/>
        <v>2977735.9</v>
      </c>
      <c r="CD216" s="7">
        <f t="shared" si="276"/>
        <v>3153174.2294338746</v>
      </c>
      <c r="CE216" s="7">
        <f t="shared" si="276"/>
        <v>2690112.9035694227</v>
      </c>
      <c r="CF216" s="7">
        <f t="shared" si="276"/>
        <v>2306425.08</v>
      </c>
      <c r="CG216" s="7">
        <f t="shared" si="276"/>
        <v>3204683.3305562967</v>
      </c>
      <c r="CH216" s="7">
        <f t="shared" si="276"/>
        <v>2019398.0594662242</v>
      </c>
      <c r="CI216" s="7">
        <f t="shared" si="276"/>
        <v>7516227.8259133324</v>
      </c>
      <c r="CJ216" s="7">
        <f t="shared" si="276"/>
        <v>10318475.607895322</v>
      </c>
      <c r="CK216" s="7">
        <f t="shared" si="276"/>
        <v>58881313.944509871</v>
      </c>
      <c r="CL216" s="7">
        <f t="shared" si="276"/>
        <v>14094282.503839551</v>
      </c>
      <c r="CM216" s="7">
        <f t="shared" si="276"/>
        <v>8929564.8897746969</v>
      </c>
      <c r="CN216" s="7">
        <f t="shared" si="276"/>
        <v>303730137.56077933</v>
      </c>
      <c r="CO216" s="7">
        <f t="shared" si="276"/>
        <v>140516747.11657476</v>
      </c>
      <c r="CP216" s="7">
        <f t="shared" si="276"/>
        <v>10940785.689643124</v>
      </c>
      <c r="CQ216" s="7">
        <f t="shared" si="276"/>
        <v>9758583.5076081008</v>
      </c>
      <c r="CR216" s="7">
        <f t="shared" si="276"/>
        <v>3509865.3600000003</v>
      </c>
      <c r="CS216" s="7">
        <f t="shared" si="276"/>
        <v>4215993.7063227184</v>
      </c>
      <c r="CT216" s="7">
        <f t="shared" si="276"/>
        <v>2100891.6705725482</v>
      </c>
      <c r="CU216" s="7">
        <f t="shared" si="276"/>
        <v>4263519.2046402786</v>
      </c>
      <c r="CV216" s="7">
        <f t="shared" si="276"/>
        <v>923953.46</v>
      </c>
      <c r="CW216" s="7">
        <f t="shared" si="276"/>
        <v>3140166.55</v>
      </c>
      <c r="CX216" s="7">
        <f t="shared" si="276"/>
        <v>5292881.8700534198</v>
      </c>
      <c r="CY216" s="7">
        <f t="shared" si="276"/>
        <v>1005630.6900000001</v>
      </c>
      <c r="CZ216" s="7">
        <f t="shared" si="276"/>
        <v>19896286.534726065</v>
      </c>
      <c r="DA216" s="7">
        <f t="shared" si="276"/>
        <v>3217385.75</v>
      </c>
      <c r="DB216" s="7">
        <f t="shared" si="276"/>
        <v>4080210.7639005342</v>
      </c>
      <c r="DC216" s="7">
        <f t="shared" si="276"/>
        <v>2771987.1599999997</v>
      </c>
      <c r="DD216" s="7">
        <f t="shared" si="276"/>
        <v>2805468.8685984109</v>
      </c>
      <c r="DE216" s="7">
        <f t="shared" si="276"/>
        <v>4313072.6507907752</v>
      </c>
      <c r="DF216" s="7">
        <f t="shared" si="276"/>
        <v>200071280.69926906</v>
      </c>
      <c r="DG216" s="7">
        <f t="shared" si="276"/>
        <v>1767764.29</v>
      </c>
      <c r="DH216" s="7">
        <f t="shared" si="276"/>
        <v>19345616.357291188</v>
      </c>
      <c r="DI216" s="7">
        <f t="shared" si="276"/>
        <v>25743680.592144512</v>
      </c>
      <c r="DJ216" s="7">
        <f t="shared" si="276"/>
        <v>7012311.7223730683</v>
      </c>
      <c r="DK216" s="7">
        <f t="shared" si="276"/>
        <v>5334377.8431075942</v>
      </c>
      <c r="DL216" s="7">
        <f t="shared" si="276"/>
        <v>57732374.759904496</v>
      </c>
      <c r="DM216" s="7">
        <f t="shared" si="276"/>
        <v>3904922.18</v>
      </c>
      <c r="DN216" s="7">
        <f t="shared" si="276"/>
        <v>14309853.892737731</v>
      </c>
      <c r="DO216" s="7">
        <f t="shared" si="276"/>
        <v>33142161.72766659</v>
      </c>
      <c r="DP216" s="7">
        <f t="shared" si="276"/>
        <v>3430975.19</v>
      </c>
      <c r="DQ216" s="7">
        <f t="shared" si="276"/>
        <v>8730169.6085426211</v>
      </c>
      <c r="DR216" s="7">
        <f t="shared" si="276"/>
        <v>14941587.377247315</v>
      </c>
      <c r="DS216" s="7">
        <f t="shared" si="276"/>
        <v>8107873.6250250563</v>
      </c>
      <c r="DT216" s="7">
        <f t="shared" si="276"/>
        <v>2916790.3788415617</v>
      </c>
      <c r="DU216" s="7">
        <f t="shared" si="276"/>
        <v>4503915.5758071123</v>
      </c>
      <c r="DV216" s="7">
        <f t="shared" si="276"/>
        <v>3426532.3214256051</v>
      </c>
      <c r="DW216" s="7">
        <f t="shared" si="276"/>
        <v>4143539.04</v>
      </c>
      <c r="DX216" s="7">
        <f t="shared" si="276"/>
        <v>3181418.3624159866</v>
      </c>
      <c r="DY216" s="7">
        <f t="shared" si="276"/>
        <v>4470916.6167436112</v>
      </c>
      <c r="DZ216" s="7">
        <f t="shared" si="276"/>
        <v>8480638.3296608422</v>
      </c>
      <c r="EA216" s="7">
        <f t="shared" si="276"/>
        <v>6572489.9288930688</v>
      </c>
      <c r="EB216" s="7">
        <f t="shared" ref="EB216:FX216" si="277">EB213+EB214+EB215</f>
        <v>6422229.0095473798</v>
      </c>
      <c r="EC216" s="7">
        <f t="shared" si="277"/>
        <v>3857888.75</v>
      </c>
      <c r="ED216" s="7">
        <f t="shared" si="277"/>
        <v>20866992.542230815</v>
      </c>
      <c r="EE216" s="7">
        <f t="shared" si="277"/>
        <v>3176761.6600389755</v>
      </c>
      <c r="EF216" s="7">
        <f t="shared" si="277"/>
        <v>15270739.783058517</v>
      </c>
      <c r="EG216" s="7">
        <f t="shared" si="277"/>
        <v>3572406.2791355271</v>
      </c>
      <c r="EH216" s="7">
        <f t="shared" si="277"/>
        <v>3431967.5977607556</v>
      </c>
      <c r="EI216" s="7">
        <f t="shared" si="277"/>
        <v>155986597.7971552</v>
      </c>
      <c r="EJ216" s="7">
        <f t="shared" si="277"/>
        <v>97344874.128852755</v>
      </c>
      <c r="EK216" s="7">
        <f t="shared" si="277"/>
        <v>7132768.7468044441</v>
      </c>
      <c r="EL216" s="7">
        <f t="shared" si="277"/>
        <v>4972222.7932897694</v>
      </c>
      <c r="EM216" s="7">
        <f t="shared" si="277"/>
        <v>4756431.8599999994</v>
      </c>
      <c r="EN216" s="7">
        <f t="shared" si="277"/>
        <v>10847397.467637593</v>
      </c>
      <c r="EO216" s="7">
        <f t="shared" si="277"/>
        <v>4263441.0836547213</v>
      </c>
      <c r="EP216" s="7">
        <f t="shared" si="277"/>
        <v>5159852.832351475</v>
      </c>
      <c r="EQ216" s="7">
        <f t="shared" si="277"/>
        <v>26896807.242137872</v>
      </c>
      <c r="ER216" s="7">
        <f t="shared" si="277"/>
        <v>4456138.4973467281</v>
      </c>
      <c r="ES216" s="7">
        <f t="shared" si="277"/>
        <v>2902820.1658939007</v>
      </c>
      <c r="ET216" s="7">
        <f t="shared" si="277"/>
        <v>3671902.1240374162</v>
      </c>
      <c r="EU216" s="7">
        <f t="shared" si="277"/>
        <v>6946422.4145855866</v>
      </c>
      <c r="EV216" s="7">
        <f t="shared" si="277"/>
        <v>1802300.5602489919</v>
      </c>
      <c r="EW216" s="7">
        <f t="shared" si="277"/>
        <v>11879751.656312505</v>
      </c>
      <c r="EX216" s="7">
        <f t="shared" si="277"/>
        <v>3160525.5075495527</v>
      </c>
      <c r="EY216" s="7">
        <f t="shared" si="277"/>
        <v>6031127.4001474082</v>
      </c>
      <c r="EZ216" s="7">
        <f t="shared" si="277"/>
        <v>2426149.3199999998</v>
      </c>
      <c r="FA216" s="7">
        <f t="shared" si="277"/>
        <v>37136447.426013924</v>
      </c>
      <c r="FB216" s="7">
        <f t="shared" si="277"/>
        <v>4301494.38</v>
      </c>
      <c r="FC216" s="7">
        <f t="shared" si="277"/>
        <v>21535806.50747522</v>
      </c>
      <c r="FD216" s="7">
        <f t="shared" si="277"/>
        <v>4959882.7980033206</v>
      </c>
      <c r="FE216" s="7">
        <f t="shared" si="277"/>
        <v>1831219.2878257649</v>
      </c>
      <c r="FF216" s="7">
        <f t="shared" si="277"/>
        <v>3306981.8899999997</v>
      </c>
      <c r="FG216" s="7">
        <f t="shared" si="277"/>
        <v>2372656.8199999998</v>
      </c>
      <c r="FH216" s="7">
        <f t="shared" si="277"/>
        <v>1595037.41</v>
      </c>
      <c r="FI216" s="7">
        <f t="shared" si="277"/>
        <v>18210061.948729347</v>
      </c>
      <c r="FJ216" s="7">
        <f t="shared" si="277"/>
        <v>19382327.851202842</v>
      </c>
      <c r="FK216" s="7">
        <f t="shared" si="277"/>
        <v>25817771.236268472</v>
      </c>
      <c r="FL216" s="7">
        <f t="shared" si="277"/>
        <v>73089117.735450834</v>
      </c>
      <c r="FM216" s="7">
        <f t="shared" si="277"/>
        <v>34893900.241070926</v>
      </c>
      <c r="FN216" s="7">
        <f t="shared" si="277"/>
        <v>222611830.11709005</v>
      </c>
      <c r="FO216" s="7">
        <f t="shared" si="277"/>
        <v>11434472.09867241</v>
      </c>
      <c r="FP216" s="7">
        <f t="shared" si="277"/>
        <v>24120046.706987791</v>
      </c>
      <c r="FQ216" s="7">
        <f t="shared" si="277"/>
        <v>10394285.004604435</v>
      </c>
      <c r="FR216" s="7">
        <f t="shared" si="277"/>
        <v>2980522.87</v>
      </c>
      <c r="FS216" s="7">
        <f t="shared" si="277"/>
        <v>3098050.8899999997</v>
      </c>
      <c r="FT216" s="7">
        <f t="shared" si="277"/>
        <v>1307684.93</v>
      </c>
      <c r="FU216" s="7">
        <f t="shared" si="277"/>
        <v>9432789.7730591316</v>
      </c>
      <c r="FV216" s="7">
        <f t="shared" si="277"/>
        <v>7633110.1146406047</v>
      </c>
      <c r="FW216" s="7">
        <f t="shared" si="277"/>
        <v>3071178.494487104</v>
      </c>
      <c r="FX216" s="7">
        <f t="shared" si="277"/>
        <v>1276647.6127181104</v>
      </c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2">
      <c r="A217" s="6" t="s">
        <v>755</v>
      </c>
      <c r="B217" s="7" t="s">
        <v>756</v>
      </c>
      <c r="C217" s="7">
        <f t="shared" ref="C217:BN217" si="278">C208</f>
        <v>63946996.100000001</v>
      </c>
      <c r="D217" s="7">
        <f t="shared" si="278"/>
        <v>385244310.77999997</v>
      </c>
      <c r="E217" s="7">
        <f t="shared" si="278"/>
        <v>62709667.93</v>
      </c>
      <c r="F217" s="7">
        <f t="shared" si="278"/>
        <v>215158362.5</v>
      </c>
      <c r="G217" s="7">
        <f t="shared" si="278"/>
        <v>11743401.15</v>
      </c>
      <c r="H217" s="7">
        <f t="shared" si="278"/>
        <v>10781236.65</v>
      </c>
      <c r="I217" s="7">
        <f t="shared" si="278"/>
        <v>87976249.930000007</v>
      </c>
      <c r="J217" s="7">
        <f t="shared" si="278"/>
        <v>21774046.32</v>
      </c>
      <c r="K217" s="7">
        <f t="shared" si="278"/>
        <v>2427817.4700000002</v>
      </c>
      <c r="L217" s="7">
        <f t="shared" si="278"/>
        <v>22494624.190000001</v>
      </c>
      <c r="M217" s="7">
        <f t="shared" si="278"/>
        <v>11137624.42</v>
      </c>
      <c r="N217" s="7">
        <f t="shared" si="278"/>
        <v>499713039.35000002</v>
      </c>
      <c r="O217" s="7">
        <f t="shared" si="278"/>
        <v>131394326.65000001</v>
      </c>
      <c r="P217" s="7">
        <f t="shared" si="278"/>
        <v>2887567.15</v>
      </c>
      <c r="Q217" s="7">
        <f t="shared" si="278"/>
        <v>364465973.41000003</v>
      </c>
      <c r="R217" s="7">
        <f t="shared" si="278"/>
        <v>48497503.729999997</v>
      </c>
      <c r="S217" s="7">
        <f t="shared" si="278"/>
        <v>15953824.65</v>
      </c>
      <c r="T217" s="7">
        <f t="shared" si="278"/>
        <v>1601587</v>
      </c>
      <c r="U217" s="7">
        <f t="shared" si="278"/>
        <v>531350.04</v>
      </c>
      <c r="V217" s="7">
        <f t="shared" si="278"/>
        <v>2603992.04</v>
      </c>
      <c r="W217" s="7">
        <f t="shared" si="278"/>
        <v>1311417.1200000001</v>
      </c>
      <c r="X217" s="7">
        <f t="shared" si="278"/>
        <v>471055</v>
      </c>
      <c r="Y217" s="7">
        <f t="shared" si="278"/>
        <v>7512273.75</v>
      </c>
      <c r="Z217" s="7">
        <f t="shared" si="278"/>
        <v>2270485.1</v>
      </c>
      <c r="AA217" s="7">
        <f t="shared" si="278"/>
        <v>294588227.76999998</v>
      </c>
      <c r="AB217" s="7">
        <f t="shared" si="278"/>
        <v>270924592.61000001</v>
      </c>
      <c r="AC217" s="7">
        <f t="shared" si="278"/>
        <v>9458784.4000000004</v>
      </c>
      <c r="AD217" s="7">
        <f t="shared" si="278"/>
        <v>13472173</v>
      </c>
      <c r="AE217" s="7">
        <f t="shared" si="278"/>
        <v>945878.44</v>
      </c>
      <c r="AF217" s="7">
        <f t="shared" si="278"/>
        <v>1646808.28</v>
      </c>
      <c r="AG217" s="7">
        <f t="shared" si="278"/>
        <v>6218868.1100000003</v>
      </c>
      <c r="AH217" s="7">
        <f t="shared" si="278"/>
        <v>9911939.3100000005</v>
      </c>
      <c r="AI217" s="7">
        <f t="shared" si="278"/>
        <v>3509359.75</v>
      </c>
      <c r="AJ217" s="7">
        <f t="shared" si="278"/>
        <v>1554481.5</v>
      </c>
      <c r="AK217" s="7">
        <f t="shared" si="278"/>
        <v>1964299.35</v>
      </c>
      <c r="AL217" s="7">
        <f t="shared" si="278"/>
        <v>2708566.25</v>
      </c>
      <c r="AM217" s="7">
        <f t="shared" si="278"/>
        <v>4008678.05</v>
      </c>
      <c r="AN217" s="7">
        <f t="shared" si="278"/>
        <v>3278542.8</v>
      </c>
      <c r="AO217" s="7">
        <f t="shared" si="278"/>
        <v>44382968.600000001</v>
      </c>
      <c r="AP217" s="7">
        <f t="shared" si="278"/>
        <v>839816349.16999996</v>
      </c>
      <c r="AQ217" s="7">
        <f t="shared" si="278"/>
        <v>2373511.0499999998</v>
      </c>
      <c r="AR217" s="7">
        <f t="shared" si="278"/>
        <v>613873697.38</v>
      </c>
      <c r="AS217" s="7">
        <f t="shared" si="278"/>
        <v>64719456.380000003</v>
      </c>
      <c r="AT217" s="7">
        <f t="shared" si="278"/>
        <v>21768527.57</v>
      </c>
      <c r="AU217" s="7">
        <f t="shared" si="278"/>
        <v>2680302.9500000002</v>
      </c>
      <c r="AV217" s="7">
        <f t="shared" si="278"/>
        <v>3179621.25</v>
      </c>
      <c r="AW217" s="7">
        <f t="shared" si="278"/>
        <v>2414627.9300000002</v>
      </c>
      <c r="AX217" s="7">
        <f t="shared" si="278"/>
        <v>683029.75</v>
      </c>
      <c r="AY217" s="7">
        <f t="shared" si="278"/>
        <v>4121731.25</v>
      </c>
      <c r="AZ217" s="7">
        <f t="shared" si="278"/>
        <v>122345458.45999999</v>
      </c>
      <c r="BA217" s="7">
        <f t="shared" si="278"/>
        <v>87719660.049999997</v>
      </c>
      <c r="BB217" s="7">
        <f t="shared" si="278"/>
        <v>76677120.599999994</v>
      </c>
      <c r="BC217" s="7">
        <f t="shared" si="278"/>
        <v>263496470.03</v>
      </c>
      <c r="BD217" s="7">
        <f t="shared" si="278"/>
        <v>34386072.890000001</v>
      </c>
      <c r="BE217" s="7">
        <f t="shared" si="278"/>
        <v>12786316.92</v>
      </c>
      <c r="BF217" s="7">
        <f t="shared" si="278"/>
        <v>241157179.63999999</v>
      </c>
      <c r="BG217" s="7">
        <f t="shared" si="278"/>
        <v>9372110.2799999993</v>
      </c>
      <c r="BH217" s="7">
        <f t="shared" si="278"/>
        <v>5554875.5</v>
      </c>
      <c r="BI217" s="7">
        <f t="shared" si="278"/>
        <v>2633197.4500000002</v>
      </c>
      <c r="BJ217" s="7">
        <f t="shared" si="278"/>
        <v>60227811.859999999</v>
      </c>
      <c r="BK217" s="7">
        <f t="shared" si="278"/>
        <v>268872375.56</v>
      </c>
      <c r="BL217" s="7">
        <f t="shared" si="278"/>
        <v>1402329.55</v>
      </c>
      <c r="BM217" s="7">
        <f t="shared" si="278"/>
        <v>2994293.4</v>
      </c>
      <c r="BN217" s="7">
        <f t="shared" si="278"/>
        <v>33174037.710000001</v>
      </c>
      <c r="BO217" s="7">
        <f t="shared" ref="BO217:DZ217" si="279">BO208</f>
        <v>12840959.300000001</v>
      </c>
      <c r="BP217" s="7">
        <f t="shared" si="279"/>
        <v>1878567.34</v>
      </c>
      <c r="BQ217" s="7">
        <f t="shared" si="279"/>
        <v>57427257.159999996</v>
      </c>
      <c r="BR217" s="7">
        <f t="shared" si="279"/>
        <v>43943778.840000004</v>
      </c>
      <c r="BS217" s="7">
        <f t="shared" si="279"/>
        <v>11270461.93</v>
      </c>
      <c r="BT217" s="7">
        <f t="shared" si="279"/>
        <v>3975704.2</v>
      </c>
      <c r="BU217" s="7">
        <f t="shared" si="279"/>
        <v>3938019.8</v>
      </c>
      <c r="BV217" s="7">
        <f t="shared" si="279"/>
        <v>12139087.35</v>
      </c>
      <c r="BW217" s="7">
        <f t="shared" si="279"/>
        <v>19233175.649999999</v>
      </c>
      <c r="BX217" s="7">
        <f t="shared" si="279"/>
        <v>720714.15</v>
      </c>
      <c r="BY217" s="7">
        <f t="shared" si="279"/>
        <v>4791571.46</v>
      </c>
      <c r="BZ217" s="7">
        <f t="shared" si="279"/>
        <v>2180984.65</v>
      </c>
      <c r="CA217" s="7">
        <f t="shared" si="279"/>
        <v>1625139.75</v>
      </c>
      <c r="CB217" s="7">
        <f t="shared" si="279"/>
        <v>746067161.41999996</v>
      </c>
      <c r="CC217" s="7">
        <f t="shared" si="279"/>
        <v>1822982.85</v>
      </c>
      <c r="CD217" s="7">
        <f t="shared" si="279"/>
        <v>2210190.06</v>
      </c>
      <c r="CE217" s="7">
        <f t="shared" si="279"/>
        <v>1545060.4</v>
      </c>
      <c r="CF217" s="7">
        <f t="shared" si="279"/>
        <v>1285980.1499999999</v>
      </c>
      <c r="CG217" s="7">
        <f t="shared" si="279"/>
        <v>1991620.54</v>
      </c>
      <c r="CH217" s="7">
        <f t="shared" si="279"/>
        <v>1017478.8</v>
      </c>
      <c r="CI217" s="7">
        <f t="shared" si="279"/>
        <v>6830297.5</v>
      </c>
      <c r="CJ217" s="7">
        <f t="shared" si="279"/>
        <v>9222314.7899999991</v>
      </c>
      <c r="CK217" s="7">
        <f t="shared" si="279"/>
        <v>56535292.310000002</v>
      </c>
      <c r="CL217" s="7">
        <f t="shared" si="279"/>
        <v>12847953.43</v>
      </c>
      <c r="CM217" s="7">
        <f t="shared" si="279"/>
        <v>7381826.4699999997</v>
      </c>
      <c r="CN217" s="7">
        <f t="shared" si="279"/>
        <v>307406431.26999998</v>
      </c>
      <c r="CO217" s="7">
        <f t="shared" si="279"/>
        <v>141376719.78999999</v>
      </c>
      <c r="CP217" s="7">
        <f t="shared" si="279"/>
        <v>9881655.5099999998</v>
      </c>
      <c r="CQ217" s="7">
        <f t="shared" si="279"/>
        <v>8464858.3499999996</v>
      </c>
      <c r="CR217" s="7">
        <f t="shared" si="279"/>
        <v>2298748.4</v>
      </c>
      <c r="CS217" s="7">
        <f t="shared" si="279"/>
        <v>3210710.88</v>
      </c>
      <c r="CT217" s="7">
        <f t="shared" si="279"/>
        <v>1055163.2</v>
      </c>
      <c r="CU217" s="7">
        <f t="shared" si="279"/>
        <v>4079344.6</v>
      </c>
      <c r="CV217" s="7">
        <f t="shared" si="279"/>
        <v>471055</v>
      </c>
      <c r="CW217" s="7">
        <f t="shared" si="279"/>
        <v>1888930.55</v>
      </c>
      <c r="CX217" s="7">
        <f t="shared" si="279"/>
        <v>4555101.8499999996</v>
      </c>
      <c r="CY217" s="7">
        <f t="shared" si="279"/>
        <v>471055</v>
      </c>
      <c r="CZ217" s="7">
        <f t="shared" si="279"/>
        <v>19289702.25</v>
      </c>
      <c r="DA217" s="7">
        <f t="shared" si="279"/>
        <v>1987852.1</v>
      </c>
      <c r="DB217" s="7">
        <f t="shared" si="279"/>
        <v>3010041.45</v>
      </c>
      <c r="DC217" s="7">
        <f t="shared" si="279"/>
        <v>1554481.5</v>
      </c>
      <c r="DD217" s="7">
        <f t="shared" si="279"/>
        <v>1538465.63</v>
      </c>
      <c r="DE217" s="7">
        <f t="shared" si="279"/>
        <v>3344490.5</v>
      </c>
      <c r="DF217" s="7">
        <f t="shared" si="279"/>
        <v>205211196.55000001</v>
      </c>
      <c r="DG217" s="7">
        <f t="shared" si="279"/>
        <v>843188.45</v>
      </c>
      <c r="DH217" s="7">
        <f t="shared" si="279"/>
        <v>19379202.699999999</v>
      </c>
      <c r="DI217" s="7">
        <f t="shared" si="279"/>
        <v>25100366.539999999</v>
      </c>
      <c r="DJ217" s="7">
        <f t="shared" si="279"/>
        <v>6217926</v>
      </c>
      <c r="DK217" s="7">
        <f t="shared" si="279"/>
        <v>4526838.55</v>
      </c>
      <c r="DL217" s="7">
        <f t="shared" si="279"/>
        <v>54947623.640000001</v>
      </c>
      <c r="DM217" s="7">
        <f t="shared" si="279"/>
        <v>2346796.0099999998</v>
      </c>
      <c r="DN217" s="7">
        <f t="shared" si="279"/>
        <v>12979449.470000001</v>
      </c>
      <c r="DO217" s="7">
        <f t="shared" si="279"/>
        <v>31111298.530000001</v>
      </c>
      <c r="DP217" s="7">
        <f t="shared" si="279"/>
        <v>2030247.05</v>
      </c>
      <c r="DQ217" s="7">
        <f t="shared" si="279"/>
        <v>7909013.4500000002</v>
      </c>
      <c r="DR217" s="7">
        <f t="shared" si="279"/>
        <v>13520220.609999999</v>
      </c>
      <c r="DS217" s="7">
        <f t="shared" si="279"/>
        <v>6960308.6799999997</v>
      </c>
      <c r="DT217" s="7">
        <f t="shared" si="279"/>
        <v>1535639.3</v>
      </c>
      <c r="DU217" s="7">
        <f t="shared" si="279"/>
        <v>3532912.5</v>
      </c>
      <c r="DV217" s="7">
        <f t="shared" si="279"/>
        <v>2143300.25</v>
      </c>
      <c r="DW217" s="7">
        <f t="shared" si="279"/>
        <v>3017578.33</v>
      </c>
      <c r="DX217" s="7">
        <f t="shared" si="279"/>
        <v>1618544.98</v>
      </c>
      <c r="DY217" s="7">
        <f t="shared" si="279"/>
        <v>3043957.41</v>
      </c>
      <c r="DZ217" s="7">
        <f t="shared" si="279"/>
        <v>7428537.3499999996</v>
      </c>
      <c r="EA217" s="7">
        <f t="shared" ref="EA217:FX217" si="280">EA208</f>
        <v>5566927.9900000002</v>
      </c>
      <c r="EB217" s="7">
        <f t="shared" si="280"/>
        <v>5603670.2800000003</v>
      </c>
      <c r="EC217" s="7">
        <f t="shared" si="280"/>
        <v>2995909.8</v>
      </c>
      <c r="ED217" s="7">
        <f t="shared" si="280"/>
        <v>15400672.17</v>
      </c>
      <c r="EE217" s="7">
        <f t="shared" si="280"/>
        <v>1903062.2</v>
      </c>
      <c r="EF217" s="7">
        <f t="shared" si="280"/>
        <v>14244433.01</v>
      </c>
      <c r="EG217" s="7">
        <f t="shared" si="280"/>
        <v>2576670.85</v>
      </c>
      <c r="EH217" s="7">
        <f t="shared" si="280"/>
        <v>2416512.15</v>
      </c>
      <c r="EI217" s="7">
        <f t="shared" si="280"/>
        <v>145314544.65000001</v>
      </c>
      <c r="EJ217" s="7">
        <f t="shared" si="280"/>
        <v>97700516.189999998</v>
      </c>
      <c r="EK217" s="7">
        <f t="shared" si="280"/>
        <v>6542011.8399999999</v>
      </c>
      <c r="EL217" s="7">
        <f t="shared" si="280"/>
        <v>4448643.42</v>
      </c>
      <c r="EM217" s="7">
        <f t="shared" si="280"/>
        <v>3947440.9</v>
      </c>
      <c r="EN217" s="7">
        <f t="shared" si="280"/>
        <v>10083374.890000001</v>
      </c>
      <c r="EO217" s="7">
        <f t="shared" si="280"/>
        <v>3303979.77</v>
      </c>
      <c r="EP217" s="7">
        <f t="shared" si="280"/>
        <v>4065204.65</v>
      </c>
      <c r="EQ217" s="7">
        <f t="shared" si="280"/>
        <v>25784608.59</v>
      </c>
      <c r="ER217" s="7">
        <f t="shared" si="280"/>
        <v>3075585.05</v>
      </c>
      <c r="ES217" s="7">
        <f t="shared" si="280"/>
        <v>1733482.4</v>
      </c>
      <c r="ET217" s="7">
        <f t="shared" si="280"/>
        <v>2022710.17</v>
      </c>
      <c r="EU217" s="7">
        <f t="shared" si="280"/>
        <v>5755349.9900000002</v>
      </c>
      <c r="EV217" s="7">
        <f t="shared" si="280"/>
        <v>819635.7</v>
      </c>
      <c r="EW217" s="7">
        <f t="shared" si="280"/>
        <v>8471453.1199999992</v>
      </c>
      <c r="EX217" s="7">
        <f t="shared" si="280"/>
        <v>1704276.99</v>
      </c>
      <c r="EY217" s="7">
        <f t="shared" si="280"/>
        <v>5566736.6100000003</v>
      </c>
      <c r="EZ217" s="7">
        <f t="shared" si="280"/>
        <v>1294459.1399999999</v>
      </c>
      <c r="FA217" s="7">
        <f t="shared" si="280"/>
        <v>33437365.75</v>
      </c>
      <c r="FB217" s="7">
        <f t="shared" si="280"/>
        <v>3155126.39</v>
      </c>
      <c r="FC217" s="7">
        <f t="shared" si="280"/>
        <v>21344040.059999999</v>
      </c>
      <c r="FD217" s="7">
        <f t="shared" si="280"/>
        <v>4088757.4</v>
      </c>
      <c r="FE217" s="7">
        <f t="shared" si="280"/>
        <v>891236.06</v>
      </c>
      <c r="FF217" s="7">
        <f t="shared" si="280"/>
        <v>1985025.77</v>
      </c>
      <c r="FG217" s="7">
        <f t="shared" si="280"/>
        <v>1218148.23</v>
      </c>
      <c r="FH217" s="7">
        <f t="shared" si="280"/>
        <v>764993.32</v>
      </c>
      <c r="FI217" s="7">
        <f t="shared" si="280"/>
        <v>17422036.129999999</v>
      </c>
      <c r="FJ217" s="7">
        <f t="shared" si="280"/>
        <v>19303833.899999999</v>
      </c>
      <c r="FK217" s="7">
        <f t="shared" si="280"/>
        <v>25036573.25</v>
      </c>
      <c r="FL217" s="7">
        <f t="shared" si="280"/>
        <v>75608095.939999998</v>
      </c>
      <c r="FM217" s="7">
        <f t="shared" si="280"/>
        <v>35710679.549999997</v>
      </c>
      <c r="FN217" s="7">
        <f t="shared" si="280"/>
        <v>210269884.63999999</v>
      </c>
      <c r="FO217" s="7">
        <f t="shared" si="280"/>
        <v>10697659.050000001</v>
      </c>
      <c r="FP217" s="7">
        <f t="shared" si="280"/>
        <v>22587087.25</v>
      </c>
      <c r="FQ217" s="7">
        <f t="shared" si="280"/>
        <v>9731996.3000000007</v>
      </c>
      <c r="FR217" s="7">
        <f t="shared" si="280"/>
        <v>1675071.58</v>
      </c>
      <c r="FS217" s="7">
        <f t="shared" si="280"/>
        <v>1877625.23</v>
      </c>
      <c r="FT217" s="7">
        <f t="shared" si="280"/>
        <v>605776.73</v>
      </c>
      <c r="FU217" s="7">
        <f t="shared" si="280"/>
        <v>8039024.6299999999</v>
      </c>
      <c r="FV217" s="7">
        <f t="shared" si="280"/>
        <v>6744565.4900000002</v>
      </c>
      <c r="FW217" s="7">
        <f t="shared" si="280"/>
        <v>1708045.43</v>
      </c>
      <c r="FX217" s="7">
        <f t="shared" si="280"/>
        <v>560555.44999999995</v>
      </c>
      <c r="FY217" s="7"/>
      <c r="FZ217" s="7">
        <f>SUM(C217:FX217)</f>
        <v>8274430675.7600031</v>
      </c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2">
      <c r="A218" s="6" t="s">
        <v>757</v>
      </c>
      <c r="B218" s="7" t="s">
        <v>758</v>
      </c>
      <c r="C218" s="7">
        <f t="shared" ref="C218:BN218" si="281">IF(C192&gt;0,C192,999999999.99)</f>
        <v>165697352.22999999</v>
      </c>
      <c r="D218" s="7">
        <f t="shared" si="281"/>
        <v>2647210059.2600002</v>
      </c>
      <c r="E218" s="7">
        <f t="shared" si="281"/>
        <v>169521945.36000001</v>
      </c>
      <c r="F218" s="7">
        <f t="shared" si="281"/>
        <v>999999999.99000001</v>
      </c>
      <c r="G218" s="7">
        <f t="shared" si="281"/>
        <v>999999999.99000001</v>
      </c>
      <c r="H218" s="7">
        <f t="shared" si="281"/>
        <v>999999999.99000001</v>
      </c>
      <c r="I218" s="7">
        <f t="shared" si="281"/>
        <v>278714642.92000002</v>
      </c>
      <c r="J218" s="7">
        <f t="shared" si="281"/>
        <v>32620437.73</v>
      </c>
      <c r="K218" s="7">
        <f t="shared" si="281"/>
        <v>999999999.99000001</v>
      </c>
      <c r="L218" s="7">
        <f t="shared" si="281"/>
        <v>36369256.18</v>
      </c>
      <c r="M218" s="7">
        <f t="shared" si="281"/>
        <v>16554486.48</v>
      </c>
      <c r="N218" s="7">
        <f t="shared" si="281"/>
        <v>999999999.99000001</v>
      </c>
      <c r="O218" s="7">
        <f t="shared" si="281"/>
        <v>999999999.99000001</v>
      </c>
      <c r="P218" s="7">
        <f t="shared" si="281"/>
        <v>999999999.99000001</v>
      </c>
      <c r="Q218" s="7">
        <f t="shared" si="281"/>
        <v>3737173232.75</v>
      </c>
      <c r="R218" s="7">
        <f t="shared" si="281"/>
        <v>52673290.229999997</v>
      </c>
      <c r="S218" s="7">
        <f t="shared" si="281"/>
        <v>22407104.260000002</v>
      </c>
      <c r="T218" s="7">
        <f t="shared" si="281"/>
        <v>999999999.99000001</v>
      </c>
      <c r="U218" s="7">
        <f t="shared" si="281"/>
        <v>999999999.99000001</v>
      </c>
      <c r="V218" s="7">
        <f t="shared" si="281"/>
        <v>999999999.99000001</v>
      </c>
      <c r="W218" s="7">
        <f t="shared" si="281"/>
        <v>999999999.99000001</v>
      </c>
      <c r="X218" s="7">
        <f t="shared" si="281"/>
        <v>999999999.99000001</v>
      </c>
      <c r="Y218" s="7">
        <f t="shared" si="281"/>
        <v>8363954.54</v>
      </c>
      <c r="Z218" s="7">
        <f t="shared" si="281"/>
        <v>999999999.99000001</v>
      </c>
      <c r="AA218" s="7">
        <f t="shared" si="281"/>
        <v>999999999.99000001</v>
      </c>
      <c r="AB218" s="7">
        <f t="shared" si="281"/>
        <v>999999999.99000001</v>
      </c>
      <c r="AC218" s="7">
        <f t="shared" si="281"/>
        <v>999999999.99000001</v>
      </c>
      <c r="AD218" s="7">
        <f t="shared" si="281"/>
        <v>999999999.99000001</v>
      </c>
      <c r="AE218" s="7">
        <f t="shared" si="281"/>
        <v>999999999.99000001</v>
      </c>
      <c r="AF218" s="7">
        <f t="shared" si="281"/>
        <v>999999999.99000001</v>
      </c>
      <c r="AG218" s="7">
        <f t="shared" si="281"/>
        <v>999999999.99000001</v>
      </c>
      <c r="AH218" s="7">
        <f t="shared" si="281"/>
        <v>12491733.529999999</v>
      </c>
      <c r="AI218" s="7">
        <f t="shared" si="281"/>
        <v>999999999.99000001</v>
      </c>
      <c r="AJ218" s="7">
        <f t="shared" si="281"/>
        <v>999999999.99000001</v>
      </c>
      <c r="AK218" s="7">
        <f t="shared" si="281"/>
        <v>999999999.99000001</v>
      </c>
      <c r="AL218" s="7">
        <f t="shared" si="281"/>
        <v>999999999.99000001</v>
      </c>
      <c r="AM218" s="7">
        <f t="shared" si="281"/>
        <v>999999999.99000001</v>
      </c>
      <c r="AN218" s="7">
        <f t="shared" si="281"/>
        <v>999999999.99000001</v>
      </c>
      <c r="AO218" s="7">
        <f t="shared" si="281"/>
        <v>81141769.590000004</v>
      </c>
      <c r="AP218" s="7">
        <f t="shared" si="281"/>
        <v>14671265300.4</v>
      </c>
      <c r="AQ218" s="7">
        <f t="shared" si="281"/>
        <v>999999999.99000001</v>
      </c>
      <c r="AR218" s="7">
        <f t="shared" si="281"/>
        <v>999999999.99000001</v>
      </c>
      <c r="AS218" s="7">
        <f t="shared" si="281"/>
        <v>999999999.99000001</v>
      </c>
      <c r="AT218" s="7">
        <f t="shared" si="281"/>
        <v>999999999.99000001</v>
      </c>
      <c r="AU218" s="7">
        <f t="shared" si="281"/>
        <v>999999999.99000001</v>
      </c>
      <c r="AV218" s="7">
        <f t="shared" si="281"/>
        <v>999999999.99000001</v>
      </c>
      <c r="AW218" s="7">
        <f t="shared" si="281"/>
        <v>999999999.99000001</v>
      </c>
      <c r="AX218" s="7">
        <f t="shared" si="281"/>
        <v>999999999.99000001</v>
      </c>
      <c r="AY218" s="7">
        <f t="shared" si="281"/>
        <v>999999999.99000001</v>
      </c>
      <c r="AZ218" s="7">
        <f t="shared" si="281"/>
        <v>401100272.22000003</v>
      </c>
      <c r="BA218" s="7">
        <f t="shared" si="281"/>
        <v>999999999.99000001</v>
      </c>
      <c r="BB218" s="7">
        <f t="shared" si="281"/>
        <v>167438980.87</v>
      </c>
      <c r="BC218" s="7">
        <f t="shared" si="281"/>
        <v>1447280031.8399999</v>
      </c>
      <c r="BD218" s="7">
        <f t="shared" si="281"/>
        <v>999999999.99000001</v>
      </c>
      <c r="BE218" s="7">
        <f t="shared" si="281"/>
        <v>999999999.99000001</v>
      </c>
      <c r="BF218" s="7">
        <f t="shared" si="281"/>
        <v>999999999.99000001</v>
      </c>
      <c r="BG218" s="7">
        <f t="shared" si="281"/>
        <v>12313484.07</v>
      </c>
      <c r="BH218" s="7">
        <f t="shared" si="281"/>
        <v>999999999.99000001</v>
      </c>
      <c r="BI218" s="7">
        <f t="shared" si="281"/>
        <v>999999999.99000001</v>
      </c>
      <c r="BJ218" s="7">
        <f t="shared" si="281"/>
        <v>999999999.99000001</v>
      </c>
      <c r="BK218" s="7">
        <f t="shared" si="281"/>
        <v>999999999.99000001</v>
      </c>
      <c r="BL218" s="7">
        <f t="shared" si="281"/>
        <v>999999999.99000001</v>
      </c>
      <c r="BM218" s="7">
        <f t="shared" si="281"/>
        <v>999999999.99000001</v>
      </c>
      <c r="BN218" s="7">
        <f t="shared" si="281"/>
        <v>54940394.600000001</v>
      </c>
      <c r="BO218" s="7">
        <f t="shared" ref="BO218:DZ218" si="282">IF(BO192&gt;0,BO192,999999999.99)</f>
        <v>16648733.25</v>
      </c>
      <c r="BP218" s="7">
        <f t="shared" si="282"/>
        <v>999999999.99000001</v>
      </c>
      <c r="BQ218" s="7">
        <f t="shared" si="282"/>
        <v>999999999.99000001</v>
      </c>
      <c r="BR218" s="7">
        <f t="shared" si="282"/>
        <v>999999999.99000001</v>
      </c>
      <c r="BS218" s="7">
        <f t="shared" si="282"/>
        <v>15421394.970000001</v>
      </c>
      <c r="BT218" s="7">
        <f t="shared" si="282"/>
        <v>999999999.99000001</v>
      </c>
      <c r="BU218" s="7">
        <f t="shared" si="282"/>
        <v>999999999.99000001</v>
      </c>
      <c r="BV218" s="7">
        <f t="shared" si="282"/>
        <v>999999999.99000001</v>
      </c>
      <c r="BW218" s="7">
        <f t="shared" si="282"/>
        <v>999999999.99000001</v>
      </c>
      <c r="BX218" s="7">
        <f t="shared" si="282"/>
        <v>999999999.99000001</v>
      </c>
      <c r="BY218" s="7">
        <f t="shared" si="282"/>
        <v>5527063.2599999998</v>
      </c>
      <c r="BZ218" s="7">
        <f t="shared" si="282"/>
        <v>999999999.99000001</v>
      </c>
      <c r="CA218" s="7">
        <f t="shared" si="282"/>
        <v>999999999.99000001</v>
      </c>
      <c r="CB218" s="7">
        <f t="shared" si="282"/>
        <v>999999999.99000001</v>
      </c>
      <c r="CC218" s="7">
        <f t="shared" si="282"/>
        <v>999999999.99000001</v>
      </c>
      <c r="CD218" s="7">
        <f t="shared" si="282"/>
        <v>999999999.99000001</v>
      </c>
      <c r="CE218" s="7">
        <f t="shared" si="282"/>
        <v>999999999.99000001</v>
      </c>
      <c r="CF218" s="7">
        <f t="shared" si="282"/>
        <v>999999999.99000001</v>
      </c>
      <c r="CG218" s="7">
        <f t="shared" si="282"/>
        <v>999999999.99000001</v>
      </c>
      <c r="CH218" s="7">
        <f t="shared" si="282"/>
        <v>999999999.99000001</v>
      </c>
      <c r="CI218" s="7">
        <f t="shared" si="282"/>
        <v>8067458.0099999998</v>
      </c>
      <c r="CJ218" s="7">
        <f t="shared" si="282"/>
        <v>11948392.189999999</v>
      </c>
      <c r="CK218" s="7">
        <f t="shared" si="282"/>
        <v>999999999.99000001</v>
      </c>
      <c r="CL218" s="7">
        <f t="shared" si="282"/>
        <v>999999999.99000001</v>
      </c>
      <c r="CM218" s="7">
        <f t="shared" si="282"/>
        <v>9617964.0800000001</v>
      </c>
      <c r="CN218" s="7">
        <f t="shared" si="282"/>
        <v>999999999.99000001</v>
      </c>
      <c r="CO218" s="7">
        <f t="shared" si="282"/>
        <v>999999999.99000001</v>
      </c>
      <c r="CP218" s="7">
        <f t="shared" si="282"/>
        <v>999999999.99000001</v>
      </c>
      <c r="CQ218" s="7">
        <f t="shared" si="282"/>
        <v>10961876.699999999</v>
      </c>
      <c r="CR218" s="7">
        <f t="shared" si="282"/>
        <v>999999999.99000001</v>
      </c>
      <c r="CS218" s="7">
        <f t="shared" si="282"/>
        <v>999999999.99000001</v>
      </c>
      <c r="CT218" s="7">
        <f t="shared" si="282"/>
        <v>999999999.99000001</v>
      </c>
      <c r="CU218" s="7">
        <f t="shared" si="282"/>
        <v>999999999.99000001</v>
      </c>
      <c r="CV218" s="7">
        <f t="shared" si="282"/>
        <v>999999999.99000001</v>
      </c>
      <c r="CW218" s="7">
        <f t="shared" si="282"/>
        <v>999999999.99000001</v>
      </c>
      <c r="CX218" s="7">
        <f t="shared" si="282"/>
        <v>5322036.68</v>
      </c>
      <c r="CY218" s="7">
        <f t="shared" si="282"/>
        <v>999999999.99000001</v>
      </c>
      <c r="CZ218" s="7">
        <f t="shared" si="282"/>
        <v>27574522.550000001</v>
      </c>
      <c r="DA218" s="7">
        <f t="shared" si="282"/>
        <v>999999999.99000001</v>
      </c>
      <c r="DB218" s="7">
        <f t="shared" si="282"/>
        <v>999999999.99000001</v>
      </c>
      <c r="DC218" s="7">
        <f t="shared" si="282"/>
        <v>999999999.99000001</v>
      </c>
      <c r="DD218" s="7">
        <f t="shared" si="282"/>
        <v>999999999.99000001</v>
      </c>
      <c r="DE218" s="7">
        <f t="shared" si="282"/>
        <v>999999999.99000001</v>
      </c>
      <c r="DF218" s="7">
        <f t="shared" si="282"/>
        <v>794426500.60000002</v>
      </c>
      <c r="DG218" s="7">
        <f t="shared" si="282"/>
        <v>999999999.99000001</v>
      </c>
      <c r="DH218" s="7">
        <f t="shared" si="282"/>
        <v>26291107.789999999</v>
      </c>
      <c r="DI218" s="7">
        <f t="shared" si="282"/>
        <v>39686327.979999997</v>
      </c>
      <c r="DJ218" s="7">
        <f t="shared" si="282"/>
        <v>7399521.1100000003</v>
      </c>
      <c r="DK218" s="7">
        <f t="shared" si="282"/>
        <v>5343911.28</v>
      </c>
      <c r="DL218" s="7">
        <f t="shared" si="282"/>
        <v>117447159.56999999</v>
      </c>
      <c r="DM218" s="7">
        <f t="shared" si="282"/>
        <v>999999999.99000001</v>
      </c>
      <c r="DN218" s="7">
        <f t="shared" si="282"/>
        <v>17940179.579999998</v>
      </c>
      <c r="DO218" s="7">
        <f t="shared" si="282"/>
        <v>55637833.479999997</v>
      </c>
      <c r="DP218" s="7">
        <f t="shared" si="282"/>
        <v>999999999.99000001</v>
      </c>
      <c r="DQ218" s="7">
        <f t="shared" si="282"/>
        <v>999999999.99000001</v>
      </c>
      <c r="DR218" s="7">
        <f t="shared" si="282"/>
        <v>19072495.699999999</v>
      </c>
      <c r="DS218" s="7">
        <f t="shared" si="282"/>
        <v>8605919.25</v>
      </c>
      <c r="DT218" s="7">
        <f t="shared" si="282"/>
        <v>999999999.99000001</v>
      </c>
      <c r="DU218" s="7">
        <f t="shared" si="282"/>
        <v>999999999.99000001</v>
      </c>
      <c r="DV218" s="7">
        <f t="shared" si="282"/>
        <v>999999999.99000001</v>
      </c>
      <c r="DW218" s="7">
        <f t="shared" si="282"/>
        <v>999999999.99000001</v>
      </c>
      <c r="DX218" s="7">
        <f t="shared" si="282"/>
        <v>999999999.99000001</v>
      </c>
      <c r="DY218" s="7">
        <f t="shared" si="282"/>
        <v>999999999.99000001</v>
      </c>
      <c r="DZ218" s="7">
        <f t="shared" si="282"/>
        <v>999999999.99000001</v>
      </c>
      <c r="EA218" s="7">
        <f t="shared" ref="EA218:FX218" si="283">IF(EA192&gt;0,EA192,999999999.99)</f>
        <v>999999999.99000001</v>
      </c>
      <c r="EB218" s="7">
        <f t="shared" si="283"/>
        <v>6635091.6100000003</v>
      </c>
      <c r="EC218" s="7">
        <f t="shared" si="283"/>
        <v>999999999.99000001</v>
      </c>
      <c r="ED218" s="7">
        <f t="shared" si="283"/>
        <v>999999999.99000001</v>
      </c>
      <c r="EE218" s="7">
        <f t="shared" si="283"/>
        <v>999999999.99000001</v>
      </c>
      <c r="EF218" s="7">
        <f t="shared" si="283"/>
        <v>19703218.879999999</v>
      </c>
      <c r="EG218" s="7">
        <f t="shared" si="283"/>
        <v>999999999.99000001</v>
      </c>
      <c r="EH218" s="7">
        <f t="shared" si="283"/>
        <v>999999999.99000001</v>
      </c>
      <c r="EI218" s="7">
        <f t="shared" si="283"/>
        <v>665526588.13999999</v>
      </c>
      <c r="EJ218" s="7">
        <f t="shared" si="283"/>
        <v>254658415.83000001</v>
      </c>
      <c r="EK218" s="7">
        <f t="shared" si="283"/>
        <v>999999999.99000001</v>
      </c>
      <c r="EL218" s="7">
        <f t="shared" si="283"/>
        <v>999999999.99000001</v>
      </c>
      <c r="EM218" s="7">
        <f t="shared" si="283"/>
        <v>999999999.99000001</v>
      </c>
      <c r="EN218" s="7">
        <f t="shared" si="283"/>
        <v>12658439.23</v>
      </c>
      <c r="EO218" s="7">
        <f t="shared" si="283"/>
        <v>999999999.99000001</v>
      </c>
      <c r="EP218" s="7">
        <f t="shared" si="283"/>
        <v>999999999.99000001</v>
      </c>
      <c r="EQ218" s="7">
        <f t="shared" si="283"/>
        <v>999999999.99000001</v>
      </c>
      <c r="ER218" s="7">
        <f t="shared" si="283"/>
        <v>999999999.99000001</v>
      </c>
      <c r="ES218" s="7">
        <f t="shared" si="283"/>
        <v>999999999.99000001</v>
      </c>
      <c r="ET218" s="7">
        <f t="shared" si="283"/>
        <v>999999999.99000001</v>
      </c>
      <c r="EU218" s="7">
        <f t="shared" si="283"/>
        <v>6955977.4299999997</v>
      </c>
      <c r="EV218" s="7">
        <f t="shared" si="283"/>
        <v>999999999.99000001</v>
      </c>
      <c r="EW218" s="7">
        <f t="shared" si="283"/>
        <v>999999999.99000001</v>
      </c>
      <c r="EX218" s="7">
        <f t="shared" si="283"/>
        <v>999999999.99000001</v>
      </c>
      <c r="EY218" s="7">
        <f t="shared" si="283"/>
        <v>5929700.1399999997</v>
      </c>
      <c r="EZ218" s="7">
        <f t="shared" si="283"/>
        <v>999999999.99000001</v>
      </c>
      <c r="FA218" s="7">
        <f t="shared" si="283"/>
        <v>999999999.99000001</v>
      </c>
      <c r="FB218" s="7">
        <f t="shared" si="283"/>
        <v>999999999.99000001</v>
      </c>
      <c r="FC218" s="7">
        <f t="shared" si="283"/>
        <v>999999999.99000001</v>
      </c>
      <c r="FD218" s="7">
        <f t="shared" si="283"/>
        <v>999999999.99000001</v>
      </c>
      <c r="FE218" s="7">
        <f t="shared" si="283"/>
        <v>999999999.99000001</v>
      </c>
      <c r="FF218" s="7">
        <f t="shared" si="283"/>
        <v>999999999.99000001</v>
      </c>
      <c r="FG218" s="7">
        <f t="shared" si="283"/>
        <v>999999999.99000001</v>
      </c>
      <c r="FH218" s="7">
        <f t="shared" si="283"/>
        <v>999999999.99000001</v>
      </c>
      <c r="FI218" s="7">
        <f t="shared" si="283"/>
        <v>24114843.25</v>
      </c>
      <c r="FJ218" s="7">
        <f t="shared" si="283"/>
        <v>999999999.99000001</v>
      </c>
      <c r="FK218" s="7">
        <f t="shared" si="283"/>
        <v>38325914.149999999</v>
      </c>
      <c r="FL218" s="7">
        <f t="shared" si="283"/>
        <v>999999999.99000001</v>
      </c>
      <c r="FM218" s="7">
        <f t="shared" si="283"/>
        <v>999999999.99000001</v>
      </c>
      <c r="FN218" s="7">
        <f t="shared" si="283"/>
        <v>1168210539.6900001</v>
      </c>
      <c r="FO218" s="7">
        <f t="shared" si="283"/>
        <v>999999999.99000001</v>
      </c>
      <c r="FP218" s="7">
        <f t="shared" si="283"/>
        <v>35696935.460000001</v>
      </c>
      <c r="FQ218" s="7">
        <f t="shared" si="283"/>
        <v>999999999.99000001</v>
      </c>
      <c r="FR218" s="7">
        <f t="shared" si="283"/>
        <v>999999999.99000001</v>
      </c>
      <c r="FS218" s="7">
        <f t="shared" si="283"/>
        <v>999999999.99000001</v>
      </c>
      <c r="FT218" s="7">
        <f t="shared" si="283"/>
        <v>999999999.99000001</v>
      </c>
      <c r="FU218" s="7">
        <f t="shared" si="283"/>
        <v>10543418.800000001</v>
      </c>
      <c r="FV218" s="7">
        <f t="shared" si="283"/>
        <v>8196424.0099999998</v>
      </c>
      <c r="FW218" s="7">
        <f t="shared" si="283"/>
        <v>999999999.99000001</v>
      </c>
      <c r="FX218" s="7">
        <f t="shared" si="283"/>
        <v>999999999.99000001</v>
      </c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</row>
    <row r="219" spans="1:195" x14ac:dyDescent="0.2">
      <c r="A219" s="7"/>
      <c r="B219" s="7" t="s">
        <v>759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2">
      <c r="A220" s="7"/>
      <c r="B220" s="7" t="s">
        <v>760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2">
      <c r="A221" s="6" t="s">
        <v>761</v>
      </c>
      <c r="B221" s="7" t="s">
        <v>762</v>
      </c>
      <c r="C221" s="7">
        <f t="shared" ref="C221:BN221" si="284">MIN(C218,MAX(C216,C217))</f>
        <v>70405913.286606893</v>
      </c>
      <c r="D221" s="7">
        <f t="shared" si="284"/>
        <v>402813584.79790896</v>
      </c>
      <c r="E221" s="7">
        <f t="shared" si="284"/>
        <v>70468628.96733287</v>
      </c>
      <c r="F221" s="7">
        <f t="shared" si="284"/>
        <v>221700457.28867188</v>
      </c>
      <c r="G221" s="7">
        <f t="shared" si="284"/>
        <v>12867019.979805445</v>
      </c>
      <c r="H221" s="7">
        <f t="shared" si="284"/>
        <v>11724871.760879897</v>
      </c>
      <c r="I221" s="7">
        <f t="shared" si="284"/>
        <v>96888444.885037765</v>
      </c>
      <c r="J221" s="7">
        <f t="shared" si="284"/>
        <v>22182975.006976932</v>
      </c>
      <c r="K221" s="7">
        <f t="shared" si="284"/>
        <v>3600855.099371044</v>
      </c>
      <c r="L221" s="7">
        <f t="shared" si="284"/>
        <v>24647000.888388474</v>
      </c>
      <c r="M221" s="7">
        <f t="shared" si="284"/>
        <v>13932177.209981147</v>
      </c>
      <c r="N221" s="7">
        <f t="shared" si="284"/>
        <v>527270910.29808122</v>
      </c>
      <c r="O221" s="7">
        <f t="shared" si="284"/>
        <v>132532168.59237656</v>
      </c>
      <c r="P221" s="7">
        <f t="shared" si="284"/>
        <v>4260294.8219387997</v>
      </c>
      <c r="Q221" s="7">
        <f t="shared" si="284"/>
        <v>415912631.57942432</v>
      </c>
      <c r="R221" s="7">
        <f t="shared" si="284"/>
        <v>50992773.602136739</v>
      </c>
      <c r="S221" s="7">
        <f t="shared" si="284"/>
        <v>17017317.861378267</v>
      </c>
      <c r="T221" s="7">
        <f t="shared" si="284"/>
        <v>2824567.6468722327</v>
      </c>
      <c r="U221" s="7">
        <f t="shared" si="284"/>
        <v>1136998.42</v>
      </c>
      <c r="V221" s="7">
        <f t="shared" si="284"/>
        <v>3650981.76</v>
      </c>
      <c r="W221" s="7">
        <f t="shared" si="284"/>
        <v>2423155.8200000003</v>
      </c>
      <c r="X221" s="7">
        <f t="shared" si="284"/>
        <v>978617.51</v>
      </c>
      <c r="Y221" s="7">
        <f t="shared" si="284"/>
        <v>8165408.7100000009</v>
      </c>
      <c r="Z221" s="7">
        <f t="shared" si="284"/>
        <v>3331558.0772129404</v>
      </c>
      <c r="AA221" s="7">
        <f t="shared" si="284"/>
        <v>305161972.93984836</v>
      </c>
      <c r="AB221" s="7">
        <f t="shared" si="284"/>
        <v>283692098.36689347</v>
      </c>
      <c r="AC221" s="7">
        <f t="shared" si="284"/>
        <v>10061015.844103383</v>
      </c>
      <c r="AD221" s="7">
        <f t="shared" si="284"/>
        <v>13823847.021420417</v>
      </c>
      <c r="AE221" s="7">
        <f t="shared" si="284"/>
        <v>1831852.1070297537</v>
      </c>
      <c r="AF221" s="7">
        <f t="shared" si="284"/>
        <v>2897758.6754628192</v>
      </c>
      <c r="AG221" s="7">
        <f t="shared" si="284"/>
        <v>7182572.8552415967</v>
      </c>
      <c r="AH221" s="7">
        <f t="shared" si="284"/>
        <v>10529372.73</v>
      </c>
      <c r="AI221" s="7">
        <f t="shared" si="284"/>
        <v>4419362.74</v>
      </c>
      <c r="AJ221" s="7">
        <f t="shared" si="284"/>
        <v>2880283.488810624</v>
      </c>
      <c r="AK221" s="7">
        <f t="shared" si="284"/>
        <v>3269880.46</v>
      </c>
      <c r="AL221" s="7">
        <f t="shared" si="284"/>
        <v>3873179.5206746007</v>
      </c>
      <c r="AM221" s="7">
        <f t="shared" si="284"/>
        <v>4816239.22</v>
      </c>
      <c r="AN221" s="7">
        <f t="shared" si="284"/>
        <v>4330359.8600000003</v>
      </c>
      <c r="AO221" s="7">
        <f t="shared" si="284"/>
        <v>45253771.55059927</v>
      </c>
      <c r="AP221" s="7">
        <f t="shared" si="284"/>
        <v>919938582.91087866</v>
      </c>
      <c r="AQ221" s="7">
        <f t="shared" si="284"/>
        <v>3723884.9299999997</v>
      </c>
      <c r="AR221" s="7">
        <f t="shared" si="284"/>
        <v>622468732.49279249</v>
      </c>
      <c r="AS221" s="7">
        <f t="shared" si="284"/>
        <v>71608063.98558481</v>
      </c>
      <c r="AT221" s="7">
        <f t="shared" si="284"/>
        <v>22491975.271504294</v>
      </c>
      <c r="AU221" s="7">
        <f t="shared" si="284"/>
        <v>4030402.2179738479</v>
      </c>
      <c r="AV221" s="7">
        <f t="shared" si="284"/>
        <v>4547569.7848910606</v>
      </c>
      <c r="AW221" s="7">
        <f t="shared" si="284"/>
        <v>3724339.0273914607</v>
      </c>
      <c r="AX221" s="7">
        <f t="shared" si="284"/>
        <v>1438660.6271895391</v>
      </c>
      <c r="AY221" s="7">
        <f t="shared" si="284"/>
        <v>5173070.511157156</v>
      </c>
      <c r="AZ221" s="7">
        <f t="shared" si="284"/>
        <v>127538620.27619405</v>
      </c>
      <c r="BA221" s="7">
        <f t="shared" si="284"/>
        <v>87719660.049999997</v>
      </c>
      <c r="BB221" s="7">
        <f t="shared" si="284"/>
        <v>77116749.875334784</v>
      </c>
      <c r="BC221" s="7">
        <f t="shared" si="284"/>
        <v>274211895.81696796</v>
      </c>
      <c r="BD221" s="7">
        <f t="shared" si="284"/>
        <v>34386072.890000001</v>
      </c>
      <c r="BE221" s="7">
        <f t="shared" si="284"/>
        <v>13548904.072118357</v>
      </c>
      <c r="BF221" s="7">
        <f t="shared" si="284"/>
        <v>241157179.63999999</v>
      </c>
      <c r="BG221" s="7">
        <f t="shared" si="284"/>
        <v>10569094.980843216</v>
      </c>
      <c r="BH221" s="7">
        <f t="shared" si="284"/>
        <v>6456902.2616227437</v>
      </c>
      <c r="BI221" s="7">
        <f t="shared" si="284"/>
        <v>3984045.9526275201</v>
      </c>
      <c r="BJ221" s="7">
        <f t="shared" si="284"/>
        <v>60227811.859999999</v>
      </c>
      <c r="BK221" s="7">
        <f t="shared" si="284"/>
        <v>275643477.52825201</v>
      </c>
      <c r="BL221" s="7">
        <f t="shared" si="284"/>
        <v>2640354.4500000002</v>
      </c>
      <c r="BM221" s="7">
        <f t="shared" si="284"/>
        <v>4199942.5620045308</v>
      </c>
      <c r="BN221" s="7">
        <f t="shared" si="284"/>
        <v>33204792.03059328</v>
      </c>
      <c r="BO221" s="7">
        <f t="shared" ref="BO221:DZ221" si="285">MIN(BO218,MAX(BO216,BO217))</f>
        <v>13383891.717186091</v>
      </c>
      <c r="BP221" s="7">
        <f t="shared" si="285"/>
        <v>3206972.83</v>
      </c>
      <c r="BQ221" s="7">
        <f t="shared" si="285"/>
        <v>63188953.800619744</v>
      </c>
      <c r="BR221" s="7">
        <f t="shared" si="285"/>
        <v>44924472.607216723</v>
      </c>
      <c r="BS221" s="7">
        <f t="shared" si="285"/>
        <v>12727979.940054536</v>
      </c>
      <c r="BT221" s="7">
        <f t="shared" si="285"/>
        <v>5067514.9499421837</v>
      </c>
      <c r="BU221" s="7">
        <f t="shared" si="285"/>
        <v>5116874.0245189434</v>
      </c>
      <c r="BV221" s="7">
        <f t="shared" si="285"/>
        <v>12774408.672785744</v>
      </c>
      <c r="BW221" s="7">
        <f t="shared" si="285"/>
        <v>19967534.992854182</v>
      </c>
      <c r="BX221" s="7">
        <f t="shared" si="285"/>
        <v>1602546.3399999999</v>
      </c>
      <c r="BY221" s="7">
        <f t="shared" si="285"/>
        <v>5527063.2599999998</v>
      </c>
      <c r="BZ221" s="7">
        <f t="shared" si="285"/>
        <v>3313371.93</v>
      </c>
      <c r="CA221" s="7">
        <f t="shared" si="285"/>
        <v>2947135.5658449461</v>
      </c>
      <c r="CB221" s="7">
        <f t="shared" si="285"/>
        <v>768467577.47232544</v>
      </c>
      <c r="CC221" s="7">
        <f t="shared" si="285"/>
        <v>2977735.9</v>
      </c>
      <c r="CD221" s="7">
        <f t="shared" si="285"/>
        <v>3153174.2294338746</v>
      </c>
      <c r="CE221" s="7">
        <f t="shared" si="285"/>
        <v>2690112.9035694227</v>
      </c>
      <c r="CF221" s="7">
        <f t="shared" si="285"/>
        <v>2306425.08</v>
      </c>
      <c r="CG221" s="7">
        <f t="shared" si="285"/>
        <v>3204683.3305562967</v>
      </c>
      <c r="CH221" s="7">
        <f t="shared" si="285"/>
        <v>2019398.0594662242</v>
      </c>
      <c r="CI221" s="7">
        <f t="shared" si="285"/>
        <v>7516227.8259133324</v>
      </c>
      <c r="CJ221" s="7">
        <f t="shared" si="285"/>
        <v>10318475.607895322</v>
      </c>
      <c r="CK221" s="7">
        <f t="shared" si="285"/>
        <v>58881313.944509871</v>
      </c>
      <c r="CL221" s="7">
        <f t="shared" si="285"/>
        <v>14094282.503839551</v>
      </c>
      <c r="CM221" s="7">
        <f t="shared" si="285"/>
        <v>8929564.8897746969</v>
      </c>
      <c r="CN221" s="7">
        <f t="shared" si="285"/>
        <v>307406431.26999998</v>
      </c>
      <c r="CO221" s="7">
        <f t="shared" si="285"/>
        <v>141376719.78999999</v>
      </c>
      <c r="CP221" s="7">
        <f t="shared" si="285"/>
        <v>10940785.689643124</v>
      </c>
      <c r="CQ221" s="7">
        <f t="shared" si="285"/>
        <v>9758583.5076081008</v>
      </c>
      <c r="CR221" s="7">
        <f t="shared" si="285"/>
        <v>3509865.3600000003</v>
      </c>
      <c r="CS221" s="7">
        <f t="shared" si="285"/>
        <v>4215993.7063227184</v>
      </c>
      <c r="CT221" s="7">
        <f t="shared" si="285"/>
        <v>2100891.6705725482</v>
      </c>
      <c r="CU221" s="7">
        <f t="shared" si="285"/>
        <v>4263519.2046402786</v>
      </c>
      <c r="CV221" s="7">
        <f t="shared" si="285"/>
        <v>923953.46</v>
      </c>
      <c r="CW221" s="7">
        <f t="shared" si="285"/>
        <v>3140166.55</v>
      </c>
      <c r="CX221" s="7">
        <f t="shared" si="285"/>
        <v>5292881.8700534198</v>
      </c>
      <c r="CY221" s="7">
        <f t="shared" si="285"/>
        <v>1005630.6900000001</v>
      </c>
      <c r="CZ221" s="7">
        <f t="shared" si="285"/>
        <v>19896286.534726065</v>
      </c>
      <c r="DA221" s="7">
        <f t="shared" si="285"/>
        <v>3217385.75</v>
      </c>
      <c r="DB221" s="7">
        <f t="shared" si="285"/>
        <v>4080210.7639005342</v>
      </c>
      <c r="DC221" s="7">
        <f t="shared" si="285"/>
        <v>2771987.1599999997</v>
      </c>
      <c r="DD221" s="7">
        <f t="shared" si="285"/>
        <v>2805468.8685984109</v>
      </c>
      <c r="DE221" s="7">
        <f t="shared" si="285"/>
        <v>4313072.6507907752</v>
      </c>
      <c r="DF221" s="7">
        <f t="shared" si="285"/>
        <v>205211196.55000001</v>
      </c>
      <c r="DG221" s="7">
        <f t="shared" si="285"/>
        <v>1767764.29</v>
      </c>
      <c r="DH221" s="7">
        <f t="shared" si="285"/>
        <v>19379202.699999999</v>
      </c>
      <c r="DI221" s="7">
        <f t="shared" si="285"/>
        <v>25743680.592144512</v>
      </c>
      <c r="DJ221" s="7">
        <f t="shared" si="285"/>
        <v>7012311.7223730683</v>
      </c>
      <c r="DK221" s="7">
        <f t="shared" si="285"/>
        <v>5334377.8431075942</v>
      </c>
      <c r="DL221" s="7">
        <f t="shared" si="285"/>
        <v>57732374.759904496</v>
      </c>
      <c r="DM221" s="7">
        <f t="shared" si="285"/>
        <v>3904922.18</v>
      </c>
      <c r="DN221" s="7">
        <f t="shared" si="285"/>
        <v>14309853.892737731</v>
      </c>
      <c r="DO221" s="7">
        <f t="shared" si="285"/>
        <v>33142161.72766659</v>
      </c>
      <c r="DP221" s="7">
        <f t="shared" si="285"/>
        <v>3430975.19</v>
      </c>
      <c r="DQ221" s="7">
        <f t="shared" si="285"/>
        <v>8730169.6085426211</v>
      </c>
      <c r="DR221" s="7">
        <f t="shared" si="285"/>
        <v>14941587.377247315</v>
      </c>
      <c r="DS221" s="7">
        <f t="shared" si="285"/>
        <v>8107873.6250250563</v>
      </c>
      <c r="DT221" s="7">
        <f t="shared" si="285"/>
        <v>2916790.3788415617</v>
      </c>
      <c r="DU221" s="7">
        <f t="shared" si="285"/>
        <v>4503915.5758071123</v>
      </c>
      <c r="DV221" s="7">
        <f t="shared" si="285"/>
        <v>3426532.3214256051</v>
      </c>
      <c r="DW221" s="7">
        <f t="shared" si="285"/>
        <v>4143539.04</v>
      </c>
      <c r="DX221" s="7">
        <f t="shared" si="285"/>
        <v>3181418.3624159866</v>
      </c>
      <c r="DY221" s="7">
        <f t="shared" si="285"/>
        <v>4470916.6167436112</v>
      </c>
      <c r="DZ221" s="7">
        <f t="shared" si="285"/>
        <v>8480638.3296608422</v>
      </c>
      <c r="EA221" s="7">
        <f t="shared" ref="EA221:FX221" si="286">MIN(EA218,MAX(EA216,EA217))</f>
        <v>6572489.9288930688</v>
      </c>
      <c r="EB221" s="7">
        <f t="shared" si="286"/>
        <v>6422229.0095473798</v>
      </c>
      <c r="EC221" s="7">
        <f t="shared" si="286"/>
        <v>3857888.75</v>
      </c>
      <c r="ED221" s="7">
        <f t="shared" si="286"/>
        <v>20866992.542230815</v>
      </c>
      <c r="EE221" s="7">
        <f t="shared" si="286"/>
        <v>3176761.6600389755</v>
      </c>
      <c r="EF221" s="7">
        <f t="shared" si="286"/>
        <v>15270739.783058517</v>
      </c>
      <c r="EG221" s="7">
        <f t="shared" si="286"/>
        <v>3572406.2791355271</v>
      </c>
      <c r="EH221" s="7">
        <f t="shared" si="286"/>
        <v>3431967.5977607556</v>
      </c>
      <c r="EI221" s="7">
        <f t="shared" si="286"/>
        <v>155986597.7971552</v>
      </c>
      <c r="EJ221" s="7">
        <f t="shared" si="286"/>
        <v>97700516.189999998</v>
      </c>
      <c r="EK221" s="7">
        <f t="shared" si="286"/>
        <v>7132768.7468044441</v>
      </c>
      <c r="EL221" s="7">
        <f t="shared" si="286"/>
        <v>4972222.7932897694</v>
      </c>
      <c r="EM221" s="7">
        <f t="shared" si="286"/>
        <v>4756431.8599999994</v>
      </c>
      <c r="EN221" s="7">
        <f t="shared" si="286"/>
        <v>10847397.467637593</v>
      </c>
      <c r="EO221" s="7">
        <f t="shared" si="286"/>
        <v>4263441.0836547213</v>
      </c>
      <c r="EP221" s="7">
        <f t="shared" si="286"/>
        <v>5159852.832351475</v>
      </c>
      <c r="EQ221" s="7">
        <f t="shared" si="286"/>
        <v>26896807.242137872</v>
      </c>
      <c r="ER221" s="7">
        <f t="shared" si="286"/>
        <v>4456138.4973467281</v>
      </c>
      <c r="ES221" s="7">
        <f t="shared" si="286"/>
        <v>2902820.1658939007</v>
      </c>
      <c r="ET221" s="7">
        <f t="shared" si="286"/>
        <v>3671902.1240374162</v>
      </c>
      <c r="EU221" s="7">
        <f t="shared" si="286"/>
        <v>6946422.4145855866</v>
      </c>
      <c r="EV221" s="7">
        <f t="shared" si="286"/>
        <v>1802300.5602489919</v>
      </c>
      <c r="EW221" s="7">
        <f t="shared" si="286"/>
        <v>11879751.656312505</v>
      </c>
      <c r="EX221" s="7">
        <f t="shared" si="286"/>
        <v>3160525.5075495527</v>
      </c>
      <c r="EY221" s="7">
        <f t="shared" si="286"/>
        <v>5929700.1399999997</v>
      </c>
      <c r="EZ221" s="7">
        <f t="shared" si="286"/>
        <v>2426149.3199999998</v>
      </c>
      <c r="FA221" s="7">
        <f t="shared" si="286"/>
        <v>37136447.426013924</v>
      </c>
      <c r="FB221" s="7">
        <f t="shared" si="286"/>
        <v>4301494.38</v>
      </c>
      <c r="FC221" s="7">
        <f t="shared" si="286"/>
        <v>21535806.50747522</v>
      </c>
      <c r="FD221" s="7">
        <f t="shared" si="286"/>
        <v>4959882.7980033206</v>
      </c>
      <c r="FE221" s="7">
        <f t="shared" si="286"/>
        <v>1831219.2878257649</v>
      </c>
      <c r="FF221" s="7">
        <f t="shared" si="286"/>
        <v>3306981.8899999997</v>
      </c>
      <c r="FG221" s="7">
        <f t="shared" si="286"/>
        <v>2372656.8199999998</v>
      </c>
      <c r="FH221" s="7">
        <f t="shared" si="286"/>
        <v>1595037.41</v>
      </c>
      <c r="FI221" s="7">
        <f t="shared" si="286"/>
        <v>18210061.948729347</v>
      </c>
      <c r="FJ221" s="7">
        <f t="shared" si="286"/>
        <v>19382327.851202842</v>
      </c>
      <c r="FK221" s="7">
        <f t="shared" si="286"/>
        <v>25817771.236268472</v>
      </c>
      <c r="FL221" s="7">
        <f t="shared" si="286"/>
        <v>75608095.939999998</v>
      </c>
      <c r="FM221" s="7">
        <f t="shared" si="286"/>
        <v>35710679.549999997</v>
      </c>
      <c r="FN221" s="7">
        <f t="shared" si="286"/>
        <v>222611830.11709005</v>
      </c>
      <c r="FO221" s="7">
        <f t="shared" si="286"/>
        <v>11434472.09867241</v>
      </c>
      <c r="FP221" s="7">
        <f t="shared" si="286"/>
        <v>24120046.706987791</v>
      </c>
      <c r="FQ221" s="7">
        <f t="shared" si="286"/>
        <v>10394285.004604435</v>
      </c>
      <c r="FR221" s="7">
        <f t="shared" si="286"/>
        <v>2980522.87</v>
      </c>
      <c r="FS221" s="7">
        <f t="shared" si="286"/>
        <v>3098050.8899999997</v>
      </c>
      <c r="FT221" s="7">
        <f t="shared" si="286"/>
        <v>1307684.93</v>
      </c>
      <c r="FU221" s="7">
        <f t="shared" si="286"/>
        <v>9432789.7730591316</v>
      </c>
      <c r="FV221" s="7">
        <f t="shared" si="286"/>
        <v>7633110.1146406047</v>
      </c>
      <c r="FW221" s="7">
        <f t="shared" si="286"/>
        <v>3071178.494487104</v>
      </c>
      <c r="FX221" s="7">
        <f t="shared" si="286"/>
        <v>1276647.6127181104</v>
      </c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2">
      <c r="A222" s="7"/>
      <c r="B222" s="7" t="s">
        <v>763</v>
      </c>
      <c r="C222" s="7" t="b">
        <f>C218=C221</f>
        <v>0</v>
      </c>
      <c r="D222" s="7" t="b">
        <f t="shared" ref="D222:BO222" si="287">D218=D221</f>
        <v>0</v>
      </c>
      <c r="E222" s="7" t="b">
        <f t="shared" si="287"/>
        <v>0</v>
      </c>
      <c r="F222" s="7" t="b">
        <f t="shared" si="287"/>
        <v>0</v>
      </c>
      <c r="G222" s="7" t="b">
        <f t="shared" si="287"/>
        <v>0</v>
      </c>
      <c r="H222" s="7" t="b">
        <f t="shared" si="287"/>
        <v>0</v>
      </c>
      <c r="I222" s="7" t="b">
        <f t="shared" si="287"/>
        <v>0</v>
      </c>
      <c r="J222" s="7" t="b">
        <f t="shared" si="287"/>
        <v>0</v>
      </c>
      <c r="K222" s="7" t="b">
        <f t="shared" si="287"/>
        <v>0</v>
      </c>
      <c r="L222" s="7" t="b">
        <f t="shared" si="287"/>
        <v>0</v>
      </c>
      <c r="M222" s="7" t="b">
        <f t="shared" si="287"/>
        <v>0</v>
      </c>
      <c r="N222" s="7" t="b">
        <f t="shared" si="287"/>
        <v>0</v>
      </c>
      <c r="O222" s="7" t="b">
        <f t="shared" si="287"/>
        <v>0</v>
      </c>
      <c r="P222" s="7" t="b">
        <f t="shared" si="287"/>
        <v>0</v>
      </c>
      <c r="Q222" s="7" t="b">
        <f t="shared" si="287"/>
        <v>0</v>
      </c>
      <c r="R222" s="7" t="b">
        <f t="shared" si="287"/>
        <v>0</v>
      </c>
      <c r="S222" s="7" t="b">
        <f t="shared" si="287"/>
        <v>0</v>
      </c>
      <c r="T222" s="7" t="b">
        <f t="shared" si="287"/>
        <v>0</v>
      </c>
      <c r="U222" s="7" t="b">
        <f t="shared" si="287"/>
        <v>0</v>
      </c>
      <c r="V222" s="7" t="b">
        <f t="shared" si="287"/>
        <v>0</v>
      </c>
      <c r="W222" s="7" t="b">
        <f t="shared" si="287"/>
        <v>0</v>
      </c>
      <c r="X222" s="7" t="b">
        <f t="shared" si="287"/>
        <v>0</v>
      </c>
      <c r="Y222" s="7" t="b">
        <f t="shared" si="287"/>
        <v>0</v>
      </c>
      <c r="Z222" s="7" t="b">
        <f t="shared" si="287"/>
        <v>0</v>
      </c>
      <c r="AA222" s="7" t="b">
        <f t="shared" si="287"/>
        <v>0</v>
      </c>
      <c r="AB222" s="7" t="b">
        <f t="shared" si="287"/>
        <v>0</v>
      </c>
      <c r="AC222" s="7" t="b">
        <f t="shared" si="287"/>
        <v>0</v>
      </c>
      <c r="AD222" s="7" t="b">
        <f t="shared" si="287"/>
        <v>0</v>
      </c>
      <c r="AE222" s="7" t="b">
        <f t="shared" si="287"/>
        <v>0</v>
      </c>
      <c r="AF222" s="7" t="b">
        <f t="shared" si="287"/>
        <v>0</v>
      </c>
      <c r="AG222" s="7" t="b">
        <f t="shared" si="287"/>
        <v>0</v>
      </c>
      <c r="AH222" s="7" t="b">
        <f t="shared" si="287"/>
        <v>0</v>
      </c>
      <c r="AI222" s="7" t="b">
        <f t="shared" si="287"/>
        <v>0</v>
      </c>
      <c r="AJ222" s="7" t="b">
        <f t="shared" si="287"/>
        <v>0</v>
      </c>
      <c r="AK222" s="7" t="b">
        <f t="shared" si="287"/>
        <v>0</v>
      </c>
      <c r="AL222" s="7" t="b">
        <f t="shared" si="287"/>
        <v>0</v>
      </c>
      <c r="AM222" s="7" t="b">
        <f t="shared" si="287"/>
        <v>0</v>
      </c>
      <c r="AN222" s="7" t="b">
        <f t="shared" si="287"/>
        <v>0</v>
      </c>
      <c r="AO222" s="7" t="b">
        <f t="shared" si="287"/>
        <v>0</v>
      </c>
      <c r="AP222" s="7" t="b">
        <f t="shared" si="287"/>
        <v>0</v>
      </c>
      <c r="AQ222" s="7" t="b">
        <f t="shared" si="287"/>
        <v>0</v>
      </c>
      <c r="AR222" s="7" t="b">
        <f t="shared" si="287"/>
        <v>0</v>
      </c>
      <c r="AS222" s="7" t="b">
        <f t="shared" si="287"/>
        <v>0</v>
      </c>
      <c r="AT222" s="7" t="b">
        <f t="shared" si="287"/>
        <v>0</v>
      </c>
      <c r="AU222" s="7" t="b">
        <f t="shared" si="287"/>
        <v>0</v>
      </c>
      <c r="AV222" s="7" t="b">
        <f t="shared" si="287"/>
        <v>0</v>
      </c>
      <c r="AW222" s="7" t="b">
        <f t="shared" si="287"/>
        <v>0</v>
      </c>
      <c r="AX222" s="7" t="b">
        <f t="shared" si="287"/>
        <v>0</v>
      </c>
      <c r="AY222" s="7" t="b">
        <f t="shared" si="287"/>
        <v>0</v>
      </c>
      <c r="AZ222" s="7" t="b">
        <f t="shared" si="287"/>
        <v>0</v>
      </c>
      <c r="BA222" s="7" t="b">
        <f t="shared" si="287"/>
        <v>0</v>
      </c>
      <c r="BB222" s="7" t="b">
        <f t="shared" si="287"/>
        <v>0</v>
      </c>
      <c r="BC222" s="7" t="b">
        <f t="shared" si="287"/>
        <v>0</v>
      </c>
      <c r="BD222" s="7" t="b">
        <f t="shared" si="287"/>
        <v>0</v>
      </c>
      <c r="BE222" s="7" t="b">
        <f t="shared" si="287"/>
        <v>0</v>
      </c>
      <c r="BF222" s="7" t="b">
        <f t="shared" si="287"/>
        <v>0</v>
      </c>
      <c r="BG222" s="7" t="b">
        <f t="shared" si="287"/>
        <v>0</v>
      </c>
      <c r="BH222" s="7" t="b">
        <f t="shared" si="287"/>
        <v>0</v>
      </c>
      <c r="BI222" s="7" t="b">
        <f t="shared" si="287"/>
        <v>0</v>
      </c>
      <c r="BJ222" s="7" t="b">
        <f t="shared" si="287"/>
        <v>0</v>
      </c>
      <c r="BK222" s="7" t="b">
        <f t="shared" si="287"/>
        <v>0</v>
      </c>
      <c r="BL222" s="7" t="b">
        <f t="shared" si="287"/>
        <v>0</v>
      </c>
      <c r="BM222" s="7" t="b">
        <f t="shared" si="287"/>
        <v>0</v>
      </c>
      <c r="BN222" s="7" t="b">
        <f t="shared" si="287"/>
        <v>0</v>
      </c>
      <c r="BO222" s="7" t="b">
        <f t="shared" si="287"/>
        <v>0</v>
      </c>
      <c r="BP222" s="7" t="b">
        <f t="shared" ref="BP222:EA222" si="288">BP218=BP221</f>
        <v>0</v>
      </c>
      <c r="BQ222" s="7" t="b">
        <f t="shared" si="288"/>
        <v>0</v>
      </c>
      <c r="BR222" s="7" t="b">
        <f t="shared" si="288"/>
        <v>0</v>
      </c>
      <c r="BS222" s="7" t="b">
        <f t="shared" si="288"/>
        <v>0</v>
      </c>
      <c r="BT222" s="7" t="b">
        <f t="shared" si="288"/>
        <v>0</v>
      </c>
      <c r="BU222" s="7" t="b">
        <f t="shared" si="288"/>
        <v>0</v>
      </c>
      <c r="BV222" s="7" t="b">
        <f t="shared" si="288"/>
        <v>0</v>
      </c>
      <c r="BW222" s="7" t="b">
        <f t="shared" si="288"/>
        <v>0</v>
      </c>
      <c r="BX222" s="7" t="b">
        <f t="shared" si="288"/>
        <v>0</v>
      </c>
      <c r="BY222" s="7" t="b">
        <f t="shared" si="288"/>
        <v>1</v>
      </c>
      <c r="BZ222" s="7" t="b">
        <f t="shared" si="288"/>
        <v>0</v>
      </c>
      <c r="CA222" s="7" t="b">
        <f t="shared" si="288"/>
        <v>0</v>
      </c>
      <c r="CB222" s="7" t="b">
        <f t="shared" si="288"/>
        <v>0</v>
      </c>
      <c r="CC222" s="7" t="b">
        <f t="shared" si="288"/>
        <v>0</v>
      </c>
      <c r="CD222" s="7" t="b">
        <f t="shared" si="288"/>
        <v>0</v>
      </c>
      <c r="CE222" s="7" t="b">
        <f t="shared" si="288"/>
        <v>0</v>
      </c>
      <c r="CF222" s="7" t="b">
        <f t="shared" si="288"/>
        <v>0</v>
      </c>
      <c r="CG222" s="7" t="b">
        <f t="shared" si="288"/>
        <v>0</v>
      </c>
      <c r="CH222" s="7" t="b">
        <f t="shared" si="288"/>
        <v>0</v>
      </c>
      <c r="CI222" s="7" t="b">
        <f t="shared" si="288"/>
        <v>0</v>
      </c>
      <c r="CJ222" s="7" t="b">
        <f t="shared" si="288"/>
        <v>0</v>
      </c>
      <c r="CK222" s="7" t="b">
        <f t="shared" si="288"/>
        <v>0</v>
      </c>
      <c r="CL222" s="7" t="b">
        <f t="shared" si="288"/>
        <v>0</v>
      </c>
      <c r="CM222" s="7" t="b">
        <f t="shared" si="288"/>
        <v>0</v>
      </c>
      <c r="CN222" s="7" t="b">
        <f t="shared" si="288"/>
        <v>0</v>
      </c>
      <c r="CO222" s="7" t="b">
        <f t="shared" si="288"/>
        <v>0</v>
      </c>
      <c r="CP222" s="7" t="b">
        <f t="shared" si="288"/>
        <v>0</v>
      </c>
      <c r="CQ222" s="7" t="b">
        <f t="shared" si="288"/>
        <v>0</v>
      </c>
      <c r="CR222" s="7" t="b">
        <f t="shared" si="288"/>
        <v>0</v>
      </c>
      <c r="CS222" s="7" t="b">
        <f t="shared" si="288"/>
        <v>0</v>
      </c>
      <c r="CT222" s="7" t="b">
        <f t="shared" si="288"/>
        <v>0</v>
      </c>
      <c r="CU222" s="7" t="b">
        <f t="shared" si="288"/>
        <v>0</v>
      </c>
      <c r="CV222" s="7" t="b">
        <f t="shared" si="288"/>
        <v>0</v>
      </c>
      <c r="CW222" s="7" t="b">
        <f t="shared" si="288"/>
        <v>0</v>
      </c>
      <c r="CX222" s="7" t="b">
        <f t="shared" si="288"/>
        <v>0</v>
      </c>
      <c r="CY222" s="7" t="b">
        <f t="shared" si="288"/>
        <v>0</v>
      </c>
      <c r="CZ222" s="7" t="b">
        <f t="shared" si="288"/>
        <v>0</v>
      </c>
      <c r="DA222" s="7" t="b">
        <f t="shared" si="288"/>
        <v>0</v>
      </c>
      <c r="DB222" s="7" t="b">
        <f t="shared" si="288"/>
        <v>0</v>
      </c>
      <c r="DC222" s="7" t="b">
        <f t="shared" si="288"/>
        <v>0</v>
      </c>
      <c r="DD222" s="7" t="b">
        <f t="shared" si="288"/>
        <v>0</v>
      </c>
      <c r="DE222" s="7" t="b">
        <f t="shared" si="288"/>
        <v>0</v>
      </c>
      <c r="DF222" s="7" t="b">
        <f t="shared" si="288"/>
        <v>0</v>
      </c>
      <c r="DG222" s="7" t="b">
        <f t="shared" si="288"/>
        <v>0</v>
      </c>
      <c r="DH222" s="7" t="b">
        <f t="shared" si="288"/>
        <v>0</v>
      </c>
      <c r="DI222" s="7" t="b">
        <f t="shared" si="288"/>
        <v>0</v>
      </c>
      <c r="DJ222" s="7" t="b">
        <f t="shared" si="288"/>
        <v>0</v>
      </c>
      <c r="DK222" s="7" t="b">
        <f t="shared" si="288"/>
        <v>0</v>
      </c>
      <c r="DL222" s="7" t="b">
        <f t="shared" si="288"/>
        <v>0</v>
      </c>
      <c r="DM222" s="7" t="b">
        <f t="shared" si="288"/>
        <v>0</v>
      </c>
      <c r="DN222" s="7" t="b">
        <f t="shared" si="288"/>
        <v>0</v>
      </c>
      <c r="DO222" s="7" t="b">
        <f t="shared" si="288"/>
        <v>0</v>
      </c>
      <c r="DP222" s="7" t="b">
        <f t="shared" si="288"/>
        <v>0</v>
      </c>
      <c r="DQ222" s="7" t="b">
        <f t="shared" si="288"/>
        <v>0</v>
      </c>
      <c r="DR222" s="7" t="b">
        <f t="shared" si="288"/>
        <v>0</v>
      </c>
      <c r="DS222" s="7" t="b">
        <f t="shared" si="288"/>
        <v>0</v>
      </c>
      <c r="DT222" s="7" t="b">
        <f t="shared" si="288"/>
        <v>0</v>
      </c>
      <c r="DU222" s="7" t="b">
        <f t="shared" si="288"/>
        <v>0</v>
      </c>
      <c r="DV222" s="7" t="b">
        <f t="shared" si="288"/>
        <v>0</v>
      </c>
      <c r="DW222" s="7" t="b">
        <f t="shared" si="288"/>
        <v>0</v>
      </c>
      <c r="DX222" s="7" t="b">
        <f t="shared" si="288"/>
        <v>0</v>
      </c>
      <c r="DY222" s="7" t="b">
        <f t="shared" si="288"/>
        <v>0</v>
      </c>
      <c r="DZ222" s="7" t="b">
        <f t="shared" si="288"/>
        <v>0</v>
      </c>
      <c r="EA222" s="7" t="b">
        <f t="shared" si="288"/>
        <v>0</v>
      </c>
      <c r="EB222" s="7" t="b">
        <f t="shared" ref="EB222:FX222" si="289">EB218=EB221</f>
        <v>0</v>
      </c>
      <c r="EC222" s="7" t="b">
        <f t="shared" si="289"/>
        <v>0</v>
      </c>
      <c r="ED222" s="7" t="b">
        <f t="shared" si="289"/>
        <v>0</v>
      </c>
      <c r="EE222" s="7" t="b">
        <f t="shared" si="289"/>
        <v>0</v>
      </c>
      <c r="EF222" s="7" t="b">
        <f t="shared" si="289"/>
        <v>0</v>
      </c>
      <c r="EG222" s="7" t="b">
        <f t="shared" si="289"/>
        <v>0</v>
      </c>
      <c r="EH222" s="7" t="b">
        <f t="shared" si="289"/>
        <v>0</v>
      </c>
      <c r="EI222" s="7" t="b">
        <f t="shared" si="289"/>
        <v>0</v>
      </c>
      <c r="EJ222" s="7" t="b">
        <f t="shared" si="289"/>
        <v>0</v>
      </c>
      <c r="EK222" s="7" t="b">
        <f t="shared" si="289"/>
        <v>0</v>
      </c>
      <c r="EL222" s="7" t="b">
        <f t="shared" si="289"/>
        <v>0</v>
      </c>
      <c r="EM222" s="7" t="b">
        <f t="shared" si="289"/>
        <v>0</v>
      </c>
      <c r="EN222" s="7" t="b">
        <f t="shared" si="289"/>
        <v>0</v>
      </c>
      <c r="EO222" s="7" t="b">
        <f t="shared" si="289"/>
        <v>0</v>
      </c>
      <c r="EP222" s="7" t="b">
        <f t="shared" si="289"/>
        <v>0</v>
      </c>
      <c r="EQ222" s="7" t="b">
        <f t="shared" si="289"/>
        <v>0</v>
      </c>
      <c r="ER222" s="7" t="b">
        <f t="shared" si="289"/>
        <v>0</v>
      </c>
      <c r="ES222" s="7" t="b">
        <f t="shared" si="289"/>
        <v>0</v>
      </c>
      <c r="ET222" s="7" t="b">
        <f t="shared" si="289"/>
        <v>0</v>
      </c>
      <c r="EU222" s="7" t="b">
        <f t="shared" si="289"/>
        <v>0</v>
      </c>
      <c r="EV222" s="7" t="b">
        <f t="shared" si="289"/>
        <v>0</v>
      </c>
      <c r="EW222" s="7" t="b">
        <f t="shared" si="289"/>
        <v>0</v>
      </c>
      <c r="EX222" s="7" t="b">
        <f t="shared" si="289"/>
        <v>0</v>
      </c>
      <c r="EY222" s="7" t="b">
        <f t="shared" si="289"/>
        <v>1</v>
      </c>
      <c r="EZ222" s="7" t="b">
        <f t="shared" si="289"/>
        <v>0</v>
      </c>
      <c r="FA222" s="7" t="b">
        <f t="shared" si="289"/>
        <v>0</v>
      </c>
      <c r="FB222" s="7" t="b">
        <f t="shared" si="289"/>
        <v>0</v>
      </c>
      <c r="FC222" s="7" t="b">
        <f t="shared" si="289"/>
        <v>0</v>
      </c>
      <c r="FD222" s="7" t="b">
        <f t="shared" si="289"/>
        <v>0</v>
      </c>
      <c r="FE222" s="7" t="b">
        <f t="shared" si="289"/>
        <v>0</v>
      </c>
      <c r="FF222" s="7" t="b">
        <f t="shared" si="289"/>
        <v>0</v>
      </c>
      <c r="FG222" s="7" t="b">
        <f t="shared" si="289"/>
        <v>0</v>
      </c>
      <c r="FH222" s="7" t="b">
        <f t="shared" si="289"/>
        <v>0</v>
      </c>
      <c r="FI222" s="7" t="b">
        <f t="shared" si="289"/>
        <v>0</v>
      </c>
      <c r="FJ222" s="7" t="b">
        <f t="shared" si="289"/>
        <v>0</v>
      </c>
      <c r="FK222" s="7" t="b">
        <f t="shared" si="289"/>
        <v>0</v>
      </c>
      <c r="FL222" s="7" t="b">
        <f t="shared" si="289"/>
        <v>0</v>
      </c>
      <c r="FM222" s="7" t="b">
        <f t="shared" si="289"/>
        <v>0</v>
      </c>
      <c r="FN222" s="7" t="b">
        <f t="shared" si="289"/>
        <v>0</v>
      </c>
      <c r="FO222" s="7" t="b">
        <f t="shared" si="289"/>
        <v>0</v>
      </c>
      <c r="FP222" s="7" t="b">
        <f t="shared" si="289"/>
        <v>0</v>
      </c>
      <c r="FQ222" s="7" t="b">
        <f t="shared" si="289"/>
        <v>0</v>
      </c>
      <c r="FR222" s="7" t="b">
        <f t="shared" si="289"/>
        <v>0</v>
      </c>
      <c r="FS222" s="7" t="b">
        <f t="shared" si="289"/>
        <v>0</v>
      </c>
      <c r="FT222" s="7" t="b">
        <f t="shared" si="289"/>
        <v>0</v>
      </c>
      <c r="FU222" s="7" t="b">
        <f t="shared" si="289"/>
        <v>0</v>
      </c>
      <c r="FV222" s="7" t="b">
        <f t="shared" si="289"/>
        <v>0</v>
      </c>
      <c r="FW222" s="7" t="b">
        <f t="shared" si="289"/>
        <v>0</v>
      </c>
      <c r="FX222" s="7" t="b">
        <f t="shared" si="289"/>
        <v>0</v>
      </c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2">
      <c r="A223" s="98" t="s">
        <v>764</v>
      </c>
      <c r="B223" s="99" t="s">
        <v>765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7">
        <v>0</v>
      </c>
      <c r="AV223" s="7">
        <v>0</v>
      </c>
      <c r="AW223" s="7">
        <v>0</v>
      </c>
      <c r="AX223" s="7">
        <v>0</v>
      </c>
      <c r="AY223" s="7">
        <v>0</v>
      </c>
      <c r="AZ223" s="7">
        <v>0</v>
      </c>
      <c r="BA223" s="7">
        <v>0</v>
      </c>
      <c r="BB223" s="7">
        <v>0</v>
      </c>
      <c r="BC223" s="7">
        <v>0</v>
      </c>
      <c r="BD223" s="7">
        <v>0</v>
      </c>
      <c r="BE223" s="7">
        <v>0</v>
      </c>
      <c r="BF223" s="7">
        <v>0</v>
      </c>
      <c r="BG223" s="7">
        <v>0</v>
      </c>
      <c r="BH223" s="7">
        <v>0</v>
      </c>
      <c r="BI223" s="7">
        <v>0</v>
      </c>
      <c r="BJ223" s="7">
        <v>0</v>
      </c>
      <c r="BK223" s="7">
        <v>0</v>
      </c>
      <c r="BL223" s="7">
        <v>0</v>
      </c>
      <c r="BM223" s="7">
        <v>0</v>
      </c>
      <c r="BN223" s="7">
        <v>0</v>
      </c>
      <c r="BO223" s="7">
        <v>0</v>
      </c>
      <c r="BP223" s="7">
        <v>0</v>
      </c>
      <c r="BQ223" s="7">
        <v>0</v>
      </c>
      <c r="BR223" s="7">
        <v>0</v>
      </c>
      <c r="BS223" s="7">
        <v>0</v>
      </c>
      <c r="BT223" s="7">
        <v>0</v>
      </c>
      <c r="BU223" s="7">
        <v>0</v>
      </c>
      <c r="BV223" s="7">
        <v>0</v>
      </c>
      <c r="BW223" s="7">
        <v>0</v>
      </c>
      <c r="BX223" s="7">
        <v>0</v>
      </c>
      <c r="BY223" s="7">
        <v>0</v>
      </c>
      <c r="BZ223" s="7">
        <v>0</v>
      </c>
      <c r="CA223" s="7">
        <v>0</v>
      </c>
      <c r="CB223" s="7">
        <v>0</v>
      </c>
      <c r="CC223" s="7">
        <v>0</v>
      </c>
      <c r="CD223" s="7">
        <v>0</v>
      </c>
      <c r="CE223" s="7">
        <v>0</v>
      </c>
      <c r="CF223" s="7">
        <v>0</v>
      </c>
      <c r="CG223" s="7">
        <v>0</v>
      </c>
      <c r="CH223" s="7">
        <v>0</v>
      </c>
      <c r="CI223" s="7">
        <v>0</v>
      </c>
      <c r="CJ223" s="7">
        <v>0</v>
      </c>
      <c r="CK223" s="7">
        <v>0</v>
      </c>
      <c r="CL223" s="7">
        <v>0</v>
      </c>
      <c r="CM223" s="7">
        <v>0</v>
      </c>
      <c r="CN223" s="7">
        <v>0</v>
      </c>
      <c r="CO223" s="7">
        <v>0</v>
      </c>
      <c r="CP223" s="7">
        <v>0</v>
      </c>
      <c r="CQ223" s="7">
        <v>0</v>
      </c>
      <c r="CR223" s="7">
        <v>0</v>
      </c>
      <c r="CS223" s="7">
        <v>0</v>
      </c>
      <c r="CT223" s="7">
        <v>0</v>
      </c>
      <c r="CU223" s="7">
        <v>0</v>
      </c>
      <c r="CV223" s="7">
        <v>0</v>
      </c>
      <c r="CW223" s="7">
        <v>0</v>
      </c>
      <c r="CX223" s="7">
        <v>0</v>
      </c>
      <c r="CY223" s="7">
        <v>0</v>
      </c>
      <c r="CZ223" s="7">
        <v>0</v>
      </c>
      <c r="DA223" s="7">
        <v>0</v>
      </c>
      <c r="DB223" s="7">
        <v>0</v>
      </c>
      <c r="DC223" s="7">
        <v>0</v>
      </c>
      <c r="DD223" s="7">
        <v>0</v>
      </c>
      <c r="DE223" s="7">
        <v>0</v>
      </c>
      <c r="DF223" s="7">
        <v>0</v>
      </c>
      <c r="DG223" s="7">
        <v>0</v>
      </c>
      <c r="DH223" s="7">
        <v>0</v>
      </c>
      <c r="DI223" s="7">
        <v>0</v>
      </c>
      <c r="DJ223" s="7">
        <v>0</v>
      </c>
      <c r="DK223" s="7">
        <v>0</v>
      </c>
      <c r="DL223" s="7">
        <v>0</v>
      </c>
      <c r="DM223" s="7">
        <v>0</v>
      </c>
      <c r="DN223" s="7">
        <v>0</v>
      </c>
      <c r="DO223" s="7">
        <v>0</v>
      </c>
      <c r="DP223" s="7">
        <v>0</v>
      </c>
      <c r="DQ223" s="7">
        <v>0</v>
      </c>
      <c r="DR223" s="7">
        <v>0</v>
      </c>
      <c r="DS223" s="7">
        <v>0</v>
      </c>
      <c r="DT223" s="7">
        <v>0</v>
      </c>
      <c r="DU223" s="7">
        <v>0</v>
      </c>
      <c r="DV223" s="7">
        <v>0</v>
      </c>
      <c r="DW223" s="7">
        <v>0</v>
      </c>
      <c r="DX223" s="7">
        <v>0</v>
      </c>
      <c r="DY223" s="7">
        <v>0</v>
      </c>
      <c r="DZ223" s="7">
        <v>0</v>
      </c>
      <c r="EA223" s="7">
        <v>0</v>
      </c>
      <c r="EB223" s="7">
        <v>0</v>
      </c>
      <c r="EC223" s="7">
        <v>0</v>
      </c>
      <c r="ED223" s="7">
        <v>0</v>
      </c>
      <c r="EE223" s="7">
        <v>0</v>
      </c>
      <c r="EF223" s="7">
        <v>0</v>
      </c>
      <c r="EG223" s="7">
        <v>0</v>
      </c>
      <c r="EH223" s="7">
        <v>0</v>
      </c>
      <c r="EI223" s="7">
        <v>0</v>
      </c>
      <c r="EJ223" s="7">
        <v>0</v>
      </c>
      <c r="EK223" s="7">
        <v>0</v>
      </c>
      <c r="EL223" s="7">
        <v>0</v>
      </c>
      <c r="EM223" s="7">
        <v>0</v>
      </c>
      <c r="EN223" s="7">
        <v>0</v>
      </c>
      <c r="EO223" s="7">
        <v>0</v>
      </c>
      <c r="EP223" s="7">
        <v>0</v>
      </c>
      <c r="EQ223" s="7">
        <v>0</v>
      </c>
      <c r="ER223" s="7">
        <v>0</v>
      </c>
      <c r="ES223" s="7">
        <v>0</v>
      </c>
      <c r="ET223" s="7">
        <v>0</v>
      </c>
      <c r="EU223" s="7">
        <v>0</v>
      </c>
      <c r="EV223" s="7">
        <v>0</v>
      </c>
      <c r="EW223" s="7">
        <v>0</v>
      </c>
      <c r="EX223" s="7">
        <v>0</v>
      </c>
      <c r="EY223" s="7">
        <v>0</v>
      </c>
      <c r="EZ223" s="7">
        <v>0</v>
      </c>
      <c r="FA223" s="7">
        <v>0</v>
      </c>
      <c r="FB223" s="7">
        <v>0</v>
      </c>
      <c r="FC223" s="7">
        <v>0</v>
      </c>
      <c r="FD223" s="7">
        <v>0</v>
      </c>
      <c r="FE223" s="7">
        <v>0</v>
      </c>
      <c r="FF223" s="7">
        <v>0</v>
      </c>
      <c r="FG223" s="7">
        <v>0</v>
      </c>
      <c r="FH223" s="7">
        <v>0</v>
      </c>
      <c r="FI223" s="7">
        <v>0</v>
      </c>
      <c r="FJ223" s="7">
        <v>0</v>
      </c>
      <c r="FK223" s="7">
        <v>0</v>
      </c>
      <c r="FL223" s="7">
        <v>0</v>
      </c>
      <c r="FM223" s="7">
        <v>0</v>
      </c>
      <c r="FN223" s="7">
        <v>0</v>
      </c>
      <c r="FO223" s="7">
        <v>0</v>
      </c>
      <c r="FP223" s="7">
        <v>0</v>
      </c>
      <c r="FQ223" s="7">
        <v>0</v>
      </c>
      <c r="FR223" s="7">
        <v>0</v>
      </c>
      <c r="FS223" s="7">
        <v>0</v>
      </c>
      <c r="FT223" s="7">
        <v>0</v>
      </c>
      <c r="FU223" s="7">
        <v>0</v>
      </c>
      <c r="FV223" s="7">
        <v>0</v>
      </c>
      <c r="FW223" s="7">
        <v>0</v>
      </c>
      <c r="FX223" s="7">
        <v>0</v>
      </c>
      <c r="FY223" s="7"/>
      <c r="FZ223" s="7">
        <f>SUM(C223:FX223)</f>
        <v>0</v>
      </c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2">
      <c r="A224" s="99"/>
      <c r="B224" s="99" t="s">
        <v>766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2">
      <c r="A225" s="6" t="s">
        <v>767</v>
      </c>
      <c r="B225" s="7" t="s">
        <v>768</v>
      </c>
      <c r="C225" s="7">
        <f t="shared" ref="C225:BN225" si="290">+C200</f>
        <v>67653829.780000001</v>
      </c>
      <c r="D225" s="7">
        <f t="shared" si="290"/>
        <v>389837822.41000003</v>
      </c>
      <c r="E225" s="7">
        <f t="shared" si="290"/>
        <v>68059082.299999997</v>
      </c>
      <c r="F225" s="7">
        <f t="shared" si="290"/>
        <v>201692332.96000001</v>
      </c>
      <c r="G225" s="7">
        <f t="shared" si="290"/>
        <v>11657920.52</v>
      </c>
      <c r="H225" s="7">
        <f t="shared" si="290"/>
        <v>10425059.609999999</v>
      </c>
      <c r="I225" s="7">
        <f t="shared" si="290"/>
        <v>94255080.859999999</v>
      </c>
      <c r="J225" s="7">
        <f t="shared" si="290"/>
        <v>22269964.760000002</v>
      </c>
      <c r="K225" s="7">
        <f t="shared" si="290"/>
        <v>3445131</v>
      </c>
      <c r="L225" s="7">
        <f t="shared" si="290"/>
        <v>24438323.149999999</v>
      </c>
      <c r="M225" s="7">
        <f t="shared" si="290"/>
        <v>13736881.869999999</v>
      </c>
      <c r="N225" s="7">
        <f t="shared" si="290"/>
        <v>513516199.64999998</v>
      </c>
      <c r="O225" s="7">
        <f t="shared" si="290"/>
        <v>131976912.59999999</v>
      </c>
      <c r="P225" s="7">
        <f t="shared" si="290"/>
        <v>3963390.06</v>
      </c>
      <c r="Q225" s="7">
        <f t="shared" si="290"/>
        <v>400199738.54000002</v>
      </c>
      <c r="R225" s="7">
        <f t="shared" si="290"/>
        <v>50285979.219999999</v>
      </c>
      <c r="S225" s="7">
        <f t="shared" si="290"/>
        <v>16292572.810000001</v>
      </c>
      <c r="T225" s="7">
        <f t="shared" si="290"/>
        <v>2746336.17</v>
      </c>
      <c r="U225" s="7">
        <f t="shared" si="290"/>
        <v>1032938.85</v>
      </c>
      <c r="V225" s="7">
        <f t="shared" si="290"/>
        <v>3567990.84</v>
      </c>
      <c r="W225" s="7">
        <f t="shared" si="290"/>
        <v>2177335</v>
      </c>
      <c r="X225" s="7">
        <f t="shared" si="290"/>
        <v>981531.04</v>
      </c>
      <c r="Y225" s="7">
        <f t="shared" si="290"/>
        <v>22285671.129999999</v>
      </c>
      <c r="Z225" s="7">
        <f t="shared" si="290"/>
        <v>3259532.16</v>
      </c>
      <c r="AA225" s="7">
        <f t="shared" si="290"/>
        <v>291781124.44</v>
      </c>
      <c r="AB225" s="7">
        <f t="shared" si="290"/>
        <v>283391842.04000002</v>
      </c>
      <c r="AC225" s="7">
        <f t="shared" si="290"/>
        <v>9713602.3200000003</v>
      </c>
      <c r="AD225" s="7">
        <f t="shared" si="290"/>
        <v>12936452.48</v>
      </c>
      <c r="AE225" s="7">
        <f t="shared" si="290"/>
        <v>1774617.77</v>
      </c>
      <c r="AF225" s="7">
        <f t="shared" si="290"/>
        <v>2742928.31</v>
      </c>
      <c r="AG225" s="7">
        <f t="shared" si="290"/>
        <v>7241340.6699999999</v>
      </c>
      <c r="AH225" s="7">
        <f t="shared" si="290"/>
        <v>9963499.0800000001</v>
      </c>
      <c r="AI225" s="7">
        <f t="shared" si="290"/>
        <v>4334224.16</v>
      </c>
      <c r="AJ225" s="7">
        <f t="shared" si="290"/>
        <v>2918979.25</v>
      </c>
      <c r="AK225" s="7">
        <f t="shared" si="290"/>
        <v>3208845.28</v>
      </c>
      <c r="AL225" s="7">
        <f t="shared" si="290"/>
        <v>3816885.18</v>
      </c>
      <c r="AM225" s="7">
        <f t="shared" si="290"/>
        <v>4611291.51</v>
      </c>
      <c r="AN225" s="7">
        <f t="shared" si="290"/>
        <v>4259963.12</v>
      </c>
      <c r="AO225" s="7">
        <f t="shared" si="290"/>
        <v>44496677.100000001</v>
      </c>
      <c r="AP225" s="7">
        <f t="shared" si="290"/>
        <v>887581826.79999995</v>
      </c>
      <c r="AQ225" s="7">
        <f t="shared" si="290"/>
        <v>3524097.81</v>
      </c>
      <c r="AR225" s="7">
        <f t="shared" si="290"/>
        <v>599886060.26999998</v>
      </c>
      <c r="AS225" s="7">
        <f t="shared" si="290"/>
        <v>69058175.450000003</v>
      </c>
      <c r="AT225" s="7">
        <f t="shared" si="290"/>
        <v>22043809.469999999</v>
      </c>
      <c r="AU225" s="7">
        <f t="shared" si="290"/>
        <v>3899051.98</v>
      </c>
      <c r="AV225" s="7">
        <f t="shared" si="290"/>
        <v>4385704.3099999996</v>
      </c>
      <c r="AW225" s="7">
        <f t="shared" si="290"/>
        <v>3615056.39</v>
      </c>
      <c r="AX225" s="7">
        <f t="shared" si="290"/>
        <v>1340812.95</v>
      </c>
      <c r="AY225" s="7">
        <f t="shared" si="290"/>
        <v>4956836.2300000004</v>
      </c>
      <c r="AZ225" s="7">
        <f t="shared" si="290"/>
        <v>114513424.09</v>
      </c>
      <c r="BA225" s="7">
        <f t="shared" si="290"/>
        <v>85508185.390000001</v>
      </c>
      <c r="BB225" s="7">
        <f t="shared" si="290"/>
        <v>74572345.950000003</v>
      </c>
      <c r="BC225" s="7">
        <f t="shared" si="290"/>
        <v>270955670.61000001</v>
      </c>
      <c r="BD225" s="7">
        <f t="shared" si="290"/>
        <v>46994007.049999997</v>
      </c>
      <c r="BE225" s="7">
        <f t="shared" si="290"/>
        <v>13592011.720000001</v>
      </c>
      <c r="BF225" s="7">
        <f t="shared" si="290"/>
        <v>232587682.96000001</v>
      </c>
      <c r="BG225" s="7">
        <f t="shared" si="290"/>
        <v>10071450.689999999</v>
      </c>
      <c r="BH225" s="7">
        <f t="shared" si="290"/>
        <v>6423324.3499999996</v>
      </c>
      <c r="BI225" s="7">
        <f t="shared" si="290"/>
        <v>3836652.33</v>
      </c>
      <c r="BJ225" s="7">
        <f t="shared" si="290"/>
        <v>58684165.990000002</v>
      </c>
      <c r="BK225" s="7">
        <f t="shared" si="290"/>
        <v>270106293.97000003</v>
      </c>
      <c r="BL225" s="7">
        <f t="shared" si="290"/>
        <v>2593901.81</v>
      </c>
      <c r="BM225" s="7">
        <f t="shared" si="290"/>
        <v>3946737.37</v>
      </c>
      <c r="BN225" s="7">
        <f t="shared" si="290"/>
        <v>32934359.510000002</v>
      </c>
      <c r="BO225" s="7">
        <f t="shared" ref="BO225:DZ225" si="291">+BO200</f>
        <v>12693410.91</v>
      </c>
      <c r="BP225" s="7">
        <f t="shared" si="291"/>
        <v>3037961.6</v>
      </c>
      <c r="BQ225" s="7">
        <f t="shared" si="291"/>
        <v>60546616.399999999</v>
      </c>
      <c r="BR225" s="7">
        <f t="shared" si="291"/>
        <v>43993491.729999997</v>
      </c>
      <c r="BS225" s="7">
        <f t="shared" si="291"/>
        <v>12305229.5</v>
      </c>
      <c r="BT225" s="7">
        <f t="shared" si="291"/>
        <v>4869190.75</v>
      </c>
      <c r="BU225" s="7">
        <f t="shared" si="291"/>
        <v>4919071.67</v>
      </c>
      <c r="BV225" s="7">
        <f t="shared" si="291"/>
        <v>12532185.48</v>
      </c>
      <c r="BW225" s="7">
        <f t="shared" si="291"/>
        <v>19454349.210000001</v>
      </c>
      <c r="BX225" s="7">
        <f t="shared" si="291"/>
        <v>1650592.29</v>
      </c>
      <c r="BY225" s="7">
        <f t="shared" si="291"/>
        <v>5544526.7300000004</v>
      </c>
      <c r="BZ225" s="7">
        <f t="shared" si="291"/>
        <v>3394622.03</v>
      </c>
      <c r="CA225" s="7">
        <f t="shared" si="291"/>
        <v>2947089.33</v>
      </c>
      <c r="CB225" s="7">
        <f t="shared" si="291"/>
        <v>749816876.99000001</v>
      </c>
      <c r="CC225" s="7">
        <f t="shared" si="291"/>
        <v>2936325.93</v>
      </c>
      <c r="CD225" s="7">
        <f t="shared" si="291"/>
        <v>2545648.16</v>
      </c>
      <c r="CE225" s="7">
        <f t="shared" si="291"/>
        <v>2787474.04</v>
      </c>
      <c r="CF225" s="7">
        <f t="shared" si="291"/>
        <v>2167095.91</v>
      </c>
      <c r="CG225" s="7">
        <f t="shared" si="291"/>
        <v>3008514.29</v>
      </c>
      <c r="CH225" s="7">
        <f t="shared" si="291"/>
        <v>1940875.55</v>
      </c>
      <c r="CI225" s="7">
        <f t="shared" si="291"/>
        <v>7170130.1399999997</v>
      </c>
      <c r="CJ225" s="7">
        <f t="shared" si="291"/>
        <v>9945194.3599999994</v>
      </c>
      <c r="CK225" s="7">
        <f t="shared" si="291"/>
        <v>67796546.680000007</v>
      </c>
      <c r="CL225" s="7">
        <f t="shared" si="291"/>
        <v>13740056.439999999</v>
      </c>
      <c r="CM225" s="7">
        <f t="shared" si="291"/>
        <v>8758326.0099999998</v>
      </c>
      <c r="CN225" s="7">
        <f t="shared" si="291"/>
        <v>295052748.73000002</v>
      </c>
      <c r="CO225" s="7">
        <f t="shared" si="291"/>
        <v>138503121.75999999</v>
      </c>
      <c r="CP225" s="7">
        <f t="shared" si="291"/>
        <v>10702473.23</v>
      </c>
      <c r="CQ225" s="7">
        <f t="shared" si="291"/>
        <v>9906378.25</v>
      </c>
      <c r="CR225" s="7">
        <f t="shared" si="291"/>
        <v>3527687.1</v>
      </c>
      <c r="CS225" s="7">
        <f t="shared" si="291"/>
        <v>4080887.46</v>
      </c>
      <c r="CT225" s="7">
        <f t="shared" si="291"/>
        <v>2064001.57</v>
      </c>
      <c r="CU225" s="7">
        <f t="shared" si="291"/>
        <v>4866327.17</v>
      </c>
      <c r="CV225" s="7">
        <f t="shared" si="291"/>
        <v>910663.77</v>
      </c>
      <c r="CW225" s="7">
        <f t="shared" si="291"/>
        <v>3090956.93</v>
      </c>
      <c r="CX225" s="7">
        <f t="shared" si="291"/>
        <v>5214394.16</v>
      </c>
      <c r="CY225" s="7">
        <f t="shared" si="291"/>
        <v>980674.15</v>
      </c>
      <c r="CZ225" s="7">
        <f t="shared" si="291"/>
        <v>19627842.800000001</v>
      </c>
      <c r="DA225" s="7">
        <f t="shared" si="291"/>
        <v>3007659.6</v>
      </c>
      <c r="DB225" s="7">
        <f t="shared" si="291"/>
        <v>4004824.88</v>
      </c>
      <c r="DC225" s="7">
        <f t="shared" si="291"/>
        <v>2767919.87</v>
      </c>
      <c r="DD225" s="7">
        <f t="shared" si="291"/>
        <v>2729058.54</v>
      </c>
      <c r="DE225" s="7">
        <f t="shared" si="291"/>
        <v>4278575.26</v>
      </c>
      <c r="DF225" s="7">
        <f t="shared" si="291"/>
        <v>199980630.80000001</v>
      </c>
      <c r="DG225" s="7">
        <f t="shared" si="291"/>
        <v>1753174.87</v>
      </c>
      <c r="DH225" s="7">
        <f t="shared" si="291"/>
        <v>19076421.68</v>
      </c>
      <c r="DI225" s="7">
        <f t="shared" si="291"/>
        <v>24994876.73</v>
      </c>
      <c r="DJ225" s="7">
        <f t="shared" si="291"/>
        <v>6838519.3600000003</v>
      </c>
      <c r="DK225" s="7">
        <f t="shared" si="291"/>
        <v>5105286.78</v>
      </c>
      <c r="DL225" s="7">
        <f t="shared" si="291"/>
        <v>56205984.689999998</v>
      </c>
      <c r="DM225" s="7">
        <f t="shared" si="291"/>
        <v>3816478.2</v>
      </c>
      <c r="DN225" s="7">
        <f t="shared" si="291"/>
        <v>13840010.390000001</v>
      </c>
      <c r="DO225" s="7">
        <f t="shared" si="291"/>
        <v>31181506.66</v>
      </c>
      <c r="DP225" s="7">
        <f t="shared" si="291"/>
        <v>3294260.85</v>
      </c>
      <c r="DQ225" s="7">
        <f t="shared" si="291"/>
        <v>7904375</v>
      </c>
      <c r="DR225" s="7">
        <f t="shared" si="291"/>
        <v>14644000.24</v>
      </c>
      <c r="DS225" s="7">
        <f t="shared" si="291"/>
        <v>8061083.5199999996</v>
      </c>
      <c r="DT225" s="7">
        <f t="shared" si="291"/>
        <v>2899473.47</v>
      </c>
      <c r="DU225" s="7">
        <f t="shared" si="291"/>
        <v>4412642.1100000003</v>
      </c>
      <c r="DV225" s="7">
        <f t="shared" si="291"/>
        <v>3282629.25</v>
      </c>
      <c r="DW225" s="7">
        <f t="shared" si="291"/>
        <v>4031123.04</v>
      </c>
      <c r="DX225" s="7">
        <f t="shared" si="291"/>
        <v>3118103.31</v>
      </c>
      <c r="DY225" s="7">
        <f t="shared" si="291"/>
        <v>4409858.5999999996</v>
      </c>
      <c r="DZ225" s="7">
        <f t="shared" si="291"/>
        <v>8405517.2799999993</v>
      </c>
      <c r="EA225" s="7">
        <f t="shared" ref="EA225:FX225" si="292">+EA200</f>
        <v>6548146.4900000002</v>
      </c>
      <c r="EB225" s="7">
        <f t="shared" si="292"/>
        <v>6185550.4900000002</v>
      </c>
      <c r="EC225" s="7">
        <f t="shared" si="292"/>
        <v>3750216.32</v>
      </c>
      <c r="ED225" s="7">
        <f t="shared" si="292"/>
        <v>20462270.82</v>
      </c>
      <c r="EE225" s="7">
        <f t="shared" si="292"/>
        <v>3146061.84</v>
      </c>
      <c r="EF225" s="7">
        <f t="shared" si="292"/>
        <v>14634414.98</v>
      </c>
      <c r="EG225" s="7">
        <f t="shared" si="292"/>
        <v>3369922.58</v>
      </c>
      <c r="EH225" s="7">
        <f t="shared" si="292"/>
        <v>3325115.66</v>
      </c>
      <c r="EI225" s="7">
        <f t="shared" si="292"/>
        <v>155149834.05000001</v>
      </c>
      <c r="EJ225" s="7">
        <f t="shared" si="292"/>
        <v>95261260.730000004</v>
      </c>
      <c r="EK225" s="7">
        <f t="shared" si="292"/>
        <v>6933934.04</v>
      </c>
      <c r="EL225" s="7">
        <f t="shared" si="292"/>
        <v>4903022.78</v>
      </c>
      <c r="EM225" s="7">
        <f t="shared" si="292"/>
        <v>4605811.68</v>
      </c>
      <c r="EN225" s="7">
        <f t="shared" si="292"/>
        <v>11077616.16</v>
      </c>
      <c r="EO225" s="7">
        <f t="shared" si="292"/>
        <v>4173320.96</v>
      </c>
      <c r="EP225" s="7">
        <f t="shared" si="292"/>
        <v>5086901.2699999996</v>
      </c>
      <c r="EQ225" s="7">
        <f t="shared" si="292"/>
        <v>26487996.350000001</v>
      </c>
      <c r="ER225" s="7">
        <f t="shared" si="292"/>
        <v>4396788.01</v>
      </c>
      <c r="ES225" s="7">
        <f t="shared" si="292"/>
        <v>2899186.88</v>
      </c>
      <c r="ET225" s="7">
        <f t="shared" si="292"/>
        <v>3517776.45</v>
      </c>
      <c r="EU225" s="7">
        <f t="shared" si="292"/>
        <v>6761489.7599999998</v>
      </c>
      <c r="EV225" s="7">
        <f t="shared" si="292"/>
        <v>1680016.49</v>
      </c>
      <c r="EW225" s="7">
        <f t="shared" si="292"/>
        <v>11539948.539999999</v>
      </c>
      <c r="EX225" s="7">
        <f t="shared" si="292"/>
        <v>3102986.13</v>
      </c>
      <c r="EY225" s="7">
        <f t="shared" si="292"/>
        <v>7501358.4299999997</v>
      </c>
      <c r="EZ225" s="7">
        <f t="shared" si="292"/>
        <v>2294680.2799999998</v>
      </c>
      <c r="FA225" s="7">
        <f t="shared" si="292"/>
        <v>34795284.579999998</v>
      </c>
      <c r="FB225" s="7">
        <f t="shared" si="292"/>
        <v>4114675.03</v>
      </c>
      <c r="FC225" s="7">
        <f t="shared" si="292"/>
        <v>22310818.760000002</v>
      </c>
      <c r="FD225" s="7">
        <f t="shared" si="292"/>
        <v>4824109.03</v>
      </c>
      <c r="FE225" s="7">
        <f t="shared" si="292"/>
        <v>1781555.01</v>
      </c>
      <c r="FF225" s="7">
        <f t="shared" si="292"/>
        <v>3217887.16</v>
      </c>
      <c r="FG225" s="7">
        <f t="shared" si="292"/>
        <v>2401473.27</v>
      </c>
      <c r="FH225" s="7">
        <f t="shared" si="292"/>
        <v>1651546.49</v>
      </c>
      <c r="FI225" s="7">
        <f t="shared" si="292"/>
        <v>17923811.800000001</v>
      </c>
      <c r="FJ225" s="7">
        <f t="shared" si="292"/>
        <v>18531044.91</v>
      </c>
      <c r="FK225" s="7">
        <f t="shared" si="292"/>
        <v>24206394.489999998</v>
      </c>
      <c r="FL225" s="7">
        <f t="shared" si="292"/>
        <v>68034878.079999998</v>
      </c>
      <c r="FM225" s="7">
        <f t="shared" si="292"/>
        <v>34815133.25</v>
      </c>
      <c r="FN225" s="7">
        <f t="shared" si="292"/>
        <v>208360426.78999999</v>
      </c>
      <c r="FO225" s="7">
        <f t="shared" si="292"/>
        <v>11175874.640000001</v>
      </c>
      <c r="FP225" s="7">
        <f t="shared" si="292"/>
        <v>22292983.02</v>
      </c>
      <c r="FQ225" s="7">
        <f t="shared" si="292"/>
        <v>9352744.9100000001</v>
      </c>
      <c r="FR225" s="7">
        <f t="shared" si="292"/>
        <v>2736296.9</v>
      </c>
      <c r="FS225" s="7">
        <f t="shared" si="292"/>
        <v>3085421.92</v>
      </c>
      <c r="FT225" s="7">
        <f t="shared" si="292"/>
        <v>1303906.29</v>
      </c>
      <c r="FU225" s="7">
        <f t="shared" si="292"/>
        <v>9158324.5</v>
      </c>
      <c r="FV225" s="7">
        <f t="shared" si="292"/>
        <v>7288520.2000000002</v>
      </c>
      <c r="FW225" s="7">
        <f t="shared" si="292"/>
        <v>2961106.11</v>
      </c>
      <c r="FX225" s="7">
        <f t="shared" si="292"/>
        <v>1290515.29</v>
      </c>
      <c r="FY225" s="7"/>
      <c r="FZ225" s="7">
        <f>SUM(C225:FX225)</f>
        <v>8514045390.2399969</v>
      </c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</row>
    <row r="226" spans="1:195" x14ac:dyDescent="0.2">
      <c r="A226" s="98" t="s">
        <v>769</v>
      </c>
      <c r="B226" s="99" t="s">
        <v>742</v>
      </c>
      <c r="C226" s="7">
        <f t="shared" ref="C226:BN226" si="293">MIN(C221,C225)</f>
        <v>67653829.780000001</v>
      </c>
      <c r="D226" s="7">
        <f t="shared" si="293"/>
        <v>389837822.41000003</v>
      </c>
      <c r="E226" s="7">
        <f t="shared" si="293"/>
        <v>68059082.299999997</v>
      </c>
      <c r="F226" s="7">
        <f t="shared" si="293"/>
        <v>201692332.96000001</v>
      </c>
      <c r="G226" s="7">
        <f t="shared" si="293"/>
        <v>11657920.52</v>
      </c>
      <c r="H226" s="7">
        <f t="shared" si="293"/>
        <v>10425059.609999999</v>
      </c>
      <c r="I226" s="7">
        <f t="shared" si="293"/>
        <v>94255080.859999999</v>
      </c>
      <c r="J226" s="7">
        <f t="shared" si="293"/>
        <v>22182975.006976932</v>
      </c>
      <c r="K226" s="7">
        <f t="shared" si="293"/>
        <v>3445131</v>
      </c>
      <c r="L226" s="7">
        <f t="shared" si="293"/>
        <v>24438323.149999999</v>
      </c>
      <c r="M226" s="7">
        <f t="shared" si="293"/>
        <v>13736881.869999999</v>
      </c>
      <c r="N226" s="7">
        <f t="shared" si="293"/>
        <v>513516199.64999998</v>
      </c>
      <c r="O226" s="7">
        <f t="shared" si="293"/>
        <v>131976912.59999999</v>
      </c>
      <c r="P226" s="7">
        <f t="shared" si="293"/>
        <v>3963390.06</v>
      </c>
      <c r="Q226" s="7">
        <f t="shared" si="293"/>
        <v>400199738.54000002</v>
      </c>
      <c r="R226" s="7">
        <f t="shared" si="293"/>
        <v>50285979.219999999</v>
      </c>
      <c r="S226" s="7">
        <f t="shared" si="293"/>
        <v>16292572.810000001</v>
      </c>
      <c r="T226" s="7">
        <f t="shared" si="293"/>
        <v>2746336.17</v>
      </c>
      <c r="U226" s="7">
        <f t="shared" si="293"/>
        <v>1032938.85</v>
      </c>
      <c r="V226" s="7">
        <f t="shared" si="293"/>
        <v>3567990.84</v>
      </c>
      <c r="W226" s="7">
        <f t="shared" si="293"/>
        <v>2177335</v>
      </c>
      <c r="X226" s="7">
        <f t="shared" si="293"/>
        <v>978617.51</v>
      </c>
      <c r="Y226" s="7">
        <f t="shared" si="293"/>
        <v>8165408.7100000009</v>
      </c>
      <c r="Z226" s="7">
        <f t="shared" si="293"/>
        <v>3259532.16</v>
      </c>
      <c r="AA226" s="7">
        <f t="shared" si="293"/>
        <v>291781124.44</v>
      </c>
      <c r="AB226" s="7">
        <f t="shared" si="293"/>
        <v>283391842.04000002</v>
      </c>
      <c r="AC226" s="7">
        <f t="shared" si="293"/>
        <v>9713602.3200000003</v>
      </c>
      <c r="AD226" s="7">
        <f t="shared" si="293"/>
        <v>12936452.48</v>
      </c>
      <c r="AE226" s="7">
        <f t="shared" si="293"/>
        <v>1774617.77</v>
      </c>
      <c r="AF226" s="7">
        <f t="shared" si="293"/>
        <v>2742928.31</v>
      </c>
      <c r="AG226" s="7">
        <f t="shared" si="293"/>
        <v>7182572.8552415967</v>
      </c>
      <c r="AH226" s="7">
        <f t="shared" si="293"/>
        <v>9963499.0800000001</v>
      </c>
      <c r="AI226" s="7">
        <f t="shared" si="293"/>
        <v>4334224.16</v>
      </c>
      <c r="AJ226" s="7">
        <f t="shared" si="293"/>
        <v>2880283.488810624</v>
      </c>
      <c r="AK226" s="7">
        <f t="shared" si="293"/>
        <v>3208845.28</v>
      </c>
      <c r="AL226" s="7">
        <f t="shared" si="293"/>
        <v>3816885.18</v>
      </c>
      <c r="AM226" s="7">
        <f t="shared" si="293"/>
        <v>4611291.51</v>
      </c>
      <c r="AN226" s="7">
        <f t="shared" si="293"/>
        <v>4259963.12</v>
      </c>
      <c r="AO226" s="7">
        <f t="shared" si="293"/>
        <v>44496677.100000001</v>
      </c>
      <c r="AP226" s="7">
        <f t="shared" si="293"/>
        <v>887581826.79999995</v>
      </c>
      <c r="AQ226" s="7">
        <f t="shared" si="293"/>
        <v>3524097.81</v>
      </c>
      <c r="AR226" s="7">
        <f t="shared" si="293"/>
        <v>599886060.26999998</v>
      </c>
      <c r="AS226" s="7">
        <f t="shared" si="293"/>
        <v>69058175.450000003</v>
      </c>
      <c r="AT226" s="7">
        <f t="shared" si="293"/>
        <v>22043809.469999999</v>
      </c>
      <c r="AU226" s="7">
        <f t="shared" si="293"/>
        <v>3899051.98</v>
      </c>
      <c r="AV226" s="7">
        <f t="shared" si="293"/>
        <v>4385704.3099999996</v>
      </c>
      <c r="AW226" s="7">
        <f t="shared" si="293"/>
        <v>3615056.39</v>
      </c>
      <c r="AX226" s="7">
        <f t="shared" si="293"/>
        <v>1340812.95</v>
      </c>
      <c r="AY226" s="7">
        <f t="shared" si="293"/>
        <v>4956836.2300000004</v>
      </c>
      <c r="AZ226" s="7">
        <f t="shared" si="293"/>
        <v>114513424.09</v>
      </c>
      <c r="BA226" s="7">
        <f t="shared" si="293"/>
        <v>85508185.390000001</v>
      </c>
      <c r="BB226" s="7">
        <f t="shared" si="293"/>
        <v>74572345.950000003</v>
      </c>
      <c r="BC226" s="7">
        <f t="shared" si="293"/>
        <v>270955670.61000001</v>
      </c>
      <c r="BD226" s="7">
        <f t="shared" si="293"/>
        <v>34386072.890000001</v>
      </c>
      <c r="BE226" s="7">
        <f t="shared" si="293"/>
        <v>13548904.072118357</v>
      </c>
      <c r="BF226" s="7">
        <f t="shared" si="293"/>
        <v>232587682.96000001</v>
      </c>
      <c r="BG226" s="7">
        <f t="shared" si="293"/>
        <v>10071450.689999999</v>
      </c>
      <c r="BH226" s="7">
        <f t="shared" si="293"/>
        <v>6423324.3499999996</v>
      </c>
      <c r="BI226" s="7">
        <f t="shared" si="293"/>
        <v>3836652.33</v>
      </c>
      <c r="BJ226" s="7">
        <f t="shared" si="293"/>
        <v>58684165.990000002</v>
      </c>
      <c r="BK226" s="7">
        <f t="shared" si="293"/>
        <v>270106293.97000003</v>
      </c>
      <c r="BL226" s="7">
        <f t="shared" si="293"/>
        <v>2593901.81</v>
      </c>
      <c r="BM226" s="7">
        <f t="shared" si="293"/>
        <v>3946737.37</v>
      </c>
      <c r="BN226" s="7">
        <f t="shared" si="293"/>
        <v>32934359.510000002</v>
      </c>
      <c r="BO226" s="7">
        <f t="shared" ref="BO226:DZ226" si="294">MIN(BO221,BO225)</f>
        <v>12693410.91</v>
      </c>
      <c r="BP226" s="7">
        <f t="shared" si="294"/>
        <v>3037961.6</v>
      </c>
      <c r="BQ226" s="7">
        <f t="shared" si="294"/>
        <v>60546616.399999999</v>
      </c>
      <c r="BR226" s="7">
        <f t="shared" si="294"/>
        <v>43993491.729999997</v>
      </c>
      <c r="BS226" s="7">
        <f t="shared" si="294"/>
        <v>12305229.5</v>
      </c>
      <c r="BT226" s="7">
        <f t="shared" si="294"/>
        <v>4869190.75</v>
      </c>
      <c r="BU226" s="7">
        <f t="shared" si="294"/>
        <v>4919071.67</v>
      </c>
      <c r="BV226" s="7">
        <f t="shared" si="294"/>
        <v>12532185.48</v>
      </c>
      <c r="BW226" s="7">
        <f t="shared" si="294"/>
        <v>19454349.210000001</v>
      </c>
      <c r="BX226" s="7">
        <f t="shared" si="294"/>
        <v>1602546.3399999999</v>
      </c>
      <c r="BY226" s="7">
        <f t="shared" si="294"/>
        <v>5527063.2599999998</v>
      </c>
      <c r="BZ226" s="7">
        <f t="shared" si="294"/>
        <v>3313371.93</v>
      </c>
      <c r="CA226" s="7">
        <f t="shared" si="294"/>
        <v>2947089.33</v>
      </c>
      <c r="CB226" s="7">
        <f t="shared" si="294"/>
        <v>749816876.99000001</v>
      </c>
      <c r="CC226" s="7">
        <f t="shared" si="294"/>
        <v>2936325.93</v>
      </c>
      <c r="CD226" s="7">
        <f t="shared" si="294"/>
        <v>2545648.16</v>
      </c>
      <c r="CE226" s="7">
        <f t="shared" si="294"/>
        <v>2690112.9035694227</v>
      </c>
      <c r="CF226" s="7">
        <f t="shared" si="294"/>
        <v>2167095.91</v>
      </c>
      <c r="CG226" s="7">
        <f t="shared" si="294"/>
        <v>3008514.29</v>
      </c>
      <c r="CH226" s="7">
        <f t="shared" si="294"/>
        <v>1940875.55</v>
      </c>
      <c r="CI226" s="7">
        <f t="shared" si="294"/>
        <v>7170130.1399999997</v>
      </c>
      <c r="CJ226" s="7">
        <f t="shared" si="294"/>
        <v>9945194.3599999994</v>
      </c>
      <c r="CK226" s="7">
        <f t="shared" si="294"/>
        <v>58881313.944509871</v>
      </c>
      <c r="CL226" s="7">
        <f t="shared" si="294"/>
        <v>13740056.439999999</v>
      </c>
      <c r="CM226" s="7">
        <f t="shared" si="294"/>
        <v>8758326.0099999998</v>
      </c>
      <c r="CN226" s="7">
        <f t="shared" si="294"/>
        <v>295052748.73000002</v>
      </c>
      <c r="CO226" s="7">
        <f t="shared" si="294"/>
        <v>138503121.75999999</v>
      </c>
      <c r="CP226" s="7">
        <f t="shared" si="294"/>
        <v>10702473.23</v>
      </c>
      <c r="CQ226" s="7">
        <f t="shared" si="294"/>
        <v>9758583.5076081008</v>
      </c>
      <c r="CR226" s="7">
        <f t="shared" si="294"/>
        <v>3509865.3600000003</v>
      </c>
      <c r="CS226" s="7">
        <f t="shared" si="294"/>
        <v>4080887.46</v>
      </c>
      <c r="CT226" s="7">
        <f t="shared" si="294"/>
        <v>2064001.57</v>
      </c>
      <c r="CU226" s="7">
        <f t="shared" si="294"/>
        <v>4263519.2046402786</v>
      </c>
      <c r="CV226" s="7">
        <f t="shared" si="294"/>
        <v>910663.77</v>
      </c>
      <c r="CW226" s="7">
        <f t="shared" si="294"/>
        <v>3090956.93</v>
      </c>
      <c r="CX226" s="7">
        <f t="shared" si="294"/>
        <v>5214394.16</v>
      </c>
      <c r="CY226" s="7">
        <f t="shared" si="294"/>
        <v>980674.15</v>
      </c>
      <c r="CZ226" s="7">
        <f t="shared" si="294"/>
        <v>19627842.800000001</v>
      </c>
      <c r="DA226" s="7">
        <f t="shared" si="294"/>
        <v>3007659.6</v>
      </c>
      <c r="DB226" s="7">
        <f t="shared" si="294"/>
        <v>4004824.88</v>
      </c>
      <c r="DC226" s="7">
        <f t="shared" si="294"/>
        <v>2767919.87</v>
      </c>
      <c r="DD226" s="7">
        <f t="shared" si="294"/>
        <v>2729058.54</v>
      </c>
      <c r="DE226" s="7">
        <f t="shared" si="294"/>
        <v>4278575.26</v>
      </c>
      <c r="DF226" s="7">
        <f t="shared" si="294"/>
        <v>199980630.80000001</v>
      </c>
      <c r="DG226" s="7">
        <f t="shared" si="294"/>
        <v>1753174.87</v>
      </c>
      <c r="DH226" s="7">
        <f t="shared" si="294"/>
        <v>19076421.68</v>
      </c>
      <c r="DI226" s="7">
        <f t="shared" si="294"/>
        <v>24994876.73</v>
      </c>
      <c r="DJ226" s="7">
        <f t="shared" si="294"/>
        <v>6838519.3600000003</v>
      </c>
      <c r="DK226" s="7">
        <f t="shared" si="294"/>
        <v>5105286.78</v>
      </c>
      <c r="DL226" s="7">
        <f t="shared" si="294"/>
        <v>56205984.689999998</v>
      </c>
      <c r="DM226" s="7">
        <f t="shared" si="294"/>
        <v>3816478.2</v>
      </c>
      <c r="DN226" s="7">
        <f t="shared" si="294"/>
        <v>13840010.390000001</v>
      </c>
      <c r="DO226" s="7">
        <f t="shared" si="294"/>
        <v>31181506.66</v>
      </c>
      <c r="DP226" s="7">
        <f t="shared" si="294"/>
        <v>3294260.85</v>
      </c>
      <c r="DQ226" s="7">
        <f t="shared" si="294"/>
        <v>7904375</v>
      </c>
      <c r="DR226" s="7">
        <f t="shared" si="294"/>
        <v>14644000.24</v>
      </c>
      <c r="DS226" s="7">
        <f t="shared" si="294"/>
        <v>8061083.5199999996</v>
      </c>
      <c r="DT226" s="7">
        <f t="shared" si="294"/>
        <v>2899473.47</v>
      </c>
      <c r="DU226" s="7">
        <f t="shared" si="294"/>
        <v>4412642.1100000003</v>
      </c>
      <c r="DV226" s="7">
        <f t="shared" si="294"/>
        <v>3282629.25</v>
      </c>
      <c r="DW226" s="7">
        <f t="shared" si="294"/>
        <v>4031123.04</v>
      </c>
      <c r="DX226" s="7">
        <f t="shared" si="294"/>
        <v>3118103.31</v>
      </c>
      <c r="DY226" s="7">
        <f t="shared" si="294"/>
        <v>4409858.5999999996</v>
      </c>
      <c r="DZ226" s="7">
        <f t="shared" si="294"/>
        <v>8405517.2799999993</v>
      </c>
      <c r="EA226" s="7">
        <f t="shared" ref="EA226:FX226" si="295">MIN(EA221,EA225)</f>
        <v>6548146.4900000002</v>
      </c>
      <c r="EB226" s="7">
        <f t="shared" si="295"/>
        <v>6185550.4900000002</v>
      </c>
      <c r="EC226" s="7">
        <f t="shared" si="295"/>
        <v>3750216.32</v>
      </c>
      <c r="ED226" s="7">
        <f t="shared" si="295"/>
        <v>20462270.82</v>
      </c>
      <c r="EE226" s="7">
        <f t="shared" si="295"/>
        <v>3146061.84</v>
      </c>
      <c r="EF226" s="7">
        <f t="shared" si="295"/>
        <v>14634414.98</v>
      </c>
      <c r="EG226" s="7">
        <f t="shared" si="295"/>
        <v>3369922.58</v>
      </c>
      <c r="EH226" s="7">
        <f t="shared" si="295"/>
        <v>3325115.66</v>
      </c>
      <c r="EI226" s="7">
        <f t="shared" si="295"/>
        <v>155149834.05000001</v>
      </c>
      <c r="EJ226" s="7">
        <f t="shared" si="295"/>
        <v>95261260.730000004</v>
      </c>
      <c r="EK226" s="7">
        <f t="shared" si="295"/>
        <v>6933934.04</v>
      </c>
      <c r="EL226" s="7">
        <f t="shared" si="295"/>
        <v>4903022.78</v>
      </c>
      <c r="EM226" s="7">
        <f t="shared" si="295"/>
        <v>4605811.68</v>
      </c>
      <c r="EN226" s="7">
        <f t="shared" si="295"/>
        <v>10847397.467637593</v>
      </c>
      <c r="EO226" s="7">
        <f t="shared" si="295"/>
        <v>4173320.96</v>
      </c>
      <c r="EP226" s="7">
        <f t="shared" si="295"/>
        <v>5086901.2699999996</v>
      </c>
      <c r="EQ226" s="7">
        <f t="shared" si="295"/>
        <v>26487996.350000001</v>
      </c>
      <c r="ER226" s="7">
        <f t="shared" si="295"/>
        <v>4396788.01</v>
      </c>
      <c r="ES226" s="7">
        <f t="shared" si="295"/>
        <v>2899186.88</v>
      </c>
      <c r="ET226" s="7">
        <f t="shared" si="295"/>
        <v>3517776.45</v>
      </c>
      <c r="EU226" s="7">
        <f t="shared" si="295"/>
        <v>6761489.7599999998</v>
      </c>
      <c r="EV226" s="7">
        <f t="shared" si="295"/>
        <v>1680016.49</v>
      </c>
      <c r="EW226" s="7">
        <f t="shared" si="295"/>
        <v>11539948.539999999</v>
      </c>
      <c r="EX226" s="7">
        <f t="shared" si="295"/>
        <v>3102986.13</v>
      </c>
      <c r="EY226" s="7">
        <f t="shared" si="295"/>
        <v>5929700.1399999997</v>
      </c>
      <c r="EZ226" s="7">
        <f t="shared" si="295"/>
        <v>2294680.2799999998</v>
      </c>
      <c r="FA226" s="7">
        <f t="shared" si="295"/>
        <v>34795284.579999998</v>
      </c>
      <c r="FB226" s="7">
        <f t="shared" si="295"/>
        <v>4114675.03</v>
      </c>
      <c r="FC226" s="7">
        <f t="shared" si="295"/>
        <v>21535806.50747522</v>
      </c>
      <c r="FD226" s="7">
        <f t="shared" si="295"/>
        <v>4824109.03</v>
      </c>
      <c r="FE226" s="7">
        <f t="shared" si="295"/>
        <v>1781555.01</v>
      </c>
      <c r="FF226" s="7">
        <f t="shared" si="295"/>
        <v>3217887.16</v>
      </c>
      <c r="FG226" s="7">
        <f t="shared" si="295"/>
        <v>2372656.8199999998</v>
      </c>
      <c r="FH226" s="7">
        <f t="shared" si="295"/>
        <v>1595037.41</v>
      </c>
      <c r="FI226" s="7">
        <f t="shared" si="295"/>
        <v>17923811.800000001</v>
      </c>
      <c r="FJ226" s="7">
        <f t="shared" si="295"/>
        <v>18531044.91</v>
      </c>
      <c r="FK226" s="7">
        <f t="shared" si="295"/>
        <v>24206394.489999998</v>
      </c>
      <c r="FL226" s="7">
        <f t="shared" si="295"/>
        <v>68034878.079999998</v>
      </c>
      <c r="FM226" s="7">
        <f t="shared" si="295"/>
        <v>34815133.25</v>
      </c>
      <c r="FN226" s="7">
        <f t="shared" si="295"/>
        <v>208360426.78999999</v>
      </c>
      <c r="FO226" s="7">
        <f t="shared" si="295"/>
        <v>11175874.640000001</v>
      </c>
      <c r="FP226" s="7">
        <f t="shared" si="295"/>
        <v>22292983.02</v>
      </c>
      <c r="FQ226" s="7">
        <f t="shared" si="295"/>
        <v>9352744.9100000001</v>
      </c>
      <c r="FR226" s="7">
        <f t="shared" si="295"/>
        <v>2736296.9</v>
      </c>
      <c r="FS226" s="7">
        <f t="shared" si="295"/>
        <v>3085421.92</v>
      </c>
      <c r="FT226" s="7">
        <f t="shared" si="295"/>
        <v>1303906.29</v>
      </c>
      <c r="FU226" s="7">
        <f t="shared" si="295"/>
        <v>9158324.5</v>
      </c>
      <c r="FV226" s="7">
        <f t="shared" si="295"/>
        <v>7288520.2000000002</v>
      </c>
      <c r="FW226" s="7">
        <f t="shared" si="295"/>
        <v>2961106.11</v>
      </c>
      <c r="FX226" s="7">
        <f t="shared" si="295"/>
        <v>1276647.6127181104</v>
      </c>
      <c r="FY226" s="7"/>
      <c r="FZ226" s="7">
        <f>SUM(C226:FX226)</f>
        <v>8474482858.8713045</v>
      </c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2">
      <c r="A227" s="7"/>
      <c r="B227" s="7" t="s">
        <v>770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</row>
    <row r="228" spans="1:195" x14ac:dyDescent="0.2">
      <c r="A228" s="6" t="s">
        <v>771</v>
      </c>
      <c r="B228" s="7" t="s">
        <v>772</v>
      </c>
      <c r="C228" s="7">
        <f t="shared" ref="C228:BN228" si="296">ROUND(C226/C102,2)</f>
        <v>9954.9500000000007</v>
      </c>
      <c r="D228" s="7">
        <f t="shared" si="296"/>
        <v>9533.0499999999993</v>
      </c>
      <c r="E228" s="7">
        <f t="shared" si="296"/>
        <v>10224.76</v>
      </c>
      <c r="F228" s="7">
        <f t="shared" si="296"/>
        <v>8802.91</v>
      </c>
      <c r="G228" s="7">
        <f t="shared" si="296"/>
        <v>9352.52</v>
      </c>
      <c r="H228" s="7">
        <f t="shared" si="296"/>
        <v>9108.83</v>
      </c>
      <c r="I228" s="7">
        <f t="shared" si="296"/>
        <v>10093.39</v>
      </c>
      <c r="J228" s="7">
        <f t="shared" si="296"/>
        <v>9598.0300000000007</v>
      </c>
      <c r="K228" s="7">
        <f t="shared" si="296"/>
        <v>13368.77</v>
      </c>
      <c r="L228" s="7">
        <f t="shared" si="296"/>
        <v>10234.23</v>
      </c>
      <c r="M228" s="7">
        <f t="shared" si="296"/>
        <v>11619.76</v>
      </c>
      <c r="N228" s="7">
        <f t="shared" si="296"/>
        <v>9681.31</v>
      </c>
      <c r="O228" s="7">
        <f t="shared" si="296"/>
        <v>9462.41</v>
      </c>
      <c r="P228" s="7">
        <f t="shared" si="296"/>
        <v>12931.13</v>
      </c>
      <c r="Q228" s="7">
        <f t="shared" si="296"/>
        <v>10343.19</v>
      </c>
      <c r="R228" s="7">
        <f t="shared" si="296"/>
        <v>9388.19</v>
      </c>
      <c r="S228" s="7">
        <f t="shared" si="296"/>
        <v>9620.65</v>
      </c>
      <c r="T228" s="7">
        <f t="shared" si="296"/>
        <v>16154.92</v>
      </c>
      <c r="U228" s="7">
        <f t="shared" si="296"/>
        <v>18314.52</v>
      </c>
      <c r="V228" s="7">
        <f t="shared" si="296"/>
        <v>12908.79</v>
      </c>
      <c r="W228" s="7">
        <f t="shared" si="296"/>
        <v>15641.77</v>
      </c>
      <c r="X228" s="7">
        <f t="shared" si="296"/>
        <v>19572.349999999999</v>
      </c>
      <c r="Y228" s="7">
        <f t="shared" si="296"/>
        <v>10062.120000000001</v>
      </c>
      <c r="Z228" s="7">
        <f t="shared" si="296"/>
        <v>13525.03</v>
      </c>
      <c r="AA228" s="7">
        <f t="shared" si="296"/>
        <v>9331.26</v>
      </c>
      <c r="AB228" s="7">
        <f t="shared" si="296"/>
        <v>9851.76</v>
      </c>
      <c r="AC228" s="7">
        <f t="shared" si="296"/>
        <v>9674.9</v>
      </c>
      <c r="AD228" s="7">
        <f t="shared" si="296"/>
        <v>9046.4699999999993</v>
      </c>
      <c r="AE228" s="7">
        <f t="shared" si="296"/>
        <v>17675.48</v>
      </c>
      <c r="AF228" s="7">
        <f t="shared" si="296"/>
        <v>15691.81</v>
      </c>
      <c r="AG228" s="7">
        <f t="shared" si="296"/>
        <v>10881.04</v>
      </c>
      <c r="AH228" s="7">
        <f t="shared" si="296"/>
        <v>9470.11</v>
      </c>
      <c r="AI228" s="7">
        <f t="shared" si="296"/>
        <v>11635.5</v>
      </c>
      <c r="AJ228" s="7">
        <f t="shared" si="296"/>
        <v>17456.259999999998</v>
      </c>
      <c r="AK228" s="7">
        <f t="shared" si="296"/>
        <v>15390.15</v>
      </c>
      <c r="AL228" s="7">
        <f t="shared" si="296"/>
        <v>13276.12</v>
      </c>
      <c r="AM228" s="7">
        <f t="shared" si="296"/>
        <v>10837.35</v>
      </c>
      <c r="AN228" s="7">
        <f t="shared" si="296"/>
        <v>12241.27</v>
      </c>
      <c r="AO228" s="7">
        <f t="shared" si="296"/>
        <v>9436.26</v>
      </c>
      <c r="AP228" s="7">
        <f t="shared" si="296"/>
        <v>9953.18</v>
      </c>
      <c r="AQ228" s="7">
        <f t="shared" si="296"/>
        <v>13984.52</v>
      </c>
      <c r="AR228" s="7">
        <f t="shared" si="296"/>
        <v>9195.66</v>
      </c>
      <c r="AS228" s="7">
        <f t="shared" si="296"/>
        <v>10052.43</v>
      </c>
      <c r="AT228" s="7">
        <f t="shared" si="296"/>
        <v>9539.8799999999992</v>
      </c>
      <c r="AU228" s="7">
        <f t="shared" si="296"/>
        <v>13704.93</v>
      </c>
      <c r="AV228" s="7">
        <f t="shared" si="296"/>
        <v>12994.68</v>
      </c>
      <c r="AW228" s="7">
        <f t="shared" si="296"/>
        <v>14104.78</v>
      </c>
      <c r="AX228" s="7">
        <f t="shared" si="296"/>
        <v>18493.97</v>
      </c>
      <c r="AY228" s="7">
        <f t="shared" si="296"/>
        <v>11329.91</v>
      </c>
      <c r="AZ228" s="7">
        <f t="shared" si="296"/>
        <v>8814.42</v>
      </c>
      <c r="BA228" s="7">
        <f t="shared" si="296"/>
        <v>9183.57</v>
      </c>
      <c r="BB228" s="7">
        <f t="shared" si="296"/>
        <v>9162.35</v>
      </c>
      <c r="BC228" s="7">
        <f t="shared" si="296"/>
        <v>9679.48</v>
      </c>
      <c r="BD228" s="7">
        <f t="shared" si="296"/>
        <v>9421.1</v>
      </c>
      <c r="BE228" s="7">
        <f t="shared" si="296"/>
        <v>9982.98</v>
      </c>
      <c r="BF228" s="7">
        <f t="shared" si="296"/>
        <v>9069.73</v>
      </c>
      <c r="BG228" s="7">
        <f t="shared" si="296"/>
        <v>10124.1</v>
      </c>
      <c r="BH228" s="7">
        <f t="shared" si="296"/>
        <v>10877.77</v>
      </c>
      <c r="BI228" s="7">
        <f t="shared" si="296"/>
        <v>13726.84</v>
      </c>
      <c r="BJ228" s="7">
        <f t="shared" si="296"/>
        <v>9179.2999999999993</v>
      </c>
      <c r="BK228" s="7">
        <f t="shared" si="296"/>
        <v>9323.7800000000007</v>
      </c>
      <c r="BL228" s="7">
        <f t="shared" si="296"/>
        <v>17408.740000000002</v>
      </c>
      <c r="BM228" s="7">
        <f t="shared" si="296"/>
        <v>12411.12</v>
      </c>
      <c r="BN228" s="7">
        <f t="shared" si="296"/>
        <v>9349.4500000000007</v>
      </c>
      <c r="BO228" s="7">
        <f t="shared" ref="BO228:DZ228" si="297">ROUND(BO226/BO102,2)</f>
        <v>9312.85</v>
      </c>
      <c r="BP228" s="7">
        <f t="shared" si="297"/>
        <v>15235.51</v>
      </c>
      <c r="BQ228" s="7">
        <f t="shared" si="297"/>
        <v>9932.84</v>
      </c>
      <c r="BR228" s="7">
        <f t="shared" si="297"/>
        <v>9431.76</v>
      </c>
      <c r="BS228" s="7">
        <f t="shared" si="297"/>
        <v>10286.07</v>
      </c>
      <c r="BT228" s="7">
        <f t="shared" si="297"/>
        <v>11538.37</v>
      </c>
      <c r="BU228" s="7">
        <f t="shared" si="297"/>
        <v>11768.11</v>
      </c>
      <c r="BV228" s="7">
        <f t="shared" si="297"/>
        <v>9726.18</v>
      </c>
      <c r="BW228" s="7">
        <f t="shared" si="297"/>
        <v>9529.44</v>
      </c>
      <c r="BX228" s="7">
        <f t="shared" si="297"/>
        <v>20948.32</v>
      </c>
      <c r="BY228" s="7">
        <f t="shared" si="297"/>
        <v>10867.21</v>
      </c>
      <c r="BZ228" s="7">
        <f t="shared" si="297"/>
        <v>14312.62</v>
      </c>
      <c r="CA228" s="7">
        <f t="shared" si="297"/>
        <v>17084.580000000002</v>
      </c>
      <c r="CB228" s="7">
        <f t="shared" si="297"/>
        <v>9463.7199999999993</v>
      </c>
      <c r="CC228" s="7">
        <f t="shared" si="297"/>
        <v>15174.81</v>
      </c>
      <c r="CD228" s="7">
        <f t="shared" si="297"/>
        <v>10851.02</v>
      </c>
      <c r="CE228" s="7">
        <f t="shared" si="297"/>
        <v>16403.13</v>
      </c>
      <c r="CF228" s="7">
        <f t="shared" si="297"/>
        <v>15876.16</v>
      </c>
      <c r="CG228" s="7">
        <f t="shared" si="297"/>
        <v>14231.38</v>
      </c>
      <c r="CH228" s="7">
        <f t="shared" si="297"/>
        <v>17971.07</v>
      </c>
      <c r="CI228" s="7">
        <f t="shared" si="297"/>
        <v>9889.83</v>
      </c>
      <c r="CJ228" s="7">
        <f t="shared" si="297"/>
        <v>10159.56</v>
      </c>
      <c r="CK228" s="7">
        <f t="shared" si="297"/>
        <v>9745.17</v>
      </c>
      <c r="CL228" s="7">
        <f t="shared" si="297"/>
        <v>10071.14</v>
      </c>
      <c r="CM228" s="7">
        <f t="shared" si="297"/>
        <v>11161.37</v>
      </c>
      <c r="CN228" s="7">
        <f t="shared" si="297"/>
        <v>9034.57</v>
      </c>
      <c r="CO228" s="7">
        <f t="shared" si="297"/>
        <v>9228.99</v>
      </c>
      <c r="CP228" s="7">
        <f t="shared" si="297"/>
        <v>10201.58</v>
      </c>
      <c r="CQ228" s="7">
        <f t="shared" si="297"/>
        <v>10860.97</v>
      </c>
      <c r="CR228" s="7">
        <f t="shared" si="297"/>
        <v>14384.69</v>
      </c>
      <c r="CS228" s="7">
        <f t="shared" si="297"/>
        <v>11974.44</v>
      </c>
      <c r="CT228" s="7">
        <f t="shared" si="297"/>
        <v>18428.59</v>
      </c>
      <c r="CU228" s="7">
        <f t="shared" si="297"/>
        <v>9495.59</v>
      </c>
      <c r="CV228" s="7">
        <f t="shared" si="297"/>
        <v>18213.28</v>
      </c>
      <c r="CW228" s="7">
        <f t="shared" si="297"/>
        <v>15416.24</v>
      </c>
      <c r="CX228" s="7">
        <f t="shared" si="297"/>
        <v>10784.68</v>
      </c>
      <c r="CY228" s="7">
        <f t="shared" si="297"/>
        <v>19613.48</v>
      </c>
      <c r="CZ228" s="7">
        <f t="shared" si="297"/>
        <v>9586.25</v>
      </c>
      <c r="DA228" s="7">
        <f t="shared" si="297"/>
        <v>14254.31</v>
      </c>
      <c r="DB228" s="7">
        <f t="shared" si="297"/>
        <v>12534.66</v>
      </c>
      <c r="DC228" s="7">
        <f t="shared" si="297"/>
        <v>16775.27</v>
      </c>
      <c r="DD228" s="7">
        <f t="shared" si="297"/>
        <v>16711.93</v>
      </c>
      <c r="DE228" s="7">
        <f t="shared" si="297"/>
        <v>12052.32</v>
      </c>
      <c r="DF228" s="7">
        <f t="shared" si="297"/>
        <v>9180.7900000000009</v>
      </c>
      <c r="DG228" s="7">
        <f t="shared" si="297"/>
        <v>19588.55</v>
      </c>
      <c r="DH228" s="7">
        <f t="shared" si="297"/>
        <v>9273.9</v>
      </c>
      <c r="DI228" s="7">
        <f t="shared" si="297"/>
        <v>9381.0499999999993</v>
      </c>
      <c r="DJ228" s="7">
        <f t="shared" si="297"/>
        <v>10361.39</v>
      </c>
      <c r="DK228" s="7">
        <f t="shared" si="297"/>
        <v>10624.95</v>
      </c>
      <c r="DL228" s="7">
        <f t="shared" si="297"/>
        <v>9636.85</v>
      </c>
      <c r="DM228" s="7">
        <f t="shared" si="297"/>
        <v>15321.07</v>
      </c>
      <c r="DN228" s="7">
        <f t="shared" si="297"/>
        <v>10045.74</v>
      </c>
      <c r="DO228" s="7">
        <f t="shared" si="297"/>
        <v>9442.36</v>
      </c>
      <c r="DP228" s="7">
        <f t="shared" si="297"/>
        <v>15286.59</v>
      </c>
      <c r="DQ228" s="7">
        <f t="shared" si="297"/>
        <v>9415.57</v>
      </c>
      <c r="DR228" s="7">
        <f t="shared" si="297"/>
        <v>10204.17</v>
      </c>
      <c r="DS228" s="7">
        <f t="shared" si="297"/>
        <v>10911.05</v>
      </c>
      <c r="DT228" s="7">
        <f t="shared" si="297"/>
        <v>17788.18</v>
      </c>
      <c r="DU228" s="7">
        <f t="shared" si="297"/>
        <v>11767.05</v>
      </c>
      <c r="DV228" s="7">
        <f t="shared" si="297"/>
        <v>14429.14</v>
      </c>
      <c r="DW228" s="7">
        <f t="shared" si="297"/>
        <v>12585.46</v>
      </c>
      <c r="DX228" s="7">
        <f t="shared" si="297"/>
        <v>18149.61</v>
      </c>
      <c r="DY228" s="7">
        <f t="shared" si="297"/>
        <v>13648.59</v>
      </c>
      <c r="DZ228" s="7">
        <f t="shared" si="297"/>
        <v>10660.14</v>
      </c>
      <c r="EA228" s="7">
        <f t="shared" ref="EA228:FX228" si="298">ROUND(EA226/EA102,2)</f>
        <v>11081.65</v>
      </c>
      <c r="EB228" s="7">
        <f t="shared" si="298"/>
        <v>10399.379999999999</v>
      </c>
      <c r="EC228" s="7">
        <f t="shared" si="298"/>
        <v>11793.13</v>
      </c>
      <c r="ED228" s="7">
        <f t="shared" si="298"/>
        <v>12517.45</v>
      </c>
      <c r="EE228" s="7">
        <f t="shared" si="298"/>
        <v>15574.56</v>
      </c>
      <c r="EF228" s="7">
        <f t="shared" si="298"/>
        <v>9678.2099999999991</v>
      </c>
      <c r="EG228" s="7">
        <f t="shared" si="298"/>
        <v>12321.47</v>
      </c>
      <c r="EH228" s="7">
        <f t="shared" si="298"/>
        <v>12963.41</v>
      </c>
      <c r="EI228" s="7">
        <f t="shared" si="298"/>
        <v>10058.66</v>
      </c>
      <c r="EJ228" s="7">
        <f t="shared" si="298"/>
        <v>9179.24</v>
      </c>
      <c r="EK228" s="7">
        <f t="shared" si="298"/>
        <v>9985.5</v>
      </c>
      <c r="EL228" s="7">
        <f t="shared" si="298"/>
        <v>10383.36</v>
      </c>
      <c r="EM228" s="7">
        <f t="shared" si="298"/>
        <v>10992.39</v>
      </c>
      <c r="EN228" s="7">
        <f t="shared" si="298"/>
        <v>10100.94</v>
      </c>
      <c r="EO228" s="7">
        <f t="shared" si="298"/>
        <v>11899.97</v>
      </c>
      <c r="EP228" s="7">
        <f t="shared" si="298"/>
        <v>11788.88</v>
      </c>
      <c r="EQ228" s="7">
        <f t="shared" si="298"/>
        <v>9678.1</v>
      </c>
      <c r="ER228" s="7">
        <f t="shared" si="298"/>
        <v>13466.43</v>
      </c>
      <c r="ES228" s="7">
        <f t="shared" si="298"/>
        <v>15756.45</v>
      </c>
      <c r="ET228" s="7">
        <f t="shared" si="298"/>
        <v>16384.61</v>
      </c>
      <c r="EU228" s="7">
        <f t="shared" si="298"/>
        <v>11068.08</v>
      </c>
      <c r="EV228" s="7">
        <f t="shared" si="298"/>
        <v>19310.53</v>
      </c>
      <c r="EW228" s="7">
        <f t="shared" si="298"/>
        <v>12833.57</v>
      </c>
      <c r="EX228" s="7">
        <f t="shared" si="298"/>
        <v>17153.05</v>
      </c>
      <c r="EY228" s="7">
        <f t="shared" si="298"/>
        <v>9775.31</v>
      </c>
      <c r="EZ228" s="7">
        <f t="shared" si="298"/>
        <v>16700.73</v>
      </c>
      <c r="FA228" s="7">
        <f t="shared" si="298"/>
        <v>9802.8700000000008</v>
      </c>
      <c r="FB228" s="7">
        <f t="shared" si="298"/>
        <v>12286.28</v>
      </c>
      <c r="FC228" s="7">
        <f t="shared" si="298"/>
        <v>9505.56</v>
      </c>
      <c r="FD228" s="7">
        <f t="shared" si="298"/>
        <v>11115.46</v>
      </c>
      <c r="FE228" s="7">
        <f t="shared" si="298"/>
        <v>18832.509999999998</v>
      </c>
      <c r="FF228" s="7">
        <f t="shared" si="298"/>
        <v>15272.36</v>
      </c>
      <c r="FG228" s="7">
        <f t="shared" si="298"/>
        <v>18350.009999999998</v>
      </c>
      <c r="FH228" s="7">
        <f t="shared" si="298"/>
        <v>19643.32</v>
      </c>
      <c r="FI228" s="7">
        <f t="shared" si="298"/>
        <v>9692.2099999999991</v>
      </c>
      <c r="FJ228" s="7">
        <f t="shared" si="298"/>
        <v>9043.9500000000007</v>
      </c>
      <c r="FK228" s="7">
        <f t="shared" si="298"/>
        <v>9108.7099999999991</v>
      </c>
      <c r="FL228" s="7">
        <f t="shared" si="298"/>
        <v>8477.44</v>
      </c>
      <c r="FM228" s="7">
        <f t="shared" si="298"/>
        <v>9184.84</v>
      </c>
      <c r="FN228" s="7">
        <f t="shared" si="298"/>
        <v>9329.33</v>
      </c>
      <c r="FO228" s="7">
        <f t="shared" si="298"/>
        <v>9842.25</v>
      </c>
      <c r="FP228" s="7">
        <f t="shared" si="298"/>
        <v>9298.43</v>
      </c>
      <c r="FQ228" s="7">
        <f t="shared" si="298"/>
        <v>9053.9599999999991</v>
      </c>
      <c r="FR228" s="7">
        <f t="shared" si="298"/>
        <v>15389.75</v>
      </c>
      <c r="FS228" s="7">
        <f t="shared" si="298"/>
        <v>15481.29</v>
      </c>
      <c r="FT228" s="7">
        <f t="shared" si="298"/>
        <v>20278.48</v>
      </c>
      <c r="FU228" s="7">
        <f t="shared" si="298"/>
        <v>10732.83</v>
      </c>
      <c r="FV228" s="7">
        <f t="shared" si="298"/>
        <v>10180.92</v>
      </c>
      <c r="FW228" s="7">
        <f t="shared" si="298"/>
        <v>16332.63</v>
      </c>
      <c r="FX228" s="7">
        <f t="shared" si="298"/>
        <v>21456.26</v>
      </c>
      <c r="FY228" s="7"/>
      <c r="FZ228" s="7">
        <f>FZ226/FZ102</f>
        <v>9636.6087243197726</v>
      </c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</row>
    <row r="229" spans="1:195" x14ac:dyDescent="0.2">
      <c r="A229" s="7"/>
      <c r="B229" s="7" t="s">
        <v>773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>
        <f>DK226-DK215</f>
        <v>5105286.78</v>
      </c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2">
      <c r="A230" s="6" t="s">
        <v>601</v>
      </c>
      <c r="B230" s="7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  <c r="BH230" s="90"/>
      <c r="BI230" s="90"/>
      <c r="BJ230" s="90"/>
      <c r="BK230" s="90"/>
      <c r="BL230" s="90"/>
      <c r="BM230" s="90"/>
      <c r="BN230" s="90"/>
      <c r="BO230" s="90"/>
      <c r="BP230" s="90"/>
      <c r="BQ230" s="90"/>
      <c r="BR230" s="90"/>
      <c r="BS230" s="90"/>
      <c r="BT230" s="90"/>
      <c r="BU230" s="90"/>
      <c r="BV230" s="90"/>
      <c r="BW230" s="90"/>
      <c r="BX230" s="90"/>
      <c r="BY230" s="90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0"/>
      <c r="CK230" s="90"/>
      <c r="CL230" s="90"/>
      <c r="CM230" s="90"/>
      <c r="CN230" s="90"/>
      <c r="CO230" s="90"/>
      <c r="CP230" s="90"/>
      <c r="CQ230" s="90"/>
      <c r="CR230" s="90"/>
      <c r="CS230" s="90"/>
      <c r="CT230" s="90"/>
      <c r="CU230" s="90"/>
      <c r="CV230" s="90"/>
      <c r="CW230" s="90"/>
      <c r="CX230" s="90"/>
      <c r="CY230" s="90"/>
      <c r="CZ230" s="90"/>
      <c r="DA230" s="90"/>
      <c r="DB230" s="90"/>
      <c r="DC230" s="90"/>
      <c r="DD230" s="90"/>
      <c r="DE230" s="90"/>
      <c r="DF230" s="90"/>
      <c r="DG230" s="90"/>
      <c r="DH230" s="90"/>
      <c r="DI230" s="90"/>
      <c r="DJ230" s="90"/>
      <c r="DK230" s="90"/>
      <c r="DL230" s="90"/>
      <c r="DM230" s="90"/>
      <c r="DN230" s="90"/>
      <c r="DO230" s="90"/>
      <c r="DP230" s="90"/>
      <c r="DQ230" s="90"/>
      <c r="DR230" s="90"/>
      <c r="DS230" s="90"/>
      <c r="DT230" s="90"/>
      <c r="DU230" s="90"/>
      <c r="DV230" s="90"/>
      <c r="DW230" s="90"/>
      <c r="DX230" s="90"/>
      <c r="DY230" s="90"/>
      <c r="DZ230" s="90"/>
      <c r="EA230" s="90"/>
      <c r="EB230" s="90"/>
      <c r="EC230" s="90"/>
      <c r="ED230" s="90"/>
      <c r="EE230" s="90"/>
      <c r="EF230" s="90"/>
      <c r="EG230" s="90"/>
      <c r="EH230" s="90"/>
      <c r="EI230" s="90"/>
      <c r="EJ230" s="90"/>
      <c r="EK230" s="90"/>
      <c r="EL230" s="90"/>
      <c r="EM230" s="90"/>
      <c r="EN230" s="90"/>
      <c r="EO230" s="90"/>
      <c r="EP230" s="90"/>
      <c r="EQ230" s="90"/>
      <c r="ER230" s="90"/>
      <c r="ES230" s="90"/>
      <c r="ET230" s="90"/>
      <c r="EU230" s="90"/>
      <c r="EV230" s="90"/>
      <c r="EW230" s="90"/>
      <c r="EX230" s="90"/>
      <c r="EY230" s="90"/>
      <c r="EZ230" s="90"/>
      <c r="FA230" s="90"/>
      <c r="FB230" s="90"/>
      <c r="FC230" s="90"/>
      <c r="FD230" s="90"/>
      <c r="FE230" s="90"/>
      <c r="FF230" s="90"/>
      <c r="FG230" s="90"/>
      <c r="FH230" s="90"/>
      <c r="FI230" s="90"/>
      <c r="FJ230" s="90"/>
      <c r="FK230" s="90"/>
      <c r="FL230" s="90"/>
      <c r="FM230" s="90"/>
      <c r="FN230" s="90"/>
      <c r="FO230" s="90"/>
      <c r="FP230" s="90"/>
      <c r="FQ230" s="90"/>
      <c r="FR230" s="90"/>
      <c r="FS230" s="90"/>
      <c r="FT230" s="90"/>
      <c r="FU230" s="90"/>
      <c r="FV230" s="90"/>
      <c r="FW230" s="90"/>
      <c r="FX230" s="90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</row>
    <row r="231" spans="1:195" ht="31.5" x14ac:dyDescent="0.25">
      <c r="A231" s="6" t="s">
        <v>601</v>
      </c>
      <c r="B231" s="100" t="s">
        <v>774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2">
      <c r="A232" s="6" t="s">
        <v>775</v>
      </c>
      <c r="B232" s="7" t="s">
        <v>776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90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</row>
    <row r="233" spans="1:195" x14ac:dyDescent="0.2">
      <c r="A233" s="7"/>
      <c r="B233" s="7" t="s">
        <v>777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>
        <f>SUM(C231:FX231)</f>
        <v>0</v>
      </c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</row>
    <row r="234" spans="1:195" x14ac:dyDescent="0.2">
      <c r="A234" s="98" t="s">
        <v>778</v>
      </c>
      <c r="B234" s="99" t="s">
        <v>779</v>
      </c>
      <c r="C234" s="7">
        <f t="shared" ref="C234:BN234" si="299">IF((AND(C$200=C$226,C$72&lt;&gt;888888888.88))=TRUE(),C221,0)</f>
        <v>70405913.286606893</v>
      </c>
      <c r="D234" s="7">
        <f t="shared" si="299"/>
        <v>402813584.79790896</v>
      </c>
      <c r="E234" s="7">
        <f t="shared" si="299"/>
        <v>70468628.96733287</v>
      </c>
      <c r="F234" s="7">
        <f t="shared" si="299"/>
        <v>221700457.28867188</v>
      </c>
      <c r="G234" s="7">
        <f t="shared" si="299"/>
        <v>12867019.979805445</v>
      </c>
      <c r="H234" s="7">
        <f t="shared" si="299"/>
        <v>11724871.760879897</v>
      </c>
      <c r="I234" s="7">
        <f t="shared" si="299"/>
        <v>96888444.885037765</v>
      </c>
      <c r="J234" s="7">
        <f t="shared" si="299"/>
        <v>0</v>
      </c>
      <c r="K234" s="7">
        <f t="shared" si="299"/>
        <v>3600855.099371044</v>
      </c>
      <c r="L234" s="7">
        <f t="shared" si="299"/>
        <v>24647000.888388474</v>
      </c>
      <c r="M234" s="7">
        <f t="shared" si="299"/>
        <v>13932177.209981147</v>
      </c>
      <c r="N234" s="7">
        <f t="shared" si="299"/>
        <v>527270910.29808122</v>
      </c>
      <c r="O234" s="7">
        <f t="shared" si="299"/>
        <v>132532168.59237656</v>
      </c>
      <c r="P234" s="7">
        <f t="shared" si="299"/>
        <v>4260294.8219387997</v>
      </c>
      <c r="Q234" s="7">
        <f t="shared" si="299"/>
        <v>415912631.57942432</v>
      </c>
      <c r="R234" s="7">
        <f t="shared" si="299"/>
        <v>50992773.602136739</v>
      </c>
      <c r="S234" s="7">
        <f t="shared" si="299"/>
        <v>17017317.861378267</v>
      </c>
      <c r="T234" s="7">
        <f t="shared" si="299"/>
        <v>2824567.6468722327</v>
      </c>
      <c r="U234" s="7">
        <f t="shared" si="299"/>
        <v>1136998.42</v>
      </c>
      <c r="V234" s="7">
        <f t="shared" si="299"/>
        <v>3650981.76</v>
      </c>
      <c r="W234" s="7">
        <f t="shared" si="299"/>
        <v>2423155.8200000003</v>
      </c>
      <c r="X234" s="7">
        <f t="shared" si="299"/>
        <v>0</v>
      </c>
      <c r="Y234" s="7">
        <f t="shared" si="299"/>
        <v>0</v>
      </c>
      <c r="Z234" s="7">
        <f t="shared" si="299"/>
        <v>3331558.0772129404</v>
      </c>
      <c r="AA234" s="7">
        <f t="shared" si="299"/>
        <v>305161972.93984836</v>
      </c>
      <c r="AB234" s="7">
        <f t="shared" si="299"/>
        <v>283692098.36689347</v>
      </c>
      <c r="AC234" s="7">
        <f t="shared" si="299"/>
        <v>10061015.844103383</v>
      </c>
      <c r="AD234" s="7">
        <f t="shared" si="299"/>
        <v>13823847.021420417</v>
      </c>
      <c r="AE234" s="7">
        <f t="shared" si="299"/>
        <v>1831852.1070297537</v>
      </c>
      <c r="AF234" s="7">
        <f t="shared" si="299"/>
        <v>2897758.6754628192</v>
      </c>
      <c r="AG234" s="7">
        <f t="shared" si="299"/>
        <v>0</v>
      </c>
      <c r="AH234" s="7">
        <f t="shared" si="299"/>
        <v>10529372.73</v>
      </c>
      <c r="AI234" s="7">
        <f t="shared" si="299"/>
        <v>4419362.74</v>
      </c>
      <c r="AJ234" s="7">
        <f t="shared" si="299"/>
        <v>0</v>
      </c>
      <c r="AK234" s="7">
        <f t="shared" si="299"/>
        <v>3269880.46</v>
      </c>
      <c r="AL234" s="7">
        <f t="shared" si="299"/>
        <v>3873179.5206746007</v>
      </c>
      <c r="AM234" s="7">
        <f t="shared" si="299"/>
        <v>4816239.22</v>
      </c>
      <c r="AN234" s="7">
        <f t="shared" si="299"/>
        <v>4330359.8600000003</v>
      </c>
      <c r="AO234" s="7">
        <f t="shared" si="299"/>
        <v>45253771.55059927</v>
      </c>
      <c r="AP234" s="7">
        <f t="shared" si="299"/>
        <v>919938582.91087866</v>
      </c>
      <c r="AQ234" s="7">
        <f t="shared" si="299"/>
        <v>3723884.9299999997</v>
      </c>
      <c r="AR234" s="7">
        <f t="shared" si="299"/>
        <v>622468732.49279249</v>
      </c>
      <c r="AS234" s="7">
        <f t="shared" si="299"/>
        <v>71608063.98558481</v>
      </c>
      <c r="AT234" s="7">
        <f t="shared" si="299"/>
        <v>22491975.271504294</v>
      </c>
      <c r="AU234" s="7">
        <f t="shared" si="299"/>
        <v>4030402.2179738479</v>
      </c>
      <c r="AV234" s="7">
        <f t="shared" si="299"/>
        <v>4547569.7848910606</v>
      </c>
      <c r="AW234" s="7">
        <f t="shared" si="299"/>
        <v>3724339.0273914607</v>
      </c>
      <c r="AX234" s="7">
        <f t="shared" si="299"/>
        <v>1438660.6271895391</v>
      </c>
      <c r="AY234" s="7">
        <f t="shared" si="299"/>
        <v>5173070.511157156</v>
      </c>
      <c r="AZ234" s="7">
        <f t="shared" si="299"/>
        <v>127538620.27619405</v>
      </c>
      <c r="BA234" s="7">
        <f t="shared" si="299"/>
        <v>87719660.049999997</v>
      </c>
      <c r="BB234" s="7">
        <f t="shared" si="299"/>
        <v>77116749.875334784</v>
      </c>
      <c r="BC234" s="7">
        <f t="shared" si="299"/>
        <v>274211895.81696796</v>
      </c>
      <c r="BD234" s="7">
        <f t="shared" si="299"/>
        <v>0</v>
      </c>
      <c r="BE234" s="7">
        <f t="shared" si="299"/>
        <v>0</v>
      </c>
      <c r="BF234" s="7">
        <f t="shared" si="299"/>
        <v>241157179.63999999</v>
      </c>
      <c r="BG234" s="7">
        <f t="shared" si="299"/>
        <v>10569094.980843216</v>
      </c>
      <c r="BH234" s="7">
        <f t="shared" si="299"/>
        <v>6456902.2616227437</v>
      </c>
      <c r="BI234" s="7">
        <f t="shared" si="299"/>
        <v>3984045.9526275201</v>
      </c>
      <c r="BJ234" s="7">
        <f t="shared" si="299"/>
        <v>60227811.859999999</v>
      </c>
      <c r="BK234" s="7">
        <f t="shared" si="299"/>
        <v>275643477.52825201</v>
      </c>
      <c r="BL234" s="7">
        <f t="shared" si="299"/>
        <v>2640354.4500000002</v>
      </c>
      <c r="BM234" s="7">
        <f t="shared" si="299"/>
        <v>4199942.5620045308</v>
      </c>
      <c r="BN234" s="7">
        <f t="shared" si="299"/>
        <v>33204792.03059328</v>
      </c>
      <c r="BO234" s="7">
        <f t="shared" ref="BO234:DZ234" si="300">IF((AND(BO$200=BO$226,BO$72&lt;&gt;888888888.88))=TRUE(),BO221,0)</f>
        <v>13383891.717186091</v>
      </c>
      <c r="BP234" s="7">
        <f t="shared" si="300"/>
        <v>3206972.83</v>
      </c>
      <c r="BQ234" s="7">
        <f t="shared" si="300"/>
        <v>63188953.800619744</v>
      </c>
      <c r="BR234" s="7">
        <f t="shared" si="300"/>
        <v>44924472.607216723</v>
      </c>
      <c r="BS234" s="7">
        <f t="shared" si="300"/>
        <v>12727979.940054536</v>
      </c>
      <c r="BT234" s="7">
        <f t="shared" si="300"/>
        <v>5067514.9499421837</v>
      </c>
      <c r="BU234" s="7">
        <f t="shared" si="300"/>
        <v>5116874.0245189434</v>
      </c>
      <c r="BV234" s="7">
        <f t="shared" si="300"/>
        <v>12774408.672785744</v>
      </c>
      <c r="BW234" s="7">
        <f t="shared" si="300"/>
        <v>19967534.992854182</v>
      </c>
      <c r="BX234" s="7">
        <f t="shared" si="300"/>
        <v>0</v>
      </c>
      <c r="BY234" s="7">
        <f t="shared" si="300"/>
        <v>0</v>
      </c>
      <c r="BZ234" s="7">
        <f t="shared" si="300"/>
        <v>0</v>
      </c>
      <c r="CA234" s="7">
        <f t="shared" si="300"/>
        <v>2947135.5658449461</v>
      </c>
      <c r="CB234" s="7">
        <f t="shared" si="300"/>
        <v>768467577.47232544</v>
      </c>
      <c r="CC234" s="7">
        <f t="shared" si="300"/>
        <v>2977735.9</v>
      </c>
      <c r="CD234" s="7">
        <f t="shared" si="300"/>
        <v>3153174.2294338746</v>
      </c>
      <c r="CE234" s="7">
        <f t="shared" si="300"/>
        <v>0</v>
      </c>
      <c r="CF234" s="7">
        <f t="shared" si="300"/>
        <v>2306425.08</v>
      </c>
      <c r="CG234" s="7">
        <f t="shared" si="300"/>
        <v>3204683.3305562967</v>
      </c>
      <c r="CH234" s="7">
        <f t="shared" si="300"/>
        <v>2019398.0594662242</v>
      </c>
      <c r="CI234" s="7">
        <f t="shared" si="300"/>
        <v>7516227.8259133324</v>
      </c>
      <c r="CJ234" s="7">
        <f t="shared" si="300"/>
        <v>10318475.607895322</v>
      </c>
      <c r="CK234" s="7">
        <f t="shared" si="300"/>
        <v>0</v>
      </c>
      <c r="CL234" s="7">
        <f t="shared" si="300"/>
        <v>14094282.503839551</v>
      </c>
      <c r="CM234" s="7">
        <f t="shared" si="300"/>
        <v>8929564.8897746969</v>
      </c>
      <c r="CN234" s="7">
        <f t="shared" si="300"/>
        <v>307406431.26999998</v>
      </c>
      <c r="CO234" s="7">
        <f t="shared" si="300"/>
        <v>141376719.78999999</v>
      </c>
      <c r="CP234" s="7">
        <f t="shared" si="300"/>
        <v>10940785.689643124</v>
      </c>
      <c r="CQ234" s="7">
        <f t="shared" si="300"/>
        <v>0</v>
      </c>
      <c r="CR234" s="7">
        <f t="shared" si="300"/>
        <v>0</v>
      </c>
      <c r="CS234" s="7">
        <f t="shared" si="300"/>
        <v>4215993.7063227184</v>
      </c>
      <c r="CT234" s="7">
        <f t="shared" si="300"/>
        <v>2100891.6705725482</v>
      </c>
      <c r="CU234" s="7">
        <f t="shared" si="300"/>
        <v>0</v>
      </c>
      <c r="CV234" s="7">
        <f t="shared" si="300"/>
        <v>923953.46</v>
      </c>
      <c r="CW234" s="7">
        <f t="shared" si="300"/>
        <v>3140166.55</v>
      </c>
      <c r="CX234" s="7">
        <f t="shared" si="300"/>
        <v>5292881.8700534198</v>
      </c>
      <c r="CY234" s="7">
        <f t="shared" si="300"/>
        <v>1005630.6900000001</v>
      </c>
      <c r="CZ234" s="7">
        <f t="shared" si="300"/>
        <v>19896286.534726065</v>
      </c>
      <c r="DA234" s="7">
        <f t="shared" si="300"/>
        <v>3217385.75</v>
      </c>
      <c r="DB234" s="7">
        <f t="shared" si="300"/>
        <v>4080210.7639005342</v>
      </c>
      <c r="DC234" s="7">
        <f t="shared" si="300"/>
        <v>2771987.1599999997</v>
      </c>
      <c r="DD234" s="7">
        <f t="shared" si="300"/>
        <v>2805468.8685984109</v>
      </c>
      <c r="DE234" s="7">
        <f t="shared" si="300"/>
        <v>4313072.6507907752</v>
      </c>
      <c r="DF234" s="7">
        <f t="shared" si="300"/>
        <v>205211196.55000001</v>
      </c>
      <c r="DG234" s="7">
        <f t="shared" si="300"/>
        <v>1767764.29</v>
      </c>
      <c r="DH234" s="7">
        <f t="shared" si="300"/>
        <v>19379202.699999999</v>
      </c>
      <c r="DI234" s="7">
        <f t="shared" si="300"/>
        <v>25743680.592144512</v>
      </c>
      <c r="DJ234" s="7">
        <f t="shared" si="300"/>
        <v>7012311.7223730683</v>
      </c>
      <c r="DK234" s="7">
        <f t="shared" si="300"/>
        <v>5334377.8431075942</v>
      </c>
      <c r="DL234" s="7">
        <f t="shared" si="300"/>
        <v>57732374.759904496</v>
      </c>
      <c r="DM234" s="7">
        <f t="shared" si="300"/>
        <v>3904922.18</v>
      </c>
      <c r="DN234" s="7">
        <f t="shared" si="300"/>
        <v>14309853.892737731</v>
      </c>
      <c r="DO234" s="7">
        <f t="shared" si="300"/>
        <v>33142161.72766659</v>
      </c>
      <c r="DP234" s="7">
        <f t="shared" si="300"/>
        <v>3430975.19</v>
      </c>
      <c r="DQ234" s="7">
        <f t="shared" si="300"/>
        <v>8730169.6085426211</v>
      </c>
      <c r="DR234" s="7">
        <f t="shared" si="300"/>
        <v>14941587.377247315</v>
      </c>
      <c r="DS234" s="7">
        <f t="shared" si="300"/>
        <v>8107873.6250250563</v>
      </c>
      <c r="DT234" s="7">
        <f t="shared" si="300"/>
        <v>2916790.3788415617</v>
      </c>
      <c r="DU234" s="7">
        <f t="shared" si="300"/>
        <v>4503915.5758071123</v>
      </c>
      <c r="DV234" s="7">
        <f t="shared" si="300"/>
        <v>3426532.3214256051</v>
      </c>
      <c r="DW234" s="7">
        <f t="shared" si="300"/>
        <v>4143539.04</v>
      </c>
      <c r="DX234" s="7">
        <f t="shared" si="300"/>
        <v>3181418.3624159866</v>
      </c>
      <c r="DY234" s="7">
        <f t="shared" si="300"/>
        <v>4470916.6167436112</v>
      </c>
      <c r="DZ234" s="7">
        <f t="shared" si="300"/>
        <v>8480638.3296608422</v>
      </c>
      <c r="EA234" s="7">
        <f t="shared" ref="EA234:FX234" si="301">IF((AND(EA$200=EA$226,EA$72&lt;&gt;888888888.88))=TRUE(),EA221,0)</f>
        <v>6572489.9288930688</v>
      </c>
      <c r="EB234" s="7">
        <f t="shared" si="301"/>
        <v>6422229.0095473798</v>
      </c>
      <c r="EC234" s="7">
        <f t="shared" si="301"/>
        <v>3857888.75</v>
      </c>
      <c r="ED234" s="7">
        <f t="shared" si="301"/>
        <v>20866992.542230815</v>
      </c>
      <c r="EE234" s="7">
        <f t="shared" si="301"/>
        <v>3176761.6600389755</v>
      </c>
      <c r="EF234" s="7">
        <f t="shared" si="301"/>
        <v>15270739.783058517</v>
      </c>
      <c r="EG234" s="7">
        <f t="shared" si="301"/>
        <v>3572406.2791355271</v>
      </c>
      <c r="EH234" s="7">
        <f t="shared" si="301"/>
        <v>3431967.5977607556</v>
      </c>
      <c r="EI234" s="7">
        <f t="shared" si="301"/>
        <v>155986597.7971552</v>
      </c>
      <c r="EJ234" s="7">
        <f t="shared" si="301"/>
        <v>97700516.189999998</v>
      </c>
      <c r="EK234" s="7">
        <f t="shared" si="301"/>
        <v>7132768.7468044441</v>
      </c>
      <c r="EL234" s="7">
        <f t="shared" si="301"/>
        <v>4972222.7932897694</v>
      </c>
      <c r="EM234" s="7">
        <f t="shared" si="301"/>
        <v>4756431.8599999994</v>
      </c>
      <c r="EN234" s="7">
        <f t="shared" si="301"/>
        <v>0</v>
      </c>
      <c r="EO234" s="7">
        <f t="shared" si="301"/>
        <v>4263441.0836547213</v>
      </c>
      <c r="EP234" s="7">
        <f t="shared" si="301"/>
        <v>5159852.832351475</v>
      </c>
      <c r="EQ234" s="7">
        <f t="shared" si="301"/>
        <v>26896807.242137872</v>
      </c>
      <c r="ER234" s="7">
        <f t="shared" si="301"/>
        <v>4456138.4973467281</v>
      </c>
      <c r="ES234" s="7">
        <f t="shared" si="301"/>
        <v>2902820.1658939007</v>
      </c>
      <c r="ET234" s="7">
        <f t="shared" si="301"/>
        <v>3671902.1240374162</v>
      </c>
      <c r="EU234" s="7">
        <f t="shared" si="301"/>
        <v>6946422.4145855866</v>
      </c>
      <c r="EV234" s="7">
        <f t="shared" si="301"/>
        <v>1802300.5602489919</v>
      </c>
      <c r="EW234" s="7">
        <f t="shared" si="301"/>
        <v>11879751.656312505</v>
      </c>
      <c r="EX234" s="7">
        <f t="shared" si="301"/>
        <v>3160525.5075495527</v>
      </c>
      <c r="EY234" s="7">
        <f t="shared" si="301"/>
        <v>0</v>
      </c>
      <c r="EZ234" s="7">
        <f t="shared" si="301"/>
        <v>2426149.3199999998</v>
      </c>
      <c r="FA234" s="7">
        <f t="shared" si="301"/>
        <v>37136447.426013924</v>
      </c>
      <c r="FB234" s="7">
        <f t="shared" si="301"/>
        <v>4301494.38</v>
      </c>
      <c r="FC234" s="7">
        <f t="shared" si="301"/>
        <v>0</v>
      </c>
      <c r="FD234" s="7">
        <f t="shared" si="301"/>
        <v>4959882.7980033206</v>
      </c>
      <c r="FE234" s="7">
        <f t="shared" si="301"/>
        <v>1831219.2878257649</v>
      </c>
      <c r="FF234" s="7">
        <f t="shared" si="301"/>
        <v>3306981.8899999997</v>
      </c>
      <c r="FG234" s="7">
        <f t="shared" si="301"/>
        <v>0</v>
      </c>
      <c r="FH234" s="7">
        <f t="shared" si="301"/>
        <v>0</v>
      </c>
      <c r="FI234" s="7">
        <f t="shared" si="301"/>
        <v>18210061.948729347</v>
      </c>
      <c r="FJ234" s="7">
        <f t="shared" si="301"/>
        <v>19382327.851202842</v>
      </c>
      <c r="FK234" s="7">
        <f t="shared" si="301"/>
        <v>25817771.236268472</v>
      </c>
      <c r="FL234" s="7">
        <f t="shared" si="301"/>
        <v>75608095.939999998</v>
      </c>
      <c r="FM234" s="7">
        <f t="shared" si="301"/>
        <v>35710679.549999997</v>
      </c>
      <c r="FN234" s="7">
        <f t="shared" si="301"/>
        <v>222611830.11709005</v>
      </c>
      <c r="FO234" s="7">
        <f t="shared" si="301"/>
        <v>11434472.09867241</v>
      </c>
      <c r="FP234" s="7">
        <f t="shared" si="301"/>
        <v>24120046.706987791</v>
      </c>
      <c r="FQ234" s="7">
        <f t="shared" si="301"/>
        <v>10394285.004604435</v>
      </c>
      <c r="FR234" s="7">
        <f t="shared" si="301"/>
        <v>2980522.87</v>
      </c>
      <c r="FS234" s="7">
        <f t="shared" si="301"/>
        <v>3098050.8899999997</v>
      </c>
      <c r="FT234" s="7">
        <f t="shared" si="301"/>
        <v>1307684.93</v>
      </c>
      <c r="FU234" s="7">
        <f t="shared" si="301"/>
        <v>9432789.7730591316</v>
      </c>
      <c r="FV234" s="7">
        <f t="shared" si="301"/>
        <v>7633110.1146406047</v>
      </c>
      <c r="FW234" s="7">
        <f t="shared" si="301"/>
        <v>3071178.494487104</v>
      </c>
      <c r="FX234" s="7">
        <f t="shared" si="301"/>
        <v>0</v>
      </c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2">
      <c r="A235" s="99"/>
      <c r="B235" s="99" t="s">
        <v>780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2">
      <c r="A236" s="6" t="s">
        <v>781</v>
      </c>
      <c r="B236" s="7" t="s">
        <v>782</v>
      </c>
      <c r="C236" s="7">
        <f t="shared" ref="C236:BN236" si="302">IF(C200=C226,C200,0)</f>
        <v>67653829.780000001</v>
      </c>
      <c r="D236" s="7">
        <f t="shared" si="302"/>
        <v>389837822.41000003</v>
      </c>
      <c r="E236" s="7">
        <f t="shared" si="302"/>
        <v>68059082.299999997</v>
      </c>
      <c r="F236" s="7">
        <f t="shared" si="302"/>
        <v>201692332.96000001</v>
      </c>
      <c r="G236" s="7">
        <f t="shared" si="302"/>
        <v>11657920.52</v>
      </c>
      <c r="H236" s="7">
        <f t="shared" si="302"/>
        <v>10425059.609999999</v>
      </c>
      <c r="I236" s="7">
        <f t="shared" si="302"/>
        <v>94255080.859999999</v>
      </c>
      <c r="J236" s="7">
        <f t="shared" si="302"/>
        <v>0</v>
      </c>
      <c r="K236" s="7">
        <f t="shared" si="302"/>
        <v>3445131</v>
      </c>
      <c r="L236" s="7">
        <f t="shared" si="302"/>
        <v>24438323.149999999</v>
      </c>
      <c r="M236" s="7">
        <f t="shared" si="302"/>
        <v>13736881.869999999</v>
      </c>
      <c r="N236" s="7">
        <f t="shared" si="302"/>
        <v>513516199.64999998</v>
      </c>
      <c r="O236" s="7">
        <f t="shared" si="302"/>
        <v>131976912.59999999</v>
      </c>
      <c r="P236" s="7">
        <f t="shared" si="302"/>
        <v>3963390.06</v>
      </c>
      <c r="Q236" s="7">
        <f t="shared" si="302"/>
        <v>400199738.54000002</v>
      </c>
      <c r="R236" s="7">
        <f t="shared" si="302"/>
        <v>50285979.219999999</v>
      </c>
      <c r="S236" s="7">
        <f t="shared" si="302"/>
        <v>16292572.810000001</v>
      </c>
      <c r="T236" s="7">
        <f t="shared" si="302"/>
        <v>2746336.17</v>
      </c>
      <c r="U236" s="7">
        <f t="shared" si="302"/>
        <v>1032938.85</v>
      </c>
      <c r="V236" s="7">
        <f t="shared" si="302"/>
        <v>3567990.84</v>
      </c>
      <c r="W236" s="7">
        <f t="shared" si="302"/>
        <v>2177335</v>
      </c>
      <c r="X236" s="7">
        <f t="shared" si="302"/>
        <v>0</v>
      </c>
      <c r="Y236" s="7">
        <f t="shared" si="302"/>
        <v>0</v>
      </c>
      <c r="Z236" s="7">
        <f t="shared" si="302"/>
        <v>3259532.16</v>
      </c>
      <c r="AA236" s="7">
        <f t="shared" si="302"/>
        <v>291781124.44</v>
      </c>
      <c r="AB236" s="7">
        <f t="shared" si="302"/>
        <v>283391842.04000002</v>
      </c>
      <c r="AC236" s="7">
        <f t="shared" si="302"/>
        <v>9713602.3200000003</v>
      </c>
      <c r="AD236" s="7">
        <f t="shared" si="302"/>
        <v>12936452.48</v>
      </c>
      <c r="AE236" s="7">
        <f t="shared" si="302"/>
        <v>1774617.77</v>
      </c>
      <c r="AF236" s="7">
        <f t="shared" si="302"/>
        <v>2742928.31</v>
      </c>
      <c r="AG236" s="7">
        <f t="shared" si="302"/>
        <v>0</v>
      </c>
      <c r="AH236" s="7">
        <f t="shared" si="302"/>
        <v>9963499.0800000001</v>
      </c>
      <c r="AI236" s="7">
        <f t="shared" si="302"/>
        <v>4334224.16</v>
      </c>
      <c r="AJ236" s="7">
        <f t="shared" si="302"/>
        <v>0</v>
      </c>
      <c r="AK236" s="7">
        <f t="shared" si="302"/>
        <v>3208845.28</v>
      </c>
      <c r="AL236" s="7">
        <f t="shared" si="302"/>
        <v>3816885.18</v>
      </c>
      <c r="AM236" s="7">
        <f t="shared" si="302"/>
        <v>4611291.51</v>
      </c>
      <c r="AN236" s="7">
        <f t="shared" si="302"/>
        <v>4259963.12</v>
      </c>
      <c r="AO236" s="7">
        <f t="shared" si="302"/>
        <v>44496677.100000001</v>
      </c>
      <c r="AP236" s="7">
        <f t="shared" si="302"/>
        <v>887581826.79999995</v>
      </c>
      <c r="AQ236" s="7">
        <f t="shared" si="302"/>
        <v>3524097.81</v>
      </c>
      <c r="AR236" s="7">
        <f t="shared" si="302"/>
        <v>599886060.26999998</v>
      </c>
      <c r="AS236" s="7">
        <f t="shared" si="302"/>
        <v>69058175.450000003</v>
      </c>
      <c r="AT236" s="7">
        <f t="shared" si="302"/>
        <v>22043809.469999999</v>
      </c>
      <c r="AU236" s="7">
        <f t="shared" si="302"/>
        <v>3899051.98</v>
      </c>
      <c r="AV236" s="7">
        <f t="shared" si="302"/>
        <v>4385704.3099999996</v>
      </c>
      <c r="AW236" s="7">
        <f t="shared" si="302"/>
        <v>3615056.39</v>
      </c>
      <c r="AX236" s="7">
        <f t="shared" si="302"/>
        <v>1340812.95</v>
      </c>
      <c r="AY236" s="7">
        <f t="shared" si="302"/>
        <v>4956836.2300000004</v>
      </c>
      <c r="AZ236" s="7">
        <f t="shared" si="302"/>
        <v>114513424.09</v>
      </c>
      <c r="BA236" s="7">
        <f t="shared" si="302"/>
        <v>85508185.390000001</v>
      </c>
      <c r="BB236" s="7">
        <f t="shared" si="302"/>
        <v>74572345.950000003</v>
      </c>
      <c r="BC236" s="7">
        <f t="shared" si="302"/>
        <v>270955670.61000001</v>
      </c>
      <c r="BD236" s="7">
        <f t="shared" si="302"/>
        <v>0</v>
      </c>
      <c r="BE236" s="7">
        <f t="shared" si="302"/>
        <v>0</v>
      </c>
      <c r="BF236" s="7">
        <f t="shared" si="302"/>
        <v>232587682.96000001</v>
      </c>
      <c r="BG236" s="7">
        <f t="shared" si="302"/>
        <v>10071450.689999999</v>
      </c>
      <c r="BH236" s="7">
        <f t="shared" si="302"/>
        <v>6423324.3499999996</v>
      </c>
      <c r="BI236" s="7">
        <f t="shared" si="302"/>
        <v>3836652.33</v>
      </c>
      <c r="BJ236" s="7">
        <f t="shared" si="302"/>
        <v>58684165.990000002</v>
      </c>
      <c r="BK236" s="7">
        <f t="shared" si="302"/>
        <v>270106293.97000003</v>
      </c>
      <c r="BL236" s="7">
        <f t="shared" si="302"/>
        <v>2593901.81</v>
      </c>
      <c r="BM236" s="7">
        <f t="shared" si="302"/>
        <v>3946737.37</v>
      </c>
      <c r="BN236" s="7">
        <f t="shared" si="302"/>
        <v>32934359.510000002</v>
      </c>
      <c r="BO236" s="7">
        <f t="shared" ref="BO236:DZ236" si="303">IF(BO200=BO226,BO200,0)</f>
        <v>12693410.91</v>
      </c>
      <c r="BP236" s="7">
        <f t="shared" si="303"/>
        <v>3037961.6</v>
      </c>
      <c r="BQ236" s="7">
        <f t="shared" si="303"/>
        <v>60546616.399999999</v>
      </c>
      <c r="BR236" s="7">
        <f t="shared" si="303"/>
        <v>43993491.729999997</v>
      </c>
      <c r="BS236" s="7">
        <f t="shared" si="303"/>
        <v>12305229.5</v>
      </c>
      <c r="BT236" s="7">
        <f t="shared" si="303"/>
        <v>4869190.75</v>
      </c>
      <c r="BU236" s="7">
        <f t="shared" si="303"/>
        <v>4919071.67</v>
      </c>
      <c r="BV236" s="7">
        <f t="shared" si="303"/>
        <v>12532185.48</v>
      </c>
      <c r="BW236" s="7">
        <f t="shared" si="303"/>
        <v>19454349.210000001</v>
      </c>
      <c r="BX236" s="7">
        <f t="shared" si="303"/>
        <v>0</v>
      </c>
      <c r="BY236" s="7">
        <f t="shared" si="303"/>
        <v>0</v>
      </c>
      <c r="BZ236" s="7">
        <f t="shared" si="303"/>
        <v>0</v>
      </c>
      <c r="CA236" s="7">
        <f t="shared" si="303"/>
        <v>2947089.33</v>
      </c>
      <c r="CB236" s="7">
        <f t="shared" si="303"/>
        <v>749816876.99000001</v>
      </c>
      <c r="CC236" s="7">
        <f t="shared" si="303"/>
        <v>2936325.93</v>
      </c>
      <c r="CD236" s="7">
        <f t="shared" si="303"/>
        <v>2545648.16</v>
      </c>
      <c r="CE236" s="7">
        <f t="shared" si="303"/>
        <v>0</v>
      </c>
      <c r="CF236" s="7">
        <f t="shared" si="303"/>
        <v>2167095.91</v>
      </c>
      <c r="CG236" s="7">
        <f t="shared" si="303"/>
        <v>3008514.29</v>
      </c>
      <c r="CH236" s="7">
        <f t="shared" si="303"/>
        <v>1940875.55</v>
      </c>
      <c r="CI236" s="7">
        <f t="shared" si="303"/>
        <v>7170130.1399999997</v>
      </c>
      <c r="CJ236" s="7">
        <f t="shared" si="303"/>
        <v>9945194.3599999994</v>
      </c>
      <c r="CK236" s="7">
        <f t="shared" si="303"/>
        <v>0</v>
      </c>
      <c r="CL236" s="7">
        <f t="shared" si="303"/>
        <v>13740056.439999999</v>
      </c>
      <c r="CM236" s="7">
        <f t="shared" si="303"/>
        <v>8758326.0099999998</v>
      </c>
      <c r="CN236" s="7">
        <f t="shared" si="303"/>
        <v>295052748.73000002</v>
      </c>
      <c r="CO236" s="7">
        <f t="shared" si="303"/>
        <v>138503121.75999999</v>
      </c>
      <c r="CP236" s="7">
        <f t="shared" si="303"/>
        <v>10702473.23</v>
      </c>
      <c r="CQ236" s="7">
        <f t="shared" si="303"/>
        <v>0</v>
      </c>
      <c r="CR236" s="7">
        <f t="shared" si="303"/>
        <v>0</v>
      </c>
      <c r="CS236" s="7">
        <f t="shared" si="303"/>
        <v>4080887.46</v>
      </c>
      <c r="CT236" s="7">
        <f t="shared" si="303"/>
        <v>2064001.57</v>
      </c>
      <c r="CU236" s="7">
        <f t="shared" si="303"/>
        <v>0</v>
      </c>
      <c r="CV236" s="7">
        <f t="shared" si="303"/>
        <v>910663.77</v>
      </c>
      <c r="CW236" s="7">
        <f t="shared" si="303"/>
        <v>3090956.93</v>
      </c>
      <c r="CX236" s="7">
        <f t="shared" si="303"/>
        <v>5214394.16</v>
      </c>
      <c r="CY236" s="7">
        <f t="shared" si="303"/>
        <v>980674.15</v>
      </c>
      <c r="CZ236" s="7">
        <f t="shared" si="303"/>
        <v>19627842.800000001</v>
      </c>
      <c r="DA236" s="7">
        <f t="shared" si="303"/>
        <v>3007659.6</v>
      </c>
      <c r="DB236" s="7">
        <f t="shared" si="303"/>
        <v>4004824.88</v>
      </c>
      <c r="DC236" s="7">
        <f t="shared" si="303"/>
        <v>2767919.87</v>
      </c>
      <c r="DD236" s="7">
        <f t="shared" si="303"/>
        <v>2729058.54</v>
      </c>
      <c r="DE236" s="7">
        <f t="shared" si="303"/>
        <v>4278575.26</v>
      </c>
      <c r="DF236" s="7">
        <f t="shared" si="303"/>
        <v>199980630.80000001</v>
      </c>
      <c r="DG236" s="7">
        <f t="shared" si="303"/>
        <v>1753174.87</v>
      </c>
      <c r="DH236" s="7">
        <f t="shared" si="303"/>
        <v>19076421.68</v>
      </c>
      <c r="DI236" s="7">
        <f t="shared" si="303"/>
        <v>24994876.73</v>
      </c>
      <c r="DJ236" s="7">
        <f t="shared" si="303"/>
        <v>6838519.3600000003</v>
      </c>
      <c r="DK236" s="7">
        <f t="shared" si="303"/>
        <v>5105286.78</v>
      </c>
      <c r="DL236" s="7">
        <f t="shared" si="303"/>
        <v>56205984.689999998</v>
      </c>
      <c r="DM236" s="7">
        <f t="shared" si="303"/>
        <v>3816478.2</v>
      </c>
      <c r="DN236" s="7">
        <f t="shared" si="303"/>
        <v>13840010.390000001</v>
      </c>
      <c r="DO236" s="7">
        <f t="shared" si="303"/>
        <v>31181506.66</v>
      </c>
      <c r="DP236" s="7">
        <f t="shared" si="303"/>
        <v>3294260.85</v>
      </c>
      <c r="DQ236" s="7">
        <f t="shared" si="303"/>
        <v>7904375</v>
      </c>
      <c r="DR236" s="7">
        <f t="shared" si="303"/>
        <v>14644000.24</v>
      </c>
      <c r="DS236" s="7">
        <f t="shared" si="303"/>
        <v>8061083.5199999996</v>
      </c>
      <c r="DT236" s="7">
        <f t="shared" si="303"/>
        <v>2899473.47</v>
      </c>
      <c r="DU236" s="7">
        <f t="shared" si="303"/>
        <v>4412642.1100000003</v>
      </c>
      <c r="DV236" s="7">
        <f t="shared" si="303"/>
        <v>3282629.25</v>
      </c>
      <c r="DW236" s="7">
        <f t="shared" si="303"/>
        <v>4031123.04</v>
      </c>
      <c r="DX236" s="7">
        <f t="shared" si="303"/>
        <v>3118103.31</v>
      </c>
      <c r="DY236" s="7">
        <f t="shared" si="303"/>
        <v>4409858.5999999996</v>
      </c>
      <c r="DZ236" s="7">
        <f t="shared" si="303"/>
        <v>8405517.2799999993</v>
      </c>
      <c r="EA236" s="7">
        <f t="shared" ref="EA236:FX236" si="304">IF(EA200=EA226,EA200,0)</f>
        <v>6548146.4900000002</v>
      </c>
      <c r="EB236" s="7">
        <f t="shared" si="304"/>
        <v>6185550.4900000002</v>
      </c>
      <c r="EC236" s="7">
        <f t="shared" si="304"/>
        <v>3750216.32</v>
      </c>
      <c r="ED236" s="7">
        <f t="shared" si="304"/>
        <v>20462270.82</v>
      </c>
      <c r="EE236" s="7">
        <f t="shared" si="304"/>
        <v>3146061.84</v>
      </c>
      <c r="EF236" s="7">
        <f t="shared" si="304"/>
        <v>14634414.98</v>
      </c>
      <c r="EG236" s="7">
        <f t="shared" si="304"/>
        <v>3369922.58</v>
      </c>
      <c r="EH236" s="7">
        <f t="shared" si="304"/>
        <v>3325115.66</v>
      </c>
      <c r="EI236" s="7">
        <f t="shared" si="304"/>
        <v>155149834.05000001</v>
      </c>
      <c r="EJ236" s="7">
        <f t="shared" si="304"/>
        <v>95261260.730000004</v>
      </c>
      <c r="EK236" s="7">
        <f t="shared" si="304"/>
        <v>6933934.04</v>
      </c>
      <c r="EL236" s="7">
        <f t="shared" si="304"/>
        <v>4903022.78</v>
      </c>
      <c r="EM236" s="7">
        <f t="shared" si="304"/>
        <v>4605811.68</v>
      </c>
      <c r="EN236" s="7">
        <f t="shared" si="304"/>
        <v>0</v>
      </c>
      <c r="EO236" s="7">
        <f t="shared" si="304"/>
        <v>4173320.96</v>
      </c>
      <c r="EP236" s="7">
        <f t="shared" si="304"/>
        <v>5086901.2699999996</v>
      </c>
      <c r="EQ236" s="7">
        <f t="shared" si="304"/>
        <v>26487996.350000001</v>
      </c>
      <c r="ER236" s="7">
        <f t="shared" si="304"/>
        <v>4396788.01</v>
      </c>
      <c r="ES236" s="7">
        <f t="shared" si="304"/>
        <v>2899186.88</v>
      </c>
      <c r="ET236" s="7">
        <f t="shared" si="304"/>
        <v>3517776.45</v>
      </c>
      <c r="EU236" s="7">
        <f t="shared" si="304"/>
        <v>6761489.7599999998</v>
      </c>
      <c r="EV236" s="7">
        <f t="shared" si="304"/>
        <v>1680016.49</v>
      </c>
      <c r="EW236" s="7">
        <f t="shared" si="304"/>
        <v>11539948.539999999</v>
      </c>
      <c r="EX236" s="7">
        <f t="shared" si="304"/>
        <v>3102986.13</v>
      </c>
      <c r="EY236" s="7">
        <f t="shared" si="304"/>
        <v>0</v>
      </c>
      <c r="EZ236" s="7">
        <f t="shared" si="304"/>
        <v>2294680.2799999998</v>
      </c>
      <c r="FA236" s="7">
        <f t="shared" si="304"/>
        <v>34795284.579999998</v>
      </c>
      <c r="FB236" s="7">
        <f t="shared" si="304"/>
        <v>4114675.03</v>
      </c>
      <c r="FC236" s="7">
        <f t="shared" si="304"/>
        <v>0</v>
      </c>
      <c r="FD236" s="7">
        <f t="shared" si="304"/>
        <v>4824109.03</v>
      </c>
      <c r="FE236" s="7">
        <f t="shared" si="304"/>
        <v>1781555.01</v>
      </c>
      <c r="FF236" s="7">
        <f t="shared" si="304"/>
        <v>3217887.16</v>
      </c>
      <c r="FG236" s="7">
        <f t="shared" si="304"/>
        <v>0</v>
      </c>
      <c r="FH236" s="7">
        <f t="shared" si="304"/>
        <v>0</v>
      </c>
      <c r="FI236" s="7">
        <f t="shared" si="304"/>
        <v>17923811.800000001</v>
      </c>
      <c r="FJ236" s="7">
        <f t="shared" si="304"/>
        <v>18531044.91</v>
      </c>
      <c r="FK236" s="7">
        <f t="shared" si="304"/>
        <v>24206394.489999998</v>
      </c>
      <c r="FL236" s="7">
        <f t="shared" si="304"/>
        <v>68034878.079999998</v>
      </c>
      <c r="FM236" s="7">
        <f t="shared" si="304"/>
        <v>34815133.25</v>
      </c>
      <c r="FN236" s="7">
        <f t="shared" si="304"/>
        <v>208360426.78999999</v>
      </c>
      <c r="FO236" s="7">
        <f t="shared" si="304"/>
        <v>11175874.640000001</v>
      </c>
      <c r="FP236" s="7">
        <f t="shared" si="304"/>
        <v>22292983.02</v>
      </c>
      <c r="FQ236" s="7">
        <f t="shared" si="304"/>
        <v>9352744.9100000001</v>
      </c>
      <c r="FR236" s="7">
        <f t="shared" si="304"/>
        <v>2736296.9</v>
      </c>
      <c r="FS236" s="7">
        <f t="shared" si="304"/>
        <v>3085421.92</v>
      </c>
      <c r="FT236" s="7">
        <f t="shared" si="304"/>
        <v>1303906.29</v>
      </c>
      <c r="FU236" s="7">
        <f t="shared" si="304"/>
        <v>9158324.5</v>
      </c>
      <c r="FV236" s="7">
        <f t="shared" si="304"/>
        <v>7288520.2000000002</v>
      </c>
      <c r="FW236" s="7">
        <f t="shared" si="304"/>
        <v>2961106.11</v>
      </c>
      <c r="FX236" s="7">
        <f t="shared" si="304"/>
        <v>0</v>
      </c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2">
      <c r="A237" s="6" t="s">
        <v>783</v>
      </c>
      <c r="B237" s="7" t="s">
        <v>784</v>
      </c>
      <c r="C237" s="7">
        <f t="shared" ref="C237:BN237" si="305">IF(C200=C226,C67,0)</f>
        <v>999999999</v>
      </c>
      <c r="D237" s="7">
        <f t="shared" si="305"/>
        <v>999999999</v>
      </c>
      <c r="E237" s="7">
        <f t="shared" si="305"/>
        <v>999999999</v>
      </c>
      <c r="F237" s="7">
        <f t="shared" si="305"/>
        <v>999999999</v>
      </c>
      <c r="G237" s="7">
        <f t="shared" si="305"/>
        <v>999999999</v>
      </c>
      <c r="H237" s="7">
        <f t="shared" si="305"/>
        <v>999999999</v>
      </c>
      <c r="I237" s="7">
        <f t="shared" si="305"/>
        <v>999999999</v>
      </c>
      <c r="J237" s="7">
        <f t="shared" si="305"/>
        <v>0</v>
      </c>
      <c r="K237" s="7">
        <f t="shared" si="305"/>
        <v>999999999</v>
      </c>
      <c r="L237" s="7">
        <f t="shared" si="305"/>
        <v>999999999</v>
      </c>
      <c r="M237" s="7">
        <f t="shared" si="305"/>
        <v>999999999</v>
      </c>
      <c r="N237" s="7">
        <f t="shared" si="305"/>
        <v>999999999</v>
      </c>
      <c r="O237" s="7">
        <f t="shared" si="305"/>
        <v>999999999</v>
      </c>
      <c r="P237" s="7">
        <f t="shared" si="305"/>
        <v>999999999</v>
      </c>
      <c r="Q237" s="7">
        <f t="shared" si="305"/>
        <v>999999999</v>
      </c>
      <c r="R237" s="7">
        <f t="shared" si="305"/>
        <v>999999999</v>
      </c>
      <c r="S237" s="7">
        <f t="shared" si="305"/>
        <v>999999999</v>
      </c>
      <c r="T237" s="7">
        <f t="shared" si="305"/>
        <v>999999999</v>
      </c>
      <c r="U237" s="7">
        <f t="shared" si="305"/>
        <v>999999999</v>
      </c>
      <c r="V237" s="7">
        <f t="shared" si="305"/>
        <v>999999999</v>
      </c>
      <c r="W237" s="7">
        <f t="shared" si="305"/>
        <v>999999999</v>
      </c>
      <c r="X237" s="7">
        <f t="shared" si="305"/>
        <v>0</v>
      </c>
      <c r="Y237" s="7">
        <f t="shared" si="305"/>
        <v>0</v>
      </c>
      <c r="Z237" s="7">
        <f t="shared" si="305"/>
        <v>999999999</v>
      </c>
      <c r="AA237" s="7">
        <f t="shared" si="305"/>
        <v>999999999</v>
      </c>
      <c r="AB237" s="7">
        <f t="shared" si="305"/>
        <v>999999999</v>
      </c>
      <c r="AC237" s="7">
        <f t="shared" si="305"/>
        <v>999999999</v>
      </c>
      <c r="AD237" s="7">
        <f t="shared" si="305"/>
        <v>999999999</v>
      </c>
      <c r="AE237" s="7">
        <f t="shared" si="305"/>
        <v>999999999</v>
      </c>
      <c r="AF237" s="7">
        <f t="shared" si="305"/>
        <v>999999999</v>
      </c>
      <c r="AG237" s="7">
        <f t="shared" si="305"/>
        <v>0</v>
      </c>
      <c r="AH237" s="7">
        <f t="shared" si="305"/>
        <v>999999999</v>
      </c>
      <c r="AI237" s="7">
        <f t="shared" si="305"/>
        <v>999999999</v>
      </c>
      <c r="AJ237" s="7">
        <f t="shared" si="305"/>
        <v>0</v>
      </c>
      <c r="AK237" s="7">
        <f t="shared" si="305"/>
        <v>999999999</v>
      </c>
      <c r="AL237" s="7">
        <f t="shared" si="305"/>
        <v>999999999</v>
      </c>
      <c r="AM237" s="7">
        <f t="shared" si="305"/>
        <v>999999999</v>
      </c>
      <c r="AN237" s="7">
        <f t="shared" si="305"/>
        <v>999999999</v>
      </c>
      <c r="AO237" s="7">
        <f t="shared" si="305"/>
        <v>999999999</v>
      </c>
      <c r="AP237" s="7">
        <f t="shared" si="305"/>
        <v>999999999</v>
      </c>
      <c r="AQ237" s="7">
        <f t="shared" si="305"/>
        <v>999999999</v>
      </c>
      <c r="AR237" s="7">
        <f t="shared" si="305"/>
        <v>999999999</v>
      </c>
      <c r="AS237" s="7">
        <f t="shared" si="305"/>
        <v>999999999</v>
      </c>
      <c r="AT237" s="7">
        <f t="shared" si="305"/>
        <v>999999999</v>
      </c>
      <c r="AU237" s="7">
        <f t="shared" si="305"/>
        <v>999999999</v>
      </c>
      <c r="AV237" s="7">
        <f t="shared" si="305"/>
        <v>999999999</v>
      </c>
      <c r="AW237" s="7">
        <f t="shared" si="305"/>
        <v>999999999</v>
      </c>
      <c r="AX237" s="7">
        <f t="shared" si="305"/>
        <v>999999999</v>
      </c>
      <c r="AY237" s="7">
        <f t="shared" si="305"/>
        <v>999999999</v>
      </c>
      <c r="AZ237" s="7">
        <f t="shared" si="305"/>
        <v>999999999</v>
      </c>
      <c r="BA237" s="7">
        <f t="shared" si="305"/>
        <v>999999999</v>
      </c>
      <c r="BB237" s="7">
        <f t="shared" si="305"/>
        <v>999999999</v>
      </c>
      <c r="BC237" s="7">
        <f t="shared" si="305"/>
        <v>999999999</v>
      </c>
      <c r="BD237" s="7">
        <f t="shared" si="305"/>
        <v>0</v>
      </c>
      <c r="BE237" s="7">
        <f t="shared" si="305"/>
        <v>0</v>
      </c>
      <c r="BF237" s="7">
        <f t="shared" si="305"/>
        <v>999999999</v>
      </c>
      <c r="BG237" s="7">
        <f t="shared" si="305"/>
        <v>999999999</v>
      </c>
      <c r="BH237" s="7">
        <f t="shared" si="305"/>
        <v>999999999</v>
      </c>
      <c r="BI237" s="7">
        <f t="shared" si="305"/>
        <v>999999999</v>
      </c>
      <c r="BJ237" s="7">
        <f t="shared" si="305"/>
        <v>999999999</v>
      </c>
      <c r="BK237" s="7">
        <f t="shared" si="305"/>
        <v>999999999</v>
      </c>
      <c r="BL237" s="7">
        <f t="shared" si="305"/>
        <v>999999999</v>
      </c>
      <c r="BM237" s="7">
        <f t="shared" si="305"/>
        <v>999999999</v>
      </c>
      <c r="BN237" s="7">
        <f t="shared" si="305"/>
        <v>999999999</v>
      </c>
      <c r="BO237" s="7">
        <f t="shared" ref="BO237:DZ237" si="306">IF(BO200=BO226,BO67,0)</f>
        <v>999999999</v>
      </c>
      <c r="BP237" s="7">
        <f t="shared" si="306"/>
        <v>999999999</v>
      </c>
      <c r="BQ237" s="7">
        <f t="shared" si="306"/>
        <v>999999999</v>
      </c>
      <c r="BR237" s="7">
        <f t="shared" si="306"/>
        <v>999999999</v>
      </c>
      <c r="BS237" s="7">
        <f t="shared" si="306"/>
        <v>999999999</v>
      </c>
      <c r="BT237" s="7">
        <f t="shared" si="306"/>
        <v>999999999</v>
      </c>
      <c r="BU237" s="7">
        <f t="shared" si="306"/>
        <v>999999999</v>
      </c>
      <c r="BV237" s="7">
        <f t="shared" si="306"/>
        <v>999999999</v>
      </c>
      <c r="BW237" s="7">
        <f t="shared" si="306"/>
        <v>999999999</v>
      </c>
      <c r="BX237" s="7">
        <f t="shared" si="306"/>
        <v>0</v>
      </c>
      <c r="BY237" s="7">
        <f t="shared" si="306"/>
        <v>0</v>
      </c>
      <c r="BZ237" s="7">
        <f t="shared" si="306"/>
        <v>0</v>
      </c>
      <c r="CA237" s="7">
        <f t="shared" si="306"/>
        <v>999999999</v>
      </c>
      <c r="CB237" s="7">
        <f t="shared" si="306"/>
        <v>999999999</v>
      </c>
      <c r="CC237" s="7">
        <f t="shared" si="306"/>
        <v>999999999</v>
      </c>
      <c r="CD237" s="7">
        <f t="shared" si="306"/>
        <v>999999999</v>
      </c>
      <c r="CE237" s="7">
        <f t="shared" si="306"/>
        <v>0</v>
      </c>
      <c r="CF237" s="7">
        <f t="shared" si="306"/>
        <v>999999999</v>
      </c>
      <c r="CG237" s="7">
        <f t="shared" si="306"/>
        <v>999999999</v>
      </c>
      <c r="CH237" s="7">
        <f t="shared" si="306"/>
        <v>999999999</v>
      </c>
      <c r="CI237" s="7">
        <f t="shared" si="306"/>
        <v>999999999</v>
      </c>
      <c r="CJ237" s="7">
        <f t="shared" si="306"/>
        <v>999999999</v>
      </c>
      <c r="CK237" s="7">
        <f t="shared" si="306"/>
        <v>0</v>
      </c>
      <c r="CL237" s="7">
        <f t="shared" si="306"/>
        <v>999999999</v>
      </c>
      <c r="CM237" s="7">
        <f t="shared" si="306"/>
        <v>999999999</v>
      </c>
      <c r="CN237" s="7">
        <f t="shared" si="306"/>
        <v>999999999</v>
      </c>
      <c r="CO237" s="7">
        <f t="shared" si="306"/>
        <v>999999999</v>
      </c>
      <c r="CP237" s="7">
        <f t="shared" si="306"/>
        <v>999999999</v>
      </c>
      <c r="CQ237" s="7">
        <f t="shared" si="306"/>
        <v>0</v>
      </c>
      <c r="CR237" s="7">
        <f t="shared" si="306"/>
        <v>0</v>
      </c>
      <c r="CS237" s="7">
        <f t="shared" si="306"/>
        <v>999999999</v>
      </c>
      <c r="CT237" s="7">
        <f t="shared" si="306"/>
        <v>999999999</v>
      </c>
      <c r="CU237" s="7">
        <f t="shared" si="306"/>
        <v>0</v>
      </c>
      <c r="CV237" s="7">
        <f t="shared" si="306"/>
        <v>999999999</v>
      </c>
      <c r="CW237" s="7">
        <f t="shared" si="306"/>
        <v>999999999</v>
      </c>
      <c r="CX237" s="7">
        <f t="shared" si="306"/>
        <v>999999999</v>
      </c>
      <c r="CY237" s="7">
        <f t="shared" si="306"/>
        <v>999999999</v>
      </c>
      <c r="CZ237" s="7">
        <f t="shared" si="306"/>
        <v>999999999</v>
      </c>
      <c r="DA237" s="7">
        <f t="shared" si="306"/>
        <v>999999999</v>
      </c>
      <c r="DB237" s="7">
        <f t="shared" si="306"/>
        <v>999999999</v>
      </c>
      <c r="DC237" s="7">
        <f t="shared" si="306"/>
        <v>999999999</v>
      </c>
      <c r="DD237" s="7">
        <f t="shared" si="306"/>
        <v>999999999</v>
      </c>
      <c r="DE237" s="7">
        <f t="shared" si="306"/>
        <v>999999999</v>
      </c>
      <c r="DF237" s="7">
        <f t="shared" si="306"/>
        <v>999999999</v>
      </c>
      <c r="DG237" s="7">
        <f t="shared" si="306"/>
        <v>999999999</v>
      </c>
      <c r="DH237" s="7">
        <f t="shared" si="306"/>
        <v>999999999</v>
      </c>
      <c r="DI237" s="7">
        <f t="shared" si="306"/>
        <v>999999999</v>
      </c>
      <c r="DJ237" s="7">
        <f t="shared" si="306"/>
        <v>999999999</v>
      </c>
      <c r="DK237" s="7">
        <f t="shared" si="306"/>
        <v>999999999</v>
      </c>
      <c r="DL237" s="7">
        <f t="shared" si="306"/>
        <v>999999999</v>
      </c>
      <c r="DM237" s="7">
        <f t="shared" si="306"/>
        <v>999999999</v>
      </c>
      <c r="DN237" s="7">
        <f t="shared" si="306"/>
        <v>999999999</v>
      </c>
      <c r="DO237" s="7">
        <f t="shared" si="306"/>
        <v>999999999</v>
      </c>
      <c r="DP237" s="7">
        <f t="shared" si="306"/>
        <v>999999999</v>
      </c>
      <c r="DQ237" s="7">
        <f t="shared" si="306"/>
        <v>999999999</v>
      </c>
      <c r="DR237" s="7">
        <f t="shared" si="306"/>
        <v>999999999</v>
      </c>
      <c r="DS237" s="7">
        <f t="shared" si="306"/>
        <v>999999999</v>
      </c>
      <c r="DT237" s="7">
        <f t="shared" si="306"/>
        <v>999999999</v>
      </c>
      <c r="DU237" s="7">
        <f t="shared" si="306"/>
        <v>999999999</v>
      </c>
      <c r="DV237" s="7">
        <f t="shared" si="306"/>
        <v>999999999</v>
      </c>
      <c r="DW237" s="7">
        <f t="shared" si="306"/>
        <v>999999999</v>
      </c>
      <c r="DX237" s="7">
        <f t="shared" si="306"/>
        <v>999999999</v>
      </c>
      <c r="DY237" s="7">
        <f t="shared" si="306"/>
        <v>999999999</v>
      </c>
      <c r="DZ237" s="7">
        <f t="shared" si="306"/>
        <v>999999999</v>
      </c>
      <c r="EA237" s="7">
        <f t="shared" ref="EA237:FX237" si="307">IF(EA200=EA226,EA67,0)</f>
        <v>999999999</v>
      </c>
      <c r="EB237" s="7">
        <f t="shared" si="307"/>
        <v>999999999</v>
      </c>
      <c r="EC237" s="7">
        <f t="shared" si="307"/>
        <v>999999999</v>
      </c>
      <c r="ED237" s="7">
        <f t="shared" si="307"/>
        <v>999999999</v>
      </c>
      <c r="EE237" s="7">
        <f t="shared" si="307"/>
        <v>999999999</v>
      </c>
      <c r="EF237" s="7">
        <f t="shared" si="307"/>
        <v>999999999</v>
      </c>
      <c r="EG237" s="7">
        <f t="shared" si="307"/>
        <v>999999999</v>
      </c>
      <c r="EH237" s="7">
        <f t="shared" si="307"/>
        <v>999999999</v>
      </c>
      <c r="EI237" s="7">
        <f t="shared" si="307"/>
        <v>999999999</v>
      </c>
      <c r="EJ237" s="7">
        <f t="shared" si="307"/>
        <v>999999999</v>
      </c>
      <c r="EK237" s="7">
        <f t="shared" si="307"/>
        <v>999999999</v>
      </c>
      <c r="EL237" s="7">
        <f t="shared" si="307"/>
        <v>999999999</v>
      </c>
      <c r="EM237" s="7">
        <f t="shared" si="307"/>
        <v>999999999</v>
      </c>
      <c r="EN237" s="7">
        <f t="shared" si="307"/>
        <v>0</v>
      </c>
      <c r="EO237" s="7">
        <f t="shared" si="307"/>
        <v>999999999</v>
      </c>
      <c r="EP237" s="7">
        <f t="shared" si="307"/>
        <v>999999999</v>
      </c>
      <c r="EQ237" s="7">
        <f t="shared" si="307"/>
        <v>999999999</v>
      </c>
      <c r="ER237" s="7">
        <f t="shared" si="307"/>
        <v>999999999</v>
      </c>
      <c r="ES237" s="7">
        <f t="shared" si="307"/>
        <v>999999999</v>
      </c>
      <c r="ET237" s="7">
        <f t="shared" si="307"/>
        <v>999999999</v>
      </c>
      <c r="EU237" s="7">
        <f t="shared" si="307"/>
        <v>999999999</v>
      </c>
      <c r="EV237" s="7">
        <f t="shared" si="307"/>
        <v>999999999</v>
      </c>
      <c r="EW237" s="7">
        <f t="shared" si="307"/>
        <v>999999999</v>
      </c>
      <c r="EX237" s="7">
        <f t="shared" si="307"/>
        <v>999999999</v>
      </c>
      <c r="EY237" s="7">
        <f t="shared" si="307"/>
        <v>0</v>
      </c>
      <c r="EZ237" s="7">
        <f t="shared" si="307"/>
        <v>999999999</v>
      </c>
      <c r="FA237" s="7">
        <f t="shared" si="307"/>
        <v>999999999</v>
      </c>
      <c r="FB237" s="7">
        <f t="shared" si="307"/>
        <v>999999999</v>
      </c>
      <c r="FC237" s="7">
        <f t="shared" si="307"/>
        <v>0</v>
      </c>
      <c r="FD237" s="7">
        <f t="shared" si="307"/>
        <v>999999999</v>
      </c>
      <c r="FE237" s="7">
        <f t="shared" si="307"/>
        <v>999999999</v>
      </c>
      <c r="FF237" s="7">
        <f t="shared" si="307"/>
        <v>999999999</v>
      </c>
      <c r="FG237" s="7">
        <f t="shared" si="307"/>
        <v>0</v>
      </c>
      <c r="FH237" s="7">
        <f t="shared" si="307"/>
        <v>0</v>
      </c>
      <c r="FI237" s="7">
        <f t="shared" si="307"/>
        <v>999999999</v>
      </c>
      <c r="FJ237" s="7">
        <f t="shared" si="307"/>
        <v>999999999</v>
      </c>
      <c r="FK237" s="7">
        <f t="shared" si="307"/>
        <v>999999999</v>
      </c>
      <c r="FL237" s="7">
        <f t="shared" si="307"/>
        <v>999999999</v>
      </c>
      <c r="FM237" s="7">
        <f t="shared" si="307"/>
        <v>999999999</v>
      </c>
      <c r="FN237" s="7">
        <f t="shared" si="307"/>
        <v>999999999</v>
      </c>
      <c r="FO237" s="7">
        <f t="shared" si="307"/>
        <v>999999999</v>
      </c>
      <c r="FP237" s="7">
        <f t="shared" si="307"/>
        <v>999999999</v>
      </c>
      <c r="FQ237" s="7">
        <f t="shared" si="307"/>
        <v>999999999</v>
      </c>
      <c r="FR237" s="7">
        <f t="shared" si="307"/>
        <v>999999999</v>
      </c>
      <c r="FS237" s="7">
        <f t="shared" si="307"/>
        <v>999999999</v>
      </c>
      <c r="FT237" s="7">
        <f t="shared" si="307"/>
        <v>999999999</v>
      </c>
      <c r="FU237" s="7">
        <f t="shared" si="307"/>
        <v>999999999</v>
      </c>
      <c r="FV237" s="7">
        <f t="shared" si="307"/>
        <v>999999999</v>
      </c>
      <c r="FW237" s="7">
        <f t="shared" si="307"/>
        <v>999999999</v>
      </c>
      <c r="FX237" s="7">
        <f t="shared" si="307"/>
        <v>0</v>
      </c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</row>
    <row r="238" spans="1:195" x14ac:dyDescent="0.2">
      <c r="A238" s="6" t="s">
        <v>785</v>
      </c>
      <c r="B238" s="7" t="s">
        <v>786</v>
      </c>
      <c r="C238" s="7">
        <f t="shared" ref="C238:BN238" si="308">IF(MIN((C234-C236),(C237-C236))&gt;0,ROUND(MIN((C234-C236),(C237-C236)),2),0)</f>
        <v>2752083.51</v>
      </c>
      <c r="D238" s="7">
        <f t="shared" si="308"/>
        <v>12975762.390000001</v>
      </c>
      <c r="E238" s="7">
        <f t="shared" si="308"/>
        <v>2409546.67</v>
      </c>
      <c r="F238" s="7">
        <f t="shared" si="308"/>
        <v>20008124.329999998</v>
      </c>
      <c r="G238" s="7">
        <f t="shared" si="308"/>
        <v>1209099.46</v>
      </c>
      <c r="H238" s="7">
        <f t="shared" si="308"/>
        <v>1299812.1499999999</v>
      </c>
      <c r="I238" s="7">
        <f t="shared" si="308"/>
        <v>2633364.0299999998</v>
      </c>
      <c r="J238" s="7">
        <f t="shared" si="308"/>
        <v>0</v>
      </c>
      <c r="K238" s="7">
        <f t="shared" si="308"/>
        <v>155724.1</v>
      </c>
      <c r="L238" s="7">
        <f t="shared" si="308"/>
        <v>208677.74</v>
      </c>
      <c r="M238" s="7">
        <f t="shared" si="308"/>
        <v>195295.34</v>
      </c>
      <c r="N238" s="7">
        <f t="shared" si="308"/>
        <v>13754710.65</v>
      </c>
      <c r="O238" s="7">
        <f t="shared" si="308"/>
        <v>555255.99</v>
      </c>
      <c r="P238" s="7">
        <f t="shared" si="308"/>
        <v>296904.76</v>
      </c>
      <c r="Q238" s="7">
        <f t="shared" si="308"/>
        <v>15712893.039999999</v>
      </c>
      <c r="R238" s="7">
        <f t="shared" si="308"/>
        <v>706794.38</v>
      </c>
      <c r="S238" s="7">
        <f t="shared" si="308"/>
        <v>724745.05</v>
      </c>
      <c r="T238" s="7">
        <f t="shared" si="308"/>
        <v>78231.48</v>
      </c>
      <c r="U238" s="7">
        <f t="shared" si="308"/>
        <v>104059.57</v>
      </c>
      <c r="V238" s="7">
        <f t="shared" si="308"/>
        <v>82990.92</v>
      </c>
      <c r="W238" s="7">
        <f t="shared" si="308"/>
        <v>245820.82</v>
      </c>
      <c r="X238" s="7">
        <f t="shared" si="308"/>
        <v>0</v>
      </c>
      <c r="Y238" s="7">
        <f t="shared" si="308"/>
        <v>0</v>
      </c>
      <c r="Z238" s="7">
        <f t="shared" si="308"/>
        <v>72025.919999999998</v>
      </c>
      <c r="AA238" s="7">
        <f t="shared" si="308"/>
        <v>13380848.5</v>
      </c>
      <c r="AB238" s="7">
        <f t="shared" si="308"/>
        <v>300256.33</v>
      </c>
      <c r="AC238" s="7">
        <f t="shared" si="308"/>
        <v>347413.52</v>
      </c>
      <c r="AD238" s="7">
        <f t="shared" si="308"/>
        <v>887394.54</v>
      </c>
      <c r="AE238" s="7">
        <f t="shared" si="308"/>
        <v>57234.34</v>
      </c>
      <c r="AF238" s="7">
        <f t="shared" si="308"/>
        <v>154830.37</v>
      </c>
      <c r="AG238" s="7">
        <f t="shared" si="308"/>
        <v>0</v>
      </c>
      <c r="AH238" s="7">
        <f t="shared" si="308"/>
        <v>565873.65</v>
      </c>
      <c r="AI238" s="7">
        <f t="shared" si="308"/>
        <v>85138.58</v>
      </c>
      <c r="AJ238" s="7">
        <f t="shared" si="308"/>
        <v>0</v>
      </c>
      <c r="AK238" s="7">
        <f t="shared" si="308"/>
        <v>61035.18</v>
      </c>
      <c r="AL238" s="7">
        <f t="shared" si="308"/>
        <v>56294.34</v>
      </c>
      <c r="AM238" s="7">
        <f t="shared" si="308"/>
        <v>204947.71</v>
      </c>
      <c r="AN238" s="7">
        <f t="shared" si="308"/>
        <v>70396.740000000005</v>
      </c>
      <c r="AO238" s="7">
        <f t="shared" si="308"/>
        <v>757094.45</v>
      </c>
      <c r="AP238" s="7">
        <f t="shared" si="308"/>
        <v>32356756.109999999</v>
      </c>
      <c r="AQ238" s="7">
        <f t="shared" si="308"/>
        <v>199787.12</v>
      </c>
      <c r="AR238" s="7">
        <f t="shared" si="308"/>
        <v>22582672.219999999</v>
      </c>
      <c r="AS238" s="7">
        <f t="shared" si="308"/>
        <v>2549888.54</v>
      </c>
      <c r="AT238" s="7">
        <f t="shared" si="308"/>
        <v>448165.8</v>
      </c>
      <c r="AU238" s="7">
        <f t="shared" si="308"/>
        <v>131350.24</v>
      </c>
      <c r="AV238" s="7">
        <f t="shared" si="308"/>
        <v>161865.47</v>
      </c>
      <c r="AW238" s="7">
        <f t="shared" si="308"/>
        <v>109282.64</v>
      </c>
      <c r="AX238" s="7">
        <f t="shared" si="308"/>
        <v>97847.679999999993</v>
      </c>
      <c r="AY238" s="7">
        <f t="shared" si="308"/>
        <v>216234.28</v>
      </c>
      <c r="AZ238" s="7">
        <f t="shared" si="308"/>
        <v>13025196.189999999</v>
      </c>
      <c r="BA238" s="7">
        <f t="shared" si="308"/>
        <v>2211474.66</v>
      </c>
      <c r="BB238" s="7">
        <f t="shared" si="308"/>
        <v>2544403.9300000002</v>
      </c>
      <c r="BC238" s="7">
        <f t="shared" si="308"/>
        <v>3256225.21</v>
      </c>
      <c r="BD238" s="7">
        <f t="shared" si="308"/>
        <v>0</v>
      </c>
      <c r="BE238" s="7">
        <f t="shared" si="308"/>
        <v>0</v>
      </c>
      <c r="BF238" s="7">
        <f t="shared" si="308"/>
        <v>8569496.6799999997</v>
      </c>
      <c r="BG238" s="7">
        <f t="shared" si="308"/>
        <v>497644.29</v>
      </c>
      <c r="BH238" s="7">
        <f t="shared" si="308"/>
        <v>33577.910000000003</v>
      </c>
      <c r="BI238" s="7">
        <f t="shared" si="308"/>
        <v>147393.62</v>
      </c>
      <c r="BJ238" s="7">
        <f t="shared" si="308"/>
        <v>1543645.87</v>
      </c>
      <c r="BK238" s="7">
        <f t="shared" si="308"/>
        <v>5537183.5599999996</v>
      </c>
      <c r="BL238" s="7">
        <f t="shared" si="308"/>
        <v>46452.639999999999</v>
      </c>
      <c r="BM238" s="7">
        <f t="shared" si="308"/>
        <v>253205.19</v>
      </c>
      <c r="BN238" s="7">
        <f t="shared" si="308"/>
        <v>270432.52</v>
      </c>
      <c r="BO238" s="7">
        <f t="shared" ref="BO238:DZ238" si="309">IF(MIN((BO234-BO236),(BO237-BO236))&gt;0,ROUND(MIN((BO234-BO236),(BO237-BO236)),2),0)</f>
        <v>690480.81</v>
      </c>
      <c r="BP238" s="7">
        <f t="shared" si="309"/>
        <v>169011.23</v>
      </c>
      <c r="BQ238" s="7">
        <f t="shared" si="309"/>
        <v>2642337.4</v>
      </c>
      <c r="BR238" s="7">
        <f t="shared" si="309"/>
        <v>930980.88</v>
      </c>
      <c r="BS238" s="7">
        <f t="shared" si="309"/>
        <v>422750.44</v>
      </c>
      <c r="BT238" s="7">
        <f t="shared" si="309"/>
        <v>198324.2</v>
      </c>
      <c r="BU238" s="7">
        <f t="shared" si="309"/>
        <v>197802.35</v>
      </c>
      <c r="BV238" s="7">
        <f t="shared" si="309"/>
        <v>242223.19</v>
      </c>
      <c r="BW238" s="7">
        <f t="shared" si="309"/>
        <v>513185.78</v>
      </c>
      <c r="BX238" s="7">
        <f t="shared" si="309"/>
        <v>0</v>
      </c>
      <c r="BY238" s="7">
        <f t="shared" si="309"/>
        <v>0</v>
      </c>
      <c r="BZ238" s="7">
        <f t="shared" si="309"/>
        <v>0</v>
      </c>
      <c r="CA238" s="7">
        <f t="shared" si="309"/>
        <v>46.24</v>
      </c>
      <c r="CB238" s="7">
        <f t="shared" si="309"/>
        <v>18650700.48</v>
      </c>
      <c r="CC238" s="7">
        <f t="shared" si="309"/>
        <v>41409.97</v>
      </c>
      <c r="CD238" s="7">
        <f t="shared" si="309"/>
        <v>607526.06999999995</v>
      </c>
      <c r="CE238" s="7">
        <f t="shared" si="309"/>
        <v>0</v>
      </c>
      <c r="CF238" s="7">
        <f t="shared" si="309"/>
        <v>139329.17000000001</v>
      </c>
      <c r="CG238" s="7">
        <f t="shared" si="309"/>
        <v>196169.04</v>
      </c>
      <c r="CH238" s="7">
        <f t="shared" si="309"/>
        <v>78522.509999999995</v>
      </c>
      <c r="CI238" s="7">
        <f t="shared" si="309"/>
        <v>346097.69</v>
      </c>
      <c r="CJ238" s="7">
        <f t="shared" si="309"/>
        <v>373281.25</v>
      </c>
      <c r="CK238" s="7">
        <f t="shared" si="309"/>
        <v>0</v>
      </c>
      <c r="CL238" s="7">
        <f t="shared" si="309"/>
        <v>354226.06</v>
      </c>
      <c r="CM238" s="7">
        <f t="shared" si="309"/>
        <v>171238.88</v>
      </c>
      <c r="CN238" s="7">
        <f t="shared" si="309"/>
        <v>12353682.539999999</v>
      </c>
      <c r="CO238" s="7">
        <f t="shared" si="309"/>
        <v>2873598.03</v>
      </c>
      <c r="CP238" s="7">
        <f t="shared" si="309"/>
        <v>238312.46</v>
      </c>
      <c r="CQ238" s="7">
        <f t="shared" si="309"/>
        <v>0</v>
      </c>
      <c r="CR238" s="7">
        <f t="shared" si="309"/>
        <v>0</v>
      </c>
      <c r="CS238" s="7">
        <f t="shared" si="309"/>
        <v>135106.25</v>
      </c>
      <c r="CT238" s="7">
        <f t="shared" si="309"/>
        <v>36890.1</v>
      </c>
      <c r="CU238" s="7">
        <f t="shared" si="309"/>
        <v>0</v>
      </c>
      <c r="CV238" s="7">
        <f t="shared" si="309"/>
        <v>13289.69</v>
      </c>
      <c r="CW238" s="7">
        <f t="shared" si="309"/>
        <v>49209.62</v>
      </c>
      <c r="CX238" s="7">
        <f t="shared" si="309"/>
        <v>78487.710000000006</v>
      </c>
      <c r="CY238" s="7">
        <f t="shared" si="309"/>
        <v>24956.54</v>
      </c>
      <c r="CZ238" s="7">
        <f t="shared" si="309"/>
        <v>268443.73</v>
      </c>
      <c r="DA238" s="7">
        <f t="shared" si="309"/>
        <v>209726.15</v>
      </c>
      <c r="DB238" s="7">
        <f t="shared" si="309"/>
        <v>75385.88</v>
      </c>
      <c r="DC238" s="7">
        <f t="shared" si="309"/>
        <v>4067.29</v>
      </c>
      <c r="DD238" s="7">
        <f t="shared" si="309"/>
        <v>76410.33</v>
      </c>
      <c r="DE238" s="7">
        <f t="shared" si="309"/>
        <v>34497.39</v>
      </c>
      <c r="DF238" s="7">
        <f t="shared" si="309"/>
        <v>5230565.75</v>
      </c>
      <c r="DG238" s="7">
        <f t="shared" si="309"/>
        <v>14589.42</v>
      </c>
      <c r="DH238" s="7">
        <f t="shared" si="309"/>
        <v>302781.02</v>
      </c>
      <c r="DI238" s="7">
        <f t="shared" si="309"/>
        <v>748803.86</v>
      </c>
      <c r="DJ238" s="7">
        <f t="shared" si="309"/>
        <v>173792.36</v>
      </c>
      <c r="DK238" s="7">
        <f t="shared" si="309"/>
        <v>229091.06</v>
      </c>
      <c r="DL238" s="7">
        <f t="shared" si="309"/>
        <v>1526390.07</v>
      </c>
      <c r="DM238" s="7">
        <f t="shared" si="309"/>
        <v>88443.98</v>
      </c>
      <c r="DN238" s="7">
        <f t="shared" si="309"/>
        <v>469843.5</v>
      </c>
      <c r="DO238" s="7">
        <f t="shared" si="309"/>
        <v>1960655.07</v>
      </c>
      <c r="DP238" s="7">
        <f t="shared" si="309"/>
        <v>136714.34</v>
      </c>
      <c r="DQ238" s="7">
        <f t="shared" si="309"/>
        <v>825794.61</v>
      </c>
      <c r="DR238" s="7">
        <f t="shared" si="309"/>
        <v>297587.14</v>
      </c>
      <c r="DS238" s="7">
        <f t="shared" si="309"/>
        <v>46790.11</v>
      </c>
      <c r="DT238" s="7">
        <f t="shared" si="309"/>
        <v>17316.91</v>
      </c>
      <c r="DU238" s="7">
        <f t="shared" si="309"/>
        <v>91273.47</v>
      </c>
      <c r="DV238" s="7">
        <f t="shared" si="309"/>
        <v>143903.07</v>
      </c>
      <c r="DW238" s="7">
        <f t="shared" si="309"/>
        <v>112416</v>
      </c>
      <c r="DX238" s="7">
        <f t="shared" si="309"/>
        <v>63315.05</v>
      </c>
      <c r="DY238" s="7">
        <f t="shared" si="309"/>
        <v>61058.02</v>
      </c>
      <c r="DZ238" s="7">
        <f t="shared" si="309"/>
        <v>75121.05</v>
      </c>
      <c r="EA238" s="7">
        <f t="shared" ref="EA238:FX238" si="310">IF(MIN((EA234-EA236),(EA237-EA236))&gt;0,ROUND(MIN((EA234-EA236),(EA237-EA236)),2),0)</f>
        <v>24343.439999999999</v>
      </c>
      <c r="EB238" s="7">
        <f t="shared" si="310"/>
        <v>236678.52</v>
      </c>
      <c r="EC238" s="7">
        <f t="shared" si="310"/>
        <v>107672.43</v>
      </c>
      <c r="ED238" s="7">
        <f t="shared" si="310"/>
        <v>404721.72</v>
      </c>
      <c r="EE238" s="7">
        <f t="shared" si="310"/>
        <v>30699.82</v>
      </c>
      <c r="EF238" s="7">
        <f t="shared" si="310"/>
        <v>636324.80000000005</v>
      </c>
      <c r="EG238" s="7">
        <f t="shared" si="310"/>
        <v>202483.7</v>
      </c>
      <c r="EH238" s="7">
        <f t="shared" si="310"/>
        <v>106851.94</v>
      </c>
      <c r="EI238" s="7">
        <f t="shared" si="310"/>
        <v>836763.75</v>
      </c>
      <c r="EJ238" s="7">
        <f t="shared" si="310"/>
        <v>2439255.46</v>
      </c>
      <c r="EK238" s="7">
        <f t="shared" si="310"/>
        <v>198834.71</v>
      </c>
      <c r="EL238" s="7">
        <f t="shared" si="310"/>
        <v>69200.009999999995</v>
      </c>
      <c r="EM238" s="7">
        <f t="shared" si="310"/>
        <v>150620.18</v>
      </c>
      <c r="EN238" s="7">
        <f t="shared" si="310"/>
        <v>0</v>
      </c>
      <c r="EO238" s="7">
        <f t="shared" si="310"/>
        <v>90120.12</v>
      </c>
      <c r="EP238" s="7">
        <f t="shared" si="310"/>
        <v>72951.56</v>
      </c>
      <c r="EQ238" s="7">
        <f t="shared" si="310"/>
        <v>408810.89</v>
      </c>
      <c r="ER238" s="7">
        <f t="shared" si="310"/>
        <v>59350.49</v>
      </c>
      <c r="ES238" s="7">
        <f t="shared" si="310"/>
        <v>3633.29</v>
      </c>
      <c r="ET238" s="7">
        <f t="shared" si="310"/>
        <v>154125.67000000001</v>
      </c>
      <c r="EU238" s="7">
        <f t="shared" si="310"/>
        <v>184932.65</v>
      </c>
      <c r="EV238" s="7">
        <f t="shared" si="310"/>
        <v>122284.07</v>
      </c>
      <c r="EW238" s="7">
        <f t="shared" si="310"/>
        <v>339803.12</v>
      </c>
      <c r="EX238" s="7">
        <f t="shared" si="310"/>
        <v>57539.38</v>
      </c>
      <c r="EY238" s="7">
        <f t="shared" si="310"/>
        <v>0</v>
      </c>
      <c r="EZ238" s="7">
        <f t="shared" si="310"/>
        <v>131469.04</v>
      </c>
      <c r="FA238" s="7">
        <f t="shared" si="310"/>
        <v>2341162.85</v>
      </c>
      <c r="FB238" s="7">
        <f t="shared" si="310"/>
        <v>186819.35</v>
      </c>
      <c r="FC238" s="7">
        <f t="shared" si="310"/>
        <v>0</v>
      </c>
      <c r="FD238" s="7">
        <f t="shared" si="310"/>
        <v>135773.76999999999</v>
      </c>
      <c r="FE238" s="7">
        <f t="shared" si="310"/>
        <v>49664.28</v>
      </c>
      <c r="FF238" s="7">
        <f t="shared" si="310"/>
        <v>89094.73</v>
      </c>
      <c r="FG238" s="7">
        <f t="shared" si="310"/>
        <v>0</v>
      </c>
      <c r="FH238" s="7">
        <f t="shared" si="310"/>
        <v>0</v>
      </c>
      <c r="FI238" s="7">
        <f t="shared" si="310"/>
        <v>286250.15000000002</v>
      </c>
      <c r="FJ238" s="7">
        <f t="shared" si="310"/>
        <v>851282.94</v>
      </c>
      <c r="FK238" s="7">
        <f t="shared" si="310"/>
        <v>1611376.75</v>
      </c>
      <c r="FL238" s="7">
        <f t="shared" si="310"/>
        <v>7573217.8600000003</v>
      </c>
      <c r="FM238" s="7">
        <f t="shared" si="310"/>
        <v>895546.3</v>
      </c>
      <c r="FN238" s="7">
        <f t="shared" si="310"/>
        <v>14251403.33</v>
      </c>
      <c r="FO238" s="7">
        <f t="shared" si="310"/>
        <v>258597.46</v>
      </c>
      <c r="FP238" s="7">
        <f t="shared" si="310"/>
        <v>1827063.69</v>
      </c>
      <c r="FQ238" s="7">
        <f t="shared" si="310"/>
        <v>1041540.09</v>
      </c>
      <c r="FR238" s="7">
        <f t="shared" si="310"/>
        <v>244225.97</v>
      </c>
      <c r="FS238" s="7">
        <f t="shared" si="310"/>
        <v>12628.97</v>
      </c>
      <c r="FT238" s="7">
        <f t="shared" si="310"/>
        <v>3778.64</v>
      </c>
      <c r="FU238" s="7">
        <f t="shared" si="310"/>
        <v>274465.27</v>
      </c>
      <c r="FV238" s="7">
        <f t="shared" si="310"/>
        <v>344589.91</v>
      </c>
      <c r="FW238" s="7">
        <f t="shared" si="310"/>
        <v>110072.38</v>
      </c>
      <c r="FX238" s="7">
        <f t="shared" si="310"/>
        <v>0</v>
      </c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2">
      <c r="A239" s="7"/>
      <c r="B239" s="7" t="s">
        <v>787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</row>
    <row r="240" spans="1:195" x14ac:dyDescent="0.2">
      <c r="A240" s="7"/>
      <c r="B240" s="7" t="s">
        <v>788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</row>
    <row r="241" spans="1:195" x14ac:dyDescent="0.2">
      <c r="A241" s="7"/>
      <c r="B241" s="7" t="s">
        <v>789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2">
      <c r="A242" s="6" t="s">
        <v>790</v>
      </c>
      <c r="B242" s="7" t="s">
        <v>791</v>
      </c>
      <c r="C242" s="7">
        <f t="shared" ref="C242:BN242" si="311">MIN(C72,C238)</f>
        <v>2752083.51</v>
      </c>
      <c r="D242" s="7">
        <f t="shared" si="311"/>
        <v>12975762.390000001</v>
      </c>
      <c r="E242" s="7">
        <f t="shared" si="311"/>
        <v>2409546.67</v>
      </c>
      <c r="F242" s="7">
        <f t="shared" si="311"/>
        <v>20008124.329999998</v>
      </c>
      <c r="G242" s="7">
        <f t="shared" si="311"/>
        <v>1209099.46</v>
      </c>
      <c r="H242" s="7">
        <f t="shared" si="311"/>
        <v>1299812.1499999999</v>
      </c>
      <c r="I242" s="7">
        <f t="shared" si="311"/>
        <v>2633364.0299999998</v>
      </c>
      <c r="J242" s="7">
        <f t="shared" si="311"/>
        <v>0</v>
      </c>
      <c r="K242" s="7">
        <f t="shared" si="311"/>
        <v>155724.1</v>
      </c>
      <c r="L242" s="7">
        <f t="shared" si="311"/>
        <v>208677.74</v>
      </c>
      <c r="M242" s="7">
        <f t="shared" si="311"/>
        <v>195295.34</v>
      </c>
      <c r="N242" s="7">
        <f t="shared" si="311"/>
        <v>13754710.65</v>
      </c>
      <c r="O242" s="7">
        <f t="shared" si="311"/>
        <v>555255.99</v>
      </c>
      <c r="P242" s="7">
        <f t="shared" si="311"/>
        <v>296904.76</v>
      </c>
      <c r="Q242" s="7">
        <f t="shared" si="311"/>
        <v>15712893.039999999</v>
      </c>
      <c r="R242" s="7">
        <f t="shared" si="311"/>
        <v>706794.38</v>
      </c>
      <c r="S242" s="7">
        <f t="shared" si="311"/>
        <v>724745.05</v>
      </c>
      <c r="T242" s="7">
        <f t="shared" si="311"/>
        <v>78231.48</v>
      </c>
      <c r="U242" s="7">
        <f t="shared" si="311"/>
        <v>104059.57</v>
      </c>
      <c r="V242" s="7">
        <f t="shared" si="311"/>
        <v>82990.92</v>
      </c>
      <c r="W242" s="7">
        <f t="shared" si="311"/>
        <v>245820.82</v>
      </c>
      <c r="X242" s="7">
        <f t="shared" si="311"/>
        <v>0</v>
      </c>
      <c r="Y242" s="7">
        <f t="shared" si="311"/>
        <v>0</v>
      </c>
      <c r="Z242" s="7">
        <f t="shared" si="311"/>
        <v>72025.919999999998</v>
      </c>
      <c r="AA242" s="7">
        <f t="shared" si="311"/>
        <v>13380848.5</v>
      </c>
      <c r="AB242" s="7">
        <f t="shared" si="311"/>
        <v>300256.33</v>
      </c>
      <c r="AC242" s="7">
        <f t="shared" si="311"/>
        <v>347413.52</v>
      </c>
      <c r="AD242" s="7">
        <f t="shared" si="311"/>
        <v>887394.54</v>
      </c>
      <c r="AE242" s="7">
        <f t="shared" si="311"/>
        <v>57234.34</v>
      </c>
      <c r="AF242" s="7">
        <f t="shared" si="311"/>
        <v>154830.37</v>
      </c>
      <c r="AG242" s="7">
        <f t="shared" si="311"/>
        <v>0</v>
      </c>
      <c r="AH242" s="7">
        <f t="shared" si="311"/>
        <v>565873.65</v>
      </c>
      <c r="AI242" s="7">
        <f t="shared" si="311"/>
        <v>85138.58</v>
      </c>
      <c r="AJ242" s="7">
        <f t="shared" si="311"/>
        <v>0</v>
      </c>
      <c r="AK242" s="7">
        <f t="shared" si="311"/>
        <v>61035.18</v>
      </c>
      <c r="AL242" s="7">
        <f t="shared" si="311"/>
        <v>56294.34</v>
      </c>
      <c r="AM242" s="7">
        <f t="shared" si="311"/>
        <v>204947.71</v>
      </c>
      <c r="AN242" s="7">
        <f t="shared" si="311"/>
        <v>70396.740000000005</v>
      </c>
      <c r="AO242" s="7">
        <f t="shared" si="311"/>
        <v>757094.45</v>
      </c>
      <c r="AP242" s="7">
        <f t="shared" si="311"/>
        <v>32356756.109999999</v>
      </c>
      <c r="AQ242" s="7">
        <f t="shared" si="311"/>
        <v>199787.12</v>
      </c>
      <c r="AR242" s="7">
        <f t="shared" si="311"/>
        <v>22582672.219999999</v>
      </c>
      <c r="AS242" s="7">
        <f t="shared" si="311"/>
        <v>2549888.54</v>
      </c>
      <c r="AT242" s="7">
        <f t="shared" si="311"/>
        <v>448165.8</v>
      </c>
      <c r="AU242" s="7">
        <f t="shared" si="311"/>
        <v>131350.24</v>
      </c>
      <c r="AV242" s="7">
        <f t="shared" si="311"/>
        <v>161865.47</v>
      </c>
      <c r="AW242" s="7">
        <f t="shared" si="311"/>
        <v>109282.64</v>
      </c>
      <c r="AX242" s="7">
        <f t="shared" si="311"/>
        <v>97847.679999999993</v>
      </c>
      <c r="AY242" s="7">
        <f t="shared" si="311"/>
        <v>216234.28</v>
      </c>
      <c r="AZ242" s="7">
        <f t="shared" si="311"/>
        <v>13025196.189999999</v>
      </c>
      <c r="BA242" s="7">
        <f t="shared" si="311"/>
        <v>2211474.66</v>
      </c>
      <c r="BB242" s="7">
        <f t="shared" si="311"/>
        <v>2544403.9300000002</v>
      </c>
      <c r="BC242" s="7">
        <f t="shared" si="311"/>
        <v>3256225.21</v>
      </c>
      <c r="BD242" s="7">
        <f t="shared" si="311"/>
        <v>0</v>
      </c>
      <c r="BE242" s="7">
        <f t="shared" si="311"/>
        <v>0</v>
      </c>
      <c r="BF242" s="7">
        <f t="shared" si="311"/>
        <v>8569496.6799999997</v>
      </c>
      <c r="BG242" s="7">
        <f t="shared" si="311"/>
        <v>497644.29</v>
      </c>
      <c r="BH242" s="7">
        <f t="shared" si="311"/>
        <v>33577.910000000003</v>
      </c>
      <c r="BI242" s="7">
        <f t="shared" si="311"/>
        <v>147393.62</v>
      </c>
      <c r="BJ242" s="7">
        <f t="shared" si="311"/>
        <v>1543645.87</v>
      </c>
      <c r="BK242" s="7">
        <f t="shared" si="311"/>
        <v>5537183.5599999996</v>
      </c>
      <c r="BL242" s="7">
        <f t="shared" si="311"/>
        <v>46452.639999999999</v>
      </c>
      <c r="BM242" s="7">
        <f t="shared" si="311"/>
        <v>253205.19</v>
      </c>
      <c r="BN242" s="7">
        <f t="shared" si="311"/>
        <v>270432.52</v>
      </c>
      <c r="BO242" s="7">
        <f t="shared" ref="BO242:DZ242" si="312">MIN(BO72,BO238)</f>
        <v>690480.81</v>
      </c>
      <c r="BP242" s="7">
        <f t="shared" si="312"/>
        <v>169011.23</v>
      </c>
      <c r="BQ242" s="7">
        <f t="shared" si="312"/>
        <v>2642337.4</v>
      </c>
      <c r="BR242" s="7">
        <f t="shared" si="312"/>
        <v>930980.88</v>
      </c>
      <c r="BS242" s="7">
        <f t="shared" si="312"/>
        <v>422750.44</v>
      </c>
      <c r="BT242" s="7">
        <f t="shared" si="312"/>
        <v>198324.2</v>
      </c>
      <c r="BU242" s="7">
        <f t="shared" si="312"/>
        <v>197802.35</v>
      </c>
      <c r="BV242" s="7">
        <f t="shared" si="312"/>
        <v>242223.19</v>
      </c>
      <c r="BW242" s="7">
        <f t="shared" si="312"/>
        <v>513185.78</v>
      </c>
      <c r="BX242" s="7">
        <f t="shared" si="312"/>
        <v>0</v>
      </c>
      <c r="BY242" s="7">
        <f t="shared" si="312"/>
        <v>0</v>
      </c>
      <c r="BZ242" s="7">
        <f t="shared" si="312"/>
        <v>0</v>
      </c>
      <c r="CA242" s="7">
        <f t="shared" si="312"/>
        <v>46.24</v>
      </c>
      <c r="CB242" s="7">
        <f t="shared" si="312"/>
        <v>18650700.48</v>
      </c>
      <c r="CC242" s="7">
        <f t="shared" si="312"/>
        <v>41409.97</v>
      </c>
      <c r="CD242" s="7">
        <f t="shared" si="312"/>
        <v>607526.06999999995</v>
      </c>
      <c r="CE242" s="7">
        <f t="shared" si="312"/>
        <v>0</v>
      </c>
      <c r="CF242" s="7">
        <f t="shared" si="312"/>
        <v>139329.17000000001</v>
      </c>
      <c r="CG242" s="7">
        <f t="shared" si="312"/>
        <v>196169.04</v>
      </c>
      <c r="CH242" s="7">
        <f t="shared" si="312"/>
        <v>78522.509999999995</v>
      </c>
      <c r="CI242" s="7">
        <f t="shared" si="312"/>
        <v>346097.69</v>
      </c>
      <c r="CJ242" s="7">
        <f t="shared" si="312"/>
        <v>373281.25</v>
      </c>
      <c r="CK242" s="7">
        <f t="shared" si="312"/>
        <v>0</v>
      </c>
      <c r="CL242" s="7">
        <f t="shared" si="312"/>
        <v>354226.06</v>
      </c>
      <c r="CM242" s="7">
        <f t="shared" si="312"/>
        <v>171238.88</v>
      </c>
      <c r="CN242" s="7">
        <f t="shared" si="312"/>
        <v>12353682.539999999</v>
      </c>
      <c r="CO242" s="7">
        <f t="shared" si="312"/>
        <v>2873598.03</v>
      </c>
      <c r="CP242" s="7">
        <f t="shared" si="312"/>
        <v>238312.46</v>
      </c>
      <c r="CQ242" s="7">
        <f t="shared" si="312"/>
        <v>0</v>
      </c>
      <c r="CR242" s="7">
        <f t="shared" si="312"/>
        <v>0</v>
      </c>
      <c r="CS242" s="7">
        <f t="shared" si="312"/>
        <v>135106.25</v>
      </c>
      <c r="CT242" s="7">
        <f t="shared" si="312"/>
        <v>36890.1</v>
      </c>
      <c r="CU242" s="7">
        <f t="shared" si="312"/>
        <v>0</v>
      </c>
      <c r="CV242" s="7">
        <f t="shared" si="312"/>
        <v>13289.69</v>
      </c>
      <c r="CW242" s="7">
        <f t="shared" si="312"/>
        <v>49209.62</v>
      </c>
      <c r="CX242" s="7">
        <f t="shared" si="312"/>
        <v>78487.710000000006</v>
      </c>
      <c r="CY242" s="7">
        <f t="shared" si="312"/>
        <v>24956.54</v>
      </c>
      <c r="CZ242" s="7">
        <f t="shared" si="312"/>
        <v>268443.73</v>
      </c>
      <c r="DA242" s="7">
        <f t="shared" si="312"/>
        <v>209726.15</v>
      </c>
      <c r="DB242" s="7">
        <f t="shared" si="312"/>
        <v>75385.88</v>
      </c>
      <c r="DC242" s="7">
        <f t="shared" si="312"/>
        <v>4067.29</v>
      </c>
      <c r="DD242" s="7">
        <f t="shared" si="312"/>
        <v>76410.33</v>
      </c>
      <c r="DE242" s="7">
        <f t="shared" si="312"/>
        <v>34497.39</v>
      </c>
      <c r="DF242" s="7">
        <f t="shared" si="312"/>
        <v>5230565.75</v>
      </c>
      <c r="DG242" s="7">
        <f t="shared" si="312"/>
        <v>14589.42</v>
      </c>
      <c r="DH242" s="7">
        <f t="shared" si="312"/>
        <v>302781.02</v>
      </c>
      <c r="DI242" s="7">
        <f t="shared" si="312"/>
        <v>748803.86</v>
      </c>
      <c r="DJ242" s="7">
        <f t="shared" si="312"/>
        <v>173792.36</v>
      </c>
      <c r="DK242" s="7">
        <f t="shared" si="312"/>
        <v>229091.06</v>
      </c>
      <c r="DL242" s="7">
        <f t="shared" si="312"/>
        <v>1526390.07</v>
      </c>
      <c r="DM242" s="7">
        <f t="shared" si="312"/>
        <v>88443.98</v>
      </c>
      <c r="DN242" s="7">
        <f t="shared" si="312"/>
        <v>469843.5</v>
      </c>
      <c r="DO242" s="7">
        <f t="shared" si="312"/>
        <v>1960655.07</v>
      </c>
      <c r="DP242" s="7">
        <f t="shared" si="312"/>
        <v>136714.34</v>
      </c>
      <c r="DQ242" s="7">
        <f t="shared" si="312"/>
        <v>825794.61</v>
      </c>
      <c r="DR242" s="7">
        <f t="shared" si="312"/>
        <v>297587.14</v>
      </c>
      <c r="DS242" s="7">
        <f t="shared" si="312"/>
        <v>46790.11</v>
      </c>
      <c r="DT242" s="7">
        <f t="shared" si="312"/>
        <v>17316.91</v>
      </c>
      <c r="DU242" s="7">
        <f t="shared" si="312"/>
        <v>91273.47</v>
      </c>
      <c r="DV242" s="7">
        <f t="shared" si="312"/>
        <v>143903.07</v>
      </c>
      <c r="DW242" s="7">
        <f t="shared" si="312"/>
        <v>112416</v>
      </c>
      <c r="DX242" s="7">
        <f t="shared" si="312"/>
        <v>63315.05</v>
      </c>
      <c r="DY242" s="7">
        <f t="shared" si="312"/>
        <v>61058.02</v>
      </c>
      <c r="DZ242" s="7">
        <f t="shared" si="312"/>
        <v>75121.05</v>
      </c>
      <c r="EA242" s="7">
        <f t="shared" ref="EA242:FX242" si="313">MIN(EA72,EA238)</f>
        <v>24343.439999999999</v>
      </c>
      <c r="EB242" s="7">
        <f t="shared" si="313"/>
        <v>236678.52</v>
      </c>
      <c r="EC242" s="7">
        <f t="shared" si="313"/>
        <v>107672.43</v>
      </c>
      <c r="ED242" s="7">
        <f t="shared" si="313"/>
        <v>404721.72</v>
      </c>
      <c r="EE242" s="7">
        <f t="shared" si="313"/>
        <v>30699.82</v>
      </c>
      <c r="EF242" s="7">
        <f t="shared" si="313"/>
        <v>636324.80000000005</v>
      </c>
      <c r="EG242" s="7">
        <f t="shared" si="313"/>
        <v>202483.7</v>
      </c>
      <c r="EH242" s="7">
        <f t="shared" si="313"/>
        <v>106851.94</v>
      </c>
      <c r="EI242" s="7">
        <f t="shared" si="313"/>
        <v>836763.75</v>
      </c>
      <c r="EJ242" s="7">
        <f t="shared" si="313"/>
        <v>2439255.46</v>
      </c>
      <c r="EK242" s="7">
        <f t="shared" si="313"/>
        <v>198834.71</v>
      </c>
      <c r="EL242" s="7">
        <f t="shared" si="313"/>
        <v>69200.009999999995</v>
      </c>
      <c r="EM242" s="7">
        <f t="shared" si="313"/>
        <v>150620.18</v>
      </c>
      <c r="EN242" s="7">
        <f t="shared" si="313"/>
        <v>0</v>
      </c>
      <c r="EO242" s="7">
        <f t="shared" si="313"/>
        <v>90120.12</v>
      </c>
      <c r="EP242" s="7">
        <f t="shared" si="313"/>
        <v>72951.56</v>
      </c>
      <c r="EQ242" s="7">
        <f t="shared" si="313"/>
        <v>408810.89</v>
      </c>
      <c r="ER242" s="7">
        <f t="shared" si="313"/>
        <v>59350.49</v>
      </c>
      <c r="ES242" s="7">
        <f t="shared" si="313"/>
        <v>3633.29</v>
      </c>
      <c r="ET242" s="7">
        <f t="shared" si="313"/>
        <v>154125.67000000001</v>
      </c>
      <c r="EU242" s="7">
        <f t="shared" si="313"/>
        <v>184932.65</v>
      </c>
      <c r="EV242" s="7">
        <f t="shared" si="313"/>
        <v>122284.07</v>
      </c>
      <c r="EW242" s="7">
        <f t="shared" si="313"/>
        <v>339803.12</v>
      </c>
      <c r="EX242" s="7">
        <f t="shared" si="313"/>
        <v>57539.38</v>
      </c>
      <c r="EY242" s="7">
        <f t="shared" si="313"/>
        <v>0</v>
      </c>
      <c r="EZ242" s="7">
        <f t="shared" si="313"/>
        <v>131469.04</v>
      </c>
      <c r="FA242" s="7">
        <f t="shared" si="313"/>
        <v>2341162.85</v>
      </c>
      <c r="FB242" s="7">
        <f t="shared" si="313"/>
        <v>186819.35</v>
      </c>
      <c r="FC242" s="7">
        <f t="shared" si="313"/>
        <v>0</v>
      </c>
      <c r="FD242" s="7">
        <f t="shared" si="313"/>
        <v>135773.76999999999</v>
      </c>
      <c r="FE242" s="7">
        <f t="shared" si="313"/>
        <v>49664.28</v>
      </c>
      <c r="FF242" s="7">
        <f t="shared" si="313"/>
        <v>89094.73</v>
      </c>
      <c r="FG242" s="7">
        <f t="shared" si="313"/>
        <v>0</v>
      </c>
      <c r="FH242" s="7">
        <f t="shared" si="313"/>
        <v>0</v>
      </c>
      <c r="FI242" s="7">
        <f t="shared" si="313"/>
        <v>286250.15000000002</v>
      </c>
      <c r="FJ242" s="7">
        <f t="shared" si="313"/>
        <v>851282.94</v>
      </c>
      <c r="FK242" s="7">
        <f t="shared" si="313"/>
        <v>1611376.75</v>
      </c>
      <c r="FL242" s="7">
        <f t="shared" si="313"/>
        <v>7573217.8600000003</v>
      </c>
      <c r="FM242" s="7">
        <f t="shared" si="313"/>
        <v>895546.3</v>
      </c>
      <c r="FN242" s="7">
        <f t="shared" si="313"/>
        <v>14251403.33</v>
      </c>
      <c r="FO242" s="7">
        <f t="shared" si="313"/>
        <v>258597.46</v>
      </c>
      <c r="FP242" s="7">
        <f t="shared" si="313"/>
        <v>1827063.69</v>
      </c>
      <c r="FQ242" s="7">
        <f t="shared" si="313"/>
        <v>1041540.09</v>
      </c>
      <c r="FR242" s="7">
        <f t="shared" si="313"/>
        <v>244225.97</v>
      </c>
      <c r="FS242" s="7">
        <f t="shared" si="313"/>
        <v>12628.97</v>
      </c>
      <c r="FT242" s="7">
        <f t="shared" si="313"/>
        <v>3778.64</v>
      </c>
      <c r="FU242" s="7">
        <f t="shared" si="313"/>
        <v>274465.27</v>
      </c>
      <c r="FV242" s="7">
        <f t="shared" si="313"/>
        <v>344589.91</v>
      </c>
      <c r="FW242" s="7">
        <f t="shared" si="313"/>
        <v>110072.38</v>
      </c>
      <c r="FX242" s="7">
        <f t="shared" si="313"/>
        <v>0</v>
      </c>
      <c r="FY242" s="7"/>
      <c r="FZ242" s="7">
        <f>SUM(C242:FX242)</f>
        <v>285412841.57999998</v>
      </c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2">
      <c r="A243" s="7"/>
      <c r="B243" s="7" t="s">
        <v>792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</row>
    <row r="244" spans="1:195" x14ac:dyDescent="0.2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</row>
    <row r="245" spans="1:195" ht="15.75" x14ac:dyDescent="0.25">
      <c r="A245" s="6" t="s">
        <v>601</v>
      </c>
      <c r="B245" s="43" t="s">
        <v>793</v>
      </c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5"/>
      <c r="BM245" s="65"/>
      <c r="BN245" s="65"/>
      <c r="BO245" s="65"/>
      <c r="BP245" s="65"/>
      <c r="BQ245" s="65"/>
      <c r="BR245" s="65"/>
      <c r="BS245" s="65"/>
      <c r="BT245" s="65"/>
      <c r="BU245" s="65"/>
      <c r="BV245" s="65"/>
      <c r="BW245" s="65"/>
      <c r="BX245" s="65"/>
      <c r="BY245" s="65"/>
      <c r="BZ245" s="65"/>
      <c r="CA245" s="65"/>
      <c r="CB245" s="65"/>
      <c r="CC245" s="65"/>
      <c r="CD245" s="65"/>
      <c r="CE245" s="65"/>
      <c r="CF245" s="65"/>
      <c r="CG245" s="65"/>
      <c r="CH245" s="65"/>
      <c r="CI245" s="65"/>
      <c r="CJ245" s="65"/>
      <c r="CK245" s="65"/>
      <c r="CL245" s="65"/>
      <c r="CM245" s="65"/>
      <c r="CN245" s="65"/>
      <c r="CO245" s="65"/>
      <c r="CP245" s="65"/>
      <c r="CQ245" s="65"/>
      <c r="CR245" s="65"/>
      <c r="CS245" s="65"/>
      <c r="CT245" s="65"/>
      <c r="CU245" s="65"/>
      <c r="CV245" s="65"/>
      <c r="CW245" s="65"/>
      <c r="CX245" s="65"/>
      <c r="CY245" s="65"/>
      <c r="CZ245" s="65"/>
      <c r="DA245" s="65"/>
      <c r="DB245" s="65"/>
      <c r="DC245" s="65"/>
      <c r="DD245" s="65"/>
      <c r="DE245" s="65"/>
      <c r="DF245" s="65"/>
      <c r="DG245" s="65"/>
      <c r="DH245" s="65"/>
      <c r="DI245" s="65"/>
      <c r="DJ245" s="65"/>
      <c r="DK245" s="65"/>
      <c r="DL245" s="65"/>
      <c r="DM245" s="65"/>
      <c r="DN245" s="65"/>
      <c r="DO245" s="65"/>
      <c r="DP245" s="65"/>
      <c r="DQ245" s="65"/>
      <c r="DR245" s="65"/>
      <c r="DS245" s="65"/>
      <c r="DT245" s="65"/>
      <c r="DU245" s="65"/>
      <c r="DV245" s="65"/>
      <c r="DW245" s="65"/>
      <c r="DX245" s="65"/>
      <c r="DY245" s="65"/>
      <c r="DZ245" s="65"/>
      <c r="EA245" s="65"/>
      <c r="EB245" s="65"/>
      <c r="EC245" s="65"/>
      <c r="ED245" s="65"/>
      <c r="EE245" s="65"/>
      <c r="EF245" s="65"/>
      <c r="EG245" s="65"/>
      <c r="EH245" s="65"/>
      <c r="EI245" s="65"/>
      <c r="EJ245" s="65"/>
      <c r="EK245" s="65"/>
      <c r="EL245" s="65"/>
      <c r="EM245" s="65"/>
      <c r="EN245" s="65"/>
      <c r="EO245" s="65"/>
      <c r="EP245" s="65"/>
      <c r="EQ245" s="65"/>
      <c r="ER245" s="65"/>
      <c r="ES245" s="65"/>
      <c r="ET245" s="65"/>
      <c r="EU245" s="65"/>
      <c r="EV245" s="65"/>
      <c r="EW245" s="65"/>
      <c r="EX245" s="65"/>
      <c r="EY245" s="65"/>
      <c r="EZ245" s="65"/>
      <c r="FA245" s="65"/>
      <c r="FB245" s="65"/>
      <c r="FC245" s="65"/>
      <c r="FD245" s="65"/>
      <c r="FE245" s="65"/>
      <c r="FF245" s="65"/>
      <c r="FG245" s="65"/>
      <c r="FH245" s="65"/>
      <c r="FI245" s="65"/>
      <c r="FJ245" s="65"/>
      <c r="FK245" s="65"/>
      <c r="FL245" s="65"/>
      <c r="FM245" s="65"/>
      <c r="FN245" s="65"/>
      <c r="FO245" s="65"/>
      <c r="FP245" s="65"/>
      <c r="FQ245" s="65"/>
      <c r="FR245" s="65"/>
      <c r="FS245" s="65"/>
      <c r="FT245" s="65"/>
      <c r="FU245" s="65"/>
      <c r="FV245" s="65"/>
      <c r="FW245" s="65"/>
      <c r="FX245" s="65"/>
      <c r="FY245" s="7"/>
      <c r="FZ245" s="7"/>
      <c r="GA245" s="42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</row>
    <row r="246" spans="1:195" x14ac:dyDescent="0.2">
      <c r="A246" s="6" t="s">
        <v>794</v>
      </c>
      <c r="B246" s="7" t="s">
        <v>795</v>
      </c>
      <c r="C246" s="7">
        <f t="shared" ref="C246:BN246" si="314">+C226+C244</f>
        <v>67653829.780000001</v>
      </c>
      <c r="D246" s="7">
        <f t="shared" si="314"/>
        <v>389837822.41000003</v>
      </c>
      <c r="E246" s="7">
        <f t="shared" si="314"/>
        <v>68059082.299999997</v>
      </c>
      <c r="F246" s="7">
        <f t="shared" si="314"/>
        <v>201692332.96000001</v>
      </c>
      <c r="G246" s="7">
        <f t="shared" si="314"/>
        <v>11657920.52</v>
      </c>
      <c r="H246" s="7">
        <f t="shared" si="314"/>
        <v>10425059.609999999</v>
      </c>
      <c r="I246" s="7">
        <f t="shared" si="314"/>
        <v>94255080.859999999</v>
      </c>
      <c r="J246" s="7">
        <f t="shared" si="314"/>
        <v>22182975.006976932</v>
      </c>
      <c r="K246" s="7">
        <f t="shared" si="314"/>
        <v>3445131</v>
      </c>
      <c r="L246" s="7">
        <f t="shared" si="314"/>
        <v>24438323.149999999</v>
      </c>
      <c r="M246" s="7">
        <f t="shared" si="314"/>
        <v>13736881.869999999</v>
      </c>
      <c r="N246" s="7">
        <f t="shared" si="314"/>
        <v>513516199.64999998</v>
      </c>
      <c r="O246" s="7">
        <f t="shared" si="314"/>
        <v>131976912.59999999</v>
      </c>
      <c r="P246" s="7">
        <f t="shared" si="314"/>
        <v>3963390.06</v>
      </c>
      <c r="Q246" s="7">
        <f t="shared" si="314"/>
        <v>400199738.54000002</v>
      </c>
      <c r="R246" s="7">
        <f t="shared" si="314"/>
        <v>50285979.219999999</v>
      </c>
      <c r="S246" s="7">
        <f t="shared" si="314"/>
        <v>16292572.810000001</v>
      </c>
      <c r="T246" s="7">
        <f t="shared" si="314"/>
        <v>2746336.17</v>
      </c>
      <c r="U246" s="7">
        <f t="shared" si="314"/>
        <v>1032938.85</v>
      </c>
      <c r="V246" s="7">
        <f t="shared" si="314"/>
        <v>3567990.84</v>
      </c>
      <c r="W246" s="7">
        <f t="shared" si="314"/>
        <v>2177335</v>
      </c>
      <c r="X246" s="7">
        <f t="shared" si="314"/>
        <v>978617.51</v>
      </c>
      <c r="Y246" s="7">
        <f t="shared" si="314"/>
        <v>8165408.7100000009</v>
      </c>
      <c r="Z246" s="7">
        <f t="shared" si="314"/>
        <v>3259532.16</v>
      </c>
      <c r="AA246" s="7">
        <f t="shared" si="314"/>
        <v>291781124.44</v>
      </c>
      <c r="AB246" s="7">
        <f t="shared" si="314"/>
        <v>283391842.04000002</v>
      </c>
      <c r="AC246" s="7">
        <f t="shared" si="314"/>
        <v>9713602.3200000003</v>
      </c>
      <c r="AD246" s="7">
        <f t="shared" si="314"/>
        <v>12936452.48</v>
      </c>
      <c r="AE246" s="7">
        <f t="shared" si="314"/>
        <v>1774617.77</v>
      </c>
      <c r="AF246" s="7">
        <f t="shared" si="314"/>
        <v>2742928.31</v>
      </c>
      <c r="AG246" s="7">
        <f t="shared" si="314"/>
        <v>7182572.8552415967</v>
      </c>
      <c r="AH246" s="7">
        <f t="shared" si="314"/>
        <v>9963499.0800000001</v>
      </c>
      <c r="AI246" s="7">
        <f t="shared" si="314"/>
        <v>4334224.16</v>
      </c>
      <c r="AJ246" s="7">
        <f t="shared" si="314"/>
        <v>2880283.488810624</v>
      </c>
      <c r="AK246" s="7">
        <f t="shared" si="314"/>
        <v>3208845.28</v>
      </c>
      <c r="AL246" s="7">
        <f t="shared" si="314"/>
        <v>3816885.18</v>
      </c>
      <c r="AM246" s="7">
        <f t="shared" si="314"/>
        <v>4611291.51</v>
      </c>
      <c r="AN246" s="7">
        <f t="shared" si="314"/>
        <v>4259963.12</v>
      </c>
      <c r="AO246" s="7">
        <f t="shared" si="314"/>
        <v>44496677.100000001</v>
      </c>
      <c r="AP246" s="7">
        <f t="shared" si="314"/>
        <v>887581826.79999995</v>
      </c>
      <c r="AQ246" s="7">
        <f t="shared" si="314"/>
        <v>3524097.81</v>
      </c>
      <c r="AR246" s="7">
        <f t="shared" si="314"/>
        <v>599886060.26999998</v>
      </c>
      <c r="AS246" s="7">
        <f t="shared" si="314"/>
        <v>69058175.450000003</v>
      </c>
      <c r="AT246" s="7">
        <f t="shared" si="314"/>
        <v>22043809.469999999</v>
      </c>
      <c r="AU246" s="7">
        <f t="shared" si="314"/>
        <v>3899051.98</v>
      </c>
      <c r="AV246" s="7">
        <f t="shared" si="314"/>
        <v>4385704.3099999996</v>
      </c>
      <c r="AW246" s="7">
        <f t="shared" si="314"/>
        <v>3615056.39</v>
      </c>
      <c r="AX246" s="7">
        <f t="shared" si="314"/>
        <v>1340812.95</v>
      </c>
      <c r="AY246" s="7">
        <f t="shared" si="314"/>
        <v>4956836.2300000004</v>
      </c>
      <c r="AZ246" s="7">
        <f t="shared" si="314"/>
        <v>114513424.09</v>
      </c>
      <c r="BA246" s="7">
        <f t="shared" si="314"/>
        <v>85508185.390000001</v>
      </c>
      <c r="BB246" s="7">
        <f t="shared" si="314"/>
        <v>74572345.950000003</v>
      </c>
      <c r="BC246" s="7">
        <f t="shared" si="314"/>
        <v>270955670.61000001</v>
      </c>
      <c r="BD246" s="7">
        <f t="shared" si="314"/>
        <v>34386072.890000001</v>
      </c>
      <c r="BE246" s="7">
        <f t="shared" si="314"/>
        <v>13548904.072118357</v>
      </c>
      <c r="BF246" s="7">
        <f t="shared" si="314"/>
        <v>232587682.96000001</v>
      </c>
      <c r="BG246" s="7">
        <f t="shared" si="314"/>
        <v>10071450.689999999</v>
      </c>
      <c r="BH246" s="7">
        <f t="shared" si="314"/>
        <v>6423324.3499999996</v>
      </c>
      <c r="BI246" s="7">
        <f t="shared" si="314"/>
        <v>3836652.33</v>
      </c>
      <c r="BJ246" s="7">
        <f t="shared" si="314"/>
        <v>58684165.990000002</v>
      </c>
      <c r="BK246" s="7">
        <f t="shared" si="314"/>
        <v>270106293.97000003</v>
      </c>
      <c r="BL246" s="7">
        <f t="shared" si="314"/>
        <v>2593901.81</v>
      </c>
      <c r="BM246" s="7">
        <f t="shared" si="314"/>
        <v>3946737.37</v>
      </c>
      <c r="BN246" s="7">
        <f t="shared" si="314"/>
        <v>32934359.510000002</v>
      </c>
      <c r="BO246" s="7">
        <f t="shared" ref="BO246:DZ246" si="315">+BO226+BO244</f>
        <v>12693410.91</v>
      </c>
      <c r="BP246" s="7">
        <f t="shared" si="315"/>
        <v>3037961.6</v>
      </c>
      <c r="BQ246" s="7">
        <f t="shared" si="315"/>
        <v>60546616.399999999</v>
      </c>
      <c r="BR246" s="7">
        <f t="shared" si="315"/>
        <v>43993491.729999997</v>
      </c>
      <c r="BS246" s="7">
        <f t="shared" si="315"/>
        <v>12305229.5</v>
      </c>
      <c r="BT246" s="7">
        <f t="shared" si="315"/>
        <v>4869190.75</v>
      </c>
      <c r="BU246" s="7">
        <f t="shared" si="315"/>
        <v>4919071.67</v>
      </c>
      <c r="BV246" s="7">
        <f t="shared" si="315"/>
        <v>12532185.48</v>
      </c>
      <c r="BW246" s="7">
        <f t="shared" si="315"/>
        <v>19454349.210000001</v>
      </c>
      <c r="BX246" s="7">
        <f t="shared" si="315"/>
        <v>1602546.3399999999</v>
      </c>
      <c r="BY246" s="7">
        <f t="shared" si="315"/>
        <v>5527063.2599999998</v>
      </c>
      <c r="BZ246" s="7">
        <f t="shared" si="315"/>
        <v>3313371.93</v>
      </c>
      <c r="CA246" s="7">
        <f t="shared" si="315"/>
        <v>2947089.33</v>
      </c>
      <c r="CB246" s="7">
        <f t="shared" si="315"/>
        <v>749816876.99000001</v>
      </c>
      <c r="CC246" s="7">
        <f t="shared" si="315"/>
        <v>2936325.93</v>
      </c>
      <c r="CD246" s="7">
        <f t="shared" si="315"/>
        <v>2545648.16</v>
      </c>
      <c r="CE246" s="7">
        <f t="shared" si="315"/>
        <v>2690112.9035694227</v>
      </c>
      <c r="CF246" s="7">
        <f t="shared" si="315"/>
        <v>2167095.91</v>
      </c>
      <c r="CG246" s="7">
        <f t="shared" si="315"/>
        <v>3008514.29</v>
      </c>
      <c r="CH246" s="7">
        <f t="shared" si="315"/>
        <v>1940875.55</v>
      </c>
      <c r="CI246" s="7">
        <f t="shared" si="315"/>
        <v>7170130.1399999997</v>
      </c>
      <c r="CJ246" s="7">
        <f t="shared" si="315"/>
        <v>9945194.3599999994</v>
      </c>
      <c r="CK246" s="7">
        <f t="shared" si="315"/>
        <v>58881313.944509871</v>
      </c>
      <c r="CL246" s="7">
        <f t="shared" si="315"/>
        <v>13740056.439999999</v>
      </c>
      <c r="CM246" s="7">
        <f t="shared" si="315"/>
        <v>8758326.0099999998</v>
      </c>
      <c r="CN246" s="7">
        <f t="shared" si="315"/>
        <v>295052748.73000002</v>
      </c>
      <c r="CO246" s="7">
        <f t="shared" si="315"/>
        <v>138503121.75999999</v>
      </c>
      <c r="CP246" s="7">
        <f t="shared" si="315"/>
        <v>10702473.23</v>
      </c>
      <c r="CQ246" s="7">
        <f t="shared" si="315"/>
        <v>9758583.5076081008</v>
      </c>
      <c r="CR246" s="7">
        <f t="shared" si="315"/>
        <v>3509865.3600000003</v>
      </c>
      <c r="CS246" s="7">
        <f t="shared" si="315"/>
        <v>4080887.46</v>
      </c>
      <c r="CT246" s="7">
        <f t="shared" si="315"/>
        <v>2064001.57</v>
      </c>
      <c r="CU246" s="7">
        <f t="shared" si="315"/>
        <v>4263519.2046402786</v>
      </c>
      <c r="CV246" s="7">
        <f t="shared" si="315"/>
        <v>910663.77</v>
      </c>
      <c r="CW246" s="7">
        <f t="shared" si="315"/>
        <v>3090956.93</v>
      </c>
      <c r="CX246" s="7">
        <f t="shared" si="315"/>
        <v>5214394.16</v>
      </c>
      <c r="CY246" s="7">
        <f t="shared" si="315"/>
        <v>980674.15</v>
      </c>
      <c r="CZ246" s="7">
        <f t="shared" si="315"/>
        <v>19627842.800000001</v>
      </c>
      <c r="DA246" s="7">
        <f t="shared" si="315"/>
        <v>3007659.6</v>
      </c>
      <c r="DB246" s="7">
        <f t="shared" si="315"/>
        <v>4004824.88</v>
      </c>
      <c r="DC246" s="7">
        <f t="shared" si="315"/>
        <v>2767919.87</v>
      </c>
      <c r="DD246" s="7">
        <f t="shared" si="315"/>
        <v>2729058.54</v>
      </c>
      <c r="DE246" s="7">
        <f t="shared" si="315"/>
        <v>4278575.26</v>
      </c>
      <c r="DF246" s="7">
        <f t="shared" si="315"/>
        <v>199980630.80000001</v>
      </c>
      <c r="DG246" s="7">
        <f t="shared" si="315"/>
        <v>1753174.87</v>
      </c>
      <c r="DH246" s="7">
        <f t="shared" si="315"/>
        <v>19076421.68</v>
      </c>
      <c r="DI246" s="7">
        <f t="shared" si="315"/>
        <v>24994876.73</v>
      </c>
      <c r="DJ246" s="7">
        <f t="shared" si="315"/>
        <v>6838519.3600000003</v>
      </c>
      <c r="DK246" s="7">
        <f t="shared" si="315"/>
        <v>5105286.78</v>
      </c>
      <c r="DL246" s="7">
        <f t="shared" si="315"/>
        <v>56205984.689999998</v>
      </c>
      <c r="DM246" s="7">
        <f t="shared" si="315"/>
        <v>3816478.2</v>
      </c>
      <c r="DN246" s="7">
        <f t="shared" si="315"/>
        <v>13840010.390000001</v>
      </c>
      <c r="DO246" s="7">
        <f t="shared" si="315"/>
        <v>31181506.66</v>
      </c>
      <c r="DP246" s="7">
        <f t="shared" si="315"/>
        <v>3294260.85</v>
      </c>
      <c r="DQ246" s="7">
        <f t="shared" si="315"/>
        <v>7904375</v>
      </c>
      <c r="DR246" s="7">
        <f t="shared" si="315"/>
        <v>14644000.24</v>
      </c>
      <c r="DS246" s="7">
        <f t="shared" si="315"/>
        <v>8061083.5199999996</v>
      </c>
      <c r="DT246" s="7">
        <f t="shared" si="315"/>
        <v>2899473.47</v>
      </c>
      <c r="DU246" s="7">
        <f t="shared" si="315"/>
        <v>4412642.1100000003</v>
      </c>
      <c r="DV246" s="7">
        <f t="shared" si="315"/>
        <v>3282629.25</v>
      </c>
      <c r="DW246" s="7">
        <f t="shared" si="315"/>
        <v>4031123.04</v>
      </c>
      <c r="DX246" s="7">
        <f t="shared" si="315"/>
        <v>3118103.31</v>
      </c>
      <c r="DY246" s="7">
        <f t="shared" si="315"/>
        <v>4409858.5999999996</v>
      </c>
      <c r="DZ246" s="7">
        <f t="shared" si="315"/>
        <v>8405517.2799999993</v>
      </c>
      <c r="EA246" s="7">
        <f t="shared" ref="EA246:FX246" si="316">+EA226+EA244</f>
        <v>6548146.4900000002</v>
      </c>
      <c r="EB246" s="7">
        <f t="shared" si="316"/>
        <v>6185550.4900000002</v>
      </c>
      <c r="EC246" s="7">
        <f t="shared" si="316"/>
        <v>3750216.32</v>
      </c>
      <c r="ED246" s="7">
        <f t="shared" si="316"/>
        <v>20462270.82</v>
      </c>
      <c r="EE246" s="7">
        <f t="shared" si="316"/>
        <v>3146061.84</v>
      </c>
      <c r="EF246" s="7">
        <f t="shared" si="316"/>
        <v>14634414.98</v>
      </c>
      <c r="EG246" s="7">
        <f t="shared" si="316"/>
        <v>3369922.58</v>
      </c>
      <c r="EH246" s="7">
        <f t="shared" si="316"/>
        <v>3325115.66</v>
      </c>
      <c r="EI246" s="7">
        <f t="shared" si="316"/>
        <v>155149834.05000001</v>
      </c>
      <c r="EJ246" s="7">
        <f t="shared" si="316"/>
        <v>95261260.730000004</v>
      </c>
      <c r="EK246" s="7">
        <f t="shared" si="316"/>
        <v>6933934.04</v>
      </c>
      <c r="EL246" s="7">
        <f t="shared" si="316"/>
        <v>4903022.78</v>
      </c>
      <c r="EM246" s="7">
        <f t="shared" si="316"/>
        <v>4605811.68</v>
      </c>
      <c r="EN246" s="7">
        <f t="shared" si="316"/>
        <v>10847397.467637593</v>
      </c>
      <c r="EO246" s="7">
        <f t="shared" si="316"/>
        <v>4173320.96</v>
      </c>
      <c r="EP246" s="7">
        <f t="shared" si="316"/>
        <v>5086901.2699999996</v>
      </c>
      <c r="EQ246" s="7">
        <f t="shared" si="316"/>
        <v>26487996.350000001</v>
      </c>
      <c r="ER246" s="7">
        <f t="shared" si="316"/>
        <v>4396788.01</v>
      </c>
      <c r="ES246" s="7">
        <f t="shared" si="316"/>
        <v>2899186.88</v>
      </c>
      <c r="ET246" s="7">
        <f t="shared" si="316"/>
        <v>3517776.45</v>
      </c>
      <c r="EU246" s="7">
        <f t="shared" si="316"/>
        <v>6761489.7599999998</v>
      </c>
      <c r="EV246" s="7">
        <f t="shared" si="316"/>
        <v>1680016.49</v>
      </c>
      <c r="EW246" s="7">
        <f t="shared" si="316"/>
        <v>11539948.539999999</v>
      </c>
      <c r="EX246" s="7">
        <f t="shared" si="316"/>
        <v>3102986.13</v>
      </c>
      <c r="EY246" s="7">
        <f t="shared" si="316"/>
        <v>5929700.1399999997</v>
      </c>
      <c r="EZ246" s="7">
        <f t="shared" si="316"/>
        <v>2294680.2799999998</v>
      </c>
      <c r="FA246" s="7">
        <f t="shared" si="316"/>
        <v>34795284.579999998</v>
      </c>
      <c r="FB246" s="7">
        <f t="shared" si="316"/>
        <v>4114675.03</v>
      </c>
      <c r="FC246" s="7">
        <f t="shared" si="316"/>
        <v>21535806.50747522</v>
      </c>
      <c r="FD246" s="7">
        <f t="shared" si="316"/>
        <v>4824109.03</v>
      </c>
      <c r="FE246" s="7">
        <f t="shared" si="316"/>
        <v>1781555.01</v>
      </c>
      <c r="FF246" s="7">
        <f t="shared" si="316"/>
        <v>3217887.16</v>
      </c>
      <c r="FG246" s="7">
        <f t="shared" si="316"/>
        <v>2372656.8199999998</v>
      </c>
      <c r="FH246" s="7">
        <f t="shared" si="316"/>
        <v>1595037.41</v>
      </c>
      <c r="FI246" s="7">
        <f t="shared" si="316"/>
        <v>17923811.800000001</v>
      </c>
      <c r="FJ246" s="7">
        <f t="shared" si="316"/>
        <v>18531044.91</v>
      </c>
      <c r="FK246" s="7">
        <f t="shared" si="316"/>
        <v>24206394.489999998</v>
      </c>
      <c r="FL246" s="7">
        <f t="shared" si="316"/>
        <v>68034878.079999998</v>
      </c>
      <c r="FM246" s="7">
        <f t="shared" si="316"/>
        <v>34815133.25</v>
      </c>
      <c r="FN246" s="7">
        <f t="shared" si="316"/>
        <v>208360426.78999999</v>
      </c>
      <c r="FO246" s="7">
        <f t="shared" si="316"/>
        <v>11175874.640000001</v>
      </c>
      <c r="FP246" s="7">
        <f t="shared" si="316"/>
        <v>22292983.02</v>
      </c>
      <c r="FQ246" s="7">
        <f t="shared" si="316"/>
        <v>9352744.9100000001</v>
      </c>
      <c r="FR246" s="7">
        <f t="shared" si="316"/>
        <v>2736296.9</v>
      </c>
      <c r="FS246" s="7">
        <f t="shared" si="316"/>
        <v>3085421.92</v>
      </c>
      <c r="FT246" s="7">
        <f t="shared" si="316"/>
        <v>1303906.29</v>
      </c>
      <c r="FU246" s="7">
        <f t="shared" si="316"/>
        <v>9158324.5</v>
      </c>
      <c r="FV246" s="7">
        <f t="shared" si="316"/>
        <v>7288520.2000000002</v>
      </c>
      <c r="FW246" s="7">
        <f t="shared" si="316"/>
        <v>2961106.11</v>
      </c>
      <c r="FX246" s="7">
        <f t="shared" si="316"/>
        <v>1276647.6127181104</v>
      </c>
      <c r="FY246" s="7"/>
      <c r="FZ246" s="7">
        <f>SUM(C246:FX246)</f>
        <v>8474482858.8713045</v>
      </c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</row>
    <row r="247" spans="1:195" x14ac:dyDescent="0.2">
      <c r="A247" s="6" t="s">
        <v>796</v>
      </c>
      <c r="B247" s="7" t="s">
        <v>797</v>
      </c>
      <c r="C247" s="7">
        <f t="shared" ref="C247:BN247" si="317">C242</f>
        <v>2752083.51</v>
      </c>
      <c r="D247" s="7">
        <f t="shared" si="317"/>
        <v>12975762.390000001</v>
      </c>
      <c r="E247" s="7">
        <f t="shared" si="317"/>
        <v>2409546.67</v>
      </c>
      <c r="F247" s="7">
        <f t="shared" si="317"/>
        <v>20008124.329999998</v>
      </c>
      <c r="G247" s="7">
        <f t="shared" si="317"/>
        <v>1209099.46</v>
      </c>
      <c r="H247" s="7">
        <f t="shared" si="317"/>
        <v>1299812.1499999999</v>
      </c>
      <c r="I247" s="7">
        <f t="shared" si="317"/>
        <v>2633364.0299999998</v>
      </c>
      <c r="J247" s="7">
        <f t="shared" si="317"/>
        <v>0</v>
      </c>
      <c r="K247" s="7">
        <f t="shared" si="317"/>
        <v>155724.1</v>
      </c>
      <c r="L247" s="7">
        <f t="shared" si="317"/>
        <v>208677.74</v>
      </c>
      <c r="M247" s="7">
        <f t="shared" si="317"/>
        <v>195295.34</v>
      </c>
      <c r="N247" s="7">
        <f t="shared" si="317"/>
        <v>13754710.65</v>
      </c>
      <c r="O247" s="7">
        <f t="shared" si="317"/>
        <v>555255.99</v>
      </c>
      <c r="P247" s="7">
        <f t="shared" si="317"/>
        <v>296904.76</v>
      </c>
      <c r="Q247" s="7">
        <f t="shared" si="317"/>
        <v>15712893.039999999</v>
      </c>
      <c r="R247" s="7">
        <f t="shared" si="317"/>
        <v>706794.38</v>
      </c>
      <c r="S247" s="7">
        <f t="shared" si="317"/>
        <v>724745.05</v>
      </c>
      <c r="T247" s="7">
        <f t="shared" si="317"/>
        <v>78231.48</v>
      </c>
      <c r="U247" s="7">
        <f t="shared" si="317"/>
        <v>104059.57</v>
      </c>
      <c r="V247" s="7">
        <f t="shared" si="317"/>
        <v>82990.92</v>
      </c>
      <c r="W247" s="7">
        <f t="shared" si="317"/>
        <v>245820.82</v>
      </c>
      <c r="X247" s="7">
        <f t="shared" si="317"/>
        <v>0</v>
      </c>
      <c r="Y247" s="7">
        <f t="shared" si="317"/>
        <v>0</v>
      </c>
      <c r="Z247" s="7">
        <f t="shared" si="317"/>
        <v>72025.919999999998</v>
      </c>
      <c r="AA247" s="7">
        <f t="shared" si="317"/>
        <v>13380848.5</v>
      </c>
      <c r="AB247" s="7">
        <f t="shared" si="317"/>
        <v>300256.33</v>
      </c>
      <c r="AC247" s="7">
        <f t="shared" si="317"/>
        <v>347413.52</v>
      </c>
      <c r="AD247" s="7">
        <f t="shared" si="317"/>
        <v>887394.54</v>
      </c>
      <c r="AE247" s="7">
        <f t="shared" si="317"/>
        <v>57234.34</v>
      </c>
      <c r="AF247" s="7">
        <f t="shared" si="317"/>
        <v>154830.37</v>
      </c>
      <c r="AG247" s="7">
        <f t="shared" si="317"/>
        <v>0</v>
      </c>
      <c r="AH247" s="7">
        <f t="shared" si="317"/>
        <v>565873.65</v>
      </c>
      <c r="AI247" s="7">
        <f t="shared" si="317"/>
        <v>85138.58</v>
      </c>
      <c r="AJ247" s="7">
        <f t="shared" si="317"/>
        <v>0</v>
      </c>
      <c r="AK247" s="7">
        <f t="shared" si="317"/>
        <v>61035.18</v>
      </c>
      <c r="AL247" s="7">
        <f t="shared" si="317"/>
        <v>56294.34</v>
      </c>
      <c r="AM247" s="7">
        <f t="shared" si="317"/>
        <v>204947.71</v>
      </c>
      <c r="AN247" s="7">
        <f t="shared" si="317"/>
        <v>70396.740000000005</v>
      </c>
      <c r="AO247" s="7">
        <f t="shared" si="317"/>
        <v>757094.45</v>
      </c>
      <c r="AP247" s="7">
        <f t="shared" si="317"/>
        <v>32356756.109999999</v>
      </c>
      <c r="AQ247" s="7">
        <f t="shared" si="317"/>
        <v>199787.12</v>
      </c>
      <c r="AR247" s="7">
        <f t="shared" si="317"/>
        <v>22582672.219999999</v>
      </c>
      <c r="AS247" s="7">
        <f t="shared" si="317"/>
        <v>2549888.54</v>
      </c>
      <c r="AT247" s="7">
        <f t="shared" si="317"/>
        <v>448165.8</v>
      </c>
      <c r="AU247" s="7">
        <f t="shared" si="317"/>
        <v>131350.24</v>
      </c>
      <c r="AV247" s="7">
        <f t="shared" si="317"/>
        <v>161865.47</v>
      </c>
      <c r="AW247" s="7">
        <f t="shared" si="317"/>
        <v>109282.64</v>
      </c>
      <c r="AX247" s="7">
        <f t="shared" si="317"/>
        <v>97847.679999999993</v>
      </c>
      <c r="AY247" s="7">
        <f t="shared" si="317"/>
        <v>216234.28</v>
      </c>
      <c r="AZ247" s="7">
        <f t="shared" si="317"/>
        <v>13025196.189999999</v>
      </c>
      <c r="BA247" s="7">
        <f t="shared" si="317"/>
        <v>2211474.66</v>
      </c>
      <c r="BB247" s="7">
        <f t="shared" si="317"/>
        <v>2544403.9300000002</v>
      </c>
      <c r="BC247" s="7">
        <f t="shared" si="317"/>
        <v>3256225.21</v>
      </c>
      <c r="BD247" s="7">
        <f t="shared" si="317"/>
        <v>0</v>
      </c>
      <c r="BE247" s="7">
        <f t="shared" si="317"/>
        <v>0</v>
      </c>
      <c r="BF247" s="7">
        <f t="shared" si="317"/>
        <v>8569496.6799999997</v>
      </c>
      <c r="BG247" s="7">
        <f t="shared" si="317"/>
        <v>497644.29</v>
      </c>
      <c r="BH247" s="7">
        <f t="shared" si="317"/>
        <v>33577.910000000003</v>
      </c>
      <c r="BI247" s="7">
        <f t="shared" si="317"/>
        <v>147393.62</v>
      </c>
      <c r="BJ247" s="7">
        <f t="shared" si="317"/>
        <v>1543645.87</v>
      </c>
      <c r="BK247" s="7">
        <f t="shared" si="317"/>
        <v>5537183.5599999996</v>
      </c>
      <c r="BL247" s="7">
        <f t="shared" si="317"/>
        <v>46452.639999999999</v>
      </c>
      <c r="BM247" s="7">
        <f t="shared" si="317"/>
        <v>253205.19</v>
      </c>
      <c r="BN247" s="7">
        <f t="shared" si="317"/>
        <v>270432.52</v>
      </c>
      <c r="BO247" s="7">
        <f t="shared" ref="BO247:DZ247" si="318">BO242</f>
        <v>690480.81</v>
      </c>
      <c r="BP247" s="7">
        <f t="shared" si="318"/>
        <v>169011.23</v>
      </c>
      <c r="BQ247" s="7">
        <f t="shared" si="318"/>
        <v>2642337.4</v>
      </c>
      <c r="BR247" s="7">
        <f t="shared" si="318"/>
        <v>930980.88</v>
      </c>
      <c r="BS247" s="7">
        <f t="shared" si="318"/>
        <v>422750.44</v>
      </c>
      <c r="BT247" s="7">
        <f t="shared" si="318"/>
        <v>198324.2</v>
      </c>
      <c r="BU247" s="7">
        <f t="shared" si="318"/>
        <v>197802.35</v>
      </c>
      <c r="BV247" s="7">
        <f t="shared" si="318"/>
        <v>242223.19</v>
      </c>
      <c r="BW247" s="7">
        <f t="shared" si="318"/>
        <v>513185.78</v>
      </c>
      <c r="BX247" s="7">
        <f t="shared" si="318"/>
        <v>0</v>
      </c>
      <c r="BY247" s="7">
        <f t="shared" si="318"/>
        <v>0</v>
      </c>
      <c r="BZ247" s="7">
        <f t="shared" si="318"/>
        <v>0</v>
      </c>
      <c r="CA247" s="7">
        <f t="shared" si="318"/>
        <v>46.24</v>
      </c>
      <c r="CB247" s="7">
        <f t="shared" si="318"/>
        <v>18650700.48</v>
      </c>
      <c r="CC247" s="7">
        <f t="shared" si="318"/>
        <v>41409.97</v>
      </c>
      <c r="CD247" s="7">
        <f t="shared" si="318"/>
        <v>607526.06999999995</v>
      </c>
      <c r="CE247" s="7">
        <f t="shared" si="318"/>
        <v>0</v>
      </c>
      <c r="CF247" s="7">
        <f t="shared" si="318"/>
        <v>139329.17000000001</v>
      </c>
      <c r="CG247" s="7">
        <f t="shared" si="318"/>
        <v>196169.04</v>
      </c>
      <c r="CH247" s="7">
        <f t="shared" si="318"/>
        <v>78522.509999999995</v>
      </c>
      <c r="CI247" s="7">
        <f t="shared" si="318"/>
        <v>346097.69</v>
      </c>
      <c r="CJ247" s="7">
        <f t="shared" si="318"/>
        <v>373281.25</v>
      </c>
      <c r="CK247" s="7">
        <f t="shared" si="318"/>
        <v>0</v>
      </c>
      <c r="CL247" s="7">
        <f t="shared" si="318"/>
        <v>354226.06</v>
      </c>
      <c r="CM247" s="7">
        <f t="shared" si="318"/>
        <v>171238.88</v>
      </c>
      <c r="CN247" s="7">
        <f t="shared" si="318"/>
        <v>12353682.539999999</v>
      </c>
      <c r="CO247" s="7">
        <f t="shared" si="318"/>
        <v>2873598.03</v>
      </c>
      <c r="CP247" s="7">
        <f t="shared" si="318"/>
        <v>238312.46</v>
      </c>
      <c r="CQ247" s="7">
        <f t="shared" si="318"/>
        <v>0</v>
      </c>
      <c r="CR247" s="7">
        <f t="shared" si="318"/>
        <v>0</v>
      </c>
      <c r="CS247" s="7">
        <f t="shared" si="318"/>
        <v>135106.25</v>
      </c>
      <c r="CT247" s="7">
        <f t="shared" si="318"/>
        <v>36890.1</v>
      </c>
      <c r="CU247" s="7">
        <f t="shared" si="318"/>
        <v>0</v>
      </c>
      <c r="CV247" s="7">
        <f t="shared" si="318"/>
        <v>13289.69</v>
      </c>
      <c r="CW247" s="7">
        <f t="shared" si="318"/>
        <v>49209.62</v>
      </c>
      <c r="CX247" s="7">
        <f t="shared" si="318"/>
        <v>78487.710000000006</v>
      </c>
      <c r="CY247" s="7">
        <f t="shared" si="318"/>
        <v>24956.54</v>
      </c>
      <c r="CZ247" s="7">
        <f t="shared" si="318"/>
        <v>268443.73</v>
      </c>
      <c r="DA247" s="7">
        <f t="shared" si="318"/>
        <v>209726.15</v>
      </c>
      <c r="DB247" s="7">
        <f t="shared" si="318"/>
        <v>75385.88</v>
      </c>
      <c r="DC247" s="7">
        <f t="shared" si="318"/>
        <v>4067.29</v>
      </c>
      <c r="DD247" s="7">
        <f t="shared" si="318"/>
        <v>76410.33</v>
      </c>
      <c r="DE247" s="7">
        <f t="shared" si="318"/>
        <v>34497.39</v>
      </c>
      <c r="DF247" s="7">
        <f t="shared" si="318"/>
        <v>5230565.75</v>
      </c>
      <c r="DG247" s="7">
        <f t="shared" si="318"/>
        <v>14589.42</v>
      </c>
      <c r="DH247" s="7">
        <f t="shared" si="318"/>
        <v>302781.02</v>
      </c>
      <c r="DI247" s="7">
        <f t="shared" si="318"/>
        <v>748803.86</v>
      </c>
      <c r="DJ247" s="7">
        <f t="shared" si="318"/>
        <v>173792.36</v>
      </c>
      <c r="DK247" s="7">
        <f t="shared" si="318"/>
        <v>229091.06</v>
      </c>
      <c r="DL247" s="7">
        <f t="shared" si="318"/>
        <v>1526390.07</v>
      </c>
      <c r="DM247" s="7">
        <f t="shared" si="318"/>
        <v>88443.98</v>
      </c>
      <c r="DN247" s="7">
        <f t="shared" si="318"/>
        <v>469843.5</v>
      </c>
      <c r="DO247" s="7">
        <f t="shared" si="318"/>
        <v>1960655.07</v>
      </c>
      <c r="DP247" s="7">
        <f t="shared" si="318"/>
        <v>136714.34</v>
      </c>
      <c r="DQ247" s="7">
        <f t="shared" si="318"/>
        <v>825794.61</v>
      </c>
      <c r="DR247" s="7">
        <f t="shared" si="318"/>
        <v>297587.14</v>
      </c>
      <c r="DS247" s="7">
        <f t="shared" si="318"/>
        <v>46790.11</v>
      </c>
      <c r="DT247" s="7">
        <f t="shared" si="318"/>
        <v>17316.91</v>
      </c>
      <c r="DU247" s="7">
        <f t="shared" si="318"/>
        <v>91273.47</v>
      </c>
      <c r="DV247" s="7">
        <f t="shared" si="318"/>
        <v>143903.07</v>
      </c>
      <c r="DW247" s="7">
        <f t="shared" si="318"/>
        <v>112416</v>
      </c>
      <c r="DX247" s="7">
        <f t="shared" si="318"/>
        <v>63315.05</v>
      </c>
      <c r="DY247" s="7">
        <f t="shared" si="318"/>
        <v>61058.02</v>
      </c>
      <c r="DZ247" s="7">
        <f t="shared" si="318"/>
        <v>75121.05</v>
      </c>
      <c r="EA247" s="7">
        <f t="shared" ref="EA247:FX247" si="319">EA242</f>
        <v>24343.439999999999</v>
      </c>
      <c r="EB247" s="7">
        <f t="shared" si="319"/>
        <v>236678.52</v>
      </c>
      <c r="EC247" s="7">
        <f t="shared" si="319"/>
        <v>107672.43</v>
      </c>
      <c r="ED247" s="7">
        <f t="shared" si="319"/>
        <v>404721.72</v>
      </c>
      <c r="EE247" s="7">
        <f t="shared" si="319"/>
        <v>30699.82</v>
      </c>
      <c r="EF247" s="7">
        <f t="shared" si="319"/>
        <v>636324.80000000005</v>
      </c>
      <c r="EG247" s="7">
        <f t="shared" si="319"/>
        <v>202483.7</v>
      </c>
      <c r="EH247" s="7">
        <f t="shared" si="319"/>
        <v>106851.94</v>
      </c>
      <c r="EI247" s="7">
        <f t="shared" si="319"/>
        <v>836763.75</v>
      </c>
      <c r="EJ247" s="7">
        <f t="shared" si="319"/>
        <v>2439255.46</v>
      </c>
      <c r="EK247" s="7">
        <f t="shared" si="319"/>
        <v>198834.71</v>
      </c>
      <c r="EL247" s="7">
        <f t="shared" si="319"/>
        <v>69200.009999999995</v>
      </c>
      <c r="EM247" s="7">
        <f t="shared" si="319"/>
        <v>150620.18</v>
      </c>
      <c r="EN247" s="7">
        <f t="shared" si="319"/>
        <v>0</v>
      </c>
      <c r="EO247" s="7">
        <f t="shared" si="319"/>
        <v>90120.12</v>
      </c>
      <c r="EP247" s="7">
        <f t="shared" si="319"/>
        <v>72951.56</v>
      </c>
      <c r="EQ247" s="7">
        <f t="shared" si="319"/>
        <v>408810.89</v>
      </c>
      <c r="ER247" s="7">
        <f t="shared" si="319"/>
        <v>59350.49</v>
      </c>
      <c r="ES247" s="7">
        <f t="shared" si="319"/>
        <v>3633.29</v>
      </c>
      <c r="ET247" s="7">
        <f t="shared" si="319"/>
        <v>154125.67000000001</v>
      </c>
      <c r="EU247" s="7">
        <f t="shared" si="319"/>
        <v>184932.65</v>
      </c>
      <c r="EV247" s="7">
        <f t="shared" si="319"/>
        <v>122284.07</v>
      </c>
      <c r="EW247" s="7">
        <f t="shared" si="319"/>
        <v>339803.12</v>
      </c>
      <c r="EX247" s="7">
        <f t="shared" si="319"/>
        <v>57539.38</v>
      </c>
      <c r="EY247" s="7">
        <f t="shared" si="319"/>
        <v>0</v>
      </c>
      <c r="EZ247" s="7">
        <f t="shared" si="319"/>
        <v>131469.04</v>
      </c>
      <c r="FA247" s="7">
        <f t="shared" si="319"/>
        <v>2341162.85</v>
      </c>
      <c r="FB247" s="7">
        <f t="shared" si="319"/>
        <v>186819.35</v>
      </c>
      <c r="FC247" s="7">
        <f t="shared" si="319"/>
        <v>0</v>
      </c>
      <c r="FD247" s="7">
        <f t="shared" si="319"/>
        <v>135773.76999999999</v>
      </c>
      <c r="FE247" s="7">
        <f t="shared" si="319"/>
        <v>49664.28</v>
      </c>
      <c r="FF247" s="7">
        <f t="shared" si="319"/>
        <v>89094.73</v>
      </c>
      <c r="FG247" s="7">
        <f t="shared" si="319"/>
        <v>0</v>
      </c>
      <c r="FH247" s="7">
        <f t="shared" si="319"/>
        <v>0</v>
      </c>
      <c r="FI247" s="7">
        <f t="shared" si="319"/>
        <v>286250.15000000002</v>
      </c>
      <c r="FJ247" s="7">
        <f t="shared" si="319"/>
        <v>851282.94</v>
      </c>
      <c r="FK247" s="7">
        <f t="shared" si="319"/>
        <v>1611376.75</v>
      </c>
      <c r="FL247" s="7">
        <f t="shared" si="319"/>
        <v>7573217.8600000003</v>
      </c>
      <c r="FM247" s="7">
        <f t="shared" si="319"/>
        <v>895546.3</v>
      </c>
      <c r="FN247" s="7">
        <f t="shared" si="319"/>
        <v>14251403.33</v>
      </c>
      <c r="FO247" s="7">
        <f t="shared" si="319"/>
        <v>258597.46</v>
      </c>
      <c r="FP247" s="7">
        <f t="shared" si="319"/>
        <v>1827063.69</v>
      </c>
      <c r="FQ247" s="7">
        <f t="shared" si="319"/>
        <v>1041540.09</v>
      </c>
      <c r="FR247" s="7">
        <f t="shared" si="319"/>
        <v>244225.97</v>
      </c>
      <c r="FS247" s="7">
        <f t="shared" si="319"/>
        <v>12628.97</v>
      </c>
      <c r="FT247" s="7">
        <f t="shared" si="319"/>
        <v>3778.64</v>
      </c>
      <c r="FU247" s="7">
        <f t="shared" si="319"/>
        <v>274465.27</v>
      </c>
      <c r="FV247" s="7">
        <f t="shared" si="319"/>
        <v>344589.91</v>
      </c>
      <c r="FW247" s="7">
        <f t="shared" si="319"/>
        <v>110072.38</v>
      </c>
      <c r="FX247" s="7">
        <f t="shared" si="319"/>
        <v>0</v>
      </c>
      <c r="FY247" s="65"/>
      <c r="FZ247" s="7">
        <f>SUM(C247:FX247)</f>
        <v>285412841.57999998</v>
      </c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</row>
    <row r="248" spans="1:195" x14ac:dyDescent="0.2">
      <c r="A248" s="6" t="s">
        <v>798</v>
      </c>
      <c r="B248" s="7" t="s">
        <v>799</v>
      </c>
      <c r="C248" s="7">
        <f t="shared" ref="C248:BN248" si="320">ROUND(C246+C247,2)</f>
        <v>70405913.290000007</v>
      </c>
      <c r="D248" s="7">
        <f t="shared" si="320"/>
        <v>402813584.80000001</v>
      </c>
      <c r="E248" s="7">
        <f t="shared" si="320"/>
        <v>70468628.969999999</v>
      </c>
      <c r="F248" s="7">
        <f t="shared" si="320"/>
        <v>221700457.28999999</v>
      </c>
      <c r="G248" s="7">
        <f t="shared" si="320"/>
        <v>12867019.98</v>
      </c>
      <c r="H248" s="7">
        <f t="shared" si="320"/>
        <v>11724871.76</v>
      </c>
      <c r="I248" s="7">
        <f t="shared" si="320"/>
        <v>96888444.890000001</v>
      </c>
      <c r="J248" s="7">
        <f t="shared" si="320"/>
        <v>22182975.010000002</v>
      </c>
      <c r="K248" s="7">
        <f t="shared" si="320"/>
        <v>3600855.1</v>
      </c>
      <c r="L248" s="7">
        <f t="shared" si="320"/>
        <v>24647000.890000001</v>
      </c>
      <c r="M248" s="7">
        <f t="shared" si="320"/>
        <v>13932177.210000001</v>
      </c>
      <c r="N248" s="7">
        <f t="shared" si="320"/>
        <v>527270910.30000001</v>
      </c>
      <c r="O248" s="7">
        <f t="shared" si="320"/>
        <v>132532168.59</v>
      </c>
      <c r="P248" s="7">
        <f t="shared" si="320"/>
        <v>4260294.82</v>
      </c>
      <c r="Q248" s="7">
        <f t="shared" si="320"/>
        <v>415912631.57999998</v>
      </c>
      <c r="R248" s="7">
        <f t="shared" si="320"/>
        <v>50992773.600000001</v>
      </c>
      <c r="S248" s="7">
        <f t="shared" si="320"/>
        <v>17017317.859999999</v>
      </c>
      <c r="T248" s="7">
        <f t="shared" si="320"/>
        <v>2824567.65</v>
      </c>
      <c r="U248" s="7">
        <f t="shared" si="320"/>
        <v>1136998.42</v>
      </c>
      <c r="V248" s="7">
        <f t="shared" si="320"/>
        <v>3650981.76</v>
      </c>
      <c r="W248" s="7">
        <f t="shared" si="320"/>
        <v>2423155.8199999998</v>
      </c>
      <c r="X248" s="7">
        <f t="shared" si="320"/>
        <v>978617.51</v>
      </c>
      <c r="Y248" s="7">
        <f t="shared" si="320"/>
        <v>8165408.71</v>
      </c>
      <c r="Z248" s="7">
        <f t="shared" si="320"/>
        <v>3331558.08</v>
      </c>
      <c r="AA248" s="7">
        <f t="shared" si="320"/>
        <v>305161972.94</v>
      </c>
      <c r="AB248" s="7">
        <f t="shared" si="320"/>
        <v>283692098.37</v>
      </c>
      <c r="AC248" s="7">
        <f t="shared" si="320"/>
        <v>10061015.84</v>
      </c>
      <c r="AD248" s="7">
        <f t="shared" si="320"/>
        <v>13823847.02</v>
      </c>
      <c r="AE248" s="7">
        <f t="shared" si="320"/>
        <v>1831852.11</v>
      </c>
      <c r="AF248" s="7">
        <f t="shared" si="320"/>
        <v>2897758.68</v>
      </c>
      <c r="AG248" s="7">
        <f t="shared" si="320"/>
        <v>7182572.8600000003</v>
      </c>
      <c r="AH248" s="7">
        <f t="shared" si="320"/>
        <v>10529372.73</v>
      </c>
      <c r="AI248" s="7">
        <f t="shared" si="320"/>
        <v>4419362.74</v>
      </c>
      <c r="AJ248" s="7">
        <f t="shared" si="320"/>
        <v>2880283.49</v>
      </c>
      <c r="AK248" s="7">
        <f t="shared" si="320"/>
        <v>3269880.46</v>
      </c>
      <c r="AL248" s="7">
        <f t="shared" si="320"/>
        <v>3873179.52</v>
      </c>
      <c r="AM248" s="7">
        <f t="shared" si="320"/>
        <v>4816239.22</v>
      </c>
      <c r="AN248" s="7">
        <f t="shared" si="320"/>
        <v>4330359.8600000003</v>
      </c>
      <c r="AO248" s="7">
        <f t="shared" si="320"/>
        <v>45253771.549999997</v>
      </c>
      <c r="AP248" s="7">
        <f t="shared" si="320"/>
        <v>919938582.90999997</v>
      </c>
      <c r="AQ248" s="7">
        <f t="shared" si="320"/>
        <v>3723884.93</v>
      </c>
      <c r="AR248" s="7">
        <f t="shared" si="320"/>
        <v>622468732.49000001</v>
      </c>
      <c r="AS248" s="7">
        <f t="shared" si="320"/>
        <v>71608063.989999995</v>
      </c>
      <c r="AT248" s="7">
        <f t="shared" si="320"/>
        <v>22491975.27</v>
      </c>
      <c r="AU248" s="7">
        <f t="shared" si="320"/>
        <v>4030402.22</v>
      </c>
      <c r="AV248" s="7">
        <f t="shared" si="320"/>
        <v>4547569.78</v>
      </c>
      <c r="AW248" s="7">
        <f t="shared" si="320"/>
        <v>3724339.03</v>
      </c>
      <c r="AX248" s="7">
        <f t="shared" si="320"/>
        <v>1438660.63</v>
      </c>
      <c r="AY248" s="7">
        <f t="shared" si="320"/>
        <v>5173070.51</v>
      </c>
      <c r="AZ248" s="7">
        <f t="shared" si="320"/>
        <v>127538620.28</v>
      </c>
      <c r="BA248" s="7">
        <f t="shared" si="320"/>
        <v>87719660.049999997</v>
      </c>
      <c r="BB248" s="7">
        <f t="shared" si="320"/>
        <v>77116749.879999995</v>
      </c>
      <c r="BC248" s="7">
        <f t="shared" si="320"/>
        <v>274211895.81999999</v>
      </c>
      <c r="BD248" s="7">
        <f t="shared" si="320"/>
        <v>34386072.890000001</v>
      </c>
      <c r="BE248" s="7">
        <f t="shared" si="320"/>
        <v>13548904.07</v>
      </c>
      <c r="BF248" s="7">
        <f t="shared" si="320"/>
        <v>241157179.63999999</v>
      </c>
      <c r="BG248" s="7">
        <f t="shared" si="320"/>
        <v>10569094.98</v>
      </c>
      <c r="BH248" s="7">
        <f t="shared" si="320"/>
        <v>6456902.2599999998</v>
      </c>
      <c r="BI248" s="7">
        <f t="shared" si="320"/>
        <v>3984045.95</v>
      </c>
      <c r="BJ248" s="7">
        <f t="shared" si="320"/>
        <v>60227811.859999999</v>
      </c>
      <c r="BK248" s="7">
        <f t="shared" si="320"/>
        <v>275643477.52999997</v>
      </c>
      <c r="BL248" s="7">
        <f t="shared" si="320"/>
        <v>2640354.4500000002</v>
      </c>
      <c r="BM248" s="7">
        <f t="shared" si="320"/>
        <v>4199942.5599999996</v>
      </c>
      <c r="BN248" s="7">
        <f t="shared" si="320"/>
        <v>33204792.030000001</v>
      </c>
      <c r="BO248" s="7">
        <f t="shared" ref="BO248:DZ248" si="321">ROUND(BO246+BO247,2)</f>
        <v>13383891.720000001</v>
      </c>
      <c r="BP248" s="7">
        <f t="shared" si="321"/>
        <v>3206972.83</v>
      </c>
      <c r="BQ248" s="7">
        <f t="shared" si="321"/>
        <v>63188953.799999997</v>
      </c>
      <c r="BR248" s="7">
        <f t="shared" si="321"/>
        <v>44924472.609999999</v>
      </c>
      <c r="BS248" s="7">
        <f t="shared" si="321"/>
        <v>12727979.939999999</v>
      </c>
      <c r="BT248" s="7">
        <f t="shared" si="321"/>
        <v>5067514.95</v>
      </c>
      <c r="BU248" s="7">
        <f t="shared" si="321"/>
        <v>5116874.0199999996</v>
      </c>
      <c r="BV248" s="7">
        <f t="shared" si="321"/>
        <v>12774408.67</v>
      </c>
      <c r="BW248" s="7">
        <f t="shared" si="321"/>
        <v>19967534.989999998</v>
      </c>
      <c r="BX248" s="7">
        <f t="shared" si="321"/>
        <v>1602546.34</v>
      </c>
      <c r="BY248" s="7">
        <f t="shared" si="321"/>
        <v>5527063.2599999998</v>
      </c>
      <c r="BZ248" s="7">
        <f t="shared" si="321"/>
        <v>3313371.93</v>
      </c>
      <c r="CA248" s="7">
        <f t="shared" si="321"/>
        <v>2947135.57</v>
      </c>
      <c r="CB248" s="7">
        <f t="shared" si="321"/>
        <v>768467577.47000003</v>
      </c>
      <c r="CC248" s="7">
        <f t="shared" si="321"/>
        <v>2977735.9</v>
      </c>
      <c r="CD248" s="7">
        <f t="shared" si="321"/>
        <v>3153174.23</v>
      </c>
      <c r="CE248" s="7">
        <f t="shared" si="321"/>
        <v>2690112.9</v>
      </c>
      <c r="CF248" s="7">
        <f t="shared" si="321"/>
        <v>2306425.08</v>
      </c>
      <c r="CG248" s="7">
        <f t="shared" si="321"/>
        <v>3204683.33</v>
      </c>
      <c r="CH248" s="7">
        <f t="shared" si="321"/>
        <v>2019398.06</v>
      </c>
      <c r="CI248" s="7">
        <f t="shared" si="321"/>
        <v>7516227.8300000001</v>
      </c>
      <c r="CJ248" s="7">
        <f t="shared" si="321"/>
        <v>10318475.609999999</v>
      </c>
      <c r="CK248" s="7">
        <f t="shared" si="321"/>
        <v>58881313.939999998</v>
      </c>
      <c r="CL248" s="7">
        <f t="shared" si="321"/>
        <v>14094282.5</v>
      </c>
      <c r="CM248" s="7">
        <f t="shared" si="321"/>
        <v>8929564.8900000006</v>
      </c>
      <c r="CN248" s="7">
        <f t="shared" si="321"/>
        <v>307406431.26999998</v>
      </c>
      <c r="CO248" s="7">
        <f t="shared" si="321"/>
        <v>141376719.78999999</v>
      </c>
      <c r="CP248" s="7">
        <f t="shared" si="321"/>
        <v>10940785.689999999</v>
      </c>
      <c r="CQ248" s="7">
        <f t="shared" si="321"/>
        <v>9758583.5099999998</v>
      </c>
      <c r="CR248" s="7">
        <f t="shared" si="321"/>
        <v>3509865.36</v>
      </c>
      <c r="CS248" s="7">
        <f t="shared" si="321"/>
        <v>4215993.71</v>
      </c>
      <c r="CT248" s="7">
        <f t="shared" si="321"/>
        <v>2100891.67</v>
      </c>
      <c r="CU248" s="7">
        <f t="shared" si="321"/>
        <v>4263519.2</v>
      </c>
      <c r="CV248" s="7">
        <f t="shared" si="321"/>
        <v>923953.46</v>
      </c>
      <c r="CW248" s="7">
        <f t="shared" si="321"/>
        <v>3140166.55</v>
      </c>
      <c r="CX248" s="7">
        <f t="shared" si="321"/>
        <v>5292881.87</v>
      </c>
      <c r="CY248" s="7">
        <f t="shared" si="321"/>
        <v>1005630.69</v>
      </c>
      <c r="CZ248" s="7">
        <f t="shared" si="321"/>
        <v>19896286.530000001</v>
      </c>
      <c r="DA248" s="7">
        <f t="shared" si="321"/>
        <v>3217385.75</v>
      </c>
      <c r="DB248" s="7">
        <f t="shared" si="321"/>
        <v>4080210.76</v>
      </c>
      <c r="DC248" s="7">
        <f t="shared" si="321"/>
        <v>2771987.16</v>
      </c>
      <c r="DD248" s="7">
        <f t="shared" si="321"/>
        <v>2805468.87</v>
      </c>
      <c r="DE248" s="7">
        <f t="shared" si="321"/>
        <v>4313072.6500000004</v>
      </c>
      <c r="DF248" s="7">
        <f t="shared" si="321"/>
        <v>205211196.55000001</v>
      </c>
      <c r="DG248" s="7">
        <f t="shared" si="321"/>
        <v>1767764.29</v>
      </c>
      <c r="DH248" s="7">
        <f t="shared" si="321"/>
        <v>19379202.699999999</v>
      </c>
      <c r="DI248" s="7">
        <f t="shared" si="321"/>
        <v>25743680.59</v>
      </c>
      <c r="DJ248" s="7">
        <f t="shared" si="321"/>
        <v>7012311.7199999997</v>
      </c>
      <c r="DK248" s="7">
        <f t="shared" si="321"/>
        <v>5334377.84</v>
      </c>
      <c r="DL248" s="7">
        <f t="shared" si="321"/>
        <v>57732374.759999998</v>
      </c>
      <c r="DM248" s="7">
        <f t="shared" si="321"/>
        <v>3904922.18</v>
      </c>
      <c r="DN248" s="7">
        <f t="shared" si="321"/>
        <v>14309853.890000001</v>
      </c>
      <c r="DO248" s="7">
        <f t="shared" si="321"/>
        <v>33142161.73</v>
      </c>
      <c r="DP248" s="7">
        <f t="shared" si="321"/>
        <v>3430975.19</v>
      </c>
      <c r="DQ248" s="7">
        <f t="shared" si="321"/>
        <v>8730169.6099999994</v>
      </c>
      <c r="DR248" s="7">
        <f t="shared" si="321"/>
        <v>14941587.380000001</v>
      </c>
      <c r="DS248" s="7">
        <f t="shared" si="321"/>
        <v>8107873.6299999999</v>
      </c>
      <c r="DT248" s="7">
        <f t="shared" si="321"/>
        <v>2916790.38</v>
      </c>
      <c r="DU248" s="7">
        <f t="shared" si="321"/>
        <v>4503915.58</v>
      </c>
      <c r="DV248" s="7">
        <f t="shared" si="321"/>
        <v>3426532.32</v>
      </c>
      <c r="DW248" s="7">
        <f t="shared" si="321"/>
        <v>4143539.04</v>
      </c>
      <c r="DX248" s="7">
        <f t="shared" si="321"/>
        <v>3181418.36</v>
      </c>
      <c r="DY248" s="7">
        <f t="shared" si="321"/>
        <v>4470916.62</v>
      </c>
      <c r="DZ248" s="7">
        <f t="shared" si="321"/>
        <v>8480638.3300000001</v>
      </c>
      <c r="EA248" s="7">
        <f t="shared" ref="EA248:FX248" si="322">ROUND(EA246+EA247,2)</f>
        <v>6572489.9299999997</v>
      </c>
      <c r="EB248" s="7">
        <f t="shared" si="322"/>
        <v>6422229.0099999998</v>
      </c>
      <c r="EC248" s="7">
        <f t="shared" si="322"/>
        <v>3857888.75</v>
      </c>
      <c r="ED248" s="7">
        <f t="shared" si="322"/>
        <v>20866992.539999999</v>
      </c>
      <c r="EE248" s="7">
        <f t="shared" si="322"/>
        <v>3176761.66</v>
      </c>
      <c r="EF248" s="7">
        <f t="shared" si="322"/>
        <v>15270739.779999999</v>
      </c>
      <c r="EG248" s="7">
        <f t="shared" si="322"/>
        <v>3572406.28</v>
      </c>
      <c r="EH248" s="7">
        <f t="shared" si="322"/>
        <v>3431967.6</v>
      </c>
      <c r="EI248" s="7">
        <f t="shared" si="322"/>
        <v>155986597.80000001</v>
      </c>
      <c r="EJ248" s="7">
        <f t="shared" si="322"/>
        <v>97700516.189999998</v>
      </c>
      <c r="EK248" s="7">
        <f t="shared" si="322"/>
        <v>7132768.75</v>
      </c>
      <c r="EL248" s="7">
        <f t="shared" si="322"/>
        <v>4972222.79</v>
      </c>
      <c r="EM248" s="7">
        <f t="shared" si="322"/>
        <v>4756431.8600000003</v>
      </c>
      <c r="EN248" s="7">
        <f t="shared" si="322"/>
        <v>10847397.470000001</v>
      </c>
      <c r="EO248" s="7">
        <f t="shared" si="322"/>
        <v>4263441.08</v>
      </c>
      <c r="EP248" s="7">
        <f t="shared" si="322"/>
        <v>5159852.83</v>
      </c>
      <c r="EQ248" s="7">
        <f t="shared" si="322"/>
        <v>26896807.239999998</v>
      </c>
      <c r="ER248" s="7">
        <f t="shared" si="322"/>
        <v>4456138.5</v>
      </c>
      <c r="ES248" s="7">
        <f t="shared" si="322"/>
        <v>2902820.17</v>
      </c>
      <c r="ET248" s="7">
        <f t="shared" si="322"/>
        <v>3671902.12</v>
      </c>
      <c r="EU248" s="7">
        <f t="shared" si="322"/>
        <v>6946422.4100000001</v>
      </c>
      <c r="EV248" s="7">
        <f t="shared" si="322"/>
        <v>1802300.56</v>
      </c>
      <c r="EW248" s="7">
        <f t="shared" si="322"/>
        <v>11879751.66</v>
      </c>
      <c r="EX248" s="7">
        <f t="shared" si="322"/>
        <v>3160525.51</v>
      </c>
      <c r="EY248" s="7">
        <f t="shared" si="322"/>
        <v>5929700.1399999997</v>
      </c>
      <c r="EZ248" s="7">
        <f t="shared" si="322"/>
        <v>2426149.3199999998</v>
      </c>
      <c r="FA248" s="7">
        <f t="shared" si="322"/>
        <v>37136447.43</v>
      </c>
      <c r="FB248" s="7">
        <f t="shared" si="322"/>
        <v>4301494.38</v>
      </c>
      <c r="FC248" s="7">
        <f t="shared" si="322"/>
        <v>21535806.510000002</v>
      </c>
      <c r="FD248" s="7">
        <f t="shared" si="322"/>
        <v>4959882.8</v>
      </c>
      <c r="FE248" s="7">
        <f t="shared" si="322"/>
        <v>1831219.29</v>
      </c>
      <c r="FF248" s="7">
        <f t="shared" si="322"/>
        <v>3306981.89</v>
      </c>
      <c r="FG248" s="7">
        <f t="shared" si="322"/>
        <v>2372656.8199999998</v>
      </c>
      <c r="FH248" s="7">
        <f t="shared" si="322"/>
        <v>1595037.41</v>
      </c>
      <c r="FI248" s="7">
        <f t="shared" si="322"/>
        <v>18210061.949999999</v>
      </c>
      <c r="FJ248" s="7">
        <f t="shared" si="322"/>
        <v>19382327.850000001</v>
      </c>
      <c r="FK248" s="7">
        <f t="shared" si="322"/>
        <v>25817771.239999998</v>
      </c>
      <c r="FL248" s="7">
        <f t="shared" si="322"/>
        <v>75608095.939999998</v>
      </c>
      <c r="FM248" s="7">
        <f t="shared" si="322"/>
        <v>35710679.549999997</v>
      </c>
      <c r="FN248" s="7">
        <f t="shared" si="322"/>
        <v>222611830.12</v>
      </c>
      <c r="FO248" s="7">
        <f t="shared" si="322"/>
        <v>11434472.1</v>
      </c>
      <c r="FP248" s="7">
        <f t="shared" si="322"/>
        <v>24120046.710000001</v>
      </c>
      <c r="FQ248" s="7">
        <f t="shared" si="322"/>
        <v>10394285</v>
      </c>
      <c r="FR248" s="7">
        <f t="shared" si="322"/>
        <v>2980522.87</v>
      </c>
      <c r="FS248" s="7">
        <f t="shared" si="322"/>
        <v>3098050.89</v>
      </c>
      <c r="FT248" s="7">
        <f t="shared" si="322"/>
        <v>1307684.93</v>
      </c>
      <c r="FU248" s="7">
        <f t="shared" si="322"/>
        <v>9432789.7699999996</v>
      </c>
      <c r="FV248" s="7">
        <f t="shared" si="322"/>
        <v>7633110.1100000003</v>
      </c>
      <c r="FW248" s="7">
        <f t="shared" si="322"/>
        <v>3071178.49</v>
      </c>
      <c r="FX248" s="7">
        <f t="shared" si="322"/>
        <v>1276647.6100000001</v>
      </c>
      <c r="FY248" s="7"/>
      <c r="FZ248" s="7">
        <f>SUM(C248:FX248)</f>
        <v>8759895700.4499969</v>
      </c>
      <c r="GA248" s="89">
        <v>8743506662.5</v>
      </c>
      <c r="GB248" s="7">
        <f>FZ248-GA248</f>
        <v>16389037.949996948</v>
      </c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</row>
    <row r="249" spans="1:195" x14ac:dyDescent="0.2">
      <c r="A249" s="7"/>
      <c r="B249" s="7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  <c r="AY249" s="65"/>
      <c r="AZ249" s="65"/>
      <c r="BA249" s="65"/>
      <c r="BB249" s="65"/>
      <c r="BC249" s="65"/>
      <c r="BD249" s="65"/>
      <c r="BE249" s="65"/>
      <c r="BF249" s="65"/>
      <c r="BG249" s="65"/>
      <c r="BH249" s="65"/>
      <c r="BI249" s="65"/>
      <c r="BJ249" s="65"/>
      <c r="BK249" s="65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5"/>
      <c r="BW249" s="65"/>
      <c r="BX249" s="65"/>
      <c r="BY249" s="65"/>
      <c r="BZ249" s="65"/>
      <c r="CA249" s="65"/>
      <c r="CB249" s="65"/>
      <c r="CC249" s="65"/>
      <c r="CD249" s="65"/>
      <c r="CE249" s="65"/>
      <c r="CF249" s="65"/>
      <c r="CG249" s="65"/>
      <c r="CH249" s="65"/>
      <c r="CI249" s="65"/>
      <c r="CJ249" s="65"/>
      <c r="CK249" s="65"/>
      <c r="CL249" s="65"/>
      <c r="CM249" s="65"/>
      <c r="CN249" s="65"/>
      <c r="CO249" s="65"/>
      <c r="CP249" s="65"/>
      <c r="CQ249" s="65"/>
      <c r="CR249" s="65"/>
      <c r="CS249" s="65"/>
      <c r="CT249" s="65"/>
      <c r="CU249" s="65"/>
      <c r="CV249" s="65"/>
      <c r="CW249" s="65"/>
      <c r="CX249" s="65"/>
      <c r="CY249" s="65"/>
      <c r="CZ249" s="65"/>
      <c r="DA249" s="65"/>
      <c r="DB249" s="65"/>
      <c r="DC249" s="65"/>
      <c r="DD249" s="65"/>
      <c r="DE249" s="65"/>
      <c r="DF249" s="65"/>
      <c r="DG249" s="65"/>
      <c r="DH249" s="65"/>
      <c r="DI249" s="65"/>
      <c r="DJ249" s="65"/>
      <c r="DK249" s="65"/>
      <c r="DL249" s="65"/>
      <c r="DM249" s="65"/>
      <c r="DN249" s="65"/>
      <c r="DO249" s="65"/>
      <c r="DP249" s="65"/>
      <c r="DQ249" s="65"/>
      <c r="DR249" s="65"/>
      <c r="DS249" s="65"/>
      <c r="DT249" s="65"/>
      <c r="DU249" s="65"/>
      <c r="DV249" s="65"/>
      <c r="DW249" s="65"/>
      <c r="DX249" s="65"/>
      <c r="DY249" s="65"/>
      <c r="DZ249" s="65"/>
      <c r="EA249" s="65"/>
      <c r="EB249" s="65"/>
      <c r="EC249" s="65"/>
      <c r="ED249" s="65"/>
      <c r="EE249" s="65"/>
      <c r="EF249" s="65"/>
      <c r="EG249" s="65"/>
      <c r="EH249" s="65"/>
      <c r="EI249" s="65"/>
      <c r="EJ249" s="65"/>
      <c r="EK249" s="65"/>
      <c r="EL249" s="65"/>
      <c r="EM249" s="65"/>
      <c r="EN249" s="65"/>
      <c r="EO249" s="65"/>
      <c r="EP249" s="65"/>
      <c r="EQ249" s="65"/>
      <c r="ER249" s="65"/>
      <c r="ES249" s="65"/>
      <c r="ET249" s="65"/>
      <c r="EU249" s="65"/>
      <c r="EV249" s="65"/>
      <c r="EW249" s="65"/>
      <c r="EX249" s="65"/>
      <c r="EY249" s="65"/>
      <c r="EZ249" s="65"/>
      <c r="FA249" s="65"/>
      <c r="FB249" s="65"/>
      <c r="FC249" s="65"/>
      <c r="FD249" s="65"/>
      <c r="FE249" s="65"/>
      <c r="FF249" s="65"/>
      <c r="FG249" s="65"/>
      <c r="FH249" s="65"/>
      <c r="FI249" s="65"/>
      <c r="FJ249" s="65"/>
      <c r="FK249" s="65"/>
      <c r="FL249" s="65"/>
      <c r="FM249" s="65"/>
      <c r="FN249" s="65"/>
      <c r="FO249" s="65"/>
      <c r="FP249" s="65"/>
      <c r="FQ249" s="65"/>
      <c r="FR249" s="65"/>
      <c r="FS249" s="65"/>
      <c r="FT249" s="65"/>
      <c r="FU249" s="65"/>
      <c r="FV249" s="65"/>
      <c r="FW249" s="65"/>
      <c r="FX249" s="65"/>
      <c r="FY249" s="7"/>
      <c r="FZ249" s="7"/>
      <c r="GA249" s="42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</row>
    <row r="250" spans="1:195" ht="15.75" x14ac:dyDescent="0.25">
      <c r="A250" s="6" t="s">
        <v>601</v>
      </c>
      <c r="B250" s="43" t="s">
        <v>800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</row>
    <row r="251" spans="1:195" x14ac:dyDescent="0.2">
      <c r="A251" s="6" t="s">
        <v>801</v>
      </c>
      <c r="B251" s="7" t="s">
        <v>802</v>
      </c>
      <c r="C251" s="42">
        <f t="shared" ref="C251:BN251" si="323">C49</f>
        <v>2.7E-2</v>
      </c>
      <c r="D251" s="42">
        <f t="shared" si="323"/>
        <v>2.7E-2</v>
      </c>
      <c r="E251" s="42">
        <f t="shared" si="323"/>
        <v>2.6688E-2</v>
      </c>
      <c r="F251" s="42">
        <f t="shared" si="323"/>
        <v>2.7E-2</v>
      </c>
      <c r="G251" s="42">
        <f t="shared" si="323"/>
        <v>2.4285000000000001E-2</v>
      </c>
      <c r="H251" s="42">
        <f t="shared" si="323"/>
        <v>2.7E-2</v>
      </c>
      <c r="I251" s="42">
        <f t="shared" si="323"/>
        <v>2.7E-2</v>
      </c>
      <c r="J251" s="42">
        <f t="shared" si="323"/>
        <v>2.7E-2</v>
      </c>
      <c r="K251" s="42">
        <f t="shared" si="323"/>
        <v>2.7E-2</v>
      </c>
      <c r="L251" s="42">
        <f t="shared" si="323"/>
        <v>2.3895E-2</v>
      </c>
      <c r="M251" s="42">
        <f t="shared" si="323"/>
        <v>2.2946999999999999E-2</v>
      </c>
      <c r="N251" s="42">
        <f t="shared" si="323"/>
        <v>1.8756000000000002E-2</v>
      </c>
      <c r="O251" s="42">
        <f t="shared" si="323"/>
        <v>2.7E-2</v>
      </c>
      <c r="P251" s="42">
        <f t="shared" si="323"/>
        <v>2.7E-2</v>
      </c>
      <c r="Q251" s="42">
        <f t="shared" si="323"/>
        <v>2.7E-2</v>
      </c>
      <c r="R251" s="42">
        <f t="shared" si="323"/>
        <v>2.5908999999999998E-2</v>
      </c>
      <c r="S251" s="42">
        <f t="shared" si="323"/>
        <v>2.3014E-2</v>
      </c>
      <c r="T251" s="42">
        <f t="shared" si="323"/>
        <v>2.1300999999999997E-2</v>
      </c>
      <c r="U251" s="42">
        <f t="shared" si="323"/>
        <v>2.0801E-2</v>
      </c>
      <c r="V251" s="42">
        <f t="shared" si="323"/>
        <v>2.7E-2</v>
      </c>
      <c r="W251" s="42">
        <f t="shared" si="323"/>
        <v>2.7E-2</v>
      </c>
      <c r="X251" s="42">
        <f t="shared" si="323"/>
        <v>1.2756E-2</v>
      </c>
      <c r="Y251" s="42">
        <f t="shared" si="323"/>
        <v>2.1498E-2</v>
      </c>
      <c r="Z251" s="42">
        <f t="shared" si="323"/>
        <v>2.0915E-2</v>
      </c>
      <c r="AA251" s="42">
        <f t="shared" si="323"/>
        <v>2.6995000000000002E-2</v>
      </c>
      <c r="AB251" s="42">
        <f t="shared" si="323"/>
        <v>2.7E-2</v>
      </c>
      <c r="AC251" s="42">
        <f t="shared" si="323"/>
        <v>1.7981999999999998E-2</v>
      </c>
      <c r="AD251" s="42">
        <f t="shared" si="323"/>
        <v>1.6693000000000003E-2</v>
      </c>
      <c r="AE251" s="42">
        <f t="shared" si="323"/>
        <v>9.8139999999999998E-3</v>
      </c>
      <c r="AF251" s="42">
        <f t="shared" si="323"/>
        <v>8.6739999999999994E-3</v>
      </c>
      <c r="AG251" s="42">
        <f t="shared" si="323"/>
        <v>1.2485E-2</v>
      </c>
      <c r="AH251" s="42">
        <f t="shared" si="323"/>
        <v>1.9123000000000001E-2</v>
      </c>
      <c r="AI251" s="42">
        <f t="shared" si="323"/>
        <v>2.7E-2</v>
      </c>
      <c r="AJ251" s="42">
        <f t="shared" si="323"/>
        <v>2.0788000000000001E-2</v>
      </c>
      <c r="AK251" s="42">
        <f t="shared" si="323"/>
        <v>1.8280000000000001E-2</v>
      </c>
      <c r="AL251" s="42">
        <f t="shared" si="323"/>
        <v>2.7E-2</v>
      </c>
      <c r="AM251" s="42">
        <f t="shared" si="323"/>
        <v>1.8449E-2</v>
      </c>
      <c r="AN251" s="42">
        <f t="shared" si="323"/>
        <v>2.4902999999999998E-2</v>
      </c>
      <c r="AO251" s="42">
        <f t="shared" si="323"/>
        <v>2.4655999999999997E-2</v>
      </c>
      <c r="AP251" s="42">
        <f t="shared" si="323"/>
        <v>2.7E-2</v>
      </c>
      <c r="AQ251" s="42">
        <f t="shared" si="323"/>
        <v>1.7559000000000002E-2</v>
      </c>
      <c r="AR251" s="42">
        <f t="shared" si="323"/>
        <v>2.7E-2</v>
      </c>
      <c r="AS251" s="42">
        <f t="shared" si="323"/>
        <v>1.2137999999999999E-2</v>
      </c>
      <c r="AT251" s="42">
        <f t="shared" si="323"/>
        <v>2.7E-2</v>
      </c>
      <c r="AU251" s="42">
        <f t="shared" si="323"/>
        <v>2.1187999999999999E-2</v>
      </c>
      <c r="AV251" s="42">
        <f t="shared" si="323"/>
        <v>2.7E-2</v>
      </c>
      <c r="AW251" s="42">
        <f t="shared" si="323"/>
        <v>2.2596000000000002E-2</v>
      </c>
      <c r="AX251" s="42">
        <f t="shared" si="323"/>
        <v>1.8797999999999999E-2</v>
      </c>
      <c r="AY251" s="42">
        <f t="shared" si="323"/>
        <v>2.7E-2</v>
      </c>
      <c r="AZ251" s="42">
        <f t="shared" si="323"/>
        <v>1.5720000000000001E-2</v>
      </c>
      <c r="BA251" s="42">
        <f t="shared" si="323"/>
        <v>2.3893999999999999E-2</v>
      </c>
      <c r="BB251" s="42">
        <f t="shared" si="323"/>
        <v>2.1684000000000002E-2</v>
      </c>
      <c r="BC251" s="42">
        <f t="shared" si="323"/>
        <v>2.0715000000000001E-2</v>
      </c>
      <c r="BD251" s="42">
        <f t="shared" si="323"/>
        <v>2.7E-2</v>
      </c>
      <c r="BE251" s="42">
        <f t="shared" si="323"/>
        <v>2.4815999999999998E-2</v>
      </c>
      <c r="BF251" s="42">
        <f t="shared" si="323"/>
        <v>2.7E-2</v>
      </c>
      <c r="BG251" s="42">
        <f t="shared" si="323"/>
        <v>2.7E-2</v>
      </c>
      <c r="BH251" s="42">
        <f t="shared" si="323"/>
        <v>2.3418999999999999E-2</v>
      </c>
      <c r="BI251" s="42">
        <f t="shared" si="323"/>
        <v>1.0433E-2</v>
      </c>
      <c r="BJ251" s="42">
        <f t="shared" si="323"/>
        <v>2.5164000000000002E-2</v>
      </c>
      <c r="BK251" s="42">
        <f t="shared" si="323"/>
        <v>2.6459E-2</v>
      </c>
      <c r="BL251" s="42">
        <f t="shared" si="323"/>
        <v>2.7E-2</v>
      </c>
      <c r="BM251" s="42">
        <f t="shared" si="323"/>
        <v>2.2834E-2</v>
      </c>
      <c r="BN251" s="42">
        <f t="shared" si="323"/>
        <v>2.7E-2</v>
      </c>
      <c r="BO251" s="42">
        <f t="shared" ref="BO251:DM251" si="324">BO49</f>
        <v>1.7203E-2</v>
      </c>
      <c r="BP251" s="42">
        <f t="shared" si="324"/>
        <v>2.3702000000000001E-2</v>
      </c>
      <c r="BQ251" s="42">
        <f t="shared" si="324"/>
        <v>2.3758999999999999E-2</v>
      </c>
      <c r="BR251" s="42">
        <f t="shared" si="324"/>
        <v>6.7000000000000002E-3</v>
      </c>
      <c r="BS251" s="42">
        <f t="shared" si="324"/>
        <v>4.2309999999999995E-3</v>
      </c>
      <c r="BT251" s="42">
        <f t="shared" si="324"/>
        <v>6.0750000000000005E-3</v>
      </c>
      <c r="BU251" s="42">
        <f t="shared" si="324"/>
        <v>1.3811E-2</v>
      </c>
      <c r="BV251" s="42">
        <f t="shared" si="324"/>
        <v>1.2776999999999998E-2</v>
      </c>
      <c r="BW251" s="42">
        <f t="shared" si="324"/>
        <v>1.5736E-2</v>
      </c>
      <c r="BX251" s="42">
        <f t="shared" si="324"/>
        <v>1.8599000000000001E-2</v>
      </c>
      <c r="BY251" s="42">
        <f t="shared" si="324"/>
        <v>2.5780999999999998E-2</v>
      </c>
      <c r="BZ251" s="42">
        <f t="shared" si="324"/>
        <v>2.7E-2</v>
      </c>
      <c r="CA251" s="42">
        <f t="shared" si="324"/>
        <v>2.3040999999999999E-2</v>
      </c>
      <c r="CB251" s="42">
        <f t="shared" si="324"/>
        <v>2.7E-2</v>
      </c>
      <c r="CC251" s="42">
        <f t="shared" si="324"/>
        <v>2.4199000000000002E-2</v>
      </c>
      <c r="CD251" s="42">
        <f t="shared" si="324"/>
        <v>2.1520000000000001E-2</v>
      </c>
      <c r="CE251" s="42">
        <f t="shared" si="324"/>
        <v>2.7E-2</v>
      </c>
      <c r="CF251" s="42">
        <f t="shared" si="324"/>
        <v>2.4333999999999998E-2</v>
      </c>
      <c r="CG251" s="42">
        <f t="shared" si="324"/>
        <v>2.7E-2</v>
      </c>
      <c r="CH251" s="42">
        <f t="shared" si="324"/>
        <v>2.4187999999999998E-2</v>
      </c>
      <c r="CI251" s="42">
        <f t="shared" si="324"/>
        <v>2.6179999999999998E-2</v>
      </c>
      <c r="CJ251" s="42">
        <f t="shared" si="324"/>
        <v>2.5469000000000002E-2</v>
      </c>
      <c r="CK251" s="42">
        <f t="shared" si="324"/>
        <v>8.601000000000001E-3</v>
      </c>
      <c r="CL251" s="42">
        <f t="shared" si="324"/>
        <v>1.0228999999999999E-2</v>
      </c>
      <c r="CM251" s="42">
        <f t="shared" si="324"/>
        <v>4.274E-3</v>
      </c>
      <c r="CN251" s="42">
        <f t="shared" si="324"/>
        <v>2.7E-2</v>
      </c>
      <c r="CO251" s="42">
        <f t="shared" si="324"/>
        <v>2.436E-2</v>
      </c>
      <c r="CP251" s="42">
        <f t="shared" si="324"/>
        <v>2.0548999999999998E-2</v>
      </c>
      <c r="CQ251" s="42">
        <f t="shared" si="324"/>
        <v>1.4426999999999999E-2</v>
      </c>
      <c r="CR251" s="42">
        <f t="shared" si="324"/>
        <v>3.6800000000000001E-3</v>
      </c>
      <c r="CS251" s="42">
        <f t="shared" si="324"/>
        <v>2.4658000000000003E-2</v>
      </c>
      <c r="CT251" s="42">
        <f t="shared" si="324"/>
        <v>1.052E-2</v>
      </c>
      <c r="CU251" s="42">
        <f t="shared" si="324"/>
        <v>2.1616E-2</v>
      </c>
      <c r="CV251" s="42">
        <f t="shared" si="324"/>
        <v>1.2978999999999999E-2</v>
      </c>
      <c r="CW251" s="42">
        <f t="shared" si="324"/>
        <v>1.7379000000000002E-2</v>
      </c>
      <c r="CX251" s="42">
        <f t="shared" si="324"/>
        <v>2.3824000000000001E-2</v>
      </c>
      <c r="CY251" s="42">
        <f t="shared" si="324"/>
        <v>2.7E-2</v>
      </c>
      <c r="CZ251" s="42">
        <f t="shared" si="324"/>
        <v>2.7E-2</v>
      </c>
      <c r="DA251" s="42">
        <f t="shared" si="324"/>
        <v>2.7E-2</v>
      </c>
      <c r="DB251" s="42">
        <f t="shared" si="324"/>
        <v>2.7E-2</v>
      </c>
      <c r="DC251" s="42">
        <f t="shared" si="324"/>
        <v>1.9417999999999998E-2</v>
      </c>
      <c r="DD251" s="42">
        <f t="shared" si="324"/>
        <v>3.4300000000000003E-3</v>
      </c>
      <c r="DE251" s="42">
        <f t="shared" si="324"/>
        <v>1.1894999999999999E-2</v>
      </c>
      <c r="DF251" s="42">
        <f t="shared" si="324"/>
        <v>2.6213999999999998E-2</v>
      </c>
      <c r="DG251" s="42">
        <f t="shared" si="324"/>
        <v>2.2453000000000001E-2</v>
      </c>
      <c r="DH251" s="42">
        <f t="shared" si="324"/>
        <v>2.2515999999999998E-2</v>
      </c>
      <c r="DI251" s="42">
        <f t="shared" si="324"/>
        <v>2.0844999999999999E-2</v>
      </c>
      <c r="DJ251" s="42">
        <f t="shared" si="324"/>
        <v>2.2883000000000001E-2</v>
      </c>
      <c r="DK251" s="42">
        <f t="shared" si="324"/>
        <v>1.7658E-2</v>
      </c>
      <c r="DL251" s="42">
        <f t="shared" si="324"/>
        <v>2.3966999999999999E-2</v>
      </c>
      <c r="DM251" s="42">
        <f t="shared" si="324"/>
        <v>2.1899000000000002E-2</v>
      </c>
      <c r="DN251" s="42">
        <v>2.7E-2</v>
      </c>
      <c r="DO251" s="42">
        <f t="shared" ref="DO251:FX251" si="325">DO49</f>
        <v>2.7E-2</v>
      </c>
      <c r="DP251" s="42">
        <f t="shared" si="325"/>
        <v>2.7E-2</v>
      </c>
      <c r="DQ251" s="42">
        <f t="shared" si="325"/>
        <v>2.4545000000000001E-2</v>
      </c>
      <c r="DR251" s="42">
        <f t="shared" si="325"/>
        <v>2.6417000000000003E-2</v>
      </c>
      <c r="DS251" s="42">
        <f t="shared" si="325"/>
        <v>2.7E-2</v>
      </c>
      <c r="DT251" s="42">
        <f t="shared" si="325"/>
        <v>2.3729E-2</v>
      </c>
      <c r="DU251" s="42">
        <f t="shared" si="325"/>
        <v>2.7E-2</v>
      </c>
      <c r="DV251" s="42">
        <f t="shared" si="325"/>
        <v>2.7E-2</v>
      </c>
      <c r="DW251" s="42">
        <f t="shared" si="325"/>
        <v>2.3997000000000001E-2</v>
      </c>
      <c r="DX251" s="42">
        <f t="shared" si="325"/>
        <v>2.0931000000000002E-2</v>
      </c>
      <c r="DY251" s="42">
        <f t="shared" si="325"/>
        <v>1.4928E-2</v>
      </c>
      <c r="DZ251" s="42">
        <f t="shared" si="325"/>
        <v>1.9661999999999999E-2</v>
      </c>
      <c r="EA251" s="42">
        <f t="shared" si="325"/>
        <v>1.2173E-2</v>
      </c>
      <c r="EB251" s="42">
        <f t="shared" si="325"/>
        <v>2.7E-2</v>
      </c>
      <c r="EC251" s="42">
        <f t="shared" si="325"/>
        <v>2.7E-2</v>
      </c>
      <c r="ED251" s="42">
        <f t="shared" si="325"/>
        <v>4.4120000000000001E-3</v>
      </c>
      <c r="EE251" s="42">
        <f t="shared" si="325"/>
        <v>2.7E-2</v>
      </c>
      <c r="EF251" s="42">
        <f t="shared" si="325"/>
        <v>2.1595E-2</v>
      </c>
      <c r="EG251" s="42">
        <f t="shared" si="325"/>
        <v>2.7E-2</v>
      </c>
      <c r="EH251" s="42">
        <f t="shared" si="325"/>
        <v>2.7E-2</v>
      </c>
      <c r="EI251" s="42">
        <f t="shared" si="325"/>
        <v>2.7E-2</v>
      </c>
      <c r="EJ251" s="42">
        <f t="shared" si="325"/>
        <v>2.7E-2</v>
      </c>
      <c r="EK251" s="42">
        <f t="shared" si="325"/>
        <v>5.7670000000000004E-3</v>
      </c>
      <c r="EL251" s="42">
        <f t="shared" si="325"/>
        <v>4.1159999999999999E-3</v>
      </c>
      <c r="EM251" s="42">
        <f t="shared" si="325"/>
        <v>1.8308000000000001E-2</v>
      </c>
      <c r="EN251" s="42">
        <f t="shared" si="325"/>
        <v>2.7E-2</v>
      </c>
      <c r="EO251" s="42">
        <f t="shared" si="325"/>
        <v>2.7E-2</v>
      </c>
      <c r="EP251" s="42">
        <f t="shared" si="325"/>
        <v>2.2585999999999998E-2</v>
      </c>
      <c r="EQ251" s="42">
        <f t="shared" si="325"/>
        <v>8.5959999999999995E-3</v>
      </c>
      <c r="ER251" s="42">
        <f t="shared" si="325"/>
        <v>2.1283E-2</v>
      </c>
      <c r="ES251" s="42">
        <f t="shared" si="325"/>
        <v>2.5558000000000001E-2</v>
      </c>
      <c r="ET251" s="42">
        <f t="shared" si="325"/>
        <v>2.7E-2</v>
      </c>
      <c r="EU251" s="42">
        <f t="shared" si="325"/>
        <v>2.7E-2</v>
      </c>
      <c r="EV251" s="42">
        <f t="shared" si="325"/>
        <v>1.2964999999999999E-2</v>
      </c>
      <c r="EW251" s="42">
        <f t="shared" si="325"/>
        <v>7.2809999999999993E-3</v>
      </c>
      <c r="EX251" s="42">
        <f t="shared" si="325"/>
        <v>5.9100000000000003E-3</v>
      </c>
      <c r="EY251" s="42">
        <f t="shared" si="325"/>
        <v>2.7E-2</v>
      </c>
      <c r="EZ251" s="42">
        <f t="shared" si="325"/>
        <v>2.4941999999999999E-2</v>
      </c>
      <c r="FA251" s="42">
        <f t="shared" si="325"/>
        <v>1.0666E-2</v>
      </c>
      <c r="FB251" s="42">
        <f t="shared" si="325"/>
        <v>9.6240000000000006E-3</v>
      </c>
      <c r="FC251" s="42">
        <f t="shared" si="325"/>
        <v>2.4550000000000002E-2</v>
      </c>
      <c r="FD251" s="42">
        <f t="shared" si="325"/>
        <v>2.6438E-2</v>
      </c>
      <c r="FE251" s="42">
        <f t="shared" si="325"/>
        <v>1.6181000000000001E-2</v>
      </c>
      <c r="FF251" s="42">
        <f t="shared" si="325"/>
        <v>2.7E-2</v>
      </c>
      <c r="FG251" s="42">
        <f t="shared" si="325"/>
        <v>2.7E-2</v>
      </c>
      <c r="FH251" s="42">
        <f t="shared" si="325"/>
        <v>2.1772E-2</v>
      </c>
      <c r="FI251" s="42">
        <f t="shared" si="325"/>
        <v>8.199999999999999E-3</v>
      </c>
      <c r="FJ251" s="42">
        <f t="shared" si="325"/>
        <v>2.1437999999999999E-2</v>
      </c>
      <c r="FK251" s="42">
        <f t="shared" si="325"/>
        <v>1.0845E-2</v>
      </c>
      <c r="FL251" s="42">
        <f t="shared" si="325"/>
        <v>2.7E-2</v>
      </c>
      <c r="FM251" s="42">
        <f t="shared" si="325"/>
        <v>2.0414000000000002E-2</v>
      </c>
      <c r="FN251" s="42">
        <f t="shared" si="325"/>
        <v>2.7E-2</v>
      </c>
      <c r="FO251" s="42">
        <f t="shared" si="325"/>
        <v>5.6239999999999997E-3</v>
      </c>
      <c r="FP251" s="42">
        <f t="shared" si="325"/>
        <v>1.2143000000000001E-2</v>
      </c>
      <c r="FQ251" s="42">
        <f t="shared" si="325"/>
        <v>1.8879999999999997E-2</v>
      </c>
      <c r="FR251" s="42">
        <f t="shared" si="325"/>
        <v>1.2376E-2</v>
      </c>
      <c r="FS251" s="42">
        <f t="shared" si="325"/>
        <v>5.0679999999999996E-3</v>
      </c>
      <c r="FT251" s="42">
        <f t="shared" si="325"/>
        <v>4.2929999999999999E-3</v>
      </c>
      <c r="FU251" s="42">
        <f t="shared" si="325"/>
        <v>2.0344999999999999E-2</v>
      </c>
      <c r="FV251" s="42">
        <f t="shared" si="325"/>
        <v>1.7031999999999999E-2</v>
      </c>
      <c r="FW251" s="42">
        <f t="shared" si="325"/>
        <v>2.3498000000000002E-2</v>
      </c>
      <c r="FX251" s="42">
        <f t="shared" si="325"/>
        <v>2.1675E-2</v>
      </c>
      <c r="FY251" s="65"/>
      <c r="FZ251" s="7"/>
      <c r="GA251" s="42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</row>
    <row r="252" spans="1:195" x14ac:dyDescent="0.2">
      <c r="A252" s="7"/>
      <c r="B252" s="7" t="s">
        <v>803</v>
      </c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  <c r="DB252" s="42"/>
      <c r="DC252" s="42"/>
      <c r="DD252" s="42"/>
      <c r="DE252" s="42"/>
      <c r="DF252" s="42"/>
      <c r="DG252" s="42"/>
      <c r="DH252" s="42"/>
      <c r="DI252" s="42"/>
      <c r="DJ252" s="42"/>
      <c r="DK252" s="42"/>
      <c r="DL252" s="42"/>
      <c r="DM252" s="42"/>
      <c r="DN252" s="42"/>
      <c r="DO252" s="42"/>
      <c r="DP252" s="42"/>
      <c r="DQ252" s="42"/>
      <c r="DR252" s="42"/>
      <c r="DS252" s="42"/>
      <c r="DT252" s="42"/>
      <c r="DU252" s="42"/>
      <c r="DV252" s="42"/>
      <c r="DW252" s="42"/>
      <c r="DX252" s="42"/>
      <c r="DY252" s="42"/>
      <c r="DZ252" s="42"/>
      <c r="EA252" s="42"/>
      <c r="EB252" s="42"/>
      <c r="EC252" s="42"/>
      <c r="ED252" s="42"/>
      <c r="EE252" s="42"/>
      <c r="EF252" s="42"/>
      <c r="EG252" s="42"/>
      <c r="EH252" s="42"/>
      <c r="EI252" s="42"/>
      <c r="EJ252" s="42"/>
      <c r="EK252" s="42"/>
      <c r="EL252" s="42"/>
      <c r="EM252" s="42"/>
      <c r="EN252" s="42"/>
      <c r="EO252" s="42"/>
      <c r="EP252" s="42"/>
      <c r="EQ252" s="42"/>
      <c r="ER252" s="42"/>
      <c r="ES252" s="42"/>
      <c r="ET252" s="42"/>
      <c r="EU252" s="42"/>
      <c r="EV252" s="42"/>
      <c r="EW252" s="42"/>
      <c r="EX252" s="42"/>
      <c r="EY252" s="42"/>
      <c r="EZ252" s="42"/>
      <c r="FA252" s="42"/>
      <c r="FB252" s="42"/>
      <c r="FC252" s="42"/>
      <c r="FD252" s="42"/>
      <c r="FE252" s="42"/>
      <c r="FF252" s="42"/>
      <c r="FG252" s="42"/>
      <c r="FH252" s="42"/>
      <c r="FI252" s="42"/>
      <c r="FJ252" s="42"/>
      <c r="FK252" s="42"/>
      <c r="FL252" s="42"/>
      <c r="FM252" s="42"/>
      <c r="FN252" s="42"/>
      <c r="FO252" s="42"/>
      <c r="FP252" s="42"/>
      <c r="FQ252" s="42"/>
      <c r="FR252" s="42"/>
      <c r="FS252" s="42"/>
      <c r="FT252" s="42"/>
      <c r="FU252" s="42"/>
      <c r="FV252" s="42"/>
      <c r="FW252" s="42"/>
      <c r="FX252" s="42"/>
      <c r="FY252" s="7"/>
      <c r="FZ252" s="7"/>
      <c r="GA252" s="42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</row>
    <row r="253" spans="1:195" x14ac:dyDescent="0.2">
      <c r="A253" s="6" t="s">
        <v>804</v>
      </c>
      <c r="B253" s="7" t="s">
        <v>805</v>
      </c>
      <c r="C253" s="42">
        <f t="shared" ref="C253:BN253" si="326">ROUND((C248-(C102*C44)-C47)/C48,6)</f>
        <v>7.1674000000000002E-2</v>
      </c>
      <c r="D253" s="42">
        <f t="shared" si="326"/>
        <v>0.11686100000000001</v>
      </c>
      <c r="E253" s="42">
        <f t="shared" si="326"/>
        <v>7.0081000000000004E-2</v>
      </c>
      <c r="F253" s="42">
        <f t="shared" si="326"/>
        <v>9.0131000000000003E-2</v>
      </c>
      <c r="G253" s="42">
        <f t="shared" si="326"/>
        <v>3.9891000000000003E-2</v>
      </c>
      <c r="H253" s="42">
        <f t="shared" si="326"/>
        <v>9.8452999999999999E-2</v>
      </c>
      <c r="I253" s="42">
        <f t="shared" si="326"/>
        <v>0.103447</v>
      </c>
      <c r="J253" s="42">
        <f t="shared" si="326"/>
        <v>0.13755899999999999</v>
      </c>
      <c r="K253" s="42">
        <f t="shared" si="326"/>
        <v>7.6363E-2</v>
      </c>
      <c r="L253" s="42">
        <f t="shared" si="326"/>
        <v>3.3333000000000002E-2</v>
      </c>
      <c r="M253" s="42">
        <f t="shared" si="326"/>
        <v>5.0855999999999998E-2</v>
      </c>
      <c r="N253" s="42">
        <f t="shared" si="326"/>
        <v>6.9078000000000001E-2</v>
      </c>
      <c r="O253" s="42">
        <f t="shared" si="326"/>
        <v>6.2660999999999994E-2</v>
      </c>
      <c r="P253" s="42">
        <f t="shared" si="326"/>
        <v>7.8213000000000005E-2</v>
      </c>
      <c r="Q253" s="42">
        <f t="shared" si="326"/>
        <v>0.104503</v>
      </c>
      <c r="R253" s="42">
        <f t="shared" si="326"/>
        <v>0.79138699999999995</v>
      </c>
      <c r="S253" s="42">
        <f t="shared" si="326"/>
        <v>4.3303000000000001E-2</v>
      </c>
      <c r="T253" s="42">
        <f t="shared" si="326"/>
        <v>9.4653000000000001E-2</v>
      </c>
      <c r="U253" s="42">
        <f t="shared" si="326"/>
        <v>3.6767000000000001E-2</v>
      </c>
      <c r="V253" s="42">
        <f t="shared" si="326"/>
        <v>0.104947</v>
      </c>
      <c r="W253" s="42">
        <f t="shared" si="326"/>
        <v>0.33321699999999999</v>
      </c>
      <c r="X253" s="42">
        <f t="shared" si="326"/>
        <v>5.1955000000000001E-2</v>
      </c>
      <c r="Y253" s="42">
        <f t="shared" si="326"/>
        <v>0.108845</v>
      </c>
      <c r="Z253" s="42">
        <f t="shared" si="326"/>
        <v>0.12319099999999999</v>
      </c>
      <c r="AA253" s="42">
        <f t="shared" si="326"/>
        <v>6.0399000000000001E-2</v>
      </c>
      <c r="AB253" s="42">
        <f t="shared" si="326"/>
        <v>3.4924999999999998E-2</v>
      </c>
      <c r="AC253" s="42">
        <f t="shared" si="326"/>
        <v>3.2550000000000003E-2</v>
      </c>
      <c r="AD253" s="42">
        <f t="shared" si="326"/>
        <v>3.8016000000000001E-2</v>
      </c>
      <c r="AE253" s="42">
        <f t="shared" si="326"/>
        <v>3.7031000000000001E-2</v>
      </c>
      <c r="AF253" s="42">
        <f t="shared" si="326"/>
        <v>3.0064E-2</v>
      </c>
      <c r="AG253" s="42">
        <f t="shared" si="326"/>
        <v>2.2048999999999999E-2</v>
      </c>
      <c r="AH253" s="42">
        <f t="shared" si="326"/>
        <v>0.26081599999999999</v>
      </c>
      <c r="AI253" s="42">
        <f t="shared" si="326"/>
        <v>0.40614699999999998</v>
      </c>
      <c r="AJ253" s="42">
        <f t="shared" si="326"/>
        <v>8.0147999999999997E-2</v>
      </c>
      <c r="AK253" s="42">
        <f t="shared" si="326"/>
        <v>5.663E-2</v>
      </c>
      <c r="AL253" s="42">
        <f t="shared" si="326"/>
        <v>5.3978999999999999E-2</v>
      </c>
      <c r="AM253" s="42">
        <f t="shared" si="326"/>
        <v>8.1970000000000001E-2</v>
      </c>
      <c r="AN253" s="42">
        <f t="shared" si="326"/>
        <v>3.2517999999999998E-2</v>
      </c>
      <c r="AO253" s="42">
        <f t="shared" si="326"/>
        <v>0.100407</v>
      </c>
      <c r="AP253" s="42">
        <f t="shared" si="326"/>
        <v>4.0689000000000003E-2</v>
      </c>
      <c r="AQ253" s="42">
        <f t="shared" si="326"/>
        <v>3.6484000000000003E-2</v>
      </c>
      <c r="AR253" s="42">
        <f t="shared" si="326"/>
        <v>7.4098999999999998E-2</v>
      </c>
      <c r="AS253" s="42">
        <f t="shared" si="326"/>
        <v>2.1402000000000001E-2</v>
      </c>
      <c r="AT253" s="42">
        <f t="shared" si="326"/>
        <v>7.6652999999999999E-2</v>
      </c>
      <c r="AU253" s="42">
        <f t="shared" si="326"/>
        <v>7.2145000000000001E-2</v>
      </c>
      <c r="AV253" s="42">
        <f t="shared" si="326"/>
        <v>0.107431</v>
      </c>
      <c r="AW253" s="42">
        <f t="shared" si="326"/>
        <v>0.13341900000000001</v>
      </c>
      <c r="AX253" s="42">
        <f t="shared" si="326"/>
        <v>5.1209999999999999E-2</v>
      </c>
      <c r="AY253" s="42">
        <f t="shared" si="326"/>
        <v>9.8655000000000007E-2</v>
      </c>
      <c r="AZ253" s="42">
        <f t="shared" si="326"/>
        <v>0.15260299999999999</v>
      </c>
      <c r="BA253" s="42">
        <f t="shared" si="326"/>
        <v>0.12225</v>
      </c>
      <c r="BB253" s="42">
        <f t="shared" si="326"/>
        <v>0.38039299999999998</v>
      </c>
      <c r="BC253" s="42">
        <f t="shared" si="326"/>
        <v>7.6299000000000006E-2</v>
      </c>
      <c r="BD253" s="42">
        <f t="shared" si="326"/>
        <v>7.1016999999999997E-2</v>
      </c>
      <c r="BE253" s="42">
        <f t="shared" si="326"/>
        <v>8.4935999999999998E-2</v>
      </c>
      <c r="BF253" s="42">
        <f t="shared" si="326"/>
        <v>0.105286</v>
      </c>
      <c r="BG253" s="42">
        <f t="shared" si="326"/>
        <v>0.226072</v>
      </c>
      <c r="BH253" s="42">
        <f t="shared" si="326"/>
        <v>0.10586</v>
      </c>
      <c r="BI253" s="42">
        <f t="shared" si="326"/>
        <v>7.8794000000000003E-2</v>
      </c>
      <c r="BJ253" s="42">
        <f t="shared" si="326"/>
        <v>8.3599999999999994E-2</v>
      </c>
      <c r="BK253" s="42">
        <f t="shared" si="326"/>
        <v>0.20722399999999999</v>
      </c>
      <c r="BL253" s="42">
        <f t="shared" si="326"/>
        <v>0.35431600000000002</v>
      </c>
      <c r="BM253" s="42">
        <f t="shared" si="326"/>
        <v>0.113653</v>
      </c>
      <c r="BN253" s="42">
        <f t="shared" si="326"/>
        <v>0.10222100000000001</v>
      </c>
      <c r="BO253" s="42">
        <f t="shared" ref="BO253:DZ253" si="327">ROUND((BO248-(BO102*BO44)-BO47)/BO48,6)</f>
        <v>7.6620999999999995E-2</v>
      </c>
      <c r="BP253" s="42">
        <f t="shared" si="327"/>
        <v>4.0398000000000003E-2</v>
      </c>
      <c r="BQ253" s="42">
        <f t="shared" si="327"/>
        <v>4.8508000000000003E-2</v>
      </c>
      <c r="BR253" s="42">
        <f t="shared" si="327"/>
        <v>4.6668000000000001E-2</v>
      </c>
      <c r="BS253" s="42">
        <f t="shared" si="327"/>
        <v>1.3783999999999999E-2</v>
      </c>
      <c r="BT253" s="42">
        <f t="shared" si="327"/>
        <v>1.2985E-2</v>
      </c>
      <c r="BU253" s="42">
        <f t="shared" si="327"/>
        <v>4.0767999999999999E-2</v>
      </c>
      <c r="BV253" s="42">
        <f t="shared" si="327"/>
        <v>1.4565E-2</v>
      </c>
      <c r="BW253" s="42">
        <f t="shared" si="327"/>
        <v>2.513E-2</v>
      </c>
      <c r="BX253" s="42">
        <f t="shared" si="327"/>
        <v>2.6883000000000001E-2</v>
      </c>
      <c r="BY253" s="42">
        <f t="shared" si="327"/>
        <v>4.6732999999999997E-2</v>
      </c>
      <c r="BZ253" s="42">
        <f t="shared" si="327"/>
        <v>9.6312999999999996E-2</v>
      </c>
      <c r="CA253" s="42">
        <f t="shared" si="327"/>
        <v>2.9631000000000001E-2</v>
      </c>
      <c r="CB253" s="42">
        <f t="shared" si="327"/>
        <v>6.4715999999999996E-2</v>
      </c>
      <c r="CC253" s="42">
        <f t="shared" si="327"/>
        <v>0.13203699999999999</v>
      </c>
      <c r="CD253" s="42">
        <f t="shared" si="327"/>
        <v>0.17419999999999999</v>
      </c>
      <c r="CE253" s="42">
        <f t="shared" si="327"/>
        <v>6.0275000000000002E-2</v>
      </c>
      <c r="CF253" s="42">
        <f t="shared" si="327"/>
        <v>6.9906999999999997E-2</v>
      </c>
      <c r="CG253" s="42">
        <f t="shared" si="327"/>
        <v>0.13652900000000001</v>
      </c>
      <c r="CH253" s="42">
        <f t="shared" si="327"/>
        <v>0.113415</v>
      </c>
      <c r="CI253" s="42">
        <f t="shared" si="327"/>
        <v>6.6993999999999998E-2</v>
      </c>
      <c r="CJ253" s="42">
        <f t="shared" si="327"/>
        <v>3.2376000000000002E-2</v>
      </c>
      <c r="CK253" s="42">
        <f t="shared" si="327"/>
        <v>4.0646000000000002E-2</v>
      </c>
      <c r="CL253" s="42">
        <f t="shared" si="327"/>
        <v>6.3253000000000004E-2</v>
      </c>
      <c r="CM253" s="42">
        <f t="shared" si="327"/>
        <v>3.2993000000000001E-2</v>
      </c>
      <c r="CN253" s="42">
        <f t="shared" si="327"/>
        <v>7.6503000000000002E-2</v>
      </c>
      <c r="CO253" s="42">
        <f t="shared" si="327"/>
        <v>5.1071999999999999E-2</v>
      </c>
      <c r="CP253" s="42">
        <f t="shared" si="327"/>
        <v>2.1961000000000001E-2</v>
      </c>
      <c r="CQ253" s="42">
        <f t="shared" si="327"/>
        <v>6.4099000000000003E-2</v>
      </c>
      <c r="CR253" s="42">
        <f t="shared" si="327"/>
        <v>2.7592999999999999E-2</v>
      </c>
      <c r="CS253" s="42">
        <f t="shared" si="327"/>
        <v>7.2029999999999997E-2</v>
      </c>
      <c r="CT253" s="42">
        <f t="shared" si="327"/>
        <v>3.8279000000000001E-2</v>
      </c>
      <c r="CU253" s="42">
        <f t="shared" si="327"/>
        <v>0.21220600000000001</v>
      </c>
      <c r="CV253" s="42">
        <f t="shared" si="327"/>
        <v>3.3968999999999999E-2</v>
      </c>
      <c r="CW253" s="42">
        <f t="shared" si="327"/>
        <v>4.2242000000000002E-2</v>
      </c>
      <c r="CX253" s="42">
        <f t="shared" si="327"/>
        <v>6.0201999999999999E-2</v>
      </c>
      <c r="CY253" s="42">
        <f t="shared" si="327"/>
        <v>0.15185299999999999</v>
      </c>
      <c r="CZ253" s="42">
        <f t="shared" si="327"/>
        <v>8.3476999999999996E-2</v>
      </c>
      <c r="DA253" s="42">
        <f t="shared" si="327"/>
        <v>7.1296999999999999E-2</v>
      </c>
      <c r="DB253" s="42">
        <f t="shared" si="327"/>
        <v>0.110374</v>
      </c>
      <c r="DC253" s="42">
        <f t="shared" si="327"/>
        <v>4.4361999999999999E-2</v>
      </c>
      <c r="DD253" s="42">
        <f t="shared" si="327"/>
        <v>7.7270000000000004E-3</v>
      </c>
      <c r="DE253" s="42">
        <f t="shared" si="327"/>
        <v>1.9115E-2</v>
      </c>
      <c r="DF253" s="42">
        <f t="shared" si="327"/>
        <v>9.4396999999999995E-2</v>
      </c>
      <c r="DG253" s="42">
        <f t="shared" si="327"/>
        <v>3.3107999999999999E-2</v>
      </c>
      <c r="DH253" s="42">
        <f t="shared" si="327"/>
        <v>4.4349E-2</v>
      </c>
      <c r="DI253" s="42">
        <f t="shared" si="327"/>
        <v>4.8791000000000001E-2</v>
      </c>
      <c r="DJ253" s="42">
        <f t="shared" si="327"/>
        <v>0.109942</v>
      </c>
      <c r="DK253" s="42">
        <f t="shared" si="327"/>
        <v>0.10237499999999999</v>
      </c>
      <c r="DL253" s="42">
        <f t="shared" si="327"/>
        <v>8.5896E-2</v>
      </c>
      <c r="DM253" s="42">
        <f t="shared" si="327"/>
        <v>0.16189799999999999</v>
      </c>
      <c r="DN253" s="42">
        <f t="shared" si="327"/>
        <v>5.3217E-2</v>
      </c>
      <c r="DO253" s="42">
        <f t="shared" si="327"/>
        <v>0.104939</v>
      </c>
      <c r="DP253" s="42">
        <f t="shared" si="327"/>
        <v>0.107331</v>
      </c>
      <c r="DQ253" s="42">
        <f t="shared" si="327"/>
        <v>2.7327000000000001E-2</v>
      </c>
      <c r="DR253" s="42">
        <f t="shared" si="327"/>
        <v>0.17821600000000001</v>
      </c>
      <c r="DS253" s="42">
        <f t="shared" si="327"/>
        <v>0.20588600000000001</v>
      </c>
      <c r="DT253" s="42">
        <f t="shared" si="327"/>
        <v>0.25473800000000002</v>
      </c>
      <c r="DU253" s="42">
        <f t="shared" si="327"/>
        <v>0.15826200000000001</v>
      </c>
      <c r="DV253" s="42">
        <f t="shared" si="327"/>
        <v>0.39804299999999998</v>
      </c>
      <c r="DW253" s="42">
        <f t="shared" si="327"/>
        <v>0.20091999999999999</v>
      </c>
      <c r="DX253" s="42">
        <f t="shared" si="327"/>
        <v>4.2419999999999999E-2</v>
      </c>
      <c r="DY253" s="42">
        <f t="shared" si="327"/>
        <v>3.3933999999999999E-2</v>
      </c>
      <c r="DZ253" s="42">
        <f t="shared" si="327"/>
        <v>4.5293E-2</v>
      </c>
      <c r="EA253" s="42">
        <f t="shared" ref="EA253:FR253" si="328">ROUND((EA248-(EA102*EA44)-EA47)/EA48,6)</f>
        <v>1.542E-2</v>
      </c>
      <c r="EB253" s="42">
        <f t="shared" si="328"/>
        <v>7.9309000000000004E-2</v>
      </c>
      <c r="EC253" s="42">
        <f t="shared" si="328"/>
        <v>0.108137</v>
      </c>
      <c r="ED253" s="42">
        <f t="shared" si="328"/>
        <v>5.849E-3</v>
      </c>
      <c r="EE253" s="42">
        <f t="shared" si="328"/>
        <v>0.19161800000000001</v>
      </c>
      <c r="EF253" s="42">
        <f t="shared" si="328"/>
        <v>0.15500800000000001</v>
      </c>
      <c r="EG253" s="42">
        <f t="shared" si="328"/>
        <v>0.121707</v>
      </c>
      <c r="EH253" s="42">
        <f t="shared" si="328"/>
        <v>0.251639</v>
      </c>
      <c r="EI253" s="42">
        <f t="shared" si="328"/>
        <v>0.12868599999999999</v>
      </c>
      <c r="EJ253" s="42">
        <f t="shared" si="328"/>
        <v>0.10886999999999999</v>
      </c>
      <c r="EK253" s="42">
        <f t="shared" si="328"/>
        <v>1.2543E-2</v>
      </c>
      <c r="EL253" s="42">
        <f t="shared" si="328"/>
        <v>1.7929E-2</v>
      </c>
      <c r="EM253" s="42">
        <f t="shared" si="328"/>
        <v>4.6163000000000003E-2</v>
      </c>
      <c r="EN253" s="42">
        <f t="shared" si="328"/>
        <v>0.15949199999999999</v>
      </c>
      <c r="EO253" s="42">
        <f t="shared" si="328"/>
        <v>9.4320000000000001E-2</v>
      </c>
      <c r="EP253" s="42">
        <f t="shared" si="328"/>
        <v>3.7718000000000002E-2</v>
      </c>
      <c r="EQ253" s="42">
        <f t="shared" si="328"/>
        <v>2.4114E-2</v>
      </c>
      <c r="ER253" s="42">
        <f t="shared" si="328"/>
        <v>4.2262000000000001E-2</v>
      </c>
      <c r="ES253" s="42">
        <f t="shared" si="328"/>
        <v>0.101423</v>
      </c>
      <c r="ET253" s="42">
        <f t="shared" si="328"/>
        <v>0.11045199999999999</v>
      </c>
      <c r="EU253" s="42">
        <f t="shared" si="328"/>
        <v>0.17451700000000001</v>
      </c>
      <c r="EV253" s="42">
        <f t="shared" si="328"/>
        <v>3.2934999999999999E-2</v>
      </c>
      <c r="EW253" s="42">
        <f t="shared" si="328"/>
        <v>1.2632000000000001E-2</v>
      </c>
      <c r="EX253" s="42">
        <f t="shared" si="328"/>
        <v>6.0217E-2</v>
      </c>
      <c r="EY253" s="42">
        <f t="shared" si="328"/>
        <v>0.18282999999999999</v>
      </c>
      <c r="EZ253" s="42">
        <f t="shared" si="328"/>
        <v>8.5549E-2</v>
      </c>
      <c r="FA253" s="42">
        <f t="shared" si="328"/>
        <v>1.4806E-2</v>
      </c>
      <c r="FB253" s="42">
        <f t="shared" si="328"/>
        <v>1.0579E-2</v>
      </c>
      <c r="FC253" s="42">
        <f t="shared" si="328"/>
        <v>6.3380000000000006E-2</v>
      </c>
      <c r="FD253" s="42">
        <f t="shared" si="328"/>
        <v>0.10058400000000001</v>
      </c>
      <c r="FE253" s="42">
        <f t="shared" si="328"/>
        <v>5.9644999999999997E-2</v>
      </c>
      <c r="FF253" s="42">
        <f t="shared" si="328"/>
        <v>0.15819</v>
      </c>
      <c r="FG253" s="42">
        <f t="shared" si="328"/>
        <v>0.10267999999999999</v>
      </c>
      <c r="FH253" s="42">
        <f t="shared" si="328"/>
        <v>4.0307000000000003E-2</v>
      </c>
      <c r="FI253" s="42">
        <f t="shared" si="328"/>
        <v>1.1245E-2</v>
      </c>
      <c r="FJ253" s="42">
        <f t="shared" si="328"/>
        <v>1.9900000000000001E-2</v>
      </c>
      <c r="FK253" s="42">
        <f t="shared" si="328"/>
        <v>1.2969E-2</v>
      </c>
      <c r="FL253" s="42">
        <f t="shared" si="328"/>
        <v>4.5227999999999997E-2</v>
      </c>
      <c r="FM253" s="42">
        <f t="shared" si="328"/>
        <v>5.3991999999999998E-2</v>
      </c>
      <c r="FN253" s="42">
        <f t="shared" si="328"/>
        <v>8.7285000000000001E-2</v>
      </c>
      <c r="FO253" s="42">
        <f t="shared" si="328"/>
        <v>4.4289999999999998E-3</v>
      </c>
      <c r="FP253" s="42">
        <f t="shared" si="328"/>
        <v>1.5587999999999999E-2</v>
      </c>
      <c r="FQ253" s="42">
        <f t="shared" si="328"/>
        <v>2.0667999999999999E-2</v>
      </c>
      <c r="FR253" s="42">
        <f t="shared" si="328"/>
        <v>8.208E-3</v>
      </c>
      <c r="FS253" s="42">
        <f>ROUND((FS248-(FS102*FS44)-FS47)/FS48,6)-0.000001</f>
        <v>5.8219999999999999E-3</v>
      </c>
      <c r="FT253" s="42">
        <f>ROUND((FT248-(FT102*FT44)-FT47)/FT48,6)</f>
        <v>2.261E-3</v>
      </c>
      <c r="FU253" s="42">
        <f>ROUND((FU248-(FU102*FU44)-FU47)/FU48,6)</f>
        <v>6.3626000000000002E-2</v>
      </c>
      <c r="FV253" s="42">
        <f>ROUND((FV248-(FV102*FV44)-FV47)/FV48,6)</f>
        <v>5.9957999999999997E-2</v>
      </c>
      <c r="FW253" s="42">
        <f>ROUND((FW248-(FW102*FW44)-FW47)/FW48,6)</f>
        <v>0.15294099999999999</v>
      </c>
      <c r="FX253" s="42">
        <f>ROUND((FX248-(FX102*FX44)-FX47)/FX48,6)</f>
        <v>7.5342999999999993E-2</v>
      </c>
      <c r="FY253" s="42"/>
      <c r="FZ253" s="42">
        <f>SUM(C253:FX253)</f>
        <v>15.932672999999999</v>
      </c>
      <c r="GA253" s="42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</row>
    <row r="254" spans="1:195" x14ac:dyDescent="0.2">
      <c r="A254" s="7"/>
      <c r="B254" s="7" t="s">
        <v>806</v>
      </c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  <c r="DB254" s="42"/>
      <c r="DC254" s="42"/>
      <c r="DD254" s="42"/>
      <c r="DE254" s="42"/>
      <c r="DF254" s="42"/>
      <c r="DG254" s="42"/>
      <c r="DH254" s="42"/>
      <c r="DI254" s="42"/>
      <c r="DJ254" s="42"/>
      <c r="DK254" s="42"/>
      <c r="DL254" s="42"/>
      <c r="DM254" s="42"/>
      <c r="DN254" s="42"/>
      <c r="DO254" s="42"/>
      <c r="DP254" s="42"/>
      <c r="DQ254" s="42"/>
      <c r="DR254" s="42"/>
      <c r="DS254" s="42"/>
      <c r="DT254" s="42"/>
      <c r="DU254" s="42"/>
      <c r="DV254" s="42"/>
      <c r="DW254" s="42"/>
      <c r="DX254" s="42"/>
      <c r="DY254" s="42"/>
      <c r="DZ254" s="42"/>
      <c r="EA254" s="42"/>
      <c r="EB254" s="42"/>
      <c r="EC254" s="42"/>
      <c r="ED254" s="42"/>
      <c r="EE254" s="42"/>
      <c r="EF254" s="42"/>
      <c r="EG254" s="42"/>
      <c r="EH254" s="42"/>
      <c r="EI254" s="42"/>
      <c r="EJ254" s="42"/>
      <c r="EK254" s="42"/>
      <c r="EL254" s="42"/>
      <c r="EM254" s="42"/>
      <c r="EN254" s="42"/>
      <c r="EO254" s="42"/>
      <c r="EP254" s="42"/>
      <c r="EQ254" s="42"/>
      <c r="ER254" s="42"/>
      <c r="ES254" s="42"/>
      <c r="ET254" s="42"/>
      <c r="EU254" s="42"/>
      <c r="EV254" s="42"/>
      <c r="EW254" s="42"/>
      <c r="EX254" s="42"/>
      <c r="EY254" s="42"/>
      <c r="EZ254" s="42"/>
      <c r="FA254" s="42"/>
      <c r="FB254" s="42"/>
      <c r="FC254" s="42"/>
      <c r="FD254" s="42"/>
      <c r="FE254" s="42"/>
      <c r="FF254" s="42"/>
      <c r="FG254" s="42"/>
      <c r="FH254" s="42"/>
      <c r="FI254" s="42"/>
      <c r="FJ254" s="42"/>
      <c r="FK254" s="42"/>
      <c r="FL254" s="42"/>
      <c r="FM254" s="42"/>
      <c r="FN254" s="42"/>
      <c r="FO254" s="42"/>
      <c r="FP254" s="42"/>
      <c r="FQ254" s="42"/>
      <c r="FR254" s="42"/>
      <c r="FS254" s="42"/>
      <c r="FT254" s="42"/>
      <c r="FU254" s="42"/>
      <c r="FV254" s="42"/>
      <c r="FW254" s="42"/>
      <c r="FX254" s="42"/>
      <c r="FY254" s="42"/>
      <c r="FZ254" s="42"/>
      <c r="GA254" s="42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</row>
    <row r="255" spans="1:195" x14ac:dyDescent="0.2">
      <c r="A255" s="7"/>
      <c r="B255" s="7" t="s">
        <v>807</v>
      </c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  <c r="DB255" s="42"/>
      <c r="DC255" s="42"/>
      <c r="DD255" s="42"/>
      <c r="DE255" s="42"/>
      <c r="DF255" s="42"/>
      <c r="DG255" s="42"/>
      <c r="DH255" s="42"/>
      <c r="DI255" s="42"/>
      <c r="DJ255" s="42"/>
      <c r="DK255" s="42"/>
      <c r="DL255" s="42"/>
      <c r="DM255" s="42"/>
      <c r="DN255" s="42"/>
      <c r="DO255" s="42"/>
      <c r="DP255" s="42"/>
      <c r="DQ255" s="42"/>
      <c r="DR255" s="42"/>
      <c r="DS255" s="42"/>
      <c r="DT255" s="42"/>
      <c r="DU255" s="42"/>
      <c r="DV255" s="42"/>
      <c r="DW255" s="42"/>
      <c r="DX255" s="42"/>
      <c r="DY255" s="42"/>
      <c r="DZ255" s="42"/>
      <c r="EA255" s="42"/>
      <c r="EB255" s="42"/>
      <c r="EC255" s="42"/>
      <c r="ED255" s="42"/>
      <c r="EE255" s="42"/>
      <c r="EF255" s="42"/>
      <c r="EG255" s="42"/>
      <c r="EH255" s="42"/>
      <c r="EI255" s="42"/>
      <c r="EJ255" s="42"/>
      <c r="EK255" s="42"/>
      <c r="EL255" s="42"/>
      <c r="EM255" s="42"/>
      <c r="EN255" s="42"/>
      <c r="EO255" s="42"/>
      <c r="EP255" s="42"/>
      <c r="EQ255" s="42"/>
      <c r="ER255" s="42"/>
      <c r="ES255" s="42"/>
      <c r="ET255" s="42"/>
      <c r="EU255" s="42"/>
      <c r="EV255" s="42"/>
      <c r="EW255" s="42"/>
      <c r="EX255" s="42"/>
      <c r="EY255" s="42"/>
      <c r="EZ255" s="42"/>
      <c r="FA255" s="42"/>
      <c r="FB255" s="42"/>
      <c r="FC255" s="42"/>
      <c r="FD255" s="42"/>
      <c r="FE255" s="42"/>
      <c r="FF255" s="42"/>
      <c r="FG255" s="42"/>
      <c r="FH255" s="42"/>
      <c r="FI255" s="42"/>
      <c r="FJ255" s="42"/>
      <c r="FK255" s="42"/>
      <c r="FL255" s="42"/>
      <c r="FM255" s="42"/>
      <c r="FN255" s="42"/>
      <c r="FO255" s="42"/>
      <c r="FP255" s="42"/>
      <c r="FQ255" s="42"/>
      <c r="FR255" s="42"/>
      <c r="FS255" s="42"/>
      <c r="FT255" s="42"/>
      <c r="FU255" s="42"/>
      <c r="FV255" s="42"/>
      <c r="FW255" s="42"/>
      <c r="FX255" s="42"/>
      <c r="FY255" s="42"/>
      <c r="FZ255" s="42"/>
      <c r="GA255" s="101"/>
      <c r="GB255" s="42"/>
      <c r="GC255" s="42"/>
      <c r="GD255" s="42"/>
      <c r="GE255" s="42"/>
      <c r="GF255" s="42"/>
      <c r="GG255" s="7"/>
      <c r="GH255" s="7"/>
      <c r="GI255" s="7"/>
      <c r="GJ255" s="7"/>
      <c r="GK255" s="7"/>
      <c r="GL255" s="7"/>
      <c r="GM255" s="7"/>
    </row>
    <row r="256" spans="1:195" x14ac:dyDescent="0.2">
      <c r="A256" s="6" t="s">
        <v>808</v>
      </c>
      <c r="B256" s="7" t="s">
        <v>809</v>
      </c>
      <c r="C256" s="42">
        <f t="shared" ref="C256:BN256" si="329">ROUND(((C50)*(1+C197+C198))/C48,6)</f>
        <v>0.84236100000000003</v>
      </c>
      <c r="D256" s="42">
        <f t="shared" si="329"/>
        <v>0.298711</v>
      </c>
      <c r="E256" s="42">
        <f t="shared" si="329"/>
        <v>1.0110239999999999</v>
      </c>
      <c r="F256" s="42">
        <f t="shared" si="329"/>
        <v>0.47275200000000001</v>
      </c>
      <c r="G256" s="42">
        <f t="shared" si="329"/>
        <v>3.391092</v>
      </c>
      <c r="H256" s="42">
        <f t="shared" si="329"/>
        <v>9.0582340000000006</v>
      </c>
      <c r="I256" s="42">
        <f t="shared" si="329"/>
        <v>1.0910299999999999</v>
      </c>
      <c r="J256" s="42">
        <f t="shared" si="329"/>
        <v>6.4581220000000004</v>
      </c>
      <c r="K256" s="42">
        <f t="shared" si="329"/>
        <v>21.940424</v>
      </c>
      <c r="L256" s="42">
        <f t="shared" si="329"/>
        <v>1.4198729999999999</v>
      </c>
      <c r="M256" s="42">
        <f t="shared" si="329"/>
        <v>3.7494019999999999</v>
      </c>
      <c r="N256" s="42">
        <f t="shared" si="329"/>
        <v>0.13698299999999999</v>
      </c>
      <c r="O256" s="42">
        <f t="shared" si="329"/>
        <v>0.49418400000000001</v>
      </c>
      <c r="P256" s="42">
        <f t="shared" si="329"/>
        <v>21.670306</v>
      </c>
      <c r="Q256" s="42">
        <f t="shared" si="329"/>
        <v>0.26212299999999999</v>
      </c>
      <c r="R256" s="42">
        <f t="shared" si="329"/>
        <v>17.614571999999999</v>
      </c>
      <c r="S256" s="42">
        <f t="shared" si="329"/>
        <v>2.761816</v>
      </c>
      <c r="T256" s="42">
        <f t="shared" si="329"/>
        <v>40.479666000000002</v>
      </c>
      <c r="U256" s="42">
        <f t="shared" si="329"/>
        <v>32.934928999999997</v>
      </c>
      <c r="V256" s="42">
        <f t="shared" si="329"/>
        <v>29.996751</v>
      </c>
      <c r="W256" s="42">
        <f t="shared" si="329"/>
        <v>136.59299899999999</v>
      </c>
      <c r="X256" s="42">
        <f t="shared" si="329"/>
        <v>56.094355999999998</v>
      </c>
      <c r="Y256" s="42">
        <f t="shared" si="329"/>
        <v>14.149384</v>
      </c>
      <c r="Z256" s="42">
        <f t="shared" si="329"/>
        <v>40.206270000000004</v>
      </c>
      <c r="AA256" s="42">
        <f t="shared" si="329"/>
        <v>0.21005199999999999</v>
      </c>
      <c r="AB256" s="42">
        <f t="shared" si="329"/>
        <v>0.129882</v>
      </c>
      <c r="AC256" s="42">
        <f t="shared" si="329"/>
        <v>3.595596</v>
      </c>
      <c r="AD256" s="42">
        <f t="shared" si="329"/>
        <v>3.0148630000000001</v>
      </c>
      <c r="AE256" s="42">
        <f t="shared" si="329"/>
        <v>20.955380000000002</v>
      </c>
      <c r="AF256" s="42">
        <f t="shared" si="329"/>
        <v>10.789372999999999</v>
      </c>
      <c r="AG256" s="42">
        <f t="shared" si="329"/>
        <v>3.196196</v>
      </c>
      <c r="AH256" s="42">
        <f t="shared" si="329"/>
        <v>25.830833999999999</v>
      </c>
      <c r="AI256" s="42">
        <f t="shared" si="329"/>
        <v>100.509837</v>
      </c>
      <c r="AJ256" s="42">
        <f t="shared" si="329"/>
        <v>30.523188000000001</v>
      </c>
      <c r="AK256" s="42">
        <f t="shared" si="329"/>
        <v>17.851849000000001</v>
      </c>
      <c r="AL256" s="42">
        <f t="shared" si="329"/>
        <v>15.247915000000001</v>
      </c>
      <c r="AM256" s="42">
        <f t="shared" si="329"/>
        <v>17.359463000000002</v>
      </c>
      <c r="AN256" s="42">
        <f t="shared" si="329"/>
        <v>8.3884039999999995</v>
      </c>
      <c r="AO256" s="42">
        <f t="shared" si="329"/>
        <v>2.3867980000000002</v>
      </c>
      <c r="AP256" s="42">
        <f t="shared" si="329"/>
        <v>4.7432000000000002E-2</v>
      </c>
      <c r="AQ256" s="42">
        <f t="shared" si="329"/>
        <v>10.756684</v>
      </c>
      <c r="AR256" s="42">
        <f t="shared" si="329"/>
        <v>0.125998</v>
      </c>
      <c r="AS256" s="42">
        <f t="shared" si="329"/>
        <v>0.31562400000000002</v>
      </c>
      <c r="AT256" s="42">
        <f t="shared" si="329"/>
        <v>3.8249379999999999</v>
      </c>
      <c r="AU256" s="42">
        <f t="shared" si="329"/>
        <v>20.747596000000001</v>
      </c>
      <c r="AV256" s="42">
        <f t="shared" si="329"/>
        <v>27.474074999999999</v>
      </c>
      <c r="AW256" s="42">
        <f t="shared" si="329"/>
        <v>37.699778999999999</v>
      </c>
      <c r="AX256" s="42">
        <f t="shared" si="329"/>
        <v>37.577078</v>
      </c>
      <c r="AY256" s="42">
        <f t="shared" si="329"/>
        <v>19.983523999999999</v>
      </c>
      <c r="AZ256" s="42">
        <f t="shared" si="329"/>
        <v>1.3365E-2</v>
      </c>
      <c r="BA256" s="42">
        <f t="shared" si="329"/>
        <v>1.4895780000000001</v>
      </c>
      <c r="BB256" s="42">
        <f t="shared" si="329"/>
        <v>5.1068899999999999</v>
      </c>
      <c r="BC256" s="42">
        <f t="shared" si="329"/>
        <v>0.28399099999999999</v>
      </c>
      <c r="BD256" s="42">
        <f t="shared" si="329"/>
        <v>2.2057319999999998</v>
      </c>
      <c r="BE256" s="42">
        <f t="shared" si="329"/>
        <v>6.6179110000000003</v>
      </c>
      <c r="BF256" s="42">
        <f t="shared" si="329"/>
        <v>0.46768199999999999</v>
      </c>
      <c r="BG256" s="42">
        <f t="shared" si="329"/>
        <v>21.517002999999999</v>
      </c>
      <c r="BH256" s="42">
        <f t="shared" si="329"/>
        <v>17.245511</v>
      </c>
      <c r="BI256" s="42">
        <f t="shared" si="329"/>
        <v>21.617395999999999</v>
      </c>
      <c r="BJ256" s="42">
        <f t="shared" si="329"/>
        <v>1.4726159999999999</v>
      </c>
      <c r="BK256" s="42">
        <f t="shared" si="329"/>
        <v>0.81064999999999998</v>
      </c>
      <c r="BL256" s="42">
        <f t="shared" si="329"/>
        <v>119.010201</v>
      </c>
      <c r="BM256" s="42">
        <f t="shared" si="329"/>
        <v>30.338605999999999</v>
      </c>
      <c r="BN256" s="42">
        <f t="shared" si="329"/>
        <v>3.2604739999999999</v>
      </c>
      <c r="BO256" s="42">
        <f t="shared" ref="BO256:DZ256" si="330">ROUND(((BO50)*(1+BO197+BO198))/BO48,6)</f>
        <v>6.0096939999999996</v>
      </c>
      <c r="BP256" s="42">
        <f t="shared" si="330"/>
        <v>13.120248</v>
      </c>
      <c r="BQ256" s="42">
        <f t="shared" si="330"/>
        <v>0.80441099999999999</v>
      </c>
      <c r="BR256" s="42">
        <f t="shared" si="330"/>
        <v>1.0744880000000001</v>
      </c>
      <c r="BS256" s="42">
        <f t="shared" si="330"/>
        <v>1.139453</v>
      </c>
      <c r="BT256" s="42">
        <f t="shared" si="330"/>
        <v>2.619793</v>
      </c>
      <c r="BU256" s="42">
        <f t="shared" si="330"/>
        <v>8.3534520000000008</v>
      </c>
      <c r="BV256" s="42">
        <f t="shared" si="330"/>
        <v>1.236394</v>
      </c>
      <c r="BW256" s="42">
        <f t="shared" si="330"/>
        <v>1.352277</v>
      </c>
      <c r="BX256" s="42">
        <f t="shared" si="330"/>
        <v>18.724122000000001</v>
      </c>
      <c r="BY256" s="42">
        <f t="shared" si="330"/>
        <v>9.0121040000000008</v>
      </c>
      <c r="BZ256" s="42">
        <f t="shared" si="330"/>
        <v>33.95411</v>
      </c>
      <c r="CA256" s="42">
        <f t="shared" si="330"/>
        <v>12.439063000000001</v>
      </c>
      <c r="CB256" s="42">
        <f t="shared" si="330"/>
        <v>8.7486999999999995E-2</v>
      </c>
      <c r="CC256" s="42">
        <f t="shared" si="330"/>
        <v>47.611612000000001</v>
      </c>
      <c r="CD256" s="42">
        <f t="shared" si="330"/>
        <v>151.84443099999999</v>
      </c>
      <c r="CE256" s="42">
        <f t="shared" si="330"/>
        <v>26.473234999999999</v>
      </c>
      <c r="CF256" s="42">
        <f t="shared" si="330"/>
        <v>30.360061999999999</v>
      </c>
      <c r="CG256" s="42">
        <f t="shared" si="330"/>
        <v>44.048659999999998</v>
      </c>
      <c r="CH256" s="42">
        <f t="shared" si="330"/>
        <v>58.216065</v>
      </c>
      <c r="CI256" s="42">
        <f t="shared" si="330"/>
        <v>9.6492509999999996</v>
      </c>
      <c r="CJ256" s="42">
        <f t="shared" si="330"/>
        <v>3.3176459999999999</v>
      </c>
      <c r="CK256" s="42">
        <f t="shared" si="330"/>
        <v>0.72212200000000004</v>
      </c>
      <c r="CL256" s="42">
        <f t="shared" si="330"/>
        <v>4.6753749999999998</v>
      </c>
      <c r="CM256" s="42">
        <f t="shared" si="330"/>
        <v>3.7141899999999999</v>
      </c>
      <c r="CN256" s="42">
        <f t="shared" si="330"/>
        <v>0.26484200000000002</v>
      </c>
      <c r="CO256" s="42">
        <f t="shared" si="330"/>
        <v>0.38220300000000001</v>
      </c>
      <c r="CP256" s="42">
        <f t="shared" si="330"/>
        <v>2.1883659999999998</v>
      </c>
      <c r="CQ256" s="42">
        <f t="shared" si="330"/>
        <v>6.8270489999999997</v>
      </c>
      <c r="CR256" s="42">
        <f t="shared" si="330"/>
        <v>9.1222359999999991</v>
      </c>
      <c r="CS256" s="42">
        <f t="shared" si="330"/>
        <v>18.147767000000002</v>
      </c>
      <c r="CT256" s="42">
        <f t="shared" si="330"/>
        <v>20.353843000000001</v>
      </c>
      <c r="CU256" s="42">
        <f t="shared" si="330"/>
        <v>46.876483999999998</v>
      </c>
      <c r="CV256" s="42">
        <f t="shared" si="330"/>
        <v>40.568874000000001</v>
      </c>
      <c r="CW256" s="42">
        <f t="shared" si="330"/>
        <v>14.630602</v>
      </c>
      <c r="CX256" s="42">
        <f t="shared" si="330"/>
        <v>12.522093999999999</v>
      </c>
      <c r="CY256" s="42">
        <f t="shared" si="330"/>
        <v>159.11772199999999</v>
      </c>
      <c r="CZ256" s="42">
        <f t="shared" si="330"/>
        <v>4.4524689999999998</v>
      </c>
      <c r="DA256" s="42">
        <f t="shared" si="330"/>
        <v>24.550833999999998</v>
      </c>
      <c r="DB256" s="42">
        <f t="shared" si="330"/>
        <v>29.342001</v>
      </c>
      <c r="DC256" s="42">
        <f t="shared" si="330"/>
        <v>18.654945999999999</v>
      </c>
      <c r="DD256" s="42">
        <f t="shared" si="330"/>
        <v>3.0585499999999999</v>
      </c>
      <c r="DE256" s="42">
        <f t="shared" si="330"/>
        <v>4.6658799999999996</v>
      </c>
      <c r="DF256" s="42">
        <f t="shared" si="330"/>
        <v>0.48904799999999998</v>
      </c>
      <c r="DG256" s="42">
        <f t="shared" si="330"/>
        <v>20.939415</v>
      </c>
      <c r="DH256" s="42">
        <f t="shared" si="330"/>
        <v>2.4554239999999998</v>
      </c>
      <c r="DI256" s="42">
        <f t="shared" si="330"/>
        <v>2.0592169999999999</v>
      </c>
      <c r="DJ256" s="42">
        <f t="shared" si="330"/>
        <v>16.204338</v>
      </c>
      <c r="DK256" s="42">
        <f t="shared" si="330"/>
        <v>20.7179</v>
      </c>
      <c r="DL256" s="42">
        <f t="shared" si="330"/>
        <v>1.5855319999999999</v>
      </c>
      <c r="DM256" s="42">
        <f t="shared" si="330"/>
        <v>42.460422000000001</v>
      </c>
      <c r="DN256" s="42">
        <f t="shared" si="330"/>
        <v>3.9220619999999999</v>
      </c>
      <c r="DO256" s="42">
        <f t="shared" si="330"/>
        <v>3.3667699999999998</v>
      </c>
      <c r="DP256" s="42">
        <f t="shared" si="330"/>
        <v>33.833702000000002</v>
      </c>
      <c r="DQ256" s="42">
        <f t="shared" si="330"/>
        <v>3.5540440000000002</v>
      </c>
      <c r="DR256" s="42">
        <f t="shared" si="330"/>
        <v>12.503821</v>
      </c>
      <c r="DS256" s="42">
        <f t="shared" si="330"/>
        <v>25.563199999999998</v>
      </c>
      <c r="DT256" s="42">
        <f t="shared" si="330"/>
        <v>93.213177999999999</v>
      </c>
      <c r="DU256" s="42">
        <f t="shared" si="330"/>
        <v>36.517184999999998</v>
      </c>
      <c r="DV256" s="42">
        <f t="shared" si="330"/>
        <v>123.72354900000001</v>
      </c>
      <c r="DW256" s="42">
        <f t="shared" si="330"/>
        <v>49.666499999999999</v>
      </c>
      <c r="DX256" s="42">
        <f t="shared" si="330"/>
        <v>13.927668000000001</v>
      </c>
      <c r="DY256" s="42">
        <f t="shared" si="330"/>
        <v>8.1296140000000001</v>
      </c>
      <c r="DZ256" s="42">
        <f t="shared" si="330"/>
        <v>5.5562959999999997</v>
      </c>
      <c r="EA256" s="42">
        <f t="shared" ref="EA256:FX256" si="331">ROUND(((EA50)*(1+EA197+EA198))/EA48,6)</f>
        <v>2.5755690000000002</v>
      </c>
      <c r="EB256" s="42">
        <f t="shared" si="331"/>
        <v>13.103813000000001</v>
      </c>
      <c r="EC256" s="42">
        <f t="shared" si="331"/>
        <v>29.786362</v>
      </c>
      <c r="ED256" s="42">
        <f t="shared" si="331"/>
        <v>0.29550300000000002</v>
      </c>
      <c r="EE256" s="42">
        <f t="shared" si="331"/>
        <v>68.771203</v>
      </c>
      <c r="EF256" s="42">
        <f t="shared" si="331"/>
        <v>10.671199</v>
      </c>
      <c r="EG256" s="42">
        <f t="shared" si="331"/>
        <v>35.365234000000001</v>
      </c>
      <c r="EH256" s="42">
        <f t="shared" si="331"/>
        <v>76.469354999999993</v>
      </c>
      <c r="EI256" s="42">
        <f t="shared" si="331"/>
        <v>0.85280500000000004</v>
      </c>
      <c r="EJ256" s="42">
        <f t="shared" si="331"/>
        <v>1.220402</v>
      </c>
      <c r="EK256" s="42">
        <f t="shared" si="331"/>
        <v>1.8352470000000001</v>
      </c>
      <c r="EL256" s="42">
        <f t="shared" si="331"/>
        <v>3.737152</v>
      </c>
      <c r="EM256" s="42">
        <f t="shared" si="331"/>
        <v>10.331334</v>
      </c>
      <c r="EN256" s="42">
        <f t="shared" si="331"/>
        <v>15.303710000000001</v>
      </c>
      <c r="EO256" s="42">
        <f t="shared" si="331"/>
        <v>23.463875000000002</v>
      </c>
      <c r="EP256" s="42">
        <f t="shared" si="331"/>
        <v>8.3752429999999993</v>
      </c>
      <c r="EQ256" s="42">
        <f t="shared" si="331"/>
        <v>8.8170000000000002E-3</v>
      </c>
      <c r="ER256" s="42">
        <f t="shared" si="331"/>
        <v>10.818474</v>
      </c>
      <c r="ES256" s="42">
        <f t="shared" si="331"/>
        <v>42.392175000000002</v>
      </c>
      <c r="ET256" s="42">
        <f t="shared" si="331"/>
        <v>30.422156999999999</v>
      </c>
      <c r="EU256" s="42">
        <f t="shared" si="331"/>
        <v>26.383078000000001</v>
      </c>
      <c r="EV256" s="42">
        <f t="shared" si="331"/>
        <v>19.570045</v>
      </c>
      <c r="EW256" s="42">
        <f t="shared" si="331"/>
        <v>1.1240600000000001</v>
      </c>
      <c r="EX256" s="42">
        <f t="shared" si="331"/>
        <v>19.208286000000001</v>
      </c>
      <c r="EY256" s="42">
        <f t="shared" si="331"/>
        <v>25.141652000000001</v>
      </c>
      <c r="EZ256" s="42">
        <f t="shared" si="331"/>
        <v>36.352238999999997</v>
      </c>
      <c r="FA256" s="42">
        <f t="shared" si="331"/>
        <v>0.43062600000000001</v>
      </c>
      <c r="FB256" s="42">
        <f t="shared" si="331"/>
        <v>2.708386</v>
      </c>
      <c r="FC256" s="42">
        <f t="shared" si="331"/>
        <v>3.3986999999999998</v>
      </c>
      <c r="FD256" s="42">
        <f t="shared" si="331"/>
        <v>22.449733999999999</v>
      </c>
      <c r="FE256" s="42">
        <f t="shared" si="331"/>
        <v>32.489668999999999</v>
      </c>
      <c r="FF256" s="42">
        <f t="shared" si="331"/>
        <v>49.119329999999998</v>
      </c>
      <c r="FG256" s="42">
        <f t="shared" si="331"/>
        <v>44.898401999999997</v>
      </c>
      <c r="FH256" s="42">
        <f t="shared" si="331"/>
        <v>27.021685999999999</v>
      </c>
      <c r="FI256" s="42">
        <f t="shared" si="331"/>
        <v>0.64639999999999997</v>
      </c>
      <c r="FJ256" s="42">
        <f t="shared" si="331"/>
        <v>1.0959030000000001</v>
      </c>
      <c r="FK256" s="42">
        <f t="shared" si="331"/>
        <v>0.55110999999999999</v>
      </c>
      <c r="FL256" s="42">
        <f t="shared" si="331"/>
        <v>0.64194799999999996</v>
      </c>
      <c r="FM256" s="42">
        <f t="shared" si="331"/>
        <v>1.596657</v>
      </c>
      <c r="FN256" s="42">
        <f t="shared" si="331"/>
        <v>0.40598699999999999</v>
      </c>
      <c r="FO256" s="42">
        <f t="shared" si="331"/>
        <v>0.42244199999999998</v>
      </c>
      <c r="FP256" s="42">
        <f t="shared" si="331"/>
        <v>0.69925999999999999</v>
      </c>
      <c r="FQ256" s="42">
        <f t="shared" si="331"/>
        <v>2.1031780000000002</v>
      </c>
      <c r="FR256" s="42">
        <f t="shared" si="331"/>
        <v>2.8659849999999998</v>
      </c>
      <c r="FS256" s="42">
        <f t="shared" si="331"/>
        <v>1.9450810000000001</v>
      </c>
      <c r="FT256" s="42">
        <f t="shared" si="331"/>
        <v>1.758575</v>
      </c>
      <c r="FU256" s="42">
        <f t="shared" si="331"/>
        <v>7.159097</v>
      </c>
      <c r="FV256" s="42">
        <f t="shared" si="331"/>
        <v>8.3276760000000003</v>
      </c>
      <c r="FW256" s="42">
        <f t="shared" si="331"/>
        <v>49.823830999999998</v>
      </c>
      <c r="FX256" s="42">
        <f t="shared" si="331"/>
        <v>64.263898999999995</v>
      </c>
      <c r="FY256" s="42"/>
      <c r="FZ256" s="42"/>
      <c r="GA256" s="42"/>
      <c r="GB256" s="42"/>
      <c r="GC256" s="42"/>
      <c r="GD256" s="42"/>
      <c r="GE256" s="42"/>
      <c r="GF256" s="42"/>
      <c r="GG256" s="7"/>
      <c r="GH256" s="7"/>
      <c r="GI256" s="7"/>
      <c r="GJ256" s="7"/>
      <c r="GK256" s="7"/>
      <c r="GL256" s="7"/>
      <c r="GM256" s="7"/>
    </row>
    <row r="257" spans="1:195" x14ac:dyDescent="0.2">
      <c r="A257" s="7"/>
      <c r="B257" s="7" t="s">
        <v>810</v>
      </c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  <c r="DB257" s="42"/>
      <c r="DC257" s="42"/>
      <c r="DD257" s="42"/>
      <c r="DE257" s="42"/>
      <c r="DF257" s="42"/>
      <c r="DG257" s="42"/>
      <c r="DH257" s="42"/>
      <c r="DI257" s="42"/>
      <c r="DJ257" s="42"/>
      <c r="DK257" s="42"/>
      <c r="DL257" s="42"/>
      <c r="DM257" s="42"/>
      <c r="DN257" s="42"/>
      <c r="DO257" s="42"/>
      <c r="DP257" s="42"/>
      <c r="DQ257" s="42"/>
      <c r="DR257" s="42"/>
      <c r="DS257" s="42"/>
      <c r="DT257" s="42"/>
      <c r="DU257" s="42"/>
      <c r="DV257" s="42"/>
      <c r="DW257" s="42"/>
      <c r="DX257" s="42"/>
      <c r="DY257" s="42"/>
      <c r="DZ257" s="42"/>
      <c r="EA257" s="42"/>
      <c r="EB257" s="42"/>
      <c r="EC257" s="42"/>
      <c r="ED257" s="42"/>
      <c r="EE257" s="42"/>
      <c r="EF257" s="42"/>
      <c r="EG257" s="42"/>
      <c r="EH257" s="42"/>
      <c r="EI257" s="42"/>
      <c r="EJ257" s="42"/>
      <c r="EK257" s="42"/>
      <c r="EL257" s="42"/>
      <c r="EM257" s="42"/>
      <c r="EN257" s="42"/>
      <c r="EO257" s="42"/>
      <c r="EP257" s="42"/>
      <c r="EQ257" s="42"/>
      <c r="ER257" s="42"/>
      <c r="ES257" s="42"/>
      <c r="ET257" s="42"/>
      <c r="EU257" s="42"/>
      <c r="EV257" s="42"/>
      <c r="EW257" s="42"/>
      <c r="EX257" s="42"/>
      <c r="EY257" s="42"/>
      <c r="EZ257" s="42"/>
      <c r="FA257" s="42"/>
      <c r="FB257" s="42"/>
      <c r="FC257" s="42"/>
      <c r="FD257" s="42"/>
      <c r="FE257" s="42"/>
      <c r="FF257" s="42"/>
      <c r="FG257" s="42"/>
      <c r="FH257" s="42"/>
      <c r="FI257" s="42"/>
      <c r="FJ257" s="42"/>
      <c r="FK257" s="42"/>
      <c r="FL257" s="42"/>
      <c r="FM257" s="42"/>
      <c r="FN257" s="42"/>
      <c r="FO257" s="42"/>
      <c r="FP257" s="42"/>
      <c r="FQ257" s="42"/>
      <c r="FR257" s="42"/>
      <c r="FS257" s="42"/>
      <c r="FT257" s="42"/>
      <c r="FU257" s="42"/>
      <c r="FV257" s="42"/>
      <c r="FW257" s="42"/>
      <c r="FX257" s="42"/>
      <c r="FY257" s="42"/>
      <c r="FZ257" s="42"/>
      <c r="GA257" s="7"/>
      <c r="GB257" s="42"/>
      <c r="GC257" s="42"/>
      <c r="GD257" s="42"/>
      <c r="GE257" s="42"/>
      <c r="GF257" s="42"/>
      <c r="GG257" s="7"/>
      <c r="GH257" s="7"/>
      <c r="GI257" s="7"/>
      <c r="GJ257" s="7"/>
      <c r="GK257" s="7"/>
      <c r="GL257" s="7"/>
      <c r="GM257" s="7"/>
    </row>
    <row r="258" spans="1:195" x14ac:dyDescent="0.2">
      <c r="A258" s="7"/>
      <c r="B258" s="7" t="s">
        <v>811</v>
      </c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  <c r="DB258" s="42"/>
      <c r="DC258" s="42"/>
      <c r="DD258" s="42"/>
      <c r="DE258" s="42"/>
      <c r="DF258" s="42"/>
      <c r="DG258" s="42"/>
      <c r="DH258" s="42"/>
      <c r="DI258" s="42"/>
      <c r="DJ258" s="42"/>
      <c r="DK258" s="42"/>
      <c r="DL258" s="42"/>
      <c r="DM258" s="42"/>
      <c r="DN258" s="42"/>
      <c r="DO258" s="42"/>
      <c r="DP258" s="42"/>
      <c r="DQ258" s="42"/>
      <c r="DR258" s="42"/>
      <c r="DS258" s="42"/>
      <c r="DT258" s="42"/>
      <c r="DU258" s="42"/>
      <c r="DV258" s="42"/>
      <c r="DW258" s="42"/>
      <c r="DX258" s="42"/>
      <c r="DY258" s="42"/>
      <c r="DZ258" s="42"/>
      <c r="EA258" s="42"/>
      <c r="EB258" s="42"/>
      <c r="EC258" s="42"/>
      <c r="ED258" s="42"/>
      <c r="EE258" s="42"/>
      <c r="EF258" s="42"/>
      <c r="EG258" s="42"/>
      <c r="EH258" s="42"/>
      <c r="EI258" s="42"/>
      <c r="EJ258" s="42"/>
      <c r="EK258" s="42"/>
      <c r="EL258" s="42"/>
      <c r="EM258" s="42"/>
      <c r="EN258" s="42"/>
      <c r="EO258" s="42"/>
      <c r="EP258" s="42"/>
      <c r="EQ258" s="42"/>
      <c r="ER258" s="42"/>
      <c r="ES258" s="42"/>
      <c r="ET258" s="42"/>
      <c r="EU258" s="42"/>
      <c r="EV258" s="42"/>
      <c r="EW258" s="42"/>
      <c r="EX258" s="42"/>
      <c r="EY258" s="42"/>
      <c r="EZ258" s="42"/>
      <c r="FA258" s="42"/>
      <c r="FB258" s="42"/>
      <c r="FC258" s="42"/>
      <c r="FD258" s="42"/>
      <c r="FE258" s="42"/>
      <c r="FF258" s="42"/>
      <c r="FG258" s="42"/>
      <c r="FH258" s="42"/>
      <c r="FI258" s="42"/>
      <c r="FJ258" s="42"/>
      <c r="FK258" s="42"/>
      <c r="FL258" s="42"/>
      <c r="FM258" s="42"/>
      <c r="FN258" s="42"/>
      <c r="FO258" s="42"/>
      <c r="FP258" s="42"/>
      <c r="FQ258" s="42"/>
      <c r="FR258" s="42"/>
      <c r="FS258" s="42"/>
      <c r="FT258" s="42"/>
      <c r="FU258" s="42"/>
      <c r="FV258" s="42"/>
      <c r="FW258" s="42"/>
      <c r="FX258" s="42"/>
      <c r="FY258" s="42"/>
      <c r="FZ258" s="42"/>
      <c r="GA258" s="7"/>
      <c r="GB258" s="42"/>
      <c r="GC258" s="42"/>
      <c r="GD258" s="42"/>
      <c r="GE258" s="42"/>
      <c r="GF258" s="42"/>
      <c r="GG258" s="7"/>
      <c r="GH258" s="7"/>
      <c r="GI258" s="7"/>
      <c r="GJ258" s="7"/>
      <c r="GK258" s="7"/>
      <c r="GL258" s="7"/>
      <c r="GM258" s="7"/>
    </row>
    <row r="259" spans="1:195" x14ac:dyDescent="0.2">
      <c r="A259" s="6" t="s">
        <v>812</v>
      </c>
      <c r="B259" s="7" t="s">
        <v>813</v>
      </c>
      <c r="C259" s="42">
        <f t="shared" ref="C259:AY259" si="332">MIN(C251,C253)</f>
        <v>2.7E-2</v>
      </c>
      <c r="D259" s="42">
        <f t="shared" si="332"/>
        <v>2.7E-2</v>
      </c>
      <c r="E259" s="42">
        <f t="shared" si="332"/>
        <v>2.6688E-2</v>
      </c>
      <c r="F259" s="42">
        <f t="shared" si="332"/>
        <v>2.7E-2</v>
      </c>
      <c r="G259" s="42">
        <f t="shared" si="332"/>
        <v>2.4285000000000001E-2</v>
      </c>
      <c r="H259" s="42">
        <f t="shared" si="332"/>
        <v>2.7E-2</v>
      </c>
      <c r="I259" s="42">
        <f t="shared" si="332"/>
        <v>2.7E-2</v>
      </c>
      <c r="J259" s="42">
        <f t="shared" si="332"/>
        <v>2.7E-2</v>
      </c>
      <c r="K259" s="42">
        <f t="shared" si="332"/>
        <v>2.7E-2</v>
      </c>
      <c r="L259" s="42">
        <f t="shared" si="332"/>
        <v>2.3895E-2</v>
      </c>
      <c r="M259" s="42">
        <f t="shared" si="332"/>
        <v>2.2946999999999999E-2</v>
      </c>
      <c r="N259" s="42">
        <f t="shared" si="332"/>
        <v>1.8756000000000002E-2</v>
      </c>
      <c r="O259" s="42">
        <f t="shared" si="332"/>
        <v>2.7E-2</v>
      </c>
      <c r="P259" s="42">
        <f t="shared" si="332"/>
        <v>2.7E-2</v>
      </c>
      <c r="Q259" s="42">
        <f t="shared" si="332"/>
        <v>2.7E-2</v>
      </c>
      <c r="R259" s="42">
        <f t="shared" si="332"/>
        <v>2.5908999999999998E-2</v>
      </c>
      <c r="S259" s="42">
        <f t="shared" si="332"/>
        <v>2.3014E-2</v>
      </c>
      <c r="T259" s="42">
        <f t="shared" si="332"/>
        <v>2.1300999999999997E-2</v>
      </c>
      <c r="U259" s="42">
        <f t="shared" si="332"/>
        <v>2.0801E-2</v>
      </c>
      <c r="V259" s="42">
        <f t="shared" si="332"/>
        <v>2.7E-2</v>
      </c>
      <c r="W259" s="42">
        <f t="shared" si="332"/>
        <v>2.7E-2</v>
      </c>
      <c r="X259" s="42">
        <f t="shared" si="332"/>
        <v>1.2756E-2</v>
      </c>
      <c r="Y259" s="42">
        <f t="shared" si="332"/>
        <v>2.1498E-2</v>
      </c>
      <c r="Z259" s="42">
        <f t="shared" si="332"/>
        <v>2.0915E-2</v>
      </c>
      <c r="AA259" s="42">
        <f t="shared" si="332"/>
        <v>2.6995000000000002E-2</v>
      </c>
      <c r="AB259" s="42">
        <f t="shared" si="332"/>
        <v>2.7E-2</v>
      </c>
      <c r="AC259" s="42">
        <f t="shared" si="332"/>
        <v>1.7981999999999998E-2</v>
      </c>
      <c r="AD259" s="42">
        <f t="shared" si="332"/>
        <v>1.6693000000000003E-2</v>
      </c>
      <c r="AE259" s="42">
        <f t="shared" si="332"/>
        <v>9.8139999999999998E-3</v>
      </c>
      <c r="AF259" s="42">
        <f t="shared" si="332"/>
        <v>8.6739999999999994E-3</v>
      </c>
      <c r="AG259" s="42">
        <f t="shared" si="332"/>
        <v>1.2485E-2</v>
      </c>
      <c r="AH259" s="42">
        <f t="shared" si="332"/>
        <v>1.9123000000000001E-2</v>
      </c>
      <c r="AI259" s="42">
        <f t="shared" si="332"/>
        <v>2.7E-2</v>
      </c>
      <c r="AJ259" s="42">
        <f t="shared" si="332"/>
        <v>2.0788000000000001E-2</v>
      </c>
      <c r="AK259" s="42">
        <f t="shared" si="332"/>
        <v>1.8280000000000001E-2</v>
      </c>
      <c r="AL259" s="42">
        <f t="shared" si="332"/>
        <v>2.7E-2</v>
      </c>
      <c r="AM259" s="42">
        <f t="shared" si="332"/>
        <v>1.8449E-2</v>
      </c>
      <c r="AN259" s="42">
        <f t="shared" si="332"/>
        <v>2.4902999999999998E-2</v>
      </c>
      <c r="AO259" s="42">
        <f t="shared" si="332"/>
        <v>2.4655999999999997E-2</v>
      </c>
      <c r="AP259" s="42">
        <f t="shared" si="332"/>
        <v>2.7E-2</v>
      </c>
      <c r="AQ259" s="42">
        <f t="shared" si="332"/>
        <v>1.7559000000000002E-2</v>
      </c>
      <c r="AR259" s="42">
        <f t="shared" si="332"/>
        <v>2.7E-2</v>
      </c>
      <c r="AS259" s="42">
        <f t="shared" si="332"/>
        <v>1.2137999999999999E-2</v>
      </c>
      <c r="AT259" s="42">
        <f t="shared" si="332"/>
        <v>2.7E-2</v>
      </c>
      <c r="AU259" s="42">
        <f t="shared" si="332"/>
        <v>2.1187999999999999E-2</v>
      </c>
      <c r="AV259" s="42">
        <f t="shared" si="332"/>
        <v>2.7E-2</v>
      </c>
      <c r="AW259" s="42">
        <f t="shared" si="332"/>
        <v>2.2596000000000002E-2</v>
      </c>
      <c r="AX259" s="42">
        <f t="shared" si="332"/>
        <v>1.8797999999999999E-2</v>
      </c>
      <c r="AY259" s="42">
        <f t="shared" si="332"/>
        <v>2.7E-2</v>
      </c>
      <c r="AZ259" s="42">
        <f>MIN(AZ251,AZ253)</f>
        <v>1.5720000000000001E-2</v>
      </c>
      <c r="BA259" s="42">
        <f t="shared" ref="BA259:DL259" si="333">MIN(BA251,BA253)</f>
        <v>2.3893999999999999E-2</v>
      </c>
      <c r="BB259" s="42">
        <f t="shared" si="333"/>
        <v>2.1684000000000002E-2</v>
      </c>
      <c r="BC259" s="42">
        <f t="shared" si="333"/>
        <v>2.0715000000000001E-2</v>
      </c>
      <c r="BD259" s="42">
        <f t="shared" si="333"/>
        <v>2.7E-2</v>
      </c>
      <c r="BE259" s="42">
        <f t="shared" si="333"/>
        <v>2.4815999999999998E-2</v>
      </c>
      <c r="BF259" s="42">
        <f t="shared" si="333"/>
        <v>2.7E-2</v>
      </c>
      <c r="BG259" s="42">
        <f t="shared" si="333"/>
        <v>2.7E-2</v>
      </c>
      <c r="BH259" s="42">
        <f t="shared" si="333"/>
        <v>2.3418999999999999E-2</v>
      </c>
      <c r="BI259" s="42">
        <f t="shared" si="333"/>
        <v>1.0433E-2</v>
      </c>
      <c r="BJ259" s="42">
        <f t="shared" si="333"/>
        <v>2.5164000000000002E-2</v>
      </c>
      <c r="BK259" s="42">
        <f t="shared" si="333"/>
        <v>2.6459E-2</v>
      </c>
      <c r="BL259" s="42">
        <f t="shared" si="333"/>
        <v>2.7E-2</v>
      </c>
      <c r="BM259" s="42">
        <f t="shared" si="333"/>
        <v>2.2834E-2</v>
      </c>
      <c r="BN259" s="42">
        <f t="shared" si="333"/>
        <v>2.7E-2</v>
      </c>
      <c r="BO259" s="42">
        <f t="shared" si="333"/>
        <v>1.7203E-2</v>
      </c>
      <c r="BP259" s="42">
        <f t="shared" si="333"/>
        <v>2.3702000000000001E-2</v>
      </c>
      <c r="BQ259" s="42">
        <f t="shared" si="333"/>
        <v>2.3758999999999999E-2</v>
      </c>
      <c r="BR259" s="42">
        <f t="shared" si="333"/>
        <v>6.7000000000000002E-3</v>
      </c>
      <c r="BS259" s="42">
        <f t="shared" si="333"/>
        <v>4.2309999999999995E-3</v>
      </c>
      <c r="BT259" s="42">
        <f t="shared" si="333"/>
        <v>6.0750000000000005E-3</v>
      </c>
      <c r="BU259" s="42">
        <f t="shared" si="333"/>
        <v>1.3811E-2</v>
      </c>
      <c r="BV259" s="42">
        <f t="shared" si="333"/>
        <v>1.2776999999999998E-2</v>
      </c>
      <c r="BW259" s="42">
        <f t="shared" si="333"/>
        <v>1.5736E-2</v>
      </c>
      <c r="BX259" s="42">
        <f t="shared" si="333"/>
        <v>1.8599000000000001E-2</v>
      </c>
      <c r="BY259" s="42">
        <f t="shared" si="333"/>
        <v>2.5780999999999998E-2</v>
      </c>
      <c r="BZ259" s="42">
        <f t="shared" si="333"/>
        <v>2.7E-2</v>
      </c>
      <c r="CA259" s="42">
        <f t="shared" si="333"/>
        <v>2.3040999999999999E-2</v>
      </c>
      <c r="CB259" s="42">
        <f t="shared" si="333"/>
        <v>2.7E-2</v>
      </c>
      <c r="CC259" s="42">
        <f t="shared" si="333"/>
        <v>2.4199000000000002E-2</v>
      </c>
      <c r="CD259" s="42">
        <f t="shared" si="333"/>
        <v>2.1520000000000001E-2</v>
      </c>
      <c r="CE259" s="42">
        <f t="shared" si="333"/>
        <v>2.7E-2</v>
      </c>
      <c r="CF259" s="42">
        <f t="shared" si="333"/>
        <v>2.4333999999999998E-2</v>
      </c>
      <c r="CG259" s="42">
        <f t="shared" si="333"/>
        <v>2.7E-2</v>
      </c>
      <c r="CH259" s="42">
        <f t="shared" si="333"/>
        <v>2.4187999999999998E-2</v>
      </c>
      <c r="CI259" s="42">
        <f t="shared" si="333"/>
        <v>2.6179999999999998E-2</v>
      </c>
      <c r="CJ259" s="42">
        <f t="shared" si="333"/>
        <v>2.5469000000000002E-2</v>
      </c>
      <c r="CK259" s="42">
        <f t="shared" si="333"/>
        <v>8.601000000000001E-3</v>
      </c>
      <c r="CL259" s="42">
        <f t="shared" si="333"/>
        <v>1.0228999999999999E-2</v>
      </c>
      <c r="CM259" s="42">
        <f t="shared" si="333"/>
        <v>4.274E-3</v>
      </c>
      <c r="CN259" s="42">
        <f t="shared" si="333"/>
        <v>2.7E-2</v>
      </c>
      <c r="CO259" s="42">
        <f t="shared" si="333"/>
        <v>2.436E-2</v>
      </c>
      <c r="CP259" s="42">
        <f t="shared" si="333"/>
        <v>2.0548999999999998E-2</v>
      </c>
      <c r="CQ259" s="42">
        <f t="shared" si="333"/>
        <v>1.4426999999999999E-2</v>
      </c>
      <c r="CR259" s="42">
        <f t="shared" si="333"/>
        <v>3.6800000000000001E-3</v>
      </c>
      <c r="CS259" s="42">
        <f t="shared" si="333"/>
        <v>2.4658000000000003E-2</v>
      </c>
      <c r="CT259" s="42">
        <f t="shared" si="333"/>
        <v>1.052E-2</v>
      </c>
      <c r="CU259" s="42">
        <f t="shared" si="333"/>
        <v>2.1616E-2</v>
      </c>
      <c r="CV259" s="42">
        <f t="shared" si="333"/>
        <v>1.2978999999999999E-2</v>
      </c>
      <c r="CW259" s="42">
        <f t="shared" si="333"/>
        <v>1.7379000000000002E-2</v>
      </c>
      <c r="CX259" s="42">
        <f t="shared" si="333"/>
        <v>2.3824000000000001E-2</v>
      </c>
      <c r="CY259" s="42">
        <f t="shared" si="333"/>
        <v>2.7E-2</v>
      </c>
      <c r="CZ259" s="42">
        <f t="shared" si="333"/>
        <v>2.7E-2</v>
      </c>
      <c r="DA259" s="42">
        <f t="shared" si="333"/>
        <v>2.7E-2</v>
      </c>
      <c r="DB259" s="42">
        <f t="shared" si="333"/>
        <v>2.7E-2</v>
      </c>
      <c r="DC259" s="42">
        <f t="shared" si="333"/>
        <v>1.9417999999999998E-2</v>
      </c>
      <c r="DD259" s="42">
        <f t="shared" si="333"/>
        <v>3.4300000000000003E-3</v>
      </c>
      <c r="DE259" s="42">
        <f t="shared" si="333"/>
        <v>1.1894999999999999E-2</v>
      </c>
      <c r="DF259" s="42">
        <f t="shared" si="333"/>
        <v>2.6213999999999998E-2</v>
      </c>
      <c r="DG259" s="42">
        <f t="shared" si="333"/>
        <v>2.2453000000000001E-2</v>
      </c>
      <c r="DH259" s="42">
        <f t="shared" si="333"/>
        <v>2.2515999999999998E-2</v>
      </c>
      <c r="DI259" s="42">
        <f t="shared" si="333"/>
        <v>2.0844999999999999E-2</v>
      </c>
      <c r="DJ259" s="42">
        <f t="shared" si="333"/>
        <v>2.2883000000000001E-2</v>
      </c>
      <c r="DK259" s="42">
        <f t="shared" si="333"/>
        <v>1.7658E-2</v>
      </c>
      <c r="DL259" s="42">
        <f t="shared" si="333"/>
        <v>2.3966999999999999E-2</v>
      </c>
      <c r="DM259" s="42">
        <f t="shared" ref="DM259:FX259" si="334">MIN(DM251,DM253)</f>
        <v>2.1899000000000002E-2</v>
      </c>
      <c r="DN259" s="42">
        <f t="shared" si="334"/>
        <v>2.7E-2</v>
      </c>
      <c r="DO259" s="42">
        <f t="shared" si="334"/>
        <v>2.7E-2</v>
      </c>
      <c r="DP259" s="42">
        <f t="shared" si="334"/>
        <v>2.7E-2</v>
      </c>
      <c r="DQ259" s="42">
        <f t="shared" si="334"/>
        <v>2.4545000000000001E-2</v>
      </c>
      <c r="DR259" s="42">
        <f t="shared" si="334"/>
        <v>2.6417000000000003E-2</v>
      </c>
      <c r="DS259" s="42">
        <f t="shared" si="334"/>
        <v>2.7E-2</v>
      </c>
      <c r="DT259" s="42">
        <f t="shared" si="334"/>
        <v>2.3729E-2</v>
      </c>
      <c r="DU259" s="42">
        <f t="shared" si="334"/>
        <v>2.7E-2</v>
      </c>
      <c r="DV259" s="42">
        <f t="shared" si="334"/>
        <v>2.7E-2</v>
      </c>
      <c r="DW259" s="42">
        <f t="shared" si="334"/>
        <v>2.3997000000000001E-2</v>
      </c>
      <c r="DX259" s="42">
        <f t="shared" si="334"/>
        <v>2.0931000000000002E-2</v>
      </c>
      <c r="DY259" s="42">
        <f t="shared" si="334"/>
        <v>1.4928E-2</v>
      </c>
      <c r="DZ259" s="42">
        <f t="shared" si="334"/>
        <v>1.9661999999999999E-2</v>
      </c>
      <c r="EA259" s="42">
        <f t="shared" si="334"/>
        <v>1.2173E-2</v>
      </c>
      <c r="EB259" s="42">
        <f t="shared" si="334"/>
        <v>2.7E-2</v>
      </c>
      <c r="EC259" s="42">
        <f t="shared" si="334"/>
        <v>2.7E-2</v>
      </c>
      <c r="ED259" s="42">
        <f t="shared" si="334"/>
        <v>4.4120000000000001E-3</v>
      </c>
      <c r="EE259" s="42">
        <f t="shared" si="334"/>
        <v>2.7E-2</v>
      </c>
      <c r="EF259" s="42">
        <f t="shared" si="334"/>
        <v>2.1595E-2</v>
      </c>
      <c r="EG259" s="42">
        <f t="shared" si="334"/>
        <v>2.7E-2</v>
      </c>
      <c r="EH259" s="42">
        <f t="shared" si="334"/>
        <v>2.7E-2</v>
      </c>
      <c r="EI259" s="42">
        <f t="shared" si="334"/>
        <v>2.7E-2</v>
      </c>
      <c r="EJ259" s="42">
        <f t="shared" si="334"/>
        <v>2.7E-2</v>
      </c>
      <c r="EK259" s="42">
        <f t="shared" si="334"/>
        <v>5.7670000000000004E-3</v>
      </c>
      <c r="EL259" s="42">
        <f t="shared" si="334"/>
        <v>4.1159999999999999E-3</v>
      </c>
      <c r="EM259" s="42">
        <f t="shared" si="334"/>
        <v>1.8308000000000001E-2</v>
      </c>
      <c r="EN259" s="42">
        <f t="shared" si="334"/>
        <v>2.7E-2</v>
      </c>
      <c r="EO259" s="42">
        <f t="shared" si="334"/>
        <v>2.7E-2</v>
      </c>
      <c r="EP259" s="42">
        <f t="shared" si="334"/>
        <v>2.2585999999999998E-2</v>
      </c>
      <c r="EQ259" s="42">
        <f>MIN(EQ251,EQ253,EQ256)</f>
        <v>8.5959999999999995E-3</v>
      </c>
      <c r="ER259" s="42">
        <f t="shared" si="334"/>
        <v>2.1283E-2</v>
      </c>
      <c r="ES259" s="42">
        <f t="shared" si="334"/>
        <v>2.5558000000000001E-2</v>
      </c>
      <c r="ET259" s="42">
        <f t="shared" si="334"/>
        <v>2.7E-2</v>
      </c>
      <c r="EU259" s="42">
        <f t="shared" si="334"/>
        <v>2.7E-2</v>
      </c>
      <c r="EV259" s="42">
        <f t="shared" si="334"/>
        <v>1.2964999999999999E-2</v>
      </c>
      <c r="EW259" s="42">
        <f t="shared" si="334"/>
        <v>7.2809999999999993E-3</v>
      </c>
      <c r="EX259" s="42">
        <f t="shared" si="334"/>
        <v>5.9100000000000003E-3</v>
      </c>
      <c r="EY259" s="42">
        <f t="shared" si="334"/>
        <v>2.7E-2</v>
      </c>
      <c r="EZ259" s="42">
        <f t="shared" si="334"/>
        <v>2.4941999999999999E-2</v>
      </c>
      <c r="FA259" s="42">
        <f t="shared" si="334"/>
        <v>1.0666E-2</v>
      </c>
      <c r="FB259" s="42">
        <f t="shared" si="334"/>
        <v>9.6240000000000006E-3</v>
      </c>
      <c r="FC259" s="42">
        <f t="shared" si="334"/>
        <v>2.4550000000000002E-2</v>
      </c>
      <c r="FD259" s="42">
        <f t="shared" si="334"/>
        <v>2.6438E-2</v>
      </c>
      <c r="FE259" s="42">
        <f t="shared" si="334"/>
        <v>1.6181000000000001E-2</v>
      </c>
      <c r="FF259" s="42">
        <f t="shared" si="334"/>
        <v>2.7E-2</v>
      </c>
      <c r="FG259" s="42">
        <f t="shared" si="334"/>
        <v>2.7E-2</v>
      </c>
      <c r="FH259" s="42">
        <f t="shared" si="334"/>
        <v>2.1772E-2</v>
      </c>
      <c r="FI259" s="42">
        <f t="shared" si="334"/>
        <v>8.199999999999999E-3</v>
      </c>
      <c r="FJ259" s="42">
        <f t="shared" si="334"/>
        <v>1.9900000000000001E-2</v>
      </c>
      <c r="FK259" s="42">
        <f t="shared" si="334"/>
        <v>1.0845E-2</v>
      </c>
      <c r="FL259" s="42">
        <f t="shared" si="334"/>
        <v>2.7E-2</v>
      </c>
      <c r="FM259" s="42">
        <f t="shared" si="334"/>
        <v>2.0414000000000002E-2</v>
      </c>
      <c r="FN259" s="42">
        <f t="shared" si="334"/>
        <v>2.7E-2</v>
      </c>
      <c r="FO259" s="42">
        <f t="shared" si="334"/>
        <v>4.4289999999999998E-3</v>
      </c>
      <c r="FP259" s="42">
        <f t="shared" si="334"/>
        <v>1.2143000000000001E-2</v>
      </c>
      <c r="FQ259" s="42">
        <f t="shared" si="334"/>
        <v>1.8879999999999997E-2</v>
      </c>
      <c r="FR259" s="42">
        <f t="shared" si="334"/>
        <v>8.208E-3</v>
      </c>
      <c r="FS259" s="42">
        <f t="shared" si="334"/>
        <v>5.0679999999999996E-3</v>
      </c>
      <c r="FT259" s="42">
        <f t="shared" si="334"/>
        <v>2.261E-3</v>
      </c>
      <c r="FU259" s="42">
        <f t="shared" si="334"/>
        <v>2.0344999999999999E-2</v>
      </c>
      <c r="FV259" s="42">
        <f t="shared" si="334"/>
        <v>1.7031999999999999E-2</v>
      </c>
      <c r="FW259" s="42">
        <f t="shared" si="334"/>
        <v>2.3498000000000002E-2</v>
      </c>
      <c r="FX259" s="42">
        <f t="shared" si="334"/>
        <v>2.1675E-2</v>
      </c>
      <c r="FY259" s="42"/>
      <c r="FZ259" s="42"/>
      <c r="GA259" s="7"/>
      <c r="GB259" s="42"/>
      <c r="GC259" s="42"/>
      <c r="GD259" s="42"/>
      <c r="GE259" s="42"/>
      <c r="GF259" s="42"/>
      <c r="GG259" s="7"/>
      <c r="GH259" s="7"/>
      <c r="GI259" s="7"/>
      <c r="GJ259" s="7"/>
      <c r="GK259" s="7"/>
      <c r="GL259" s="7"/>
      <c r="GM259" s="7"/>
    </row>
    <row r="260" spans="1:195" x14ac:dyDescent="0.2">
      <c r="A260" s="7"/>
      <c r="B260" s="7" t="s">
        <v>814</v>
      </c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  <c r="DB260" s="42"/>
      <c r="DC260" s="42"/>
      <c r="DD260" s="42"/>
      <c r="DE260" s="42"/>
      <c r="DF260" s="42"/>
      <c r="DG260" s="42"/>
      <c r="DH260" s="42"/>
      <c r="DI260" s="42"/>
      <c r="DJ260" s="42"/>
      <c r="DK260" s="42"/>
      <c r="DL260" s="42"/>
      <c r="DM260" s="42"/>
      <c r="DN260" s="42"/>
      <c r="DO260" s="42"/>
      <c r="DP260" s="42"/>
      <c r="DQ260" s="42"/>
      <c r="DR260" s="42"/>
      <c r="DS260" s="42"/>
      <c r="DT260" s="42"/>
      <c r="DU260" s="42"/>
      <c r="DV260" s="42"/>
      <c r="DW260" s="42"/>
      <c r="DX260" s="42"/>
      <c r="DY260" s="42"/>
      <c r="DZ260" s="42"/>
      <c r="EA260" s="42"/>
      <c r="EB260" s="42"/>
      <c r="EC260" s="42"/>
      <c r="ED260" s="42"/>
      <c r="EE260" s="42"/>
      <c r="EF260" s="42"/>
      <c r="EG260" s="42"/>
      <c r="EH260" s="42"/>
      <c r="EI260" s="42"/>
      <c r="EJ260" s="42"/>
      <c r="EK260" s="42"/>
      <c r="EL260" s="42"/>
      <c r="EM260" s="42"/>
      <c r="EN260" s="42"/>
      <c r="EO260" s="42"/>
      <c r="EP260" s="42"/>
      <c r="EQ260" s="42"/>
      <c r="ER260" s="42"/>
      <c r="ES260" s="42"/>
      <c r="ET260" s="42"/>
      <c r="EU260" s="42"/>
      <c r="EV260" s="42"/>
      <c r="EW260" s="42"/>
      <c r="EX260" s="42"/>
      <c r="EY260" s="42"/>
      <c r="EZ260" s="42"/>
      <c r="FA260" s="42"/>
      <c r="FB260" s="42"/>
      <c r="FC260" s="42"/>
      <c r="FD260" s="42"/>
      <c r="FE260" s="42"/>
      <c r="FF260" s="42"/>
      <c r="FG260" s="42"/>
      <c r="FH260" s="42"/>
      <c r="FI260" s="42"/>
      <c r="FJ260" s="42"/>
      <c r="FK260" s="42"/>
      <c r="FL260" s="42"/>
      <c r="FM260" s="42"/>
      <c r="FN260" s="42"/>
      <c r="FO260" s="42"/>
      <c r="FP260" s="42"/>
      <c r="FQ260" s="42"/>
      <c r="FR260" s="42"/>
      <c r="FS260" s="42"/>
      <c r="FT260" s="42"/>
      <c r="FU260" s="42"/>
      <c r="FV260" s="42"/>
      <c r="FW260" s="42"/>
      <c r="FX260" s="42"/>
      <c r="FY260" s="42"/>
      <c r="FZ260" s="42"/>
      <c r="GA260" s="7"/>
      <c r="GB260" s="42"/>
      <c r="GC260" s="42"/>
      <c r="GD260" s="42"/>
      <c r="GE260" s="42"/>
      <c r="GF260" s="42"/>
      <c r="GG260" s="7"/>
      <c r="GH260" s="7"/>
      <c r="GI260" s="7"/>
      <c r="GJ260" s="7"/>
      <c r="GK260" s="7"/>
      <c r="GL260" s="7"/>
      <c r="GM260" s="7"/>
    </row>
    <row r="261" spans="1:195" x14ac:dyDescent="0.2">
      <c r="A261" s="6" t="s">
        <v>815</v>
      </c>
      <c r="B261" s="7" t="s">
        <v>816</v>
      </c>
      <c r="C261" s="102">
        <v>0</v>
      </c>
      <c r="D261" s="102">
        <v>0</v>
      </c>
      <c r="E261" s="102">
        <v>0</v>
      </c>
      <c r="F261" s="102">
        <v>0</v>
      </c>
      <c r="G261" s="102">
        <v>0</v>
      </c>
      <c r="H261" s="102">
        <v>0</v>
      </c>
      <c r="I261" s="102">
        <v>0</v>
      </c>
      <c r="J261" s="102">
        <v>0</v>
      </c>
      <c r="K261" s="102">
        <v>0</v>
      </c>
      <c r="L261" s="102">
        <v>0</v>
      </c>
      <c r="M261" s="102">
        <v>0</v>
      </c>
      <c r="N261" s="102">
        <v>0</v>
      </c>
      <c r="O261" s="102">
        <v>0</v>
      </c>
      <c r="P261" s="102">
        <v>0</v>
      </c>
      <c r="Q261" s="102">
        <v>0</v>
      </c>
      <c r="R261" s="102">
        <v>0</v>
      </c>
      <c r="S261" s="102">
        <v>0</v>
      </c>
      <c r="T261" s="102">
        <v>0</v>
      </c>
      <c r="U261" s="102">
        <v>0</v>
      </c>
      <c r="V261" s="102">
        <v>0</v>
      </c>
      <c r="W261" s="102">
        <v>0</v>
      </c>
      <c r="X261" s="102">
        <v>0</v>
      </c>
      <c r="Y261" s="102">
        <v>0</v>
      </c>
      <c r="Z261" s="102">
        <v>0</v>
      </c>
      <c r="AA261" s="102">
        <v>0</v>
      </c>
      <c r="AB261" s="102">
        <v>0</v>
      </c>
      <c r="AC261" s="102">
        <v>0</v>
      </c>
      <c r="AD261" s="102">
        <v>0</v>
      </c>
      <c r="AE261" s="102">
        <v>0</v>
      </c>
      <c r="AF261" s="102">
        <v>0</v>
      </c>
      <c r="AG261" s="102">
        <v>0</v>
      </c>
      <c r="AH261" s="102">
        <v>0</v>
      </c>
      <c r="AI261" s="102">
        <v>0</v>
      </c>
      <c r="AJ261" s="102">
        <v>0</v>
      </c>
      <c r="AK261" s="102">
        <v>0</v>
      </c>
      <c r="AL261" s="102">
        <v>0</v>
      </c>
      <c r="AM261" s="102">
        <v>0</v>
      </c>
      <c r="AN261" s="102">
        <v>0</v>
      </c>
      <c r="AO261" s="102">
        <v>0</v>
      </c>
      <c r="AP261" s="102">
        <v>0</v>
      </c>
      <c r="AQ261" s="102">
        <v>0</v>
      </c>
      <c r="AR261" s="102">
        <v>0</v>
      </c>
      <c r="AS261" s="102">
        <v>0</v>
      </c>
      <c r="AT261" s="102">
        <v>0</v>
      </c>
      <c r="AU261" s="102">
        <v>0</v>
      </c>
      <c r="AV261" s="102">
        <v>0</v>
      </c>
      <c r="AW261" s="102">
        <v>0</v>
      </c>
      <c r="AX261" s="102">
        <v>0</v>
      </c>
      <c r="AY261" s="102">
        <v>0</v>
      </c>
      <c r="AZ261" s="102">
        <v>0</v>
      </c>
      <c r="BA261" s="102">
        <v>0</v>
      </c>
      <c r="BB261" s="102">
        <v>0</v>
      </c>
      <c r="BC261" s="102">
        <v>0</v>
      </c>
      <c r="BD261" s="102">
        <v>0</v>
      </c>
      <c r="BE261" s="102">
        <v>0</v>
      </c>
      <c r="BF261" s="102">
        <v>0</v>
      </c>
      <c r="BG261" s="102">
        <v>0</v>
      </c>
      <c r="BH261" s="102">
        <v>0</v>
      </c>
      <c r="BI261" s="102">
        <v>0</v>
      </c>
      <c r="BJ261" s="102">
        <v>0</v>
      </c>
      <c r="BK261" s="102">
        <v>0</v>
      </c>
      <c r="BL261" s="102">
        <v>0</v>
      </c>
      <c r="BM261" s="102">
        <v>0</v>
      </c>
      <c r="BN261" s="102">
        <v>0</v>
      </c>
      <c r="BO261" s="102">
        <v>0</v>
      </c>
      <c r="BP261" s="102">
        <v>0</v>
      </c>
      <c r="BQ261" s="102">
        <v>0</v>
      </c>
      <c r="BR261" s="102">
        <v>0</v>
      </c>
      <c r="BS261" s="102">
        <v>0</v>
      </c>
      <c r="BT261" s="102">
        <v>0</v>
      </c>
      <c r="BU261" s="102">
        <v>0</v>
      </c>
      <c r="BV261" s="102">
        <v>0</v>
      </c>
      <c r="BW261" s="102">
        <v>0</v>
      </c>
      <c r="BX261" s="102">
        <v>0</v>
      </c>
      <c r="BY261" s="102">
        <v>0</v>
      </c>
      <c r="BZ261" s="102">
        <v>0</v>
      </c>
      <c r="CA261" s="102">
        <v>0</v>
      </c>
      <c r="CB261" s="102">
        <v>0</v>
      </c>
      <c r="CC261" s="102">
        <v>0</v>
      </c>
      <c r="CD261" s="102">
        <v>0</v>
      </c>
      <c r="CE261" s="102">
        <v>0</v>
      </c>
      <c r="CF261" s="102">
        <v>0</v>
      </c>
      <c r="CG261" s="102">
        <v>0</v>
      </c>
      <c r="CH261" s="102">
        <v>0</v>
      </c>
      <c r="CI261" s="102">
        <v>0</v>
      </c>
      <c r="CJ261" s="102">
        <v>0</v>
      </c>
      <c r="CK261" s="102">
        <v>0</v>
      </c>
      <c r="CL261" s="102">
        <v>0</v>
      </c>
      <c r="CM261" s="102">
        <v>0</v>
      </c>
      <c r="CN261" s="102">
        <v>0</v>
      </c>
      <c r="CO261" s="102">
        <v>0</v>
      </c>
      <c r="CP261" s="102">
        <v>0</v>
      </c>
      <c r="CQ261" s="102">
        <v>0</v>
      </c>
      <c r="CR261" s="102">
        <v>0</v>
      </c>
      <c r="CS261" s="102">
        <v>0</v>
      </c>
      <c r="CT261" s="102">
        <v>0</v>
      </c>
      <c r="CU261" s="102">
        <v>0</v>
      </c>
      <c r="CV261" s="102">
        <v>0</v>
      </c>
      <c r="CW261" s="102">
        <v>0</v>
      </c>
      <c r="CX261" s="102">
        <v>0</v>
      </c>
      <c r="CY261" s="102">
        <v>0</v>
      </c>
      <c r="CZ261" s="102">
        <v>0</v>
      </c>
      <c r="DA261" s="102">
        <v>0</v>
      </c>
      <c r="DB261" s="102">
        <v>0</v>
      </c>
      <c r="DC261" s="102">
        <v>0</v>
      </c>
      <c r="DD261" s="102">
        <v>0</v>
      </c>
      <c r="DE261" s="102">
        <v>0</v>
      </c>
      <c r="DF261" s="102">
        <v>0</v>
      </c>
      <c r="DG261" s="102">
        <v>0</v>
      </c>
      <c r="DH261" s="102">
        <v>0</v>
      </c>
      <c r="DI261" s="102">
        <v>0</v>
      </c>
      <c r="DJ261" s="102">
        <v>0</v>
      </c>
      <c r="DK261" s="102">
        <v>0</v>
      </c>
      <c r="DL261" s="102">
        <v>0</v>
      </c>
      <c r="DM261" s="102">
        <v>0</v>
      </c>
      <c r="DN261" s="102">
        <v>0</v>
      </c>
      <c r="DO261" s="102">
        <v>0</v>
      </c>
      <c r="DP261" s="102">
        <v>0</v>
      </c>
      <c r="DQ261" s="102">
        <v>0</v>
      </c>
      <c r="DR261" s="102">
        <v>0</v>
      </c>
      <c r="DS261" s="102">
        <v>0</v>
      </c>
      <c r="DT261" s="102">
        <v>0</v>
      </c>
      <c r="DU261" s="102">
        <v>0</v>
      </c>
      <c r="DV261" s="102">
        <v>0</v>
      </c>
      <c r="DW261" s="102">
        <v>0</v>
      </c>
      <c r="DX261" s="102">
        <v>0</v>
      </c>
      <c r="DY261" s="102">
        <v>0</v>
      </c>
      <c r="DZ261" s="102">
        <v>0</v>
      </c>
      <c r="EA261" s="102">
        <v>0</v>
      </c>
      <c r="EB261" s="102">
        <v>0</v>
      </c>
      <c r="EC261" s="102">
        <v>0</v>
      </c>
      <c r="ED261" s="102">
        <v>0</v>
      </c>
      <c r="EE261" s="102">
        <v>0</v>
      </c>
      <c r="EF261" s="102">
        <v>0</v>
      </c>
      <c r="EG261" s="102">
        <v>0</v>
      </c>
      <c r="EH261" s="102">
        <v>0</v>
      </c>
      <c r="EI261" s="102">
        <v>0</v>
      </c>
      <c r="EJ261" s="102">
        <v>0</v>
      </c>
      <c r="EK261" s="102">
        <v>0</v>
      </c>
      <c r="EL261" s="102">
        <v>0</v>
      </c>
      <c r="EM261" s="102">
        <v>0</v>
      </c>
      <c r="EN261" s="102">
        <v>0</v>
      </c>
      <c r="EO261" s="102">
        <v>0</v>
      </c>
      <c r="EP261" s="102">
        <v>0</v>
      </c>
      <c r="EQ261" s="102">
        <v>0</v>
      </c>
      <c r="ER261" s="102">
        <v>0</v>
      </c>
      <c r="ES261" s="102">
        <v>0</v>
      </c>
      <c r="ET261" s="102">
        <v>0</v>
      </c>
      <c r="EU261" s="102">
        <v>0</v>
      </c>
      <c r="EV261" s="102">
        <v>0</v>
      </c>
      <c r="EW261" s="102">
        <v>0</v>
      </c>
      <c r="EX261" s="102">
        <v>0</v>
      </c>
      <c r="EY261" s="102">
        <v>0</v>
      </c>
      <c r="EZ261" s="102">
        <v>0</v>
      </c>
      <c r="FA261" s="102">
        <v>0</v>
      </c>
      <c r="FB261" s="102">
        <v>0</v>
      </c>
      <c r="FC261" s="102">
        <v>0</v>
      </c>
      <c r="FD261" s="102">
        <v>0</v>
      </c>
      <c r="FE261" s="102">
        <v>0</v>
      </c>
      <c r="FF261" s="102">
        <v>0</v>
      </c>
      <c r="FG261" s="102">
        <v>0</v>
      </c>
      <c r="FH261" s="102">
        <v>0</v>
      </c>
      <c r="FI261" s="102">
        <v>0</v>
      </c>
      <c r="FJ261" s="102">
        <v>0</v>
      </c>
      <c r="FK261" s="102">
        <v>0</v>
      </c>
      <c r="FL261" s="102">
        <v>0</v>
      </c>
      <c r="FM261" s="102">
        <v>0</v>
      </c>
      <c r="FN261" s="102">
        <v>0</v>
      </c>
      <c r="FO261" s="102">
        <v>0</v>
      </c>
      <c r="FP261" s="102">
        <v>0</v>
      </c>
      <c r="FQ261" s="102">
        <v>0</v>
      </c>
      <c r="FR261" s="102">
        <v>0</v>
      </c>
      <c r="FS261" s="102">
        <v>0</v>
      </c>
      <c r="FT261" s="102">
        <v>0</v>
      </c>
      <c r="FU261" s="102">
        <v>0</v>
      </c>
      <c r="FV261" s="102">
        <v>0</v>
      </c>
      <c r="FW261" s="102">
        <v>0</v>
      </c>
      <c r="FX261" s="102">
        <v>0</v>
      </c>
      <c r="FY261" s="42"/>
      <c r="FZ261" s="42"/>
      <c r="GA261" s="42"/>
      <c r="GB261" s="42"/>
      <c r="GC261" s="42"/>
      <c r="GD261" s="42"/>
      <c r="GE261" s="42"/>
      <c r="GF261" s="42"/>
      <c r="GG261" s="7"/>
      <c r="GH261" s="7"/>
      <c r="GI261" s="7"/>
      <c r="GJ261" s="7"/>
      <c r="GK261" s="7"/>
      <c r="GL261" s="7"/>
      <c r="GM261" s="7"/>
    </row>
    <row r="262" spans="1:195" x14ac:dyDescent="0.2">
      <c r="A262" s="6" t="s">
        <v>817</v>
      </c>
      <c r="B262" s="7" t="s">
        <v>818</v>
      </c>
      <c r="C262" s="42">
        <f t="shared" ref="C262:BN262" si="335">IF(C261&gt;0,C261,C259)</f>
        <v>2.7E-2</v>
      </c>
      <c r="D262" s="42">
        <f t="shared" si="335"/>
        <v>2.7E-2</v>
      </c>
      <c r="E262" s="42">
        <f t="shared" si="335"/>
        <v>2.6688E-2</v>
      </c>
      <c r="F262" s="42">
        <f t="shared" si="335"/>
        <v>2.7E-2</v>
      </c>
      <c r="G262" s="42">
        <f t="shared" si="335"/>
        <v>2.4285000000000001E-2</v>
      </c>
      <c r="H262" s="42">
        <f t="shared" si="335"/>
        <v>2.7E-2</v>
      </c>
      <c r="I262" s="42">
        <f t="shared" si="335"/>
        <v>2.7E-2</v>
      </c>
      <c r="J262" s="42">
        <f t="shared" si="335"/>
        <v>2.7E-2</v>
      </c>
      <c r="K262" s="42">
        <f t="shared" si="335"/>
        <v>2.7E-2</v>
      </c>
      <c r="L262" s="42">
        <f t="shared" si="335"/>
        <v>2.3895E-2</v>
      </c>
      <c r="M262" s="42">
        <f t="shared" si="335"/>
        <v>2.2946999999999999E-2</v>
      </c>
      <c r="N262" s="42">
        <f t="shared" si="335"/>
        <v>1.8756000000000002E-2</v>
      </c>
      <c r="O262" s="42">
        <f t="shared" si="335"/>
        <v>2.7E-2</v>
      </c>
      <c r="P262" s="42">
        <f t="shared" si="335"/>
        <v>2.7E-2</v>
      </c>
      <c r="Q262" s="42">
        <f t="shared" si="335"/>
        <v>2.7E-2</v>
      </c>
      <c r="R262" s="42">
        <f t="shared" si="335"/>
        <v>2.5908999999999998E-2</v>
      </c>
      <c r="S262" s="42">
        <f t="shared" si="335"/>
        <v>2.3014E-2</v>
      </c>
      <c r="T262" s="42">
        <f t="shared" si="335"/>
        <v>2.1300999999999997E-2</v>
      </c>
      <c r="U262" s="42">
        <f t="shared" si="335"/>
        <v>2.0801E-2</v>
      </c>
      <c r="V262" s="42">
        <f t="shared" si="335"/>
        <v>2.7E-2</v>
      </c>
      <c r="W262" s="42">
        <f t="shared" si="335"/>
        <v>2.7E-2</v>
      </c>
      <c r="X262" s="42">
        <f t="shared" si="335"/>
        <v>1.2756E-2</v>
      </c>
      <c r="Y262" s="42">
        <f t="shared" si="335"/>
        <v>2.1498E-2</v>
      </c>
      <c r="Z262" s="42">
        <f t="shared" si="335"/>
        <v>2.0915E-2</v>
      </c>
      <c r="AA262" s="42">
        <f t="shared" si="335"/>
        <v>2.6995000000000002E-2</v>
      </c>
      <c r="AB262" s="42">
        <f t="shared" si="335"/>
        <v>2.7E-2</v>
      </c>
      <c r="AC262" s="42">
        <f t="shared" si="335"/>
        <v>1.7981999999999998E-2</v>
      </c>
      <c r="AD262" s="42">
        <f t="shared" si="335"/>
        <v>1.6693000000000003E-2</v>
      </c>
      <c r="AE262" s="42">
        <f t="shared" si="335"/>
        <v>9.8139999999999998E-3</v>
      </c>
      <c r="AF262" s="42">
        <f t="shared" si="335"/>
        <v>8.6739999999999994E-3</v>
      </c>
      <c r="AG262" s="42">
        <f t="shared" si="335"/>
        <v>1.2485E-2</v>
      </c>
      <c r="AH262" s="42">
        <f t="shared" si="335"/>
        <v>1.9123000000000001E-2</v>
      </c>
      <c r="AI262" s="42">
        <f t="shared" si="335"/>
        <v>2.7E-2</v>
      </c>
      <c r="AJ262" s="42">
        <f t="shared" si="335"/>
        <v>2.0788000000000001E-2</v>
      </c>
      <c r="AK262" s="42">
        <f t="shared" si="335"/>
        <v>1.8280000000000001E-2</v>
      </c>
      <c r="AL262" s="42">
        <f t="shared" si="335"/>
        <v>2.7E-2</v>
      </c>
      <c r="AM262" s="42">
        <f t="shared" si="335"/>
        <v>1.8449E-2</v>
      </c>
      <c r="AN262" s="42">
        <f t="shared" si="335"/>
        <v>2.4902999999999998E-2</v>
      </c>
      <c r="AO262" s="42">
        <f t="shared" si="335"/>
        <v>2.4655999999999997E-2</v>
      </c>
      <c r="AP262" s="42">
        <f t="shared" si="335"/>
        <v>2.7E-2</v>
      </c>
      <c r="AQ262" s="42">
        <f t="shared" si="335"/>
        <v>1.7559000000000002E-2</v>
      </c>
      <c r="AR262" s="42">
        <f t="shared" si="335"/>
        <v>2.7E-2</v>
      </c>
      <c r="AS262" s="42">
        <f t="shared" si="335"/>
        <v>1.2137999999999999E-2</v>
      </c>
      <c r="AT262" s="42">
        <f t="shared" si="335"/>
        <v>2.7E-2</v>
      </c>
      <c r="AU262" s="42">
        <f t="shared" si="335"/>
        <v>2.1187999999999999E-2</v>
      </c>
      <c r="AV262" s="42">
        <f t="shared" si="335"/>
        <v>2.7E-2</v>
      </c>
      <c r="AW262" s="42">
        <f t="shared" si="335"/>
        <v>2.2596000000000002E-2</v>
      </c>
      <c r="AX262" s="42">
        <f t="shared" si="335"/>
        <v>1.8797999999999999E-2</v>
      </c>
      <c r="AY262" s="42">
        <f t="shared" si="335"/>
        <v>2.7E-2</v>
      </c>
      <c r="AZ262" s="42">
        <f t="shared" si="335"/>
        <v>1.5720000000000001E-2</v>
      </c>
      <c r="BA262" s="42">
        <f t="shared" si="335"/>
        <v>2.3893999999999999E-2</v>
      </c>
      <c r="BB262" s="42">
        <f t="shared" si="335"/>
        <v>2.1684000000000002E-2</v>
      </c>
      <c r="BC262" s="42">
        <f t="shared" si="335"/>
        <v>2.0715000000000001E-2</v>
      </c>
      <c r="BD262" s="42">
        <f t="shared" si="335"/>
        <v>2.7E-2</v>
      </c>
      <c r="BE262" s="42">
        <f t="shared" si="335"/>
        <v>2.4815999999999998E-2</v>
      </c>
      <c r="BF262" s="42">
        <f t="shared" si="335"/>
        <v>2.7E-2</v>
      </c>
      <c r="BG262" s="42">
        <f t="shared" si="335"/>
        <v>2.7E-2</v>
      </c>
      <c r="BH262" s="42">
        <f t="shared" si="335"/>
        <v>2.3418999999999999E-2</v>
      </c>
      <c r="BI262" s="42">
        <f t="shared" si="335"/>
        <v>1.0433E-2</v>
      </c>
      <c r="BJ262" s="42">
        <f t="shared" si="335"/>
        <v>2.5164000000000002E-2</v>
      </c>
      <c r="BK262" s="42">
        <f t="shared" si="335"/>
        <v>2.6459E-2</v>
      </c>
      <c r="BL262" s="42">
        <f t="shared" si="335"/>
        <v>2.7E-2</v>
      </c>
      <c r="BM262" s="42">
        <f t="shared" si="335"/>
        <v>2.2834E-2</v>
      </c>
      <c r="BN262" s="42">
        <f t="shared" si="335"/>
        <v>2.7E-2</v>
      </c>
      <c r="BO262" s="42">
        <f t="shared" ref="BO262:DZ262" si="336">IF(BO261&gt;0,BO261,BO259)</f>
        <v>1.7203E-2</v>
      </c>
      <c r="BP262" s="42">
        <f t="shared" si="336"/>
        <v>2.3702000000000001E-2</v>
      </c>
      <c r="BQ262" s="42">
        <f t="shared" si="336"/>
        <v>2.3758999999999999E-2</v>
      </c>
      <c r="BR262" s="42">
        <f t="shared" si="336"/>
        <v>6.7000000000000002E-3</v>
      </c>
      <c r="BS262" s="42">
        <f t="shared" si="336"/>
        <v>4.2309999999999995E-3</v>
      </c>
      <c r="BT262" s="42">
        <f t="shared" si="336"/>
        <v>6.0750000000000005E-3</v>
      </c>
      <c r="BU262" s="42">
        <f t="shared" si="336"/>
        <v>1.3811E-2</v>
      </c>
      <c r="BV262" s="42">
        <f t="shared" si="336"/>
        <v>1.2776999999999998E-2</v>
      </c>
      <c r="BW262" s="42">
        <f t="shared" si="336"/>
        <v>1.5736E-2</v>
      </c>
      <c r="BX262" s="42">
        <f t="shared" si="336"/>
        <v>1.8599000000000001E-2</v>
      </c>
      <c r="BY262" s="42">
        <f t="shared" si="336"/>
        <v>2.5780999999999998E-2</v>
      </c>
      <c r="BZ262" s="42">
        <f t="shared" si="336"/>
        <v>2.7E-2</v>
      </c>
      <c r="CA262" s="42">
        <f t="shared" si="336"/>
        <v>2.3040999999999999E-2</v>
      </c>
      <c r="CB262" s="42">
        <f t="shared" si="336"/>
        <v>2.7E-2</v>
      </c>
      <c r="CC262" s="42">
        <f t="shared" si="336"/>
        <v>2.4199000000000002E-2</v>
      </c>
      <c r="CD262" s="42">
        <f t="shared" si="336"/>
        <v>2.1520000000000001E-2</v>
      </c>
      <c r="CE262" s="42">
        <f t="shared" si="336"/>
        <v>2.7E-2</v>
      </c>
      <c r="CF262" s="42">
        <f t="shared" si="336"/>
        <v>2.4333999999999998E-2</v>
      </c>
      <c r="CG262" s="42">
        <f t="shared" si="336"/>
        <v>2.7E-2</v>
      </c>
      <c r="CH262" s="42">
        <f t="shared" si="336"/>
        <v>2.4187999999999998E-2</v>
      </c>
      <c r="CI262" s="42">
        <f t="shared" si="336"/>
        <v>2.6179999999999998E-2</v>
      </c>
      <c r="CJ262" s="42">
        <f t="shared" si="336"/>
        <v>2.5469000000000002E-2</v>
      </c>
      <c r="CK262" s="42">
        <f t="shared" si="336"/>
        <v>8.601000000000001E-3</v>
      </c>
      <c r="CL262" s="42">
        <f t="shared" si="336"/>
        <v>1.0228999999999999E-2</v>
      </c>
      <c r="CM262" s="42">
        <f t="shared" si="336"/>
        <v>4.274E-3</v>
      </c>
      <c r="CN262" s="42">
        <f t="shared" si="336"/>
        <v>2.7E-2</v>
      </c>
      <c r="CO262" s="42">
        <f t="shared" si="336"/>
        <v>2.436E-2</v>
      </c>
      <c r="CP262" s="42">
        <f t="shared" si="336"/>
        <v>2.0548999999999998E-2</v>
      </c>
      <c r="CQ262" s="42">
        <f t="shared" si="336"/>
        <v>1.4426999999999999E-2</v>
      </c>
      <c r="CR262" s="42">
        <f t="shared" si="336"/>
        <v>3.6800000000000001E-3</v>
      </c>
      <c r="CS262" s="42">
        <f t="shared" si="336"/>
        <v>2.4658000000000003E-2</v>
      </c>
      <c r="CT262" s="42">
        <f t="shared" si="336"/>
        <v>1.052E-2</v>
      </c>
      <c r="CU262" s="42">
        <f t="shared" si="336"/>
        <v>2.1616E-2</v>
      </c>
      <c r="CV262" s="42">
        <f t="shared" si="336"/>
        <v>1.2978999999999999E-2</v>
      </c>
      <c r="CW262" s="42">
        <f t="shared" si="336"/>
        <v>1.7379000000000002E-2</v>
      </c>
      <c r="CX262" s="42">
        <f t="shared" si="336"/>
        <v>2.3824000000000001E-2</v>
      </c>
      <c r="CY262" s="42">
        <f t="shared" si="336"/>
        <v>2.7E-2</v>
      </c>
      <c r="CZ262" s="42">
        <f t="shared" si="336"/>
        <v>2.7E-2</v>
      </c>
      <c r="DA262" s="42">
        <f t="shared" si="336"/>
        <v>2.7E-2</v>
      </c>
      <c r="DB262" s="42">
        <f t="shared" si="336"/>
        <v>2.7E-2</v>
      </c>
      <c r="DC262" s="42">
        <f t="shared" si="336"/>
        <v>1.9417999999999998E-2</v>
      </c>
      <c r="DD262" s="42">
        <f t="shared" si="336"/>
        <v>3.4300000000000003E-3</v>
      </c>
      <c r="DE262" s="42">
        <f t="shared" si="336"/>
        <v>1.1894999999999999E-2</v>
      </c>
      <c r="DF262" s="42">
        <f t="shared" si="336"/>
        <v>2.6213999999999998E-2</v>
      </c>
      <c r="DG262" s="42">
        <f t="shared" si="336"/>
        <v>2.2453000000000001E-2</v>
      </c>
      <c r="DH262" s="42">
        <f t="shared" si="336"/>
        <v>2.2515999999999998E-2</v>
      </c>
      <c r="DI262" s="42">
        <f t="shared" si="336"/>
        <v>2.0844999999999999E-2</v>
      </c>
      <c r="DJ262" s="42">
        <f t="shared" si="336"/>
        <v>2.2883000000000001E-2</v>
      </c>
      <c r="DK262" s="42">
        <f t="shared" si="336"/>
        <v>1.7658E-2</v>
      </c>
      <c r="DL262" s="42">
        <f t="shared" si="336"/>
        <v>2.3966999999999999E-2</v>
      </c>
      <c r="DM262" s="42">
        <f t="shared" si="336"/>
        <v>2.1899000000000002E-2</v>
      </c>
      <c r="DN262" s="42">
        <f t="shared" si="336"/>
        <v>2.7E-2</v>
      </c>
      <c r="DO262" s="42">
        <f t="shared" si="336"/>
        <v>2.7E-2</v>
      </c>
      <c r="DP262" s="42">
        <f t="shared" si="336"/>
        <v>2.7E-2</v>
      </c>
      <c r="DQ262" s="42">
        <f t="shared" si="336"/>
        <v>2.4545000000000001E-2</v>
      </c>
      <c r="DR262" s="42">
        <f t="shared" si="336"/>
        <v>2.6417000000000003E-2</v>
      </c>
      <c r="DS262" s="42">
        <f t="shared" si="336"/>
        <v>2.7E-2</v>
      </c>
      <c r="DT262" s="42">
        <f t="shared" si="336"/>
        <v>2.3729E-2</v>
      </c>
      <c r="DU262" s="42">
        <f t="shared" si="336"/>
        <v>2.7E-2</v>
      </c>
      <c r="DV262" s="42">
        <f t="shared" si="336"/>
        <v>2.7E-2</v>
      </c>
      <c r="DW262" s="42">
        <f t="shared" si="336"/>
        <v>2.3997000000000001E-2</v>
      </c>
      <c r="DX262" s="42">
        <f t="shared" si="336"/>
        <v>2.0931000000000002E-2</v>
      </c>
      <c r="DY262" s="42">
        <f t="shared" si="336"/>
        <v>1.4928E-2</v>
      </c>
      <c r="DZ262" s="42">
        <f t="shared" si="336"/>
        <v>1.9661999999999999E-2</v>
      </c>
      <c r="EA262" s="42">
        <f t="shared" ref="EA262:FO262" si="337">IF(EA261&gt;0,EA261,EA259)</f>
        <v>1.2173E-2</v>
      </c>
      <c r="EB262" s="42">
        <f t="shared" si="337"/>
        <v>2.7E-2</v>
      </c>
      <c r="EC262" s="42">
        <f t="shared" si="337"/>
        <v>2.7E-2</v>
      </c>
      <c r="ED262" s="42">
        <f t="shared" si="337"/>
        <v>4.4120000000000001E-3</v>
      </c>
      <c r="EE262" s="42">
        <f t="shared" si="337"/>
        <v>2.7E-2</v>
      </c>
      <c r="EF262" s="42">
        <f t="shared" si="337"/>
        <v>2.1595E-2</v>
      </c>
      <c r="EG262" s="42">
        <f t="shared" si="337"/>
        <v>2.7E-2</v>
      </c>
      <c r="EH262" s="42">
        <f t="shared" si="337"/>
        <v>2.7E-2</v>
      </c>
      <c r="EI262" s="42">
        <f t="shared" si="337"/>
        <v>2.7E-2</v>
      </c>
      <c r="EJ262" s="42">
        <f t="shared" si="337"/>
        <v>2.7E-2</v>
      </c>
      <c r="EK262" s="42">
        <f t="shared" si="337"/>
        <v>5.7670000000000004E-3</v>
      </c>
      <c r="EL262" s="42">
        <f t="shared" si="337"/>
        <v>4.1159999999999999E-3</v>
      </c>
      <c r="EM262" s="42">
        <f t="shared" si="337"/>
        <v>1.8308000000000001E-2</v>
      </c>
      <c r="EN262" s="42">
        <f t="shared" si="337"/>
        <v>2.7E-2</v>
      </c>
      <c r="EO262" s="42">
        <f t="shared" si="337"/>
        <v>2.7E-2</v>
      </c>
      <c r="EP262" s="42">
        <f t="shared" si="337"/>
        <v>2.2585999999999998E-2</v>
      </c>
      <c r="EQ262" s="42">
        <f t="shared" si="337"/>
        <v>8.5959999999999995E-3</v>
      </c>
      <c r="ER262" s="42">
        <f t="shared" si="337"/>
        <v>2.1283E-2</v>
      </c>
      <c r="ES262" s="42">
        <f t="shared" si="337"/>
        <v>2.5558000000000001E-2</v>
      </c>
      <c r="ET262" s="42">
        <f t="shared" si="337"/>
        <v>2.7E-2</v>
      </c>
      <c r="EU262" s="42">
        <f t="shared" si="337"/>
        <v>2.7E-2</v>
      </c>
      <c r="EV262" s="42">
        <f t="shared" si="337"/>
        <v>1.2964999999999999E-2</v>
      </c>
      <c r="EW262" s="42">
        <f t="shared" si="337"/>
        <v>7.2809999999999993E-3</v>
      </c>
      <c r="EX262" s="42">
        <f t="shared" si="337"/>
        <v>5.9100000000000003E-3</v>
      </c>
      <c r="EY262" s="42">
        <f t="shared" si="337"/>
        <v>2.7E-2</v>
      </c>
      <c r="EZ262" s="42">
        <f t="shared" si="337"/>
        <v>2.4941999999999999E-2</v>
      </c>
      <c r="FA262" s="42">
        <f t="shared" si="337"/>
        <v>1.0666E-2</v>
      </c>
      <c r="FB262" s="42">
        <f t="shared" si="337"/>
        <v>9.6240000000000006E-3</v>
      </c>
      <c r="FC262" s="42">
        <f t="shared" si="337"/>
        <v>2.4550000000000002E-2</v>
      </c>
      <c r="FD262" s="42">
        <f t="shared" si="337"/>
        <v>2.6438E-2</v>
      </c>
      <c r="FE262" s="42">
        <f t="shared" si="337"/>
        <v>1.6181000000000001E-2</v>
      </c>
      <c r="FF262" s="42">
        <f t="shared" si="337"/>
        <v>2.7E-2</v>
      </c>
      <c r="FG262" s="42">
        <f t="shared" si="337"/>
        <v>2.7E-2</v>
      </c>
      <c r="FH262" s="42">
        <f t="shared" si="337"/>
        <v>2.1772E-2</v>
      </c>
      <c r="FI262" s="42">
        <f t="shared" si="337"/>
        <v>8.199999999999999E-3</v>
      </c>
      <c r="FJ262" s="42">
        <f t="shared" si="337"/>
        <v>1.9900000000000001E-2</v>
      </c>
      <c r="FK262" s="42">
        <f t="shared" si="337"/>
        <v>1.0845E-2</v>
      </c>
      <c r="FL262" s="42">
        <f t="shared" si="337"/>
        <v>2.7E-2</v>
      </c>
      <c r="FM262" s="42">
        <f t="shared" si="337"/>
        <v>2.0414000000000002E-2</v>
      </c>
      <c r="FN262" s="42">
        <f t="shared" si="337"/>
        <v>2.7E-2</v>
      </c>
      <c r="FO262" s="42">
        <f t="shared" si="337"/>
        <v>4.4289999999999998E-3</v>
      </c>
      <c r="FP262" s="42">
        <f>IF(FP261&gt;0,FP261,FP259)</f>
        <v>1.2143000000000001E-2</v>
      </c>
      <c r="FQ262" s="42">
        <f t="shared" ref="FQ262:FX262" si="338">IF(FQ261&gt;0,FQ261,FQ259)</f>
        <v>1.8879999999999997E-2</v>
      </c>
      <c r="FR262" s="42">
        <f t="shared" si="338"/>
        <v>8.208E-3</v>
      </c>
      <c r="FS262" s="42">
        <f t="shared" si="338"/>
        <v>5.0679999999999996E-3</v>
      </c>
      <c r="FT262" s="42">
        <f t="shared" si="338"/>
        <v>2.261E-3</v>
      </c>
      <c r="FU262" s="42">
        <f t="shared" si="338"/>
        <v>2.0344999999999999E-2</v>
      </c>
      <c r="FV262" s="42">
        <f t="shared" si="338"/>
        <v>1.7031999999999999E-2</v>
      </c>
      <c r="FW262" s="42">
        <f t="shared" si="338"/>
        <v>2.3498000000000002E-2</v>
      </c>
      <c r="FX262" s="42">
        <f t="shared" si="338"/>
        <v>2.1675E-2</v>
      </c>
      <c r="FY262" s="42"/>
      <c r="FZ262" s="42">
        <f t="shared" ref="FZ262" si="339">ROUND(SUM(C262:FX262)*1000,6)</f>
        <v>3700.433</v>
      </c>
      <c r="GA262" s="42"/>
      <c r="GB262" s="42"/>
      <c r="GC262" s="42"/>
      <c r="GD262" s="42"/>
      <c r="GE262" s="42"/>
      <c r="GF262" s="42"/>
      <c r="GG262" s="7"/>
      <c r="GH262" s="7"/>
      <c r="GI262" s="7"/>
      <c r="GJ262" s="7"/>
      <c r="GK262" s="7"/>
      <c r="GL262" s="7"/>
      <c r="GM262" s="7"/>
    </row>
    <row r="263" spans="1:195" x14ac:dyDescent="0.2">
      <c r="A263" s="7"/>
      <c r="B263" s="7" t="s">
        <v>819</v>
      </c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  <c r="DB263" s="42"/>
      <c r="DC263" s="42"/>
      <c r="DD263" s="42"/>
      <c r="DE263" s="42"/>
      <c r="DF263" s="42"/>
      <c r="DG263" s="42"/>
      <c r="DH263" s="42"/>
      <c r="DI263" s="42"/>
      <c r="DJ263" s="42"/>
      <c r="DK263" s="42"/>
      <c r="DL263" s="42"/>
      <c r="DM263" s="42"/>
      <c r="DN263" s="42"/>
      <c r="DO263" s="42"/>
      <c r="DP263" s="42"/>
      <c r="DQ263" s="42"/>
      <c r="DR263" s="42"/>
      <c r="DS263" s="42"/>
      <c r="DT263" s="42"/>
      <c r="DU263" s="42"/>
      <c r="DV263" s="42"/>
      <c r="DW263" s="42"/>
      <c r="DX263" s="42"/>
      <c r="DY263" s="42"/>
      <c r="DZ263" s="42"/>
      <c r="EA263" s="42"/>
      <c r="EB263" s="42"/>
      <c r="EC263" s="42"/>
      <c r="ED263" s="42"/>
      <c r="EE263" s="42"/>
      <c r="EF263" s="42"/>
      <c r="EG263" s="42"/>
      <c r="EH263" s="42"/>
      <c r="EI263" s="42"/>
      <c r="EJ263" s="42"/>
      <c r="EK263" s="42"/>
      <c r="EL263" s="42"/>
      <c r="EM263" s="42"/>
      <c r="EN263" s="42"/>
      <c r="EO263" s="42"/>
      <c r="EP263" s="42"/>
      <c r="EQ263" s="42"/>
      <c r="ER263" s="42"/>
      <c r="ES263" s="42"/>
      <c r="ET263" s="42"/>
      <c r="EU263" s="42"/>
      <c r="EV263" s="42"/>
      <c r="EW263" s="42"/>
      <c r="EX263" s="42"/>
      <c r="EY263" s="42"/>
      <c r="EZ263" s="42"/>
      <c r="FA263" s="42"/>
      <c r="FB263" s="42"/>
      <c r="FC263" s="42"/>
      <c r="FD263" s="42"/>
      <c r="FE263" s="42"/>
      <c r="FF263" s="42"/>
      <c r="FG263" s="42"/>
      <c r="FH263" s="42"/>
      <c r="FI263" s="42"/>
      <c r="FJ263" s="42"/>
      <c r="FK263" s="42"/>
      <c r="FL263" s="42"/>
      <c r="FM263" s="42"/>
      <c r="FN263" s="42"/>
      <c r="FO263" s="42"/>
      <c r="FP263" s="42"/>
      <c r="FQ263" s="42"/>
      <c r="FR263" s="42"/>
      <c r="FS263" s="42"/>
      <c r="FT263" s="42"/>
      <c r="FU263" s="42"/>
      <c r="FV263" s="42"/>
      <c r="FW263" s="42"/>
      <c r="FX263" s="42"/>
      <c r="FY263" s="102"/>
      <c r="FZ263" s="42"/>
      <c r="GA263" s="42"/>
      <c r="GB263" s="42"/>
      <c r="GC263" s="42"/>
      <c r="GD263" s="42"/>
      <c r="GE263" s="42"/>
      <c r="GF263" s="42"/>
      <c r="GG263" s="7"/>
      <c r="GH263" s="7"/>
      <c r="GI263" s="7"/>
      <c r="GJ263" s="7"/>
      <c r="GK263" s="7"/>
      <c r="GL263" s="7"/>
      <c r="GM263" s="7"/>
    </row>
    <row r="264" spans="1:195" x14ac:dyDescent="0.2">
      <c r="A264" s="6" t="s">
        <v>820</v>
      </c>
      <c r="B264" s="7" t="s">
        <v>821</v>
      </c>
      <c r="C264" s="42">
        <f>C251-C262-C270</f>
        <v>0</v>
      </c>
      <c r="D264" s="42">
        <f t="shared" ref="D264:BO264" si="340">D251-D262-D270</f>
        <v>0</v>
      </c>
      <c r="E264" s="42">
        <f t="shared" si="340"/>
        <v>0</v>
      </c>
      <c r="F264" s="42">
        <f t="shared" si="340"/>
        <v>0</v>
      </c>
      <c r="G264" s="42">
        <f t="shared" si="340"/>
        <v>0</v>
      </c>
      <c r="H264" s="42">
        <f t="shared" si="340"/>
        <v>0</v>
      </c>
      <c r="I264" s="42">
        <f t="shared" si="340"/>
        <v>0</v>
      </c>
      <c r="J264" s="42">
        <f t="shared" si="340"/>
        <v>0</v>
      </c>
      <c r="K264" s="42">
        <f t="shared" si="340"/>
        <v>0</v>
      </c>
      <c r="L264" s="42">
        <f t="shared" si="340"/>
        <v>0</v>
      </c>
      <c r="M264" s="42">
        <f t="shared" si="340"/>
        <v>0</v>
      </c>
      <c r="N264" s="42">
        <f t="shared" si="340"/>
        <v>0</v>
      </c>
      <c r="O264" s="42">
        <f t="shared" si="340"/>
        <v>0</v>
      </c>
      <c r="P264" s="42">
        <f t="shared" si="340"/>
        <v>0</v>
      </c>
      <c r="Q264" s="42">
        <f t="shared" si="340"/>
        <v>0</v>
      </c>
      <c r="R264" s="42">
        <f t="shared" si="340"/>
        <v>0</v>
      </c>
      <c r="S264" s="42">
        <f t="shared" si="340"/>
        <v>0</v>
      </c>
      <c r="T264" s="42">
        <f t="shared" si="340"/>
        <v>0</v>
      </c>
      <c r="U264" s="42">
        <f t="shared" si="340"/>
        <v>0</v>
      </c>
      <c r="V264" s="42">
        <f t="shared" si="340"/>
        <v>0</v>
      </c>
      <c r="W264" s="42">
        <f t="shared" si="340"/>
        <v>0</v>
      </c>
      <c r="X264" s="42">
        <f t="shared" si="340"/>
        <v>0</v>
      </c>
      <c r="Y264" s="42">
        <f t="shared" si="340"/>
        <v>0</v>
      </c>
      <c r="Z264" s="42">
        <f t="shared" si="340"/>
        <v>0</v>
      </c>
      <c r="AA264" s="42">
        <f t="shared" si="340"/>
        <v>0</v>
      </c>
      <c r="AB264" s="42">
        <f t="shared" si="340"/>
        <v>0</v>
      </c>
      <c r="AC264" s="42">
        <f t="shared" si="340"/>
        <v>0</v>
      </c>
      <c r="AD264" s="42">
        <f t="shared" si="340"/>
        <v>0</v>
      </c>
      <c r="AE264" s="42">
        <f t="shared" si="340"/>
        <v>0</v>
      </c>
      <c r="AF264" s="42">
        <f t="shared" si="340"/>
        <v>0</v>
      </c>
      <c r="AG264" s="42">
        <f t="shared" si="340"/>
        <v>0</v>
      </c>
      <c r="AH264" s="42">
        <f t="shared" si="340"/>
        <v>0</v>
      </c>
      <c r="AI264" s="42">
        <f t="shared" si="340"/>
        <v>0</v>
      </c>
      <c r="AJ264" s="42">
        <f t="shared" si="340"/>
        <v>0</v>
      </c>
      <c r="AK264" s="42">
        <f t="shared" si="340"/>
        <v>0</v>
      </c>
      <c r="AL264" s="42">
        <f t="shared" si="340"/>
        <v>0</v>
      </c>
      <c r="AM264" s="42">
        <f t="shared" si="340"/>
        <v>0</v>
      </c>
      <c r="AN264" s="42">
        <f t="shared" si="340"/>
        <v>0</v>
      </c>
      <c r="AO264" s="42">
        <f t="shared" si="340"/>
        <v>0</v>
      </c>
      <c r="AP264" s="42">
        <f t="shared" si="340"/>
        <v>0</v>
      </c>
      <c r="AQ264" s="42">
        <f t="shared" si="340"/>
        <v>0</v>
      </c>
      <c r="AR264" s="42">
        <f t="shared" si="340"/>
        <v>0</v>
      </c>
      <c r="AS264" s="42">
        <f t="shared" si="340"/>
        <v>0</v>
      </c>
      <c r="AT264" s="42">
        <f t="shared" si="340"/>
        <v>0</v>
      </c>
      <c r="AU264" s="42">
        <f t="shared" si="340"/>
        <v>0</v>
      </c>
      <c r="AV264" s="42">
        <f t="shared" si="340"/>
        <v>0</v>
      </c>
      <c r="AW264" s="42">
        <f t="shared" si="340"/>
        <v>0</v>
      </c>
      <c r="AX264" s="42">
        <f t="shared" si="340"/>
        <v>0</v>
      </c>
      <c r="AY264" s="42">
        <f t="shared" si="340"/>
        <v>0</v>
      </c>
      <c r="AZ264" s="42">
        <f t="shared" si="340"/>
        <v>0</v>
      </c>
      <c r="BA264" s="42">
        <f t="shared" si="340"/>
        <v>0</v>
      </c>
      <c r="BB264" s="42">
        <f t="shared" si="340"/>
        <v>0</v>
      </c>
      <c r="BC264" s="42">
        <f t="shared" si="340"/>
        <v>0</v>
      </c>
      <c r="BD264" s="42">
        <f t="shared" si="340"/>
        <v>0</v>
      </c>
      <c r="BE264" s="42">
        <f t="shared" si="340"/>
        <v>0</v>
      </c>
      <c r="BF264" s="42">
        <f t="shared" si="340"/>
        <v>0</v>
      </c>
      <c r="BG264" s="42">
        <f t="shared" si="340"/>
        <v>0</v>
      </c>
      <c r="BH264" s="42">
        <f t="shared" si="340"/>
        <v>0</v>
      </c>
      <c r="BI264" s="42">
        <f t="shared" si="340"/>
        <v>0</v>
      </c>
      <c r="BJ264" s="42">
        <f t="shared" si="340"/>
        <v>0</v>
      </c>
      <c r="BK264" s="42">
        <f t="shared" si="340"/>
        <v>0</v>
      </c>
      <c r="BL264" s="42">
        <f t="shared" si="340"/>
        <v>0</v>
      </c>
      <c r="BM264" s="42">
        <f t="shared" si="340"/>
        <v>0</v>
      </c>
      <c r="BN264" s="42">
        <f t="shared" si="340"/>
        <v>0</v>
      </c>
      <c r="BO264" s="42">
        <f t="shared" si="340"/>
        <v>0</v>
      </c>
      <c r="BP264" s="42">
        <f t="shared" ref="BP264:EA264" si="341">BP251-BP262-BP270</f>
        <v>0</v>
      </c>
      <c r="BQ264" s="42">
        <f t="shared" si="341"/>
        <v>0</v>
      </c>
      <c r="BR264" s="42">
        <f t="shared" si="341"/>
        <v>0</v>
      </c>
      <c r="BS264" s="42">
        <f t="shared" si="341"/>
        <v>0</v>
      </c>
      <c r="BT264" s="42">
        <f t="shared" si="341"/>
        <v>0</v>
      </c>
      <c r="BU264" s="42">
        <f t="shared" si="341"/>
        <v>0</v>
      </c>
      <c r="BV264" s="42">
        <f t="shared" si="341"/>
        <v>0</v>
      </c>
      <c r="BW264" s="42">
        <f t="shared" si="341"/>
        <v>0</v>
      </c>
      <c r="BX264" s="42">
        <f t="shared" si="341"/>
        <v>0</v>
      </c>
      <c r="BY264" s="42">
        <f t="shared" si="341"/>
        <v>0</v>
      </c>
      <c r="BZ264" s="42">
        <f t="shared" si="341"/>
        <v>0</v>
      </c>
      <c r="CA264" s="42">
        <f t="shared" si="341"/>
        <v>0</v>
      </c>
      <c r="CB264" s="42">
        <f t="shared" si="341"/>
        <v>0</v>
      </c>
      <c r="CC264" s="42">
        <f t="shared" si="341"/>
        <v>0</v>
      </c>
      <c r="CD264" s="42">
        <f t="shared" si="341"/>
        <v>0</v>
      </c>
      <c r="CE264" s="42">
        <f t="shared" si="341"/>
        <v>0</v>
      </c>
      <c r="CF264" s="42">
        <f t="shared" si="341"/>
        <v>0</v>
      </c>
      <c r="CG264" s="42">
        <f t="shared" si="341"/>
        <v>0</v>
      </c>
      <c r="CH264" s="42">
        <f t="shared" si="341"/>
        <v>0</v>
      </c>
      <c r="CI264" s="42">
        <f t="shared" si="341"/>
        <v>0</v>
      </c>
      <c r="CJ264" s="42">
        <f t="shared" si="341"/>
        <v>0</v>
      </c>
      <c r="CK264" s="42">
        <f t="shared" si="341"/>
        <v>0</v>
      </c>
      <c r="CL264" s="42">
        <f t="shared" si="341"/>
        <v>0</v>
      </c>
      <c r="CM264" s="42">
        <f t="shared" si="341"/>
        <v>0</v>
      </c>
      <c r="CN264" s="42">
        <f t="shared" si="341"/>
        <v>0</v>
      </c>
      <c r="CO264" s="42">
        <f t="shared" si="341"/>
        <v>0</v>
      </c>
      <c r="CP264" s="42">
        <f t="shared" si="341"/>
        <v>0</v>
      </c>
      <c r="CQ264" s="42">
        <f t="shared" si="341"/>
        <v>0</v>
      </c>
      <c r="CR264" s="42">
        <f t="shared" si="341"/>
        <v>0</v>
      </c>
      <c r="CS264" s="42">
        <f t="shared" si="341"/>
        <v>0</v>
      </c>
      <c r="CT264" s="42">
        <f t="shared" si="341"/>
        <v>0</v>
      </c>
      <c r="CU264" s="42">
        <f t="shared" si="341"/>
        <v>0</v>
      </c>
      <c r="CV264" s="42">
        <f t="shared" si="341"/>
        <v>0</v>
      </c>
      <c r="CW264" s="42">
        <f t="shared" si="341"/>
        <v>0</v>
      </c>
      <c r="CX264" s="42">
        <f t="shared" si="341"/>
        <v>0</v>
      </c>
      <c r="CY264" s="42">
        <f t="shared" si="341"/>
        <v>0</v>
      </c>
      <c r="CZ264" s="42">
        <f t="shared" si="341"/>
        <v>0</v>
      </c>
      <c r="DA264" s="42">
        <f t="shared" si="341"/>
        <v>0</v>
      </c>
      <c r="DB264" s="42">
        <f t="shared" si="341"/>
        <v>0</v>
      </c>
      <c r="DC264" s="42">
        <f t="shared" si="341"/>
        <v>0</v>
      </c>
      <c r="DD264" s="42">
        <f t="shared" si="341"/>
        <v>0</v>
      </c>
      <c r="DE264" s="42">
        <f t="shared" si="341"/>
        <v>0</v>
      </c>
      <c r="DF264" s="42">
        <f t="shared" si="341"/>
        <v>0</v>
      </c>
      <c r="DG264" s="42">
        <f t="shared" si="341"/>
        <v>0</v>
      </c>
      <c r="DH264" s="42">
        <f t="shared" si="341"/>
        <v>0</v>
      </c>
      <c r="DI264" s="42">
        <f t="shared" si="341"/>
        <v>0</v>
      </c>
      <c r="DJ264" s="42">
        <f t="shared" si="341"/>
        <v>0</v>
      </c>
      <c r="DK264" s="42">
        <f t="shared" si="341"/>
        <v>0</v>
      </c>
      <c r="DL264" s="42">
        <f t="shared" si="341"/>
        <v>0</v>
      </c>
      <c r="DM264" s="42">
        <f t="shared" si="341"/>
        <v>0</v>
      </c>
      <c r="DN264" s="42">
        <f t="shared" si="341"/>
        <v>0</v>
      </c>
      <c r="DO264" s="42">
        <f t="shared" si="341"/>
        <v>0</v>
      </c>
      <c r="DP264" s="42">
        <f t="shared" si="341"/>
        <v>0</v>
      </c>
      <c r="DQ264" s="42">
        <f t="shared" si="341"/>
        <v>0</v>
      </c>
      <c r="DR264" s="42">
        <f t="shared" si="341"/>
        <v>0</v>
      </c>
      <c r="DS264" s="42">
        <f t="shared" si="341"/>
        <v>0</v>
      </c>
      <c r="DT264" s="42">
        <f t="shared" si="341"/>
        <v>0</v>
      </c>
      <c r="DU264" s="42">
        <f t="shared" si="341"/>
        <v>0</v>
      </c>
      <c r="DV264" s="42">
        <f t="shared" si="341"/>
        <v>0</v>
      </c>
      <c r="DW264" s="42">
        <f t="shared" si="341"/>
        <v>0</v>
      </c>
      <c r="DX264" s="42">
        <f t="shared" si="341"/>
        <v>0</v>
      </c>
      <c r="DY264" s="42">
        <f t="shared" si="341"/>
        <v>0</v>
      </c>
      <c r="DZ264" s="42">
        <f t="shared" si="341"/>
        <v>0</v>
      </c>
      <c r="EA264" s="42">
        <f t="shared" si="341"/>
        <v>0</v>
      </c>
      <c r="EB264" s="42">
        <f t="shared" ref="EB264:FX264" si="342">EB251-EB262-EB270</f>
        <v>0</v>
      </c>
      <c r="EC264" s="42">
        <f t="shared" si="342"/>
        <v>0</v>
      </c>
      <c r="ED264" s="42">
        <f t="shared" si="342"/>
        <v>0</v>
      </c>
      <c r="EE264" s="42">
        <f t="shared" si="342"/>
        <v>0</v>
      </c>
      <c r="EF264" s="42">
        <f t="shared" si="342"/>
        <v>0</v>
      </c>
      <c r="EG264" s="42">
        <f t="shared" si="342"/>
        <v>0</v>
      </c>
      <c r="EH264" s="42">
        <f t="shared" si="342"/>
        <v>0</v>
      </c>
      <c r="EI264" s="42">
        <f t="shared" si="342"/>
        <v>0</v>
      </c>
      <c r="EJ264" s="42">
        <f t="shared" si="342"/>
        <v>0</v>
      </c>
      <c r="EK264" s="42">
        <f t="shared" si="342"/>
        <v>0</v>
      </c>
      <c r="EL264" s="42">
        <f t="shared" si="342"/>
        <v>0</v>
      </c>
      <c r="EM264" s="42">
        <f t="shared" si="342"/>
        <v>0</v>
      </c>
      <c r="EN264" s="42">
        <f t="shared" si="342"/>
        <v>0</v>
      </c>
      <c r="EO264" s="42">
        <f t="shared" si="342"/>
        <v>0</v>
      </c>
      <c r="EP264" s="42">
        <f t="shared" si="342"/>
        <v>0</v>
      </c>
      <c r="EQ264" s="42">
        <f t="shared" si="342"/>
        <v>0</v>
      </c>
      <c r="ER264" s="42">
        <f t="shared" si="342"/>
        <v>0</v>
      </c>
      <c r="ES264" s="42">
        <f t="shared" si="342"/>
        <v>0</v>
      </c>
      <c r="ET264" s="42">
        <f t="shared" si="342"/>
        <v>0</v>
      </c>
      <c r="EU264" s="42">
        <f t="shared" si="342"/>
        <v>0</v>
      </c>
      <c r="EV264" s="42">
        <f t="shared" si="342"/>
        <v>0</v>
      </c>
      <c r="EW264" s="42">
        <f t="shared" si="342"/>
        <v>0</v>
      </c>
      <c r="EX264" s="42">
        <f t="shared" si="342"/>
        <v>0</v>
      </c>
      <c r="EY264" s="42">
        <f t="shared" si="342"/>
        <v>0</v>
      </c>
      <c r="EZ264" s="42">
        <f t="shared" si="342"/>
        <v>0</v>
      </c>
      <c r="FA264" s="42">
        <f t="shared" si="342"/>
        <v>0</v>
      </c>
      <c r="FB264" s="42">
        <f t="shared" si="342"/>
        <v>0</v>
      </c>
      <c r="FC264" s="42">
        <f t="shared" si="342"/>
        <v>0</v>
      </c>
      <c r="FD264" s="42">
        <f t="shared" si="342"/>
        <v>0</v>
      </c>
      <c r="FE264" s="42">
        <f t="shared" si="342"/>
        <v>0</v>
      </c>
      <c r="FF264" s="42">
        <f t="shared" si="342"/>
        <v>0</v>
      </c>
      <c r="FG264" s="42">
        <f t="shared" si="342"/>
        <v>0</v>
      </c>
      <c r="FH264" s="42">
        <f t="shared" si="342"/>
        <v>0</v>
      </c>
      <c r="FI264" s="42">
        <f t="shared" si="342"/>
        <v>0</v>
      </c>
      <c r="FJ264" s="42">
        <f t="shared" si="342"/>
        <v>6.8499999999999768E-4</v>
      </c>
      <c r="FK264" s="42">
        <f t="shared" si="342"/>
        <v>0</v>
      </c>
      <c r="FL264" s="42">
        <f t="shared" si="342"/>
        <v>0</v>
      </c>
      <c r="FM264" s="42">
        <f t="shared" si="342"/>
        <v>0</v>
      </c>
      <c r="FN264" s="42">
        <f t="shared" si="342"/>
        <v>0</v>
      </c>
      <c r="FO264" s="42">
        <f t="shared" si="342"/>
        <v>9.7399999999999982E-4</v>
      </c>
      <c r="FP264" s="42">
        <f t="shared" si="342"/>
        <v>0</v>
      </c>
      <c r="FQ264" s="42">
        <f t="shared" si="342"/>
        <v>0</v>
      </c>
      <c r="FR264" s="42">
        <f t="shared" si="342"/>
        <v>3.7659999999999998E-3</v>
      </c>
      <c r="FS264" s="42">
        <f t="shared" si="342"/>
        <v>0</v>
      </c>
      <c r="FT264" s="42">
        <f>FT251-FT262-FT270</f>
        <v>1.6689999999999999E-3</v>
      </c>
      <c r="FU264" s="42">
        <f t="shared" si="342"/>
        <v>0</v>
      </c>
      <c r="FV264" s="42">
        <f t="shared" si="342"/>
        <v>0</v>
      </c>
      <c r="FW264" s="42">
        <f t="shared" si="342"/>
        <v>0</v>
      </c>
      <c r="FX264" s="42">
        <f t="shared" si="342"/>
        <v>0</v>
      </c>
      <c r="FY264" s="102"/>
      <c r="FZ264" s="42">
        <f>ROUND(SUM(C264:FX264)*1000,6)</f>
        <v>7.0940000000000003</v>
      </c>
      <c r="GA264" s="42"/>
      <c r="GB264" s="42"/>
      <c r="GC264" s="42"/>
      <c r="GD264" s="42"/>
      <c r="GE264" s="42"/>
      <c r="GF264" s="42"/>
      <c r="GG264" s="7"/>
      <c r="GH264" s="7"/>
      <c r="GI264" s="7"/>
      <c r="GJ264" s="7"/>
      <c r="GK264" s="7"/>
      <c r="GL264" s="7"/>
      <c r="GM264" s="7"/>
    </row>
    <row r="265" spans="1:195" x14ac:dyDescent="0.2">
      <c r="A265" s="6" t="s">
        <v>601</v>
      </c>
      <c r="B265" s="7" t="s">
        <v>601</v>
      </c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  <c r="DB265" s="42"/>
      <c r="DC265" s="42"/>
      <c r="DD265" s="42"/>
      <c r="DE265" s="42"/>
      <c r="DF265" s="42"/>
      <c r="DG265" s="42"/>
      <c r="DH265" s="42"/>
      <c r="DI265" s="42"/>
      <c r="DJ265" s="42"/>
      <c r="DK265" s="42"/>
      <c r="DL265" s="42"/>
      <c r="DM265" s="42"/>
      <c r="DN265" s="42"/>
      <c r="DO265" s="42"/>
      <c r="DP265" s="42"/>
      <c r="DQ265" s="42"/>
      <c r="DR265" s="42"/>
      <c r="DS265" s="42"/>
      <c r="DT265" s="42"/>
      <c r="DU265" s="42"/>
      <c r="DV265" s="42"/>
      <c r="DW265" s="42"/>
      <c r="DX265" s="42"/>
      <c r="DY265" s="42"/>
      <c r="DZ265" s="42"/>
      <c r="EA265" s="42"/>
      <c r="EB265" s="42"/>
      <c r="EC265" s="42"/>
      <c r="ED265" s="42"/>
      <c r="EE265" s="42"/>
      <c r="EF265" s="42"/>
      <c r="EG265" s="42"/>
      <c r="EH265" s="42"/>
      <c r="EI265" s="42"/>
      <c r="EJ265" s="42"/>
      <c r="EK265" s="42"/>
      <c r="EL265" s="42"/>
      <c r="EM265" s="42"/>
      <c r="EN265" s="42"/>
      <c r="EO265" s="42"/>
      <c r="EP265" s="42"/>
      <c r="EQ265" s="42"/>
      <c r="ER265" s="42"/>
      <c r="ES265" s="42"/>
      <c r="ET265" s="42"/>
      <c r="EU265" s="42"/>
      <c r="EV265" s="42"/>
      <c r="EW265" s="42"/>
      <c r="EX265" s="42"/>
      <c r="EY265" s="42"/>
      <c r="EZ265" s="42"/>
      <c r="FA265" s="42"/>
      <c r="FB265" s="42"/>
      <c r="FC265" s="42"/>
      <c r="FD265" s="42"/>
      <c r="FE265" s="42"/>
      <c r="FF265" s="42"/>
      <c r="FG265" s="42"/>
      <c r="FH265" s="42"/>
      <c r="FI265" s="42"/>
      <c r="FJ265" s="42"/>
      <c r="FK265" s="42"/>
      <c r="FL265" s="42"/>
      <c r="FM265" s="42"/>
      <c r="FN265" s="42"/>
      <c r="FO265" s="42"/>
      <c r="FP265" s="42"/>
      <c r="FQ265" s="42"/>
      <c r="FR265" s="42"/>
      <c r="FS265" s="42"/>
      <c r="FT265" s="42"/>
      <c r="FU265" s="42"/>
      <c r="FV265" s="42"/>
      <c r="FW265" s="42"/>
      <c r="FX265" s="42"/>
      <c r="FY265" s="42"/>
      <c r="FZ265" s="42"/>
      <c r="GA265" s="42"/>
      <c r="GB265" s="42"/>
      <c r="GC265" s="42"/>
      <c r="GD265" s="42"/>
      <c r="GE265" s="42"/>
      <c r="GF265" s="42"/>
      <c r="GG265" s="7"/>
      <c r="GH265" s="7"/>
      <c r="GI265" s="7"/>
      <c r="GJ265" s="7"/>
      <c r="GK265" s="7"/>
      <c r="GL265" s="7"/>
      <c r="GM265" s="7"/>
    </row>
    <row r="266" spans="1:195" ht="15.75" x14ac:dyDescent="0.25">
      <c r="A266" s="6" t="s">
        <v>601</v>
      </c>
      <c r="B266" s="43" t="s">
        <v>822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103"/>
      <c r="FZ266" s="7"/>
      <c r="GA266" s="42"/>
      <c r="GB266" s="101"/>
      <c r="GC266" s="101"/>
      <c r="GD266" s="101"/>
      <c r="GE266" s="29"/>
      <c r="GF266" s="29"/>
      <c r="GG266" s="7"/>
      <c r="GH266" s="7"/>
      <c r="GI266" s="7"/>
      <c r="GJ266" s="7"/>
      <c r="GK266" s="7"/>
      <c r="GL266" s="7"/>
      <c r="GM266" s="7"/>
    </row>
    <row r="267" spans="1:195" x14ac:dyDescent="0.2">
      <c r="A267" s="6" t="s">
        <v>823</v>
      </c>
      <c r="B267" s="7" t="s">
        <v>824</v>
      </c>
      <c r="C267" s="7">
        <f t="shared" ref="C267:BN267" si="343">C63</f>
        <v>4175724.04</v>
      </c>
      <c r="D267" s="7">
        <f t="shared" si="343"/>
        <v>17652341.900000002</v>
      </c>
      <c r="E267" s="7">
        <f t="shared" si="343"/>
        <v>3550889.51</v>
      </c>
      <c r="F267" s="7">
        <f t="shared" si="343"/>
        <v>8581867.0500000007</v>
      </c>
      <c r="G267" s="7">
        <f t="shared" si="343"/>
        <v>667226.20000000007</v>
      </c>
      <c r="H267" s="7">
        <f t="shared" si="343"/>
        <v>729007.98</v>
      </c>
      <c r="I267" s="7">
        <f t="shared" si="343"/>
        <v>4534323.53</v>
      </c>
      <c r="J267" s="7">
        <f t="shared" si="343"/>
        <v>1016296.23</v>
      </c>
      <c r="K267" s="7">
        <f t="shared" si="343"/>
        <v>174536.29</v>
      </c>
      <c r="L267" s="7">
        <f t="shared" si="343"/>
        <v>1569106.77</v>
      </c>
      <c r="M267" s="7">
        <f t="shared" si="343"/>
        <v>685483.94</v>
      </c>
      <c r="N267" s="7">
        <f t="shared" si="343"/>
        <v>29603478.170000002</v>
      </c>
      <c r="O267" s="7">
        <f t="shared" si="343"/>
        <v>6651940.6899999995</v>
      </c>
      <c r="P267" s="7">
        <f t="shared" si="343"/>
        <v>197707.31</v>
      </c>
      <c r="Q267" s="7">
        <f t="shared" si="343"/>
        <v>21381204.289999999</v>
      </c>
      <c r="R267" s="7">
        <f t="shared" si="343"/>
        <v>1665173.44</v>
      </c>
      <c r="S267" s="7">
        <f t="shared" si="343"/>
        <v>815877.51</v>
      </c>
      <c r="T267" s="7">
        <f t="shared" si="343"/>
        <v>131350.29</v>
      </c>
      <c r="U267" s="7">
        <f t="shared" si="343"/>
        <v>44761.59</v>
      </c>
      <c r="V267" s="7">
        <f t="shared" si="343"/>
        <v>161835.35</v>
      </c>
      <c r="W267" s="7">
        <f t="shared" si="343"/>
        <v>48917.79</v>
      </c>
      <c r="X267" s="7">
        <f t="shared" si="343"/>
        <v>36850.36</v>
      </c>
      <c r="Y267" s="7">
        <f t="shared" si="343"/>
        <v>384286.97</v>
      </c>
      <c r="Z267" s="7">
        <f t="shared" si="343"/>
        <v>113500.68</v>
      </c>
      <c r="AA267" s="7">
        <f t="shared" si="343"/>
        <v>15967952.130000001</v>
      </c>
      <c r="AB267" s="7">
        <f t="shared" si="343"/>
        <v>15672224.699999999</v>
      </c>
      <c r="AC267" s="7">
        <f t="shared" si="343"/>
        <v>496319.22</v>
      </c>
      <c r="AD267" s="7">
        <f t="shared" si="343"/>
        <v>492031.08</v>
      </c>
      <c r="AE267" s="7">
        <f t="shared" si="343"/>
        <v>91434.069999999992</v>
      </c>
      <c r="AF267" s="7">
        <f t="shared" si="343"/>
        <v>121229.04999999999</v>
      </c>
      <c r="AG267" s="7">
        <f t="shared" si="343"/>
        <v>398778.51</v>
      </c>
      <c r="AH267" s="7">
        <f t="shared" si="343"/>
        <v>436006.93</v>
      </c>
      <c r="AI267" s="7">
        <f t="shared" si="343"/>
        <v>138467.28999999998</v>
      </c>
      <c r="AJ267" s="7">
        <f t="shared" si="343"/>
        <v>89333.790000000008</v>
      </c>
      <c r="AK267" s="7">
        <f t="shared" si="343"/>
        <v>81706.19</v>
      </c>
      <c r="AL267" s="7">
        <f t="shared" si="343"/>
        <v>96410.48</v>
      </c>
      <c r="AM267" s="7">
        <f t="shared" si="343"/>
        <v>197073.57</v>
      </c>
      <c r="AN267" s="7">
        <f t="shared" si="343"/>
        <v>185431.63</v>
      </c>
      <c r="AO267" s="7">
        <f t="shared" si="343"/>
        <v>2582607.09</v>
      </c>
      <c r="AP267" s="7">
        <f t="shared" si="343"/>
        <v>41699880.259999998</v>
      </c>
      <c r="AQ267" s="7">
        <f t="shared" si="343"/>
        <v>188739.51</v>
      </c>
      <c r="AR267" s="7">
        <f t="shared" si="343"/>
        <v>28490765.950000003</v>
      </c>
      <c r="AS267" s="7">
        <f t="shared" si="343"/>
        <v>3135342.5199999996</v>
      </c>
      <c r="AT267" s="7">
        <f t="shared" si="343"/>
        <v>1115754.06</v>
      </c>
      <c r="AU267" s="7">
        <f t="shared" si="343"/>
        <v>147002.58999999997</v>
      </c>
      <c r="AV267" s="7">
        <f t="shared" si="343"/>
        <v>202164.38</v>
      </c>
      <c r="AW267" s="7">
        <f t="shared" si="343"/>
        <v>140772.62000000002</v>
      </c>
      <c r="AX267" s="7">
        <f t="shared" si="343"/>
        <v>69681.210000000006</v>
      </c>
      <c r="AY267" s="7">
        <f t="shared" si="343"/>
        <v>269520.44</v>
      </c>
      <c r="AZ267" s="7">
        <f t="shared" si="343"/>
        <v>5953885.7200000007</v>
      </c>
      <c r="BA267" s="7">
        <f t="shared" si="343"/>
        <v>4568067.03</v>
      </c>
      <c r="BB267" s="7">
        <f t="shared" si="343"/>
        <v>5671483.29</v>
      </c>
      <c r="BC267" s="7">
        <f t="shared" si="343"/>
        <v>9825725.6300000008</v>
      </c>
      <c r="BD267" s="7">
        <f t="shared" si="343"/>
        <v>1357526.68</v>
      </c>
      <c r="BE267" s="7">
        <f t="shared" si="343"/>
        <v>639319.23</v>
      </c>
      <c r="BF267" s="7">
        <f t="shared" si="343"/>
        <v>9022159.9000000004</v>
      </c>
      <c r="BG267" s="7">
        <f t="shared" si="343"/>
        <v>524904.56999999995</v>
      </c>
      <c r="BH267" s="7">
        <f t="shared" si="343"/>
        <v>300548.11</v>
      </c>
      <c r="BI267" s="7">
        <f t="shared" si="343"/>
        <v>221553.41</v>
      </c>
      <c r="BJ267" s="7">
        <f t="shared" si="343"/>
        <v>2594445.2199999997</v>
      </c>
      <c r="BK267" s="7">
        <f t="shared" si="343"/>
        <v>9370198.1500000004</v>
      </c>
      <c r="BL267" s="7">
        <f t="shared" si="343"/>
        <v>76091.489999999991</v>
      </c>
      <c r="BM267" s="7">
        <f t="shared" si="343"/>
        <v>285384.90999999997</v>
      </c>
      <c r="BN267" s="7">
        <f t="shared" si="343"/>
        <v>1917220.29</v>
      </c>
      <c r="BO267" s="7">
        <f t="shared" ref="BO267:DZ267" si="344">BO63</f>
        <v>854191.19</v>
      </c>
      <c r="BP267" s="7">
        <f t="shared" si="344"/>
        <v>133322.26</v>
      </c>
      <c r="BQ267" s="7">
        <f t="shared" si="344"/>
        <v>2368185.9000000004</v>
      </c>
      <c r="BR267" s="7">
        <f t="shared" si="344"/>
        <v>2199584.7999999998</v>
      </c>
      <c r="BS267" s="7">
        <f t="shared" si="344"/>
        <v>488377.2</v>
      </c>
      <c r="BT267" s="7">
        <f t="shared" si="344"/>
        <v>210514.88999999998</v>
      </c>
      <c r="BU267" s="7">
        <f t="shared" si="344"/>
        <v>223116.93000000002</v>
      </c>
      <c r="BV267" s="7">
        <f t="shared" si="344"/>
        <v>590070.02</v>
      </c>
      <c r="BW267" s="7">
        <f t="shared" si="344"/>
        <v>834262.91</v>
      </c>
      <c r="BX267" s="7">
        <f t="shared" si="344"/>
        <v>41043.939999999995</v>
      </c>
      <c r="BY267" s="7">
        <f t="shared" si="344"/>
        <v>407551.70000000007</v>
      </c>
      <c r="BZ267" s="7">
        <f t="shared" si="344"/>
        <v>92455.41</v>
      </c>
      <c r="CA267" s="7">
        <f t="shared" si="344"/>
        <v>69871.790000000008</v>
      </c>
      <c r="CB267" s="7">
        <f t="shared" si="344"/>
        <v>35924383.700000003</v>
      </c>
      <c r="CC267" s="7">
        <f t="shared" si="344"/>
        <v>151318.47999999998</v>
      </c>
      <c r="CD267" s="7">
        <f t="shared" si="344"/>
        <v>33984.58</v>
      </c>
      <c r="CE267" s="7">
        <f t="shared" si="344"/>
        <v>142742.38</v>
      </c>
      <c r="CF267" s="7">
        <f t="shared" si="344"/>
        <v>78467.48</v>
      </c>
      <c r="CG267" s="7">
        <f t="shared" si="344"/>
        <v>116263.86</v>
      </c>
      <c r="CH267" s="7">
        <f t="shared" si="344"/>
        <v>47494.470000000008</v>
      </c>
      <c r="CI267" s="7">
        <f t="shared" si="344"/>
        <v>443926.05</v>
      </c>
      <c r="CJ267" s="7">
        <f t="shared" si="344"/>
        <v>579370.03999999992</v>
      </c>
      <c r="CK267" s="7">
        <f t="shared" si="344"/>
        <v>2651369.84</v>
      </c>
      <c r="CL267" s="7">
        <f t="shared" si="344"/>
        <v>761604.01</v>
      </c>
      <c r="CM267" s="7">
        <f t="shared" si="344"/>
        <v>501383.58</v>
      </c>
      <c r="CN267" s="7">
        <f t="shared" si="344"/>
        <v>13357665.540000001</v>
      </c>
      <c r="CO267" s="7">
        <f t="shared" si="344"/>
        <v>7193127.9100000001</v>
      </c>
      <c r="CP267" s="7">
        <f t="shared" si="344"/>
        <v>447833.05</v>
      </c>
      <c r="CQ267" s="7">
        <f t="shared" si="344"/>
        <v>513840.91</v>
      </c>
      <c r="CR267" s="7">
        <f t="shared" si="344"/>
        <v>127193.01999999999</v>
      </c>
      <c r="CS267" s="7">
        <f t="shared" si="344"/>
        <v>134680.72999999998</v>
      </c>
      <c r="CT267" s="7">
        <f t="shared" si="344"/>
        <v>101584.9</v>
      </c>
      <c r="CU267" s="7">
        <f t="shared" si="344"/>
        <v>157838.42000000001</v>
      </c>
      <c r="CV267" s="7">
        <f t="shared" si="344"/>
        <v>35212.74</v>
      </c>
      <c r="CW267" s="7">
        <f t="shared" si="344"/>
        <v>124227.71999999999</v>
      </c>
      <c r="CX267" s="7">
        <f t="shared" si="344"/>
        <v>425018.12</v>
      </c>
      <c r="CY267" s="7">
        <f t="shared" si="344"/>
        <v>39476.140000000007</v>
      </c>
      <c r="CZ267" s="7">
        <f t="shared" si="344"/>
        <v>1428174.25</v>
      </c>
      <c r="DA267" s="7">
        <f t="shared" si="344"/>
        <v>115405.47</v>
      </c>
      <c r="DB267" s="7">
        <f t="shared" si="344"/>
        <v>232423.89999999997</v>
      </c>
      <c r="DC267" s="7">
        <f t="shared" si="344"/>
        <v>170253.9</v>
      </c>
      <c r="DD267" s="7">
        <f t="shared" si="344"/>
        <v>72634.3</v>
      </c>
      <c r="DE267" s="7">
        <f t="shared" si="344"/>
        <v>158602.92000000001</v>
      </c>
      <c r="DF267" s="7">
        <f t="shared" si="344"/>
        <v>12515302.320000002</v>
      </c>
      <c r="DG267" s="7">
        <f t="shared" si="344"/>
        <v>31470.35</v>
      </c>
      <c r="DH267" s="7">
        <f t="shared" si="344"/>
        <v>1159632.1900000002</v>
      </c>
      <c r="DI267" s="7">
        <f t="shared" si="344"/>
        <v>1533622.32</v>
      </c>
      <c r="DJ267" s="7">
        <f t="shared" si="344"/>
        <v>382449.61000000004</v>
      </c>
      <c r="DK267" s="7">
        <f t="shared" si="344"/>
        <v>211359.34000000003</v>
      </c>
      <c r="DL267" s="7">
        <f t="shared" si="344"/>
        <v>2975592.2</v>
      </c>
      <c r="DM267" s="7">
        <f t="shared" si="344"/>
        <v>212020.56000000003</v>
      </c>
      <c r="DN267" s="7">
        <f t="shared" si="344"/>
        <v>738118.45000000007</v>
      </c>
      <c r="DO267" s="7">
        <f t="shared" si="344"/>
        <v>1654200.93</v>
      </c>
      <c r="DP267" s="7">
        <f t="shared" si="344"/>
        <v>130356.51999999999</v>
      </c>
      <c r="DQ267" s="7">
        <f t="shared" si="344"/>
        <v>312690.39999999997</v>
      </c>
      <c r="DR267" s="7">
        <f t="shared" si="344"/>
        <v>708965.39</v>
      </c>
      <c r="DS267" s="7">
        <f t="shared" si="344"/>
        <v>342620.4</v>
      </c>
      <c r="DT267" s="7">
        <f t="shared" si="344"/>
        <v>88445.05</v>
      </c>
      <c r="DU267" s="7">
        <f t="shared" si="344"/>
        <v>138597.06999999998</v>
      </c>
      <c r="DV267" s="7">
        <f t="shared" si="344"/>
        <v>128885.36</v>
      </c>
      <c r="DW267" s="7">
        <f t="shared" si="344"/>
        <v>98644.12999999999</v>
      </c>
      <c r="DX267" s="7">
        <f t="shared" si="344"/>
        <v>78984.81</v>
      </c>
      <c r="DY267" s="7">
        <f t="shared" si="344"/>
        <v>180566.89</v>
      </c>
      <c r="DZ267" s="7">
        <f t="shared" si="344"/>
        <v>516685.30000000005</v>
      </c>
      <c r="EA267" s="7">
        <f t="shared" ref="EA267:FX267" si="345">EA63</f>
        <v>440245.71</v>
      </c>
      <c r="EB267" s="7">
        <f t="shared" si="345"/>
        <v>370356.80999999994</v>
      </c>
      <c r="EC267" s="7">
        <f t="shared" si="345"/>
        <v>235147.49000000002</v>
      </c>
      <c r="ED267" s="7">
        <f t="shared" si="345"/>
        <v>848882.2</v>
      </c>
      <c r="EE267" s="7">
        <f t="shared" si="345"/>
        <v>77015.790000000008</v>
      </c>
      <c r="EF267" s="7">
        <f t="shared" si="345"/>
        <v>730987.06</v>
      </c>
      <c r="EG267" s="7">
        <f t="shared" si="345"/>
        <v>112165.45</v>
      </c>
      <c r="EH267" s="7">
        <f t="shared" si="345"/>
        <v>99683.779999999984</v>
      </c>
      <c r="EI267" s="7">
        <f t="shared" si="345"/>
        <v>7226060.4500000002</v>
      </c>
      <c r="EJ267" s="7">
        <f t="shared" si="345"/>
        <v>5259408.45</v>
      </c>
      <c r="EK267" s="7">
        <f t="shared" si="345"/>
        <v>325858.08999999997</v>
      </c>
      <c r="EL267" s="7">
        <f t="shared" si="345"/>
        <v>279383.75</v>
      </c>
      <c r="EM267" s="7">
        <f t="shared" si="345"/>
        <v>128736.18</v>
      </c>
      <c r="EN267" s="7">
        <f t="shared" si="345"/>
        <v>550963.15999999992</v>
      </c>
      <c r="EO267" s="7">
        <f t="shared" si="345"/>
        <v>119451.98999999999</v>
      </c>
      <c r="EP267" s="7">
        <f t="shared" si="345"/>
        <v>214952.05000000002</v>
      </c>
      <c r="EQ267" s="7">
        <f t="shared" si="345"/>
        <v>1284382.4100000001</v>
      </c>
      <c r="ER267" s="7">
        <f t="shared" si="345"/>
        <v>179006</v>
      </c>
      <c r="ES267" s="7">
        <f t="shared" si="345"/>
        <v>55396.299999999996</v>
      </c>
      <c r="ET267" s="7">
        <f t="shared" si="345"/>
        <v>97347.510000000009</v>
      </c>
      <c r="EU267" s="7">
        <f t="shared" si="345"/>
        <v>257065.19</v>
      </c>
      <c r="EV267" s="7">
        <f t="shared" si="345"/>
        <v>29080.22</v>
      </c>
      <c r="EW267" s="7">
        <f t="shared" si="345"/>
        <v>358673.48000000004</v>
      </c>
      <c r="EX267" s="7">
        <f t="shared" si="345"/>
        <v>84760.639999999999</v>
      </c>
      <c r="EY267" s="7">
        <f t="shared" si="345"/>
        <v>375615.26</v>
      </c>
      <c r="EZ267" s="7">
        <f t="shared" si="345"/>
        <v>107249.72</v>
      </c>
      <c r="FA267" s="7">
        <f t="shared" si="345"/>
        <v>1556310.9100000001</v>
      </c>
      <c r="FB267" s="7">
        <f t="shared" si="345"/>
        <v>281598.73000000004</v>
      </c>
      <c r="FC267" s="7">
        <f t="shared" si="345"/>
        <v>881210.01</v>
      </c>
      <c r="FD267" s="7">
        <f t="shared" si="345"/>
        <v>301091.11</v>
      </c>
      <c r="FE267" s="7">
        <f t="shared" si="345"/>
        <v>66996.490000000005</v>
      </c>
      <c r="FF267" s="7">
        <f t="shared" si="345"/>
        <v>186619.83</v>
      </c>
      <c r="FG267" s="7">
        <f t="shared" si="345"/>
        <v>93122.89</v>
      </c>
      <c r="FH267" s="7">
        <f t="shared" si="345"/>
        <v>69291.170000000013</v>
      </c>
      <c r="FI267" s="7">
        <f t="shared" si="345"/>
        <v>1132948.3199999998</v>
      </c>
      <c r="FJ267" s="7">
        <f t="shared" si="345"/>
        <v>806071.43</v>
      </c>
      <c r="FK267" s="7">
        <f t="shared" si="345"/>
        <v>1077377.6600000001</v>
      </c>
      <c r="FL267" s="7">
        <f t="shared" si="345"/>
        <v>2893960.69</v>
      </c>
      <c r="FM267" s="7">
        <f t="shared" si="345"/>
        <v>1667869.24</v>
      </c>
      <c r="FN267" s="7">
        <f t="shared" si="345"/>
        <v>9264306.0300000012</v>
      </c>
      <c r="FO267" s="7">
        <f t="shared" si="345"/>
        <v>546836.21000000008</v>
      </c>
      <c r="FP267" s="7">
        <f t="shared" si="345"/>
        <v>1261665.3399999999</v>
      </c>
      <c r="FQ267" s="7">
        <f t="shared" si="345"/>
        <v>565882.84</v>
      </c>
      <c r="FR267" s="7">
        <f t="shared" si="345"/>
        <v>141703.92000000001</v>
      </c>
      <c r="FS267" s="7">
        <f t="shared" si="345"/>
        <v>116019.72999999998</v>
      </c>
      <c r="FT267" s="7">
        <f t="shared" si="345"/>
        <v>196442.32</v>
      </c>
      <c r="FU267" s="7">
        <f t="shared" si="345"/>
        <v>607859.85999999987</v>
      </c>
      <c r="FV267" s="7">
        <f t="shared" si="345"/>
        <v>416492.97</v>
      </c>
      <c r="FW267" s="7">
        <f t="shared" si="345"/>
        <v>103469.26000000001</v>
      </c>
      <c r="FX267" s="7">
        <f t="shared" si="345"/>
        <v>45104.719999999994</v>
      </c>
      <c r="FY267" s="7"/>
      <c r="FZ267" s="7"/>
      <c r="GA267" s="42"/>
      <c r="GB267" s="42"/>
      <c r="GC267" s="42"/>
      <c r="GD267" s="42"/>
      <c r="GE267" s="42"/>
      <c r="GF267" s="42"/>
      <c r="GG267" s="7"/>
      <c r="GH267" s="7"/>
      <c r="GI267" s="7"/>
      <c r="GJ267" s="7"/>
      <c r="GK267" s="7"/>
      <c r="GL267" s="7"/>
      <c r="GM267" s="7"/>
    </row>
    <row r="268" spans="1:195" x14ac:dyDescent="0.2">
      <c r="A268" s="6" t="s">
        <v>825</v>
      </c>
      <c r="B268" s="7" t="s">
        <v>826</v>
      </c>
      <c r="C268" s="42">
        <f t="shared" ref="C268:BN268" si="346">ROUND(C267/C48,6)</f>
        <v>4.3200000000000001E-3</v>
      </c>
      <c r="D268" s="42">
        <f t="shared" si="346"/>
        <v>5.1840000000000002E-3</v>
      </c>
      <c r="E268" s="42">
        <f t="shared" si="346"/>
        <v>3.6029999999999999E-3</v>
      </c>
      <c r="F268" s="42">
        <f t="shared" si="346"/>
        <v>3.5260000000000001E-3</v>
      </c>
      <c r="G268" s="42">
        <f t="shared" si="346"/>
        <v>2.1429999999999999E-3</v>
      </c>
      <c r="H268" s="42">
        <f t="shared" si="346"/>
        <v>6.2049999999999996E-3</v>
      </c>
      <c r="I268" s="42">
        <f t="shared" si="346"/>
        <v>4.9179999999999996E-3</v>
      </c>
      <c r="J268" s="42">
        <f t="shared" si="346"/>
        <v>6.4609999999999997E-3</v>
      </c>
      <c r="K268" s="42">
        <f t="shared" si="346"/>
        <v>3.8449999999999999E-3</v>
      </c>
      <c r="L268" s="42">
        <f t="shared" si="346"/>
        <v>2.209E-3</v>
      </c>
      <c r="M268" s="42">
        <f t="shared" si="346"/>
        <v>2.5739999999999999E-3</v>
      </c>
      <c r="N268" s="42">
        <f t="shared" si="346"/>
        <v>3.9620000000000002E-3</v>
      </c>
      <c r="O268" s="42">
        <f t="shared" si="346"/>
        <v>3.2490000000000002E-3</v>
      </c>
      <c r="P268" s="42">
        <f t="shared" si="346"/>
        <v>3.7069999999999998E-3</v>
      </c>
      <c r="Q268" s="42">
        <f t="shared" si="346"/>
        <v>5.4520000000000002E-3</v>
      </c>
      <c r="R268" s="42">
        <f t="shared" si="346"/>
        <v>2.5902000000000001E-2</v>
      </c>
      <c r="S268" s="42">
        <f t="shared" si="346"/>
        <v>2.183E-3</v>
      </c>
      <c r="T268" s="42">
        <f t="shared" si="346"/>
        <v>4.4770000000000001E-3</v>
      </c>
      <c r="U268" s="42">
        <f t="shared" si="346"/>
        <v>1.5120000000000001E-3</v>
      </c>
      <c r="V268" s="42">
        <f t="shared" si="346"/>
        <v>4.764E-3</v>
      </c>
      <c r="W268" s="42">
        <f t="shared" si="346"/>
        <v>6.7910000000000002E-3</v>
      </c>
      <c r="X268" s="42">
        <f t="shared" si="346"/>
        <v>1.9970000000000001E-3</v>
      </c>
      <c r="Y268" s="42">
        <f t="shared" si="346"/>
        <v>5.2059999999999997E-3</v>
      </c>
      <c r="Z268" s="42">
        <f t="shared" si="346"/>
        <v>4.2709999999999996E-3</v>
      </c>
      <c r="AA268" s="42">
        <f t="shared" si="346"/>
        <v>3.2209999999999999E-3</v>
      </c>
      <c r="AB268" s="42">
        <f t="shared" si="346"/>
        <v>2.0110000000000002E-3</v>
      </c>
      <c r="AC268" s="42">
        <f t="shared" si="346"/>
        <v>1.7390000000000001E-3</v>
      </c>
      <c r="AD268" s="42">
        <f t="shared" si="346"/>
        <v>1.4159999999999999E-3</v>
      </c>
      <c r="AE268" s="42">
        <f t="shared" si="346"/>
        <v>1.8959999999999999E-3</v>
      </c>
      <c r="AF268" s="42">
        <f t="shared" si="346"/>
        <v>1.286E-3</v>
      </c>
      <c r="AG268" s="42">
        <f t="shared" si="346"/>
        <v>1.2780000000000001E-3</v>
      </c>
      <c r="AH268" s="42">
        <f t="shared" si="346"/>
        <v>1.0961E-2</v>
      </c>
      <c r="AI268" s="42">
        <f t="shared" si="346"/>
        <v>1.2871E-2</v>
      </c>
      <c r="AJ268" s="42">
        <f t="shared" si="346"/>
        <v>2.588E-3</v>
      </c>
      <c r="AK268" s="42">
        <f t="shared" si="346"/>
        <v>1.4480000000000001E-3</v>
      </c>
      <c r="AL268" s="42">
        <f t="shared" si="346"/>
        <v>1.374E-3</v>
      </c>
      <c r="AM268" s="42">
        <f t="shared" si="346"/>
        <v>3.4299999999999999E-3</v>
      </c>
      <c r="AN268" s="42">
        <f t="shared" si="346"/>
        <v>1.5299999999999999E-3</v>
      </c>
      <c r="AO268" s="42">
        <f t="shared" si="346"/>
        <v>5.9280000000000001E-3</v>
      </c>
      <c r="AP268" s="42">
        <f t="shared" si="346"/>
        <v>1.916E-3</v>
      </c>
      <c r="AQ268" s="42">
        <f t="shared" si="346"/>
        <v>1.905E-3</v>
      </c>
      <c r="AR268" s="42">
        <f t="shared" si="346"/>
        <v>3.4979999999999998E-3</v>
      </c>
      <c r="AS268" s="42">
        <f t="shared" si="346"/>
        <v>9.6900000000000003E-4</v>
      </c>
      <c r="AT268" s="42">
        <f t="shared" si="346"/>
        <v>4.0200000000000001E-3</v>
      </c>
      <c r="AU268" s="42">
        <f t="shared" si="346"/>
        <v>2.7460000000000002E-3</v>
      </c>
      <c r="AV268" s="42">
        <f t="shared" si="346"/>
        <v>4.9500000000000004E-3</v>
      </c>
      <c r="AW268" s="42">
        <f t="shared" si="346"/>
        <v>5.1799999999999997E-3</v>
      </c>
      <c r="AX268" s="42">
        <f t="shared" si="346"/>
        <v>2.5969999999999999E-3</v>
      </c>
      <c r="AY268" s="42">
        <f t="shared" si="346"/>
        <v>5.2940000000000001E-3</v>
      </c>
      <c r="AZ268" s="42">
        <f t="shared" si="346"/>
        <v>7.2069999999999999E-3</v>
      </c>
      <c r="BA268" s="42">
        <f t="shared" si="346"/>
        <v>6.4980000000000003E-3</v>
      </c>
      <c r="BB268" s="42">
        <f t="shared" si="346"/>
        <v>2.8131E-2</v>
      </c>
      <c r="BC268" s="42">
        <f t="shared" si="346"/>
        <v>2.8180000000000002E-3</v>
      </c>
      <c r="BD268" s="42">
        <f t="shared" si="346"/>
        <v>2.9160000000000002E-3</v>
      </c>
      <c r="BE268" s="42">
        <f t="shared" si="346"/>
        <v>4.1260000000000003E-3</v>
      </c>
      <c r="BF268" s="42">
        <f t="shared" si="346"/>
        <v>4.0540000000000003E-3</v>
      </c>
      <c r="BG268" s="42">
        <f t="shared" si="346"/>
        <v>1.1315E-2</v>
      </c>
      <c r="BH268" s="42">
        <f t="shared" si="346"/>
        <v>5.0260000000000001E-3</v>
      </c>
      <c r="BI268" s="42">
        <f t="shared" si="346"/>
        <v>4.4270000000000004E-3</v>
      </c>
      <c r="BJ268" s="42">
        <f t="shared" si="346"/>
        <v>3.7000000000000002E-3</v>
      </c>
      <c r="BK268" s="42">
        <f t="shared" si="346"/>
        <v>7.1289999999999999E-3</v>
      </c>
      <c r="BL268" s="42">
        <f t="shared" si="346"/>
        <v>1.0278000000000001E-2</v>
      </c>
      <c r="BM268" s="42">
        <f t="shared" si="346"/>
        <v>7.8560000000000001E-3</v>
      </c>
      <c r="BN268" s="42">
        <f t="shared" si="346"/>
        <v>6.1190000000000003E-3</v>
      </c>
      <c r="BO268" s="42">
        <f t="shared" ref="BO268:DZ268" si="347">ROUND(BO267/BO48,6)</f>
        <v>5.0299999999999997E-3</v>
      </c>
      <c r="BP268" s="42">
        <f t="shared" si="347"/>
        <v>1.735E-3</v>
      </c>
      <c r="BQ268" s="42">
        <f t="shared" si="347"/>
        <v>1.8649999999999999E-3</v>
      </c>
      <c r="BR268" s="42">
        <f t="shared" si="347"/>
        <v>2.2989999999999998E-3</v>
      </c>
      <c r="BS268" s="42">
        <f t="shared" si="347"/>
        <v>5.4100000000000003E-4</v>
      </c>
      <c r="BT268" s="42">
        <f t="shared" si="347"/>
        <v>5.5400000000000002E-4</v>
      </c>
      <c r="BU268" s="42">
        <f t="shared" si="347"/>
        <v>1.817E-3</v>
      </c>
      <c r="BV268" s="42">
        <f t="shared" si="347"/>
        <v>7.0899999999999999E-4</v>
      </c>
      <c r="BW268" s="42">
        <f t="shared" si="347"/>
        <v>1.093E-3</v>
      </c>
      <c r="BX268" s="42">
        <f t="shared" si="347"/>
        <v>7.27E-4</v>
      </c>
      <c r="BY268" s="42">
        <f t="shared" si="347"/>
        <v>3.6250000000000002E-3</v>
      </c>
      <c r="BZ268" s="42">
        <f t="shared" si="347"/>
        <v>2.7690000000000002E-3</v>
      </c>
      <c r="CA268" s="42">
        <f t="shared" si="347"/>
        <v>7.8799999999999996E-4</v>
      </c>
      <c r="CB268" s="42">
        <f t="shared" si="347"/>
        <v>3.1199999999999999E-3</v>
      </c>
      <c r="CC268" s="42">
        <f t="shared" si="347"/>
        <v>6.9090000000000002E-3</v>
      </c>
      <c r="CD268" s="42">
        <f t="shared" si="347"/>
        <v>1.921E-3</v>
      </c>
      <c r="CE268" s="42">
        <f t="shared" si="347"/>
        <v>3.323E-3</v>
      </c>
      <c r="CF268" s="42">
        <f t="shared" si="347"/>
        <v>2.4320000000000001E-3</v>
      </c>
      <c r="CG268" s="42">
        <f t="shared" si="347"/>
        <v>5.0520000000000001E-3</v>
      </c>
      <c r="CH268" s="42">
        <f t="shared" si="347"/>
        <v>2.7239999999999999E-3</v>
      </c>
      <c r="CI268" s="42">
        <f t="shared" si="347"/>
        <v>4.091E-3</v>
      </c>
      <c r="CJ268" s="42">
        <f t="shared" si="347"/>
        <v>1.8730000000000001E-3</v>
      </c>
      <c r="CK268" s="42">
        <f t="shared" si="347"/>
        <v>1.8779999999999999E-3</v>
      </c>
      <c r="CL268" s="42">
        <f t="shared" si="347"/>
        <v>3.4740000000000001E-3</v>
      </c>
      <c r="CM268" s="42">
        <f t="shared" si="347"/>
        <v>1.8649999999999999E-3</v>
      </c>
      <c r="CN268" s="42">
        <f t="shared" si="347"/>
        <v>3.4160000000000002E-3</v>
      </c>
      <c r="CO268" s="42">
        <f t="shared" si="347"/>
        <v>2.6809999999999998E-3</v>
      </c>
      <c r="CP268" s="42">
        <f t="shared" si="347"/>
        <v>9.59E-4</v>
      </c>
      <c r="CQ268" s="42">
        <f t="shared" si="347"/>
        <v>3.4859999999999999E-3</v>
      </c>
      <c r="CR268" s="42">
        <f t="shared" si="347"/>
        <v>1.0139999999999999E-3</v>
      </c>
      <c r="CS268" s="42">
        <f t="shared" si="347"/>
        <v>2.428E-3</v>
      </c>
      <c r="CT268" s="42">
        <f t="shared" si="347"/>
        <v>1.9250000000000001E-3</v>
      </c>
      <c r="CU268" s="42">
        <f t="shared" si="347"/>
        <v>7.9459999999999999E-3</v>
      </c>
      <c r="CV268" s="42">
        <f t="shared" si="347"/>
        <v>1.3799999999999999E-3</v>
      </c>
      <c r="CW268" s="42">
        <f t="shared" si="347"/>
        <v>1.737E-3</v>
      </c>
      <c r="CX268" s="42">
        <f t="shared" si="347"/>
        <v>5.0460000000000001E-3</v>
      </c>
      <c r="CY268" s="42">
        <f t="shared" si="347"/>
        <v>6.0689999999999997E-3</v>
      </c>
      <c r="CZ268" s="42">
        <f t="shared" si="347"/>
        <v>6.1970000000000003E-3</v>
      </c>
      <c r="DA268" s="42">
        <f t="shared" si="347"/>
        <v>2.6679999999999998E-3</v>
      </c>
      <c r="DB268" s="42">
        <f t="shared" si="347"/>
        <v>6.43E-3</v>
      </c>
      <c r="DC268" s="42">
        <f t="shared" si="347"/>
        <v>2.849E-3</v>
      </c>
      <c r="DD268" s="42">
        <f t="shared" si="347"/>
        <v>2.1499999999999999E-4</v>
      </c>
      <c r="DE268" s="42">
        <f t="shared" si="347"/>
        <v>7.67E-4</v>
      </c>
      <c r="DF268" s="42">
        <f t="shared" si="347"/>
        <v>5.9560000000000004E-3</v>
      </c>
      <c r="DG268" s="42">
        <f t="shared" si="347"/>
        <v>6.2799999999999998E-4</v>
      </c>
      <c r="DH268" s="42">
        <f t="shared" si="347"/>
        <v>2.7789999999999998E-3</v>
      </c>
      <c r="DI268" s="42">
        <f t="shared" si="347"/>
        <v>3.0569999999999998E-3</v>
      </c>
      <c r="DJ268" s="42">
        <f t="shared" si="347"/>
        <v>6.1450000000000003E-3</v>
      </c>
      <c r="DK268" s="42">
        <f t="shared" si="347"/>
        <v>4.1159999999999999E-3</v>
      </c>
      <c r="DL268" s="42">
        <f t="shared" si="347"/>
        <v>4.5970000000000004E-3</v>
      </c>
      <c r="DM268" s="42">
        <f t="shared" si="347"/>
        <v>8.9809999999999994E-3</v>
      </c>
      <c r="DN268" s="42">
        <f t="shared" si="347"/>
        <v>2.8639999999999998E-3</v>
      </c>
      <c r="DO268" s="42">
        <f t="shared" si="347"/>
        <v>5.3499999999999997E-3</v>
      </c>
      <c r="DP268" s="42">
        <f t="shared" si="347"/>
        <v>4.1660000000000004E-3</v>
      </c>
      <c r="DQ268" s="42">
        <f t="shared" si="347"/>
        <v>1.023E-3</v>
      </c>
      <c r="DR268" s="42">
        <f t="shared" si="347"/>
        <v>8.652E-3</v>
      </c>
      <c r="DS268" s="42">
        <f t="shared" si="347"/>
        <v>8.9460000000000008E-3</v>
      </c>
      <c r="DT268" s="42">
        <f t="shared" si="347"/>
        <v>7.8569999999999994E-3</v>
      </c>
      <c r="DU268" s="42">
        <f t="shared" si="347"/>
        <v>4.9829999999999996E-3</v>
      </c>
      <c r="DV268" s="42">
        <f t="shared" si="347"/>
        <v>1.5178000000000001E-2</v>
      </c>
      <c r="DW268" s="42">
        <f t="shared" si="347"/>
        <v>4.8979999999999996E-3</v>
      </c>
      <c r="DX268" s="42">
        <f t="shared" si="347"/>
        <v>1.1000000000000001E-3</v>
      </c>
      <c r="DY268" s="42">
        <f t="shared" si="347"/>
        <v>1.4289999999999999E-3</v>
      </c>
      <c r="DZ268" s="42">
        <f t="shared" si="347"/>
        <v>2.8709999999999999E-3</v>
      </c>
      <c r="EA268" s="42">
        <f t="shared" ref="EA268:FX268" si="348">ROUND(EA267/EA48,6)</f>
        <v>1.137E-3</v>
      </c>
      <c r="EB268" s="42">
        <f t="shared" si="348"/>
        <v>4.7499999999999999E-3</v>
      </c>
      <c r="EC268" s="42">
        <f t="shared" si="348"/>
        <v>6.8149999999999999E-3</v>
      </c>
      <c r="ED268" s="42">
        <f t="shared" si="348"/>
        <v>2.4499999999999999E-4</v>
      </c>
      <c r="EE268" s="42">
        <f t="shared" si="348"/>
        <v>4.744E-3</v>
      </c>
      <c r="EF268" s="42">
        <f t="shared" si="348"/>
        <v>7.5599999999999999E-3</v>
      </c>
      <c r="EG268" s="42">
        <f t="shared" si="348"/>
        <v>3.9880000000000002E-3</v>
      </c>
      <c r="EH268" s="42">
        <f t="shared" si="348"/>
        <v>7.3959999999999998E-3</v>
      </c>
      <c r="EI268" s="42">
        <f t="shared" si="348"/>
        <v>6.0829999999999999E-3</v>
      </c>
      <c r="EJ268" s="42">
        <f t="shared" si="348"/>
        <v>6.0549999999999996E-3</v>
      </c>
      <c r="EK268" s="42">
        <f t="shared" si="348"/>
        <v>5.8200000000000005E-4</v>
      </c>
      <c r="EL268" s="42">
        <f t="shared" si="348"/>
        <v>1.0189999999999999E-3</v>
      </c>
      <c r="EM268" s="42">
        <f t="shared" si="348"/>
        <v>1.3110000000000001E-3</v>
      </c>
      <c r="EN268" s="42">
        <f t="shared" si="348"/>
        <v>8.2789999999999999E-3</v>
      </c>
      <c r="EO268" s="42">
        <f t="shared" si="348"/>
        <v>2.7820000000000002E-3</v>
      </c>
      <c r="EP268" s="42">
        <f t="shared" si="348"/>
        <v>1.64E-3</v>
      </c>
      <c r="EQ268" s="42">
        <f t="shared" si="348"/>
        <v>1.186E-3</v>
      </c>
      <c r="ER268" s="42">
        <f t="shared" si="348"/>
        <v>1.7910000000000001E-3</v>
      </c>
      <c r="ES268" s="42">
        <f t="shared" si="348"/>
        <v>1.9970000000000001E-3</v>
      </c>
      <c r="ET268" s="42">
        <f t="shared" si="348"/>
        <v>3.0209999999999998E-3</v>
      </c>
      <c r="EU268" s="42">
        <f t="shared" si="348"/>
        <v>6.672E-3</v>
      </c>
      <c r="EV268" s="42">
        <f t="shared" si="348"/>
        <v>5.44E-4</v>
      </c>
      <c r="EW268" s="42">
        <f t="shared" si="348"/>
        <v>3.9199999999999999E-4</v>
      </c>
      <c r="EX268" s="42">
        <f t="shared" si="348"/>
        <v>1.66E-3</v>
      </c>
      <c r="EY268" s="42">
        <f t="shared" si="348"/>
        <v>1.1752E-2</v>
      </c>
      <c r="EZ268" s="42">
        <f t="shared" si="348"/>
        <v>3.9050000000000001E-3</v>
      </c>
      <c r="FA268" s="42">
        <f t="shared" si="348"/>
        <v>6.4599999999999998E-4</v>
      </c>
      <c r="FB268" s="42">
        <f t="shared" si="348"/>
        <v>7.6300000000000001E-4</v>
      </c>
      <c r="FC268" s="42">
        <f t="shared" si="348"/>
        <v>2.6970000000000002E-3</v>
      </c>
      <c r="FD268" s="42">
        <f t="shared" si="348"/>
        <v>6.2690000000000003E-3</v>
      </c>
      <c r="FE268" s="42">
        <f t="shared" si="348"/>
        <v>2.2469999999999999E-3</v>
      </c>
      <c r="FF268" s="42">
        <f t="shared" si="348"/>
        <v>9.1409999999999998E-3</v>
      </c>
      <c r="FG268" s="42">
        <f t="shared" si="348"/>
        <v>4.1209999999999997E-3</v>
      </c>
      <c r="FH268" s="42">
        <f t="shared" si="348"/>
        <v>1.869E-3</v>
      </c>
      <c r="FI268" s="42">
        <f t="shared" si="348"/>
        <v>7.1500000000000003E-4</v>
      </c>
      <c r="FJ268" s="42">
        <f t="shared" si="348"/>
        <v>8.5400000000000005E-4</v>
      </c>
      <c r="FK268" s="42">
        <f t="shared" si="348"/>
        <v>5.5599999999999996E-4</v>
      </c>
      <c r="FL268" s="42">
        <f t="shared" si="348"/>
        <v>1.774E-3</v>
      </c>
      <c r="FM268" s="42">
        <f t="shared" si="348"/>
        <v>2.5579999999999999E-3</v>
      </c>
      <c r="FN268" s="42">
        <f t="shared" si="348"/>
        <v>3.689E-3</v>
      </c>
      <c r="FO268" s="42">
        <f t="shared" si="348"/>
        <v>2.22E-4</v>
      </c>
      <c r="FP268" s="42">
        <f t="shared" si="348"/>
        <v>8.4099999999999995E-4</v>
      </c>
      <c r="FQ268" s="42">
        <f t="shared" si="348"/>
        <v>1.1590000000000001E-3</v>
      </c>
      <c r="FR268" s="42">
        <f t="shared" si="348"/>
        <v>4.0200000000000001E-4</v>
      </c>
      <c r="FS268" s="42">
        <f t="shared" si="348"/>
        <v>2.23E-4</v>
      </c>
      <c r="FT268" s="42">
        <f>ROUND(FT267/FT48,6)-0.000001</f>
        <v>3.6299999999999999E-4</v>
      </c>
      <c r="FU268" s="42">
        <f t="shared" si="348"/>
        <v>4.2069999999999998E-3</v>
      </c>
      <c r="FV268" s="42">
        <f t="shared" si="348"/>
        <v>3.375E-3</v>
      </c>
      <c r="FW268" s="42">
        <f t="shared" si="348"/>
        <v>5.2269999999999999E-3</v>
      </c>
      <c r="FX268" s="42">
        <f t="shared" si="348"/>
        <v>2.7420000000000001E-3</v>
      </c>
      <c r="FY268" s="7"/>
      <c r="FZ268" s="7"/>
      <c r="GA268" s="42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</row>
    <row r="269" spans="1:195" x14ac:dyDescent="0.2">
      <c r="A269" s="7"/>
      <c r="B269" s="7" t="s">
        <v>827</v>
      </c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  <c r="DB269" s="42"/>
      <c r="DC269" s="42"/>
      <c r="DD269" s="42"/>
      <c r="DE269" s="42"/>
      <c r="DF269" s="42"/>
      <c r="DG269" s="42"/>
      <c r="DH269" s="42"/>
      <c r="DI269" s="42"/>
      <c r="DJ269" s="42"/>
      <c r="DK269" s="42"/>
      <c r="DL269" s="42"/>
      <c r="DM269" s="42"/>
      <c r="DN269" s="42"/>
      <c r="DO269" s="42"/>
      <c r="DP269" s="42"/>
      <c r="DQ269" s="42"/>
      <c r="DR269" s="42"/>
      <c r="DS269" s="42"/>
      <c r="DT269" s="42"/>
      <c r="DU269" s="42"/>
      <c r="DV269" s="42"/>
      <c r="DW269" s="42"/>
      <c r="DX269" s="42"/>
      <c r="DY269" s="42"/>
      <c r="DZ269" s="42"/>
      <c r="EA269" s="42"/>
      <c r="EB269" s="42"/>
      <c r="EC269" s="42"/>
      <c r="ED269" s="42"/>
      <c r="EE269" s="42"/>
      <c r="EF269" s="42"/>
      <c r="EG269" s="42"/>
      <c r="EH269" s="42"/>
      <c r="EI269" s="42"/>
      <c r="EJ269" s="42"/>
      <c r="EK269" s="42"/>
      <c r="EL269" s="42"/>
      <c r="EM269" s="42"/>
      <c r="EN269" s="42"/>
      <c r="EO269" s="42"/>
      <c r="EP269" s="42"/>
      <c r="EQ269" s="42"/>
      <c r="ER269" s="42"/>
      <c r="ES269" s="42"/>
      <c r="ET269" s="42"/>
      <c r="EU269" s="42"/>
      <c r="EV269" s="42"/>
      <c r="EW269" s="42"/>
      <c r="EX269" s="42"/>
      <c r="EY269" s="42"/>
      <c r="EZ269" s="42"/>
      <c r="FA269" s="42"/>
      <c r="FB269" s="42"/>
      <c r="FC269" s="42"/>
      <c r="FD269" s="42"/>
      <c r="FE269" s="42"/>
      <c r="FF269" s="42"/>
      <c r="FG269" s="42"/>
      <c r="FH269" s="42"/>
      <c r="FI269" s="42"/>
      <c r="FJ269" s="42"/>
      <c r="FK269" s="42"/>
      <c r="FL269" s="42"/>
      <c r="FM269" s="42"/>
      <c r="FN269" s="42"/>
      <c r="FO269" s="42"/>
      <c r="FP269" s="42">
        <f>IF(FT261&gt;0,FT261,FT259)</f>
        <v>2.261E-3</v>
      </c>
      <c r="FQ269" s="42"/>
      <c r="FR269" s="42"/>
      <c r="FS269" s="42"/>
      <c r="FT269" s="42"/>
      <c r="FU269" s="42"/>
      <c r="FV269" s="42"/>
      <c r="FW269" s="42"/>
      <c r="FX269" s="42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</row>
    <row r="270" spans="1:195" x14ac:dyDescent="0.2">
      <c r="A270" s="6" t="s">
        <v>828</v>
      </c>
      <c r="B270" s="7" t="s">
        <v>829</v>
      </c>
      <c r="C270" s="42">
        <f t="shared" ref="C270:BB270" si="349">IF(ROUND(MIN(C268,(C251-C262),(C256-C262)),6)&lt;0,0,(ROUND(MIN(C268,(C251-C262),(C256-C262)),6)))</f>
        <v>0</v>
      </c>
      <c r="D270" s="42">
        <f t="shared" si="349"/>
        <v>0</v>
      </c>
      <c r="E270" s="42">
        <f t="shared" si="349"/>
        <v>0</v>
      </c>
      <c r="F270" s="42">
        <f t="shared" si="349"/>
        <v>0</v>
      </c>
      <c r="G270" s="42">
        <f t="shared" si="349"/>
        <v>0</v>
      </c>
      <c r="H270" s="42">
        <f t="shared" si="349"/>
        <v>0</v>
      </c>
      <c r="I270" s="42">
        <f t="shared" si="349"/>
        <v>0</v>
      </c>
      <c r="J270" s="42">
        <f t="shared" si="349"/>
        <v>0</v>
      </c>
      <c r="K270" s="42">
        <f t="shared" si="349"/>
        <v>0</v>
      </c>
      <c r="L270" s="42">
        <f t="shared" si="349"/>
        <v>0</v>
      </c>
      <c r="M270" s="42">
        <f t="shared" si="349"/>
        <v>0</v>
      </c>
      <c r="N270" s="42">
        <f t="shared" si="349"/>
        <v>0</v>
      </c>
      <c r="O270" s="42">
        <f t="shared" si="349"/>
        <v>0</v>
      </c>
      <c r="P270" s="42">
        <f t="shared" si="349"/>
        <v>0</v>
      </c>
      <c r="Q270" s="42">
        <f t="shared" si="349"/>
        <v>0</v>
      </c>
      <c r="R270" s="42">
        <f t="shared" si="349"/>
        <v>0</v>
      </c>
      <c r="S270" s="42">
        <f t="shared" si="349"/>
        <v>0</v>
      </c>
      <c r="T270" s="42">
        <f t="shared" si="349"/>
        <v>0</v>
      </c>
      <c r="U270" s="42">
        <f t="shared" si="349"/>
        <v>0</v>
      </c>
      <c r="V270" s="42">
        <f t="shared" si="349"/>
        <v>0</v>
      </c>
      <c r="W270" s="42">
        <f t="shared" si="349"/>
        <v>0</v>
      </c>
      <c r="X270" s="42">
        <f t="shared" si="349"/>
        <v>0</v>
      </c>
      <c r="Y270" s="42">
        <f t="shared" si="349"/>
        <v>0</v>
      </c>
      <c r="Z270" s="42">
        <f t="shared" si="349"/>
        <v>0</v>
      </c>
      <c r="AA270" s="42">
        <f t="shared" si="349"/>
        <v>0</v>
      </c>
      <c r="AB270" s="42">
        <f t="shared" si="349"/>
        <v>0</v>
      </c>
      <c r="AC270" s="42">
        <f t="shared" si="349"/>
        <v>0</v>
      </c>
      <c r="AD270" s="42">
        <f t="shared" si="349"/>
        <v>0</v>
      </c>
      <c r="AE270" s="42">
        <f t="shared" si="349"/>
        <v>0</v>
      </c>
      <c r="AF270" s="42">
        <f t="shared" si="349"/>
        <v>0</v>
      </c>
      <c r="AG270" s="42">
        <f t="shared" si="349"/>
        <v>0</v>
      </c>
      <c r="AH270" s="42">
        <f t="shared" si="349"/>
        <v>0</v>
      </c>
      <c r="AI270" s="42">
        <f t="shared" si="349"/>
        <v>0</v>
      </c>
      <c r="AJ270" s="42">
        <f t="shared" si="349"/>
        <v>0</v>
      </c>
      <c r="AK270" s="42">
        <f t="shared" si="349"/>
        <v>0</v>
      </c>
      <c r="AL270" s="42">
        <f t="shared" si="349"/>
        <v>0</v>
      </c>
      <c r="AM270" s="42">
        <f t="shared" si="349"/>
        <v>0</v>
      </c>
      <c r="AN270" s="42">
        <f t="shared" si="349"/>
        <v>0</v>
      </c>
      <c r="AO270" s="42">
        <f t="shared" si="349"/>
        <v>0</v>
      </c>
      <c r="AP270" s="42">
        <f t="shared" si="349"/>
        <v>0</v>
      </c>
      <c r="AQ270" s="42">
        <f t="shared" si="349"/>
        <v>0</v>
      </c>
      <c r="AR270" s="42">
        <f t="shared" si="349"/>
        <v>0</v>
      </c>
      <c r="AS270" s="42">
        <f t="shared" si="349"/>
        <v>0</v>
      </c>
      <c r="AT270" s="42">
        <f t="shared" si="349"/>
        <v>0</v>
      </c>
      <c r="AU270" s="42">
        <f t="shared" si="349"/>
        <v>0</v>
      </c>
      <c r="AV270" s="42">
        <f t="shared" si="349"/>
        <v>0</v>
      </c>
      <c r="AW270" s="42">
        <f t="shared" si="349"/>
        <v>0</v>
      </c>
      <c r="AX270" s="42">
        <f t="shared" si="349"/>
        <v>0</v>
      </c>
      <c r="AY270" s="42">
        <f t="shared" si="349"/>
        <v>0</v>
      </c>
      <c r="AZ270" s="42">
        <f>IF(ROUND(MIN(AZ268,(AZ251-AZ262),(AZ256-AZ262)),6)&lt;0,0,(ROUND(MIN(AZ268,(AZ251-AZ262),(AZ256-AZ262)),6)))</f>
        <v>0</v>
      </c>
      <c r="BA270" s="42">
        <f t="shared" si="349"/>
        <v>0</v>
      </c>
      <c r="BB270" s="42">
        <f t="shared" si="349"/>
        <v>0</v>
      </c>
      <c r="BC270" s="42">
        <f>IF(ROUND(MIN(BC268,(BC251-BC262),(BC256-BC262)),6)&lt;0,0,(ROUND(MIN(BC268,(BC251-BC262),(BC256-BC262)),6)))</f>
        <v>0</v>
      </c>
      <c r="BD270" s="42">
        <f t="shared" ref="BD270:DO270" si="350">IF(ROUND(MIN(BD268,(BD251-BD262),(BD256-BD262)),6)&lt;0,0,(ROUND(MIN(BD268,(BD251-BD262),(BD256-BD262)),6)))</f>
        <v>0</v>
      </c>
      <c r="BE270" s="42">
        <f t="shared" si="350"/>
        <v>0</v>
      </c>
      <c r="BF270" s="42">
        <f t="shared" si="350"/>
        <v>0</v>
      </c>
      <c r="BG270" s="42">
        <f t="shared" si="350"/>
        <v>0</v>
      </c>
      <c r="BH270" s="42">
        <f t="shared" si="350"/>
        <v>0</v>
      </c>
      <c r="BI270" s="42">
        <f t="shared" si="350"/>
        <v>0</v>
      </c>
      <c r="BJ270" s="42">
        <f t="shared" si="350"/>
        <v>0</v>
      </c>
      <c r="BK270" s="42">
        <f t="shared" si="350"/>
        <v>0</v>
      </c>
      <c r="BL270" s="42">
        <f t="shared" si="350"/>
        <v>0</v>
      </c>
      <c r="BM270" s="42">
        <f t="shared" si="350"/>
        <v>0</v>
      </c>
      <c r="BN270" s="42">
        <f t="shared" si="350"/>
        <v>0</v>
      </c>
      <c r="BO270" s="42">
        <f t="shared" si="350"/>
        <v>0</v>
      </c>
      <c r="BP270" s="42">
        <f t="shared" si="350"/>
        <v>0</v>
      </c>
      <c r="BQ270" s="42">
        <f t="shared" si="350"/>
        <v>0</v>
      </c>
      <c r="BR270" s="42">
        <f t="shared" si="350"/>
        <v>0</v>
      </c>
      <c r="BS270" s="42">
        <f t="shared" si="350"/>
        <v>0</v>
      </c>
      <c r="BT270" s="42">
        <f t="shared" si="350"/>
        <v>0</v>
      </c>
      <c r="BU270" s="42">
        <f t="shared" si="350"/>
        <v>0</v>
      </c>
      <c r="BV270" s="42">
        <f t="shared" si="350"/>
        <v>0</v>
      </c>
      <c r="BW270" s="42">
        <f t="shared" si="350"/>
        <v>0</v>
      </c>
      <c r="BX270" s="42">
        <f t="shared" si="350"/>
        <v>0</v>
      </c>
      <c r="BY270" s="42">
        <f t="shared" si="350"/>
        <v>0</v>
      </c>
      <c r="BZ270" s="42">
        <f t="shared" si="350"/>
        <v>0</v>
      </c>
      <c r="CA270" s="42">
        <f t="shared" si="350"/>
        <v>0</v>
      </c>
      <c r="CB270" s="42">
        <f t="shared" si="350"/>
        <v>0</v>
      </c>
      <c r="CC270" s="42">
        <f t="shared" si="350"/>
        <v>0</v>
      </c>
      <c r="CD270" s="42">
        <f t="shared" si="350"/>
        <v>0</v>
      </c>
      <c r="CE270" s="42">
        <f t="shared" si="350"/>
        <v>0</v>
      </c>
      <c r="CF270" s="42">
        <f t="shared" si="350"/>
        <v>0</v>
      </c>
      <c r="CG270" s="42">
        <f t="shared" si="350"/>
        <v>0</v>
      </c>
      <c r="CH270" s="42">
        <f t="shared" si="350"/>
        <v>0</v>
      </c>
      <c r="CI270" s="42">
        <f t="shared" si="350"/>
        <v>0</v>
      </c>
      <c r="CJ270" s="42">
        <f t="shared" si="350"/>
        <v>0</v>
      </c>
      <c r="CK270" s="42">
        <f t="shared" si="350"/>
        <v>0</v>
      </c>
      <c r="CL270" s="42">
        <f t="shared" si="350"/>
        <v>0</v>
      </c>
      <c r="CM270" s="42">
        <f t="shared" si="350"/>
        <v>0</v>
      </c>
      <c r="CN270" s="42">
        <f t="shared" si="350"/>
        <v>0</v>
      </c>
      <c r="CO270" s="42">
        <f t="shared" si="350"/>
        <v>0</v>
      </c>
      <c r="CP270" s="42">
        <f t="shared" si="350"/>
        <v>0</v>
      </c>
      <c r="CQ270" s="42">
        <f t="shared" si="350"/>
        <v>0</v>
      </c>
      <c r="CR270" s="42">
        <f t="shared" si="350"/>
        <v>0</v>
      </c>
      <c r="CS270" s="42">
        <f t="shared" si="350"/>
        <v>0</v>
      </c>
      <c r="CT270" s="42">
        <f t="shared" si="350"/>
        <v>0</v>
      </c>
      <c r="CU270" s="42">
        <f t="shared" si="350"/>
        <v>0</v>
      </c>
      <c r="CV270" s="42">
        <f t="shared" si="350"/>
        <v>0</v>
      </c>
      <c r="CW270" s="42">
        <f t="shared" si="350"/>
        <v>0</v>
      </c>
      <c r="CX270" s="42">
        <f t="shared" si="350"/>
        <v>0</v>
      </c>
      <c r="CY270" s="42">
        <f t="shared" si="350"/>
        <v>0</v>
      </c>
      <c r="CZ270" s="42">
        <f t="shared" si="350"/>
        <v>0</v>
      </c>
      <c r="DA270" s="42">
        <f t="shared" si="350"/>
        <v>0</v>
      </c>
      <c r="DB270" s="42">
        <f t="shared" si="350"/>
        <v>0</v>
      </c>
      <c r="DC270" s="42">
        <f t="shared" si="350"/>
        <v>0</v>
      </c>
      <c r="DD270" s="42">
        <f t="shared" si="350"/>
        <v>0</v>
      </c>
      <c r="DE270" s="42">
        <f t="shared" si="350"/>
        <v>0</v>
      </c>
      <c r="DF270" s="42">
        <f t="shared" si="350"/>
        <v>0</v>
      </c>
      <c r="DG270" s="42">
        <f t="shared" si="350"/>
        <v>0</v>
      </c>
      <c r="DH270" s="42">
        <f t="shared" si="350"/>
        <v>0</v>
      </c>
      <c r="DI270" s="42">
        <f t="shared" si="350"/>
        <v>0</v>
      </c>
      <c r="DJ270" s="42">
        <f t="shared" si="350"/>
        <v>0</v>
      </c>
      <c r="DK270" s="42">
        <f t="shared" si="350"/>
        <v>0</v>
      </c>
      <c r="DL270" s="42">
        <f t="shared" si="350"/>
        <v>0</v>
      </c>
      <c r="DM270" s="42">
        <f t="shared" si="350"/>
        <v>0</v>
      </c>
      <c r="DN270" s="42">
        <f t="shared" si="350"/>
        <v>0</v>
      </c>
      <c r="DO270" s="42">
        <f t="shared" si="350"/>
        <v>0</v>
      </c>
      <c r="DP270" s="42">
        <f t="shared" ref="DP270:FX270" si="351">IF(ROUND(MIN(DP268,(DP251-DP262),(DP256-DP262)),6)&lt;0,0,(ROUND(MIN(DP268,(DP251-DP262),(DP256-DP262)),6)))</f>
        <v>0</v>
      </c>
      <c r="DQ270" s="42">
        <f t="shared" si="351"/>
        <v>0</v>
      </c>
      <c r="DR270" s="42">
        <f t="shared" si="351"/>
        <v>0</v>
      </c>
      <c r="DS270" s="42">
        <f t="shared" si="351"/>
        <v>0</v>
      </c>
      <c r="DT270" s="42">
        <f t="shared" si="351"/>
        <v>0</v>
      </c>
      <c r="DU270" s="42">
        <f t="shared" si="351"/>
        <v>0</v>
      </c>
      <c r="DV270" s="42">
        <f t="shared" si="351"/>
        <v>0</v>
      </c>
      <c r="DW270" s="42">
        <f t="shared" si="351"/>
        <v>0</v>
      </c>
      <c r="DX270" s="42">
        <f t="shared" si="351"/>
        <v>0</v>
      </c>
      <c r="DY270" s="42">
        <f t="shared" si="351"/>
        <v>0</v>
      </c>
      <c r="DZ270" s="42">
        <f t="shared" si="351"/>
        <v>0</v>
      </c>
      <c r="EA270" s="42">
        <f t="shared" si="351"/>
        <v>0</v>
      </c>
      <c r="EB270" s="42">
        <f t="shared" si="351"/>
        <v>0</v>
      </c>
      <c r="EC270" s="42">
        <f t="shared" si="351"/>
        <v>0</v>
      </c>
      <c r="ED270" s="42">
        <f t="shared" si="351"/>
        <v>0</v>
      </c>
      <c r="EE270" s="42">
        <f t="shared" si="351"/>
        <v>0</v>
      </c>
      <c r="EF270" s="42">
        <f t="shared" si="351"/>
        <v>0</v>
      </c>
      <c r="EG270" s="42">
        <f t="shared" si="351"/>
        <v>0</v>
      </c>
      <c r="EH270" s="42">
        <f t="shared" si="351"/>
        <v>0</v>
      </c>
      <c r="EI270" s="42">
        <f t="shared" si="351"/>
        <v>0</v>
      </c>
      <c r="EJ270" s="42">
        <f t="shared" si="351"/>
        <v>0</v>
      </c>
      <c r="EK270" s="42">
        <f t="shared" si="351"/>
        <v>0</v>
      </c>
      <c r="EL270" s="42">
        <f t="shared" si="351"/>
        <v>0</v>
      </c>
      <c r="EM270" s="42">
        <f t="shared" si="351"/>
        <v>0</v>
      </c>
      <c r="EN270" s="42">
        <f t="shared" si="351"/>
        <v>0</v>
      </c>
      <c r="EO270" s="42">
        <f t="shared" si="351"/>
        <v>0</v>
      </c>
      <c r="EP270" s="42">
        <f t="shared" si="351"/>
        <v>0</v>
      </c>
      <c r="EQ270" s="42">
        <f>IF(ROUND(MIN(EQ268,(EQ251-EQ262),(EQ256-EQ262)),6)&lt;0,0,(ROUND(MIN(EQ268,(EQ251-EQ262),(EQ256-EQ262)),6)))</f>
        <v>0</v>
      </c>
      <c r="ER270" s="42">
        <f t="shared" si="351"/>
        <v>0</v>
      </c>
      <c r="ES270" s="42">
        <f t="shared" si="351"/>
        <v>0</v>
      </c>
      <c r="ET270" s="42">
        <f t="shared" si="351"/>
        <v>0</v>
      </c>
      <c r="EU270" s="42">
        <f t="shared" si="351"/>
        <v>0</v>
      </c>
      <c r="EV270" s="42">
        <f t="shared" si="351"/>
        <v>0</v>
      </c>
      <c r="EW270" s="42">
        <f t="shared" si="351"/>
        <v>0</v>
      </c>
      <c r="EX270" s="42">
        <f t="shared" si="351"/>
        <v>0</v>
      </c>
      <c r="EY270" s="42">
        <f t="shared" si="351"/>
        <v>0</v>
      </c>
      <c r="EZ270" s="42">
        <f t="shared" si="351"/>
        <v>0</v>
      </c>
      <c r="FA270" s="42">
        <f t="shared" si="351"/>
        <v>0</v>
      </c>
      <c r="FB270" s="42">
        <f t="shared" si="351"/>
        <v>0</v>
      </c>
      <c r="FC270" s="42">
        <f t="shared" si="351"/>
        <v>0</v>
      </c>
      <c r="FD270" s="42">
        <f t="shared" si="351"/>
        <v>0</v>
      </c>
      <c r="FE270" s="42">
        <f t="shared" si="351"/>
        <v>0</v>
      </c>
      <c r="FF270" s="42">
        <f t="shared" si="351"/>
        <v>0</v>
      </c>
      <c r="FG270" s="42">
        <f t="shared" si="351"/>
        <v>0</v>
      </c>
      <c r="FH270" s="42">
        <f t="shared" si="351"/>
        <v>0</v>
      </c>
      <c r="FI270" s="42">
        <f t="shared" si="351"/>
        <v>0</v>
      </c>
      <c r="FJ270" s="42">
        <f>IF(ROUND(MIN(FJ268,(FJ251-FJ262),(FJ256-FJ262)),6)&lt;0,0,(ROUND(MIN(FJ268,(FJ251-FJ262),(FJ256-FJ262)),6)))-0.000001</f>
        <v>8.5300000000000003E-4</v>
      </c>
      <c r="FK270" s="42">
        <f t="shared" si="351"/>
        <v>0</v>
      </c>
      <c r="FL270" s="42">
        <f t="shared" si="351"/>
        <v>0</v>
      </c>
      <c r="FM270" s="42">
        <f t="shared" si="351"/>
        <v>0</v>
      </c>
      <c r="FN270" s="42">
        <f t="shared" si="351"/>
        <v>0</v>
      </c>
      <c r="FO270" s="42">
        <f>IF(ROUND(MIN(FO268,(FO251-FO262),(FO256-FO262)),6)&lt;0,0,(ROUND(MIN(FO268,(FO251-FO262),(FO256-FO262)),6)))-0.000001</f>
        <v>2.2100000000000001E-4</v>
      </c>
      <c r="FP270" s="42">
        <f t="shared" si="351"/>
        <v>0</v>
      </c>
      <c r="FQ270" s="42">
        <f t="shared" si="351"/>
        <v>0</v>
      </c>
      <c r="FR270" s="42">
        <f t="shared" si="351"/>
        <v>4.0200000000000001E-4</v>
      </c>
      <c r="FS270" s="42">
        <f t="shared" si="351"/>
        <v>0</v>
      </c>
      <c r="FT270" s="42">
        <f>IF(ROUND(MIN(FT268,(FT251-FT262),(FT256-FT262)),6)&lt;0,0,(ROUND(MIN(FT268,(FT251-FT262),(FT256-FT262)),6)))</f>
        <v>3.6299999999999999E-4</v>
      </c>
      <c r="FU270" s="42">
        <f t="shared" si="351"/>
        <v>0</v>
      </c>
      <c r="FV270" s="42">
        <f t="shared" si="351"/>
        <v>0</v>
      </c>
      <c r="FW270" s="42">
        <f t="shared" si="351"/>
        <v>0</v>
      </c>
      <c r="FX270" s="42">
        <f t="shared" si="351"/>
        <v>0</v>
      </c>
      <c r="FY270" s="42"/>
      <c r="FZ270" s="42">
        <f>SUM(C270:FX270)</f>
        <v>1.8390000000000001E-3</v>
      </c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</row>
    <row r="271" spans="1:195" x14ac:dyDescent="0.2">
      <c r="A271" s="7"/>
      <c r="B271" s="7" t="s">
        <v>830</v>
      </c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  <c r="DB271" s="42"/>
      <c r="DC271" s="42"/>
      <c r="DD271" s="42"/>
      <c r="DE271" s="42"/>
      <c r="DF271" s="42"/>
      <c r="DG271" s="42"/>
      <c r="DH271" s="42"/>
      <c r="DI271" s="42"/>
      <c r="DJ271" s="42"/>
      <c r="DK271" s="42"/>
      <c r="DL271" s="42"/>
      <c r="DM271" s="42"/>
      <c r="DN271" s="42"/>
      <c r="DO271" s="42"/>
      <c r="DP271" s="42"/>
      <c r="DQ271" s="42"/>
      <c r="DR271" s="42"/>
      <c r="DS271" s="42"/>
      <c r="DT271" s="42"/>
      <c r="DU271" s="42"/>
      <c r="DV271" s="42"/>
      <c r="DW271" s="42"/>
      <c r="DX271" s="42"/>
      <c r="DY271" s="42"/>
      <c r="DZ271" s="42"/>
      <c r="EA271" s="42"/>
      <c r="EB271" s="42"/>
      <c r="EC271" s="42"/>
      <c r="ED271" s="42"/>
      <c r="EE271" s="42"/>
      <c r="EF271" s="42"/>
      <c r="EG271" s="42"/>
      <c r="EH271" s="42"/>
      <c r="EI271" s="42"/>
      <c r="EJ271" s="42"/>
      <c r="EK271" s="42"/>
      <c r="EL271" s="42"/>
      <c r="EM271" s="42"/>
      <c r="EN271" s="42"/>
      <c r="EO271" s="42"/>
      <c r="EP271" s="42"/>
      <c r="EQ271" s="42"/>
      <c r="ER271" s="42"/>
      <c r="ES271" s="42"/>
      <c r="ET271" s="42"/>
      <c r="EU271" s="42"/>
      <c r="EV271" s="42"/>
      <c r="EW271" s="42"/>
      <c r="EX271" s="42"/>
      <c r="EY271" s="42"/>
      <c r="EZ271" s="42"/>
      <c r="FA271" s="42"/>
      <c r="FB271" s="42"/>
      <c r="FC271" s="42"/>
      <c r="FD271" s="42"/>
      <c r="FE271" s="42"/>
      <c r="FF271" s="42"/>
      <c r="FG271" s="42"/>
      <c r="FH271" s="42"/>
      <c r="FI271" s="42"/>
      <c r="FJ271" s="42"/>
      <c r="FK271" s="42"/>
      <c r="FL271" s="42"/>
      <c r="FM271" s="42"/>
      <c r="FN271" s="42"/>
      <c r="FO271" s="42"/>
      <c r="FP271" s="42"/>
      <c r="FQ271" s="42"/>
      <c r="FR271" s="42"/>
      <c r="FS271" s="42"/>
      <c r="FT271" s="42"/>
      <c r="FU271" s="42"/>
      <c r="FV271" s="42"/>
      <c r="FW271" s="42"/>
      <c r="FX271" s="42"/>
      <c r="FY271" s="42"/>
      <c r="FZ271" s="42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</row>
    <row r="272" spans="1:195" x14ac:dyDescent="0.2">
      <c r="A272" s="7"/>
      <c r="B272" s="7" t="s">
        <v>831</v>
      </c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  <c r="DB272" s="42"/>
      <c r="DC272" s="42"/>
      <c r="DD272" s="42"/>
      <c r="DE272" s="42"/>
      <c r="DF272" s="42"/>
      <c r="DG272" s="42"/>
      <c r="DH272" s="42"/>
      <c r="DI272" s="42"/>
      <c r="DJ272" s="42"/>
      <c r="DK272" s="42"/>
      <c r="DL272" s="42"/>
      <c r="DM272" s="42"/>
      <c r="DN272" s="42"/>
      <c r="DO272" s="42"/>
      <c r="DP272" s="42"/>
      <c r="DQ272" s="42"/>
      <c r="DR272" s="42"/>
      <c r="DS272" s="42"/>
      <c r="DT272" s="42"/>
      <c r="DU272" s="42"/>
      <c r="DV272" s="42"/>
      <c r="DW272" s="42"/>
      <c r="DX272" s="42"/>
      <c r="DY272" s="42"/>
      <c r="DZ272" s="42"/>
      <c r="EA272" s="42"/>
      <c r="EB272" s="42"/>
      <c r="EC272" s="42"/>
      <c r="ED272" s="42"/>
      <c r="EE272" s="42"/>
      <c r="EF272" s="42"/>
      <c r="EG272" s="42"/>
      <c r="EH272" s="42"/>
      <c r="EI272" s="42"/>
      <c r="EJ272" s="42"/>
      <c r="EK272" s="42"/>
      <c r="EL272" s="42"/>
      <c r="EM272" s="42"/>
      <c r="EN272" s="42"/>
      <c r="EO272" s="42"/>
      <c r="EP272" s="42"/>
      <c r="EQ272" s="42"/>
      <c r="ER272" s="42"/>
      <c r="ES272" s="42"/>
      <c r="ET272" s="42"/>
      <c r="EU272" s="42"/>
      <c r="EV272" s="42"/>
      <c r="EW272" s="42"/>
      <c r="EX272" s="42"/>
      <c r="EY272" s="42"/>
      <c r="EZ272" s="42"/>
      <c r="FA272" s="42"/>
      <c r="FB272" s="42"/>
      <c r="FC272" s="42"/>
      <c r="FD272" s="42"/>
      <c r="FE272" s="42"/>
      <c r="FF272" s="42"/>
      <c r="FG272" s="42"/>
      <c r="FH272" s="42"/>
      <c r="FI272" s="42"/>
      <c r="FJ272" s="42"/>
      <c r="FK272" s="42"/>
      <c r="FL272" s="42"/>
      <c r="FM272" s="42"/>
      <c r="FN272" s="42"/>
      <c r="FO272" s="42"/>
      <c r="FP272" s="42"/>
      <c r="FQ272" s="42"/>
      <c r="FR272" s="42"/>
      <c r="FS272" s="42"/>
      <c r="FT272" s="42"/>
      <c r="FU272" s="42"/>
      <c r="FV272" s="42"/>
      <c r="FW272" s="42"/>
      <c r="FX272" s="42"/>
      <c r="FY272" s="42"/>
      <c r="FZ272" s="42"/>
      <c r="GA272" s="7"/>
      <c r="GB272" s="42"/>
      <c r="GC272" s="42"/>
      <c r="GD272" s="42"/>
      <c r="GE272" s="42"/>
      <c r="GF272" s="42"/>
      <c r="GG272" s="7"/>
      <c r="GH272" s="7"/>
      <c r="GI272" s="7"/>
      <c r="GJ272" s="7"/>
      <c r="GK272" s="7"/>
      <c r="GL272" s="7"/>
      <c r="GM272" s="7"/>
    </row>
    <row r="273" spans="1:195" x14ac:dyDescent="0.2">
      <c r="A273" s="6" t="s">
        <v>832</v>
      </c>
      <c r="B273" s="7" t="s">
        <v>833</v>
      </c>
      <c r="C273" s="42">
        <v>0</v>
      </c>
      <c r="D273" s="42">
        <v>0</v>
      </c>
      <c r="E273" s="42">
        <v>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42">
        <v>0</v>
      </c>
      <c r="O273" s="42">
        <v>0</v>
      </c>
      <c r="P273" s="42">
        <v>0</v>
      </c>
      <c r="Q273" s="42">
        <v>0</v>
      </c>
      <c r="R273" s="42">
        <v>0</v>
      </c>
      <c r="S273" s="42">
        <v>0</v>
      </c>
      <c r="T273" s="42">
        <v>0</v>
      </c>
      <c r="U273" s="42">
        <v>0</v>
      </c>
      <c r="V273" s="42">
        <v>0</v>
      </c>
      <c r="W273" s="42">
        <v>0</v>
      </c>
      <c r="X273" s="42">
        <v>0</v>
      </c>
      <c r="Y273" s="42">
        <v>0</v>
      </c>
      <c r="Z273" s="42">
        <v>0</v>
      </c>
      <c r="AA273" s="42">
        <v>0</v>
      </c>
      <c r="AB273" s="42">
        <v>0</v>
      </c>
      <c r="AC273" s="42">
        <v>0</v>
      </c>
      <c r="AD273" s="42">
        <v>0</v>
      </c>
      <c r="AE273" s="42">
        <v>0</v>
      </c>
      <c r="AF273" s="42">
        <v>0</v>
      </c>
      <c r="AG273" s="42">
        <v>0</v>
      </c>
      <c r="AH273" s="42">
        <v>0</v>
      </c>
      <c r="AI273" s="42">
        <v>0</v>
      </c>
      <c r="AJ273" s="42">
        <v>0</v>
      </c>
      <c r="AK273" s="42">
        <v>0</v>
      </c>
      <c r="AL273" s="42">
        <v>0</v>
      </c>
      <c r="AM273" s="42">
        <v>0</v>
      </c>
      <c r="AN273" s="42">
        <v>0</v>
      </c>
      <c r="AO273" s="42">
        <v>0</v>
      </c>
      <c r="AP273" s="42">
        <v>0</v>
      </c>
      <c r="AQ273" s="42">
        <v>0</v>
      </c>
      <c r="AR273" s="42">
        <v>0</v>
      </c>
      <c r="AS273" s="42">
        <v>0</v>
      </c>
      <c r="AT273" s="42">
        <v>0</v>
      </c>
      <c r="AU273" s="42">
        <v>0</v>
      </c>
      <c r="AV273" s="42">
        <v>0</v>
      </c>
      <c r="AW273" s="42">
        <v>0</v>
      </c>
      <c r="AX273" s="42">
        <v>0</v>
      </c>
      <c r="AY273" s="42">
        <v>0</v>
      </c>
      <c r="AZ273" s="42">
        <v>0</v>
      </c>
      <c r="BA273" s="42">
        <v>0</v>
      </c>
      <c r="BB273" s="42">
        <v>0</v>
      </c>
      <c r="BC273" s="42">
        <v>0</v>
      </c>
      <c r="BD273" s="42">
        <v>0</v>
      </c>
      <c r="BE273" s="42">
        <v>0</v>
      </c>
      <c r="BF273" s="42">
        <v>0</v>
      </c>
      <c r="BG273" s="42">
        <v>0</v>
      </c>
      <c r="BH273" s="42">
        <v>0</v>
      </c>
      <c r="BI273" s="42">
        <v>0</v>
      </c>
      <c r="BJ273" s="42">
        <v>0</v>
      </c>
      <c r="BK273" s="42">
        <v>0</v>
      </c>
      <c r="BL273" s="42">
        <v>0</v>
      </c>
      <c r="BM273" s="42">
        <v>0</v>
      </c>
      <c r="BN273" s="42">
        <v>0</v>
      </c>
      <c r="BO273" s="42">
        <v>0</v>
      </c>
      <c r="BP273" s="42">
        <v>0</v>
      </c>
      <c r="BQ273" s="42">
        <v>0</v>
      </c>
      <c r="BR273" s="42">
        <v>0</v>
      </c>
      <c r="BS273" s="42">
        <v>0</v>
      </c>
      <c r="BT273" s="42">
        <v>0</v>
      </c>
      <c r="BU273" s="42">
        <v>0</v>
      </c>
      <c r="BV273" s="42">
        <v>0</v>
      </c>
      <c r="BW273" s="42">
        <v>0</v>
      </c>
      <c r="BX273" s="42">
        <v>0</v>
      </c>
      <c r="BY273" s="42">
        <v>0</v>
      </c>
      <c r="BZ273" s="42">
        <v>0</v>
      </c>
      <c r="CA273" s="42">
        <v>0</v>
      </c>
      <c r="CB273" s="42">
        <v>0</v>
      </c>
      <c r="CC273" s="42">
        <v>0</v>
      </c>
      <c r="CD273" s="42">
        <v>0</v>
      </c>
      <c r="CE273" s="42">
        <v>0</v>
      </c>
      <c r="CF273" s="42">
        <v>0</v>
      </c>
      <c r="CG273" s="42">
        <v>0</v>
      </c>
      <c r="CH273" s="42">
        <v>0</v>
      </c>
      <c r="CI273" s="42">
        <v>0</v>
      </c>
      <c r="CJ273" s="42">
        <v>0</v>
      </c>
      <c r="CK273" s="42">
        <v>0</v>
      </c>
      <c r="CL273" s="42">
        <v>0</v>
      </c>
      <c r="CM273" s="42">
        <v>0</v>
      </c>
      <c r="CN273" s="42">
        <v>0</v>
      </c>
      <c r="CO273" s="42">
        <v>0</v>
      </c>
      <c r="CP273" s="42">
        <v>0</v>
      </c>
      <c r="CQ273" s="42">
        <v>0</v>
      </c>
      <c r="CR273" s="42">
        <v>0</v>
      </c>
      <c r="CS273" s="42">
        <v>0</v>
      </c>
      <c r="CT273" s="42">
        <v>0</v>
      </c>
      <c r="CU273" s="42">
        <v>0</v>
      </c>
      <c r="CV273" s="42">
        <v>0</v>
      </c>
      <c r="CW273" s="42">
        <v>0</v>
      </c>
      <c r="CX273" s="42">
        <v>0</v>
      </c>
      <c r="CY273" s="42">
        <v>0</v>
      </c>
      <c r="CZ273" s="42">
        <v>0</v>
      </c>
      <c r="DA273" s="42">
        <v>0</v>
      </c>
      <c r="DB273" s="42">
        <v>0</v>
      </c>
      <c r="DC273" s="42">
        <v>0</v>
      </c>
      <c r="DD273" s="42">
        <v>0</v>
      </c>
      <c r="DE273" s="42">
        <v>0</v>
      </c>
      <c r="DF273" s="42">
        <v>0</v>
      </c>
      <c r="DG273" s="42">
        <v>0</v>
      </c>
      <c r="DH273" s="42">
        <v>0</v>
      </c>
      <c r="DI273" s="42">
        <v>0</v>
      </c>
      <c r="DJ273" s="42">
        <v>0</v>
      </c>
      <c r="DK273" s="42">
        <v>0</v>
      </c>
      <c r="DL273" s="42">
        <v>0</v>
      </c>
      <c r="DM273" s="42">
        <v>0</v>
      </c>
      <c r="DN273" s="42">
        <v>0</v>
      </c>
      <c r="DO273" s="42">
        <v>0</v>
      </c>
      <c r="DP273" s="42">
        <v>0</v>
      </c>
      <c r="DQ273" s="42">
        <v>0</v>
      </c>
      <c r="DR273" s="42">
        <v>0</v>
      </c>
      <c r="DS273" s="42">
        <v>0</v>
      </c>
      <c r="DT273" s="42">
        <v>0</v>
      </c>
      <c r="DU273" s="42">
        <v>0</v>
      </c>
      <c r="DV273" s="42">
        <v>0</v>
      </c>
      <c r="DW273" s="42">
        <v>0</v>
      </c>
      <c r="DX273" s="42">
        <v>0</v>
      </c>
      <c r="DY273" s="42">
        <v>0</v>
      </c>
      <c r="DZ273" s="42">
        <v>0</v>
      </c>
      <c r="EA273" s="42">
        <v>0</v>
      </c>
      <c r="EB273" s="42">
        <v>0</v>
      </c>
      <c r="EC273" s="42">
        <v>0</v>
      </c>
      <c r="ED273" s="42">
        <v>0</v>
      </c>
      <c r="EE273" s="42">
        <v>0</v>
      </c>
      <c r="EF273" s="42">
        <v>0</v>
      </c>
      <c r="EG273" s="42">
        <v>0</v>
      </c>
      <c r="EH273" s="42">
        <v>0</v>
      </c>
      <c r="EI273" s="42">
        <v>0</v>
      </c>
      <c r="EJ273" s="42">
        <v>0</v>
      </c>
      <c r="EK273" s="42">
        <v>0</v>
      </c>
      <c r="EL273" s="42">
        <v>0</v>
      </c>
      <c r="EM273" s="42">
        <v>0</v>
      </c>
      <c r="EN273" s="42">
        <v>0</v>
      </c>
      <c r="EO273" s="42">
        <v>0</v>
      </c>
      <c r="EP273" s="42">
        <v>0</v>
      </c>
      <c r="EQ273" s="42">
        <v>0</v>
      </c>
      <c r="ER273" s="42">
        <v>0</v>
      </c>
      <c r="ES273" s="42">
        <v>0</v>
      </c>
      <c r="ET273" s="42">
        <v>0</v>
      </c>
      <c r="EU273" s="42">
        <v>0</v>
      </c>
      <c r="EV273" s="42">
        <v>0</v>
      </c>
      <c r="EW273" s="42">
        <v>0</v>
      </c>
      <c r="EX273" s="42">
        <v>0</v>
      </c>
      <c r="EY273" s="42">
        <v>0</v>
      </c>
      <c r="EZ273" s="42">
        <v>0</v>
      </c>
      <c r="FA273" s="42">
        <v>0</v>
      </c>
      <c r="FB273" s="42">
        <v>0</v>
      </c>
      <c r="FC273" s="42">
        <v>0</v>
      </c>
      <c r="FD273" s="42">
        <v>0</v>
      </c>
      <c r="FE273" s="42">
        <v>0</v>
      </c>
      <c r="FF273" s="42">
        <v>0</v>
      </c>
      <c r="FG273" s="42">
        <v>0</v>
      </c>
      <c r="FH273" s="42">
        <v>0</v>
      </c>
      <c r="FI273" s="42">
        <v>0</v>
      </c>
      <c r="FJ273" s="42">
        <v>0</v>
      </c>
      <c r="FK273" s="42">
        <v>0</v>
      </c>
      <c r="FL273" s="42">
        <v>0</v>
      </c>
      <c r="FM273" s="42">
        <v>0</v>
      </c>
      <c r="FN273" s="42">
        <v>0</v>
      </c>
      <c r="FO273" s="42">
        <v>0</v>
      </c>
      <c r="FP273" s="42">
        <v>0</v>
      </c>
      <c r="FQ273" s="42">
        <v>0</v>
      </c>
      <c r="FR273" s="42">
        <v>0</v>
      </c>
      <c r="FS273" s="42">
        <v>0</v>
      </c>
      <c r="FT273" s="42">
        <v>0</v>
      </c>
      <c r="FU273" s="42">
        <v>0</v>
      </c>
      <c r="FV273" s="42">
        <v>0</v>
      </c>
      <c r="FW273" s="42">
        <v>0</v>
      </c>
      <c r="FX273" s="42">
        <v>0</v>
      </c>
      <c r="FY273" s="42"/>
      <c r="FZ273" s="42"/>
      <c r="GA273" s="7"/>
      <c r="GB273" s="42"/>
      <c r="GC273" s="42"/>
      <c r="GD273" s="42"/>
      <c r="GE273" s="42"/>
      <c r="GF273" s="42"/>
      <c r="GG273" s="7"/>
      <c r="GH273" s="7"/>
      <c r="GI273" s="7"/>
      <c r="GJ273" s="7"/>
      <c r="GK273" s="7"/>
      <c r="GL273" s="7"/>
      <c r="GM273" s="7"/>
    </row>
    <row r="274" spans="1:195" x14ac:dyDescent="0.2">
      <c r="A274" s="6" t="s">
        <v>834</v>
      </c>
      <c r="B274" s="7" t="s">
        <v>835</v>
      </c>
      <c r="C274" s="42">
        <f t="shared" ref="C274:BN274" si="352">IF(C261&gt;0,C273,C270)</f>
        <v>0</v>
      </c>
      <c r="D274" s="42">
        <f t="shared" si="352"/>
        <v>0</v>
      </c>
      <c r="E274" s="42">
        <f t="shared" si="352"/>
        <v>0</v>
      </c>
      <c r="F274" s="42">
        <f t="shared" si="352"/>
        <v>0</v>
      </c>
      <c r="G274" s="42">
        <f t="shared" si="352"/>
        <v>0</v>
      </c>
      <c r="H274" s="42">
        <f t="shared" si="352"/>
        <v>0</v>
      </c>
      <c r="I274" s="42">
        <f t="shared" si="352"/>
        <v>0</v>
      </c>
      <c r="J274" s="42">
        <f t="shared" si="352"/>
        <v>0</v>
      </c>
      <c r="K274" s="42">
        <f t="shared" si="352"/>
        <v>0</v>
      </c>
      <c r="L274" s="42">
        <f t="shared" si="352"/>
        <v>0</v>
      </c>
      <c r="M274" s="42">
        <f t="shared" si="352"/>
        <v>0</v>
      </c>
      <c r="N274" s="42">
        <f t="shared" si="352"/>
        <v>0</v>
      </c>
      <c r="O274" s="42">
        <f t="shared" si="352"/>
        <v>0</v>
      </c>
      <c r="P274" s="42">
        <f t="shared" si="352"/>
        <v>0</v>
      </c>
      <c r="Q274" s="42">
        <f t="shared" si="352"/>
        <v>0</v>
      </c>
      <c r="R274" s="42">
        <f t="shared" si="352"/>
        <v>0</v>
      </c>
      <c r="S274" s="42">
        <f t="shared" si="352"/>
        <v>0</v>
      </c>
      <c r="T274" s="42">
        <f t="shared" si="352"/>
        <v>0</v>
      </c>
      <c r="U274" s="42">
        <f t="shared" si="352"/>
        <v>0</v>
      </c>
      <c r="V274" s="42">
        <f t="shared" si="352"/>
        <v>0</v>
      </c>
      <c r="W274" s="42">
        <f t="shared" si="352"/>
        <v>0</v>
      </c>
      <c r="X274" s="42">
        <f t="shared" si="352"/>
        <v>0</v>
      </c>
      <c r="Y274" s="42">
        <f t="shared" si="352"/>
        <v>0</v>
      </c>
      <c r="Z274" s="42">
        <f t="shared" si="352"/>
        <v>0</v>
      </c>
      <c r="AA274" s="42">
        <f t="shared" si="352"/>
        <v>0</v>
      </c>
      <c r="AB274" s="42">
        <f t="shared" si="352"/>
        <v>0</v>
      </c>
      <c r="AC274" s="42">
        <f t="shared" si="352"/>
        <v>0</v>
      </c>
      <c r="AD274" s="42">
        <f t="shared" si="352"/>
        <v>0</v>
      </c>
      <c r="AE274" s="42">
        <f t="shared" si="352"/>
        <v>0</v>
      </c>
      <c r="AF274" s="42">
        <f t="shared" si="352"/>
        <v>0</v>
      </c>
      <c r="AG274" s="42">
        <f t="shared" si="352"/>
        <v>0</v>
      </c>
      <c r="AH274" s="42">
        <f t="shared" si="352"/>
        <v>0</v>
      </c>
      <c r="AI274" s="42">
        <f t="shared" si="352"/>
        <v>0</v>
      </c>
      <c r="AJ274" s="42">
        <f t="shared" si="352"/>
        <v>0</v>
      </c>
      <c r="AK274" s="42">
        <f t="shared" si="352"/>
        <v>0</v>
      </c>
      <c r="AL274" s="42">
        <f t="shared" si="352"/>
        <v>0</v>
      </c>
      <c r="AM274" s="42">
        <f t="shared" si="352"/>
        <v>0</v>
      </c>
      <c r="AN274" s="42">
        <f t="shared" si="352"/>
        <v>0</v>
      </c>
      <c r="AO274" s="42">
        <f t="shared" si="352"/>
        <v>0</v>
      </c>
      <c r="AP274" s="42">
        <f t="shared" si="352"/>
        <v>0</v>
      </c>
      <c r="AQ274" s="42">
        <f t="shared" si="352"/>
        <v>0</v>
      </c>
      <c r="AR274" s="42">
        <f t="shared" si="352"/>
        <v>0</v>
      </c>
      <c r="AS274" s="42">
        <f t="shared" si="352"/>
        <v>0</v>
      </c>
      <c r="AT274" s="42">
        <f t="shared" si="352"/>
        <v>0</v>
      </c>
      <c r="AU274" s="42">
        <f t="shared" si="352"/>
        <v>0</v>
      </c>
      <c r="AV274" s="42">
        <f t="shared" si="352"/>
        <v>0</v>
      </c>
      <c r="AW274" s="42">
        <f t="shared" si="352"/>
        <v>0</v>
      </c>
      <c r="AX274" s="42">
        <f t="shared" si="352"/>
        <v>0</v>
      </c>
      <c r="AY274" s="42">
        <f t="shared" si="352"/>
        <v>0</v>
      </c>
      <c r="AZ274" s="42">
        <f t="shared" si="352"/>
        <v>0</v>
      </c>
      <c r="BA274" s="42">
        <f t="shared" si="352"/>
        <v>0</v>
      </c>
      <c r="BB274" s="42">
        <f t="shared" si="352"/>
        <v>0</v>
      </c>
      <c r="BC274" s="42">
        <f t="shared" si="352"/>
        <v>0</v>
      </c>
      <c r="BD274" s="42">
        <f t="shared" si="352"/>
        <v>0</v>
      </c>
      <c r="BE274" s="42">
        <f t="shared" si="352"/>
        <v>0</v>
      </c>
      <c r="BF274" s="42">
        <f t="shared" si="352"/>
        <v>0</v>
      </c>
      <c r="BG274" s="42">
        <f t="shared" si="352"/>
        <v>0</v>
      </c>
      <c r="BH274" s="42">
        <f t="shared" si="352"/>
        <v>0</v>
      </c>
      <c r="BI274" s="42">
        <f t="shared" si="352"/>
        <v>0</v>
      </c>
      <c r="BJ274" s="42">
        <f t="shared" si="352"/>
        <v>0</v>
      </c>
      <c r="BK274" s="42">
        <f t="shared" si="352"/>
        <v>0</v>
      </c>
      <c r="BL274" s="42">
        <f t="shared" si="352"/>
        <v>0</v>
      </c>
      <c r="BM274" s="42">
        <f t="shared" si="352"/>
        <v>0</v>
      </c>
      <c r="BN274" s="42">
        <f t="shared" si="352"/>
        <v>0</v>
      </c>
      <c r="BO274" s="42">
        <f t="shared" ref="BO274:DZ274" si="353">IF(BO261&gt;0,BO273,BO270)</f>
        <v>0</v>
      </c>
      <c r="BP274" s="42">
        <f t="shared" si="353"/>
        <v>0</v>
      </c>
      <c r="BQ274" s="42">
        <f t="shared" si="353"/>
        <v>0</v>
      </c>
      <c r="BR274" s="42">
        <f t="shared" si="353"/>
        <v>0</v>
      </c>
      <c r="BS274" s="42">
        <f t="shared" si="353"/>
        <v>0</v>
      </c>
      <c r="BT274" s="42">
        <f t="shared" si="353"/>
        <v>0</v>
      </c>
      <c r="BU274" s="42">
        <f t="shared" si="353"/>
        <v>0</v>
      </c>
      <c r="BV274" s="42">
        <f t="shared" si="353"/>
        <v>0</v>
      </c>
      <c r="BW274" s="42">
        <f t="shared" si="353"/>
        <v>0</v>
      </c>
      <c r="BX274" s="42">
        <f t="shared" si="353"/>
        <v>0</v>
      </c>
      <c r="BY274" s="42">
        <f t="shared" si="353"/>
        <v>0</v>
      </c>
      <c r="BZ274" s="42">
        <f t="shared" si="353"/>
        <v>0</v>
      </c>
      <c r="CA274" s="42">
        <f t="shared" si="353"/>
        <v>0</v>
      </c>
      <c r="CB274" s="42">
        <f t="shared" si="353"/>
        <v>0</v>
      </c>
      <c r="CC274" s="42">
        <f t="shared" si="353"/>
        <v>0</v>
      </c>
      <c r="CD274" s="42">
        <f t="shared" si="353"/>
        <v>0</v>
      </c>
      <c r="CE274" s="42">
        <f t="shared" si="353"/>
        <v>0</v>
      </c>
      <c r="CF274" s="42">
        <f t="shared" si="353"/>
        <v>0</v>
      </c>
      <c r="CG274" s="42">
        <f t="shared" si="353"/>
        <v>0</v>
      </c>
      <c r="CH274" s="42">
        <f t="shared" si="353"/>
        <v>0</v>
      </c>
      <c r="CI274" s="42">
        <f t="shared" si="353"/>
        <v>0</v>
      </c>
      <c r="CJ274" s="42">
        <f t="shared" si="353"/>
        <v>0</v>
      </c>
      <c r="CK274" s="42">
        <f t="shared" si="353"/>
        <v>0</v>
      </c>
      <c r="CL274" s="42">
        <f t="shared" si="353"/>
        <v>0</v>
      </c>
      <c r="CM274" s="42">
        <f t="shared" si="353"/>
        <v>0</v>
      </c>
      <c r="CN274" s="42">
        <f t="shared" si="353"/>
        <v>0</v>
      </c>
      <c r="CO274" s="42">
        <f t="shared" si="353"/>
        <v>0</v>
      </c>
      <c r="CP274" s="42">
        <f t="shared" si="353"/>
        <v>0</v>
      </c>
      <c r="CQ274" s="42">
        <f t="shared" si="353"/>
        <v>0</v>
      </c>
      <c r="CR274" s="42">
        <f t="shared" si="353"/>
        <v>0</v>
      </c>
      <c r="CS274" s="42">
        <f t="shared" si="353"/>
        <v>0</v>
      </c>
      <c r="CT274" s="42">
        <f t="shared" si="353"/>
        <v>0</v>
      </c>
      <c r="CU274" s="42">
        <f t="shared" si="353"/>
        <v>0</v>
      </c>
      <c r="CV274" s="42">
        <f t="shared" si="353"/>
        <v>0</v>
      </c>
      <c r="CW274" s="42">
        <f t="shared" si="353"/>
        <v>0</v>
      </c>
      <c r="CX274" s="42">
        <f t="shared" si="353"/>
        <v>0</v>
      </c>
      <c r="CY274" s="42">
        <f t="shared" si="353"/>
        <v>0</v>
      </c>
      <c r="CZ274" s="42">
        <f t="shared" si="353"/>
        <v>0</v>
      </c>
      <c r="DA274" s="42">
        <f t="shared" si="353"/>
        <v>0</v>
      </c>
      <c r="DB274" s="42">
        <f t="shared" si="353"/>
        <v>0</v>
      </c>
      <c r="DC274" s="42">
        <f t="shared" si="353"/>
        <v>0</v>
      </c>
      <c r="DD274" s="42">
        <f t="shared" si="353"/>
        <v>0</v>
      </c>
      <c r="DE274" s="42">
        <f t="shared" si="353"/>
        <v>0</v>
      </c>
      <c r="DF274" s="42">
        <f t="shared" si="353"/>
        <v>0</v>
      </c>
      <c r="DG274" s="42">
        <f t="shared" si="353"/>
        <v>0</v>
      </c>
      <c r="DH274" s="42">
        <f t="shared" si="353"/>
        <v>0</v>
      </c>
      <c r="DI274" s="42">
        <f t="shared" si="353"/>
        <v>0</v>
      </c>
      <c r="DJ274" s="42">
        <f t="shared" si="353"/>
        <v>0</v>
      </c>
      <c r="DK274" s="42">
        <f t="shared" si="353"/>
        <v>0</v>
      </c>
      <c r="DL274" s="42">
        <f t="shared" si="353"/>
        <v>0</v>
      </c>
      <c r="DM274" s="42">
        <f t="shared" si="353"/>
        <v>0</v>
      </c>
      <c r="DN274" s="42">
        <f t="shared" si="353"/>
        <v>0</v>
      </c>
      <c r="DO274" s="42">
        <f t="shared" si="353"/>
        <v>0</v>
      </c>
      <c r="DP274" s="42">
        <f t="shared" si="353"/>
        <v>0</v>
      </c>
      <c r="DQ274" s="42">
        <f t="shared" si="353"/>
        <v>0</v>
      </c>
      <c r="DR274" s="42">
        <f t="shared" si="353"/>
        <v>0</v>
      </c>
      <c r="DS274" s="42">
        <f t="shared" si="353"/>
        <v>0</v>
      </c>
      <c r="DT274" s="42">
        <f t="shared" si="353"/>
        <v>0</v>
      </c>
      <c r="DU274" s="42">
        <f t="shared" si="353"/>
        <v>0</v>
      </c>
      <c r="DV274" s="42">
        <f t="shared" si="353"/>
        <v>0</v>
      </c>
      <c r="DW274" s="42">
        <f t="shared" si="353"/>
        <v>0</v>
      </c>
      <c r="DX274" s="42">
        <f t="shared" si="353"/>
        <v>0</v>
      </c>
      <c r="DY274" s="42">
        <f t="shared" si="353"/>
        <v>0</v>
      </c>
      <c r="DZ274" s="42">
        <f t="shared" si="353"/>
        <v>0</v>
      </c>
      <c r="EA274" s="42">
        <f t="shared" ref="EA274:FX274" si="354">IF(EA261&gt;0,EA273,EA270)</f>
        <v>0</v>
      </c>
      <c r="EB274" s="42">
        <f t="shared" si="354"/>
        <v>0</v>
      </c>
      <c r="EC274" s="42">
        <f t="shared" si="354"/>
        <v>0</v>
      </c>
      <c r="ED274" s="42">
        <f t="shared" si="354"/>
        <v>0</v>
      </c>
      <c r="EE274" s="42">
        <f t="shared" si="354"/>
        <v>0</v>
      </c>
      <c r="EF274" s="42">
        <f t="shared" si="354"/>
        <v>0</v>
      </c>
      <c r="EG274" s="42">
        <f t="shared" si="354"/>
        <v>0</v>
      </c>
      <c r="EH274" s="42">
        <f t="shared" si="354"/>
        <v>0</v>
      </c>
      <c r="EI274" s="42">
        <f t="shared" si="354"/>
        <v>0</v>
      </c>
      <c r="EJ274" s="42">
        <f t="shared" si="354"/>
        <v>0</v>
      </c>
      <c r="EK274" s="42">
        <f t="shared" si="354"/>
        <v>0</v>
      </c>
      <c r="EL274" s="42">
        <f t="shared" si="354"/>
        <v>0</v>
      </c>
      <c r="EM274" s="42">
        <f t="shared" si="354"/>
        <v>0</v>
      </c>
      <c r="EN274" s="42">
        <f t="shared" si="354"/>
        <v>0</v>
      </c>
      <c r="EO274" s="42">
        <f t="shared" si="354"/>
        <v>0</v>
      </c>
      <c r="EP274" s="42">
        <f t="shared" si="354"/>
        <v>0</v>
      </c>
      <c r="EQ274" s="42">
        <f t="shared" si="354"/>
        <v>0</v>
      </c>
      <c r="ER274" s="42">
        <f t="shared" si="354"/>
        <v>0</v>
      </c>
      <c r="ES274" s="42">
        <f t="shared" si="354"/>
        <v>0</v>
      </c>
      <c r="ET274" s="42">
        <f t="shared" si="354"/>
        <v>0</v>
      </c>
      <c r="EU274" s="42">
        <f t="shared" si="354"/>
        <v>0</v>
      </c>
      <c r="EV274" s="42">
        <f t="shared" si="354"/>
        <v>0</v>
      </c>
      <c r="EW274" s="42">
        <f t="shared" si="354"/>
        <v>0</v>
      </c>
      <c r="EX274" s="42">
        <f t="shared" si="354"/>
        <v>0</v>
      </c>
      <c r="EY274" s="42">
        <f t="shared" si="354"/>
        <v>0</v>
      </c>
      <c r="EZ274" s="42">
        <f t="shared" si="354"/>
        <v>0</v>
      </c>
      <c r="FA274" s="42">
        <f t="shared" si="354"/>
        <v>0</v>
      </c>
      <c r="FB274" s="42">
        <f t="shared" si="354"/>
        <v>0</v>
      </c>
      <c r="FC274" s="42">
        <f t="shared" si="354"/>
        <v>0</v>
      </c>
      <c r="FD274" s="42">
        <f t="shared" si="354"/>
        <v>0</v>
      </c>
      <c r="FE274" s="42">
        <f t="shared" si="354"/>
        <v>0</v>
      </c>
      <c r="FF274" s="42">
        <f t="shared" si="354"/>
        <v>0</v>
      </c>
      <c r="FG274" s="42">
        <f t="shared" si="354"/>
        <v>0</v>
      </c>
      <c r="FH274" s="42">
        <f t="shared" si="354"/>
        <v>0</v>
      </c>
      <c r="FI274" s="42">
        <f t="shared" si="354"/>
        <v>0</v>
      </c>
      <c r="FJ274" s="42">
        <f t="shared" si="354"/>
        <v>8.5300000000000003E-4</v>
      </c>
      <c r="FK274" s="42">
        <f t="shared" si="354"/>
        <v>0</v>
      </c>
      <c r="FL274" s="42">
        <f t="shared" si="354"/>
        <v>0</v>
      </c>
      <c r="FM274" s="42">
        <f t="shared" si="354"/>
        <v>0</v>
      </c>
      <c r="FN274" s="42">
        <f t="shared" si="354"/>
        <v>0</v>
      </c>
      <c r="FO274" s="42">
        <f t="shared" si="354"/>
        <v>2.2100000000000001E-4</v>
      </c>
      <c r="FP274" s="42">
        <f t="shared" si="354"/>
        <v>0</v>
      </c>
      <c r="FQ274" s="42">
        <f t="shared" si="354"/>
        <v>0</v>
      </c>
      <c r="FR274" s="42">
        <f t="shared" si="354"/>
        <v>4.0200000000000001E-4</v>
      </c>
      <c r="FS274" s="42">
        <f t="shared" si="354"/>
        <v>0</v>
      </c>
      <c r="FT274" s="42">
        <f>IF(FT261&gt;0,FT273,FT270)</f>
        <v>3.6299999999999999E-4</v>
      </c>
      <c r="FU274" s="42">
        <f t="shared" si="354"/>
        <v>0</v>
      </c>
      <c r="FV274" s="42">
        <f t="shared" si="354"/>
        <v>0</v>
      </c>
      <c r="FW274" s="42">
        <f t="shared" si="354"/>
        <v>0</v>
      </c>
      <c r="FX274" s="42">
        <f t="shared" si="354"/>
        <v>0</v>
      </c>
      <c r="FY274" s="42"/>
      <c r="FZ274" s="42">
        <f>SUM(C274:FX274)</f>
        <v>1.8390000000000001E-3</v>
      </c>
      <c r="GA274" s="7"/>
      <c r="GB274" s="42"/>
      <c r="GC274" s="42"/>
      <c r="GD274" s="42"/>
      <c r="GE274" s="42"/>
      <c r="GF274" s="42"/>
      <c r="GG274" s="7"/>
      <c r="GH274" s="7"/>
      <c r="GI274" s="7"/>
      <c r="GJ274" s="7"/>
      <c r="GK274" s="7"/>
      <c r="GL274" s="7"/>
      <c r="GM274" s="7"/>
    </row>
    <row r="275" spans="1:195" x14ac:dyDescent="0.2">
      <c r="A275" s="7"/>
      <c r="B275" s="7" t="s">
        <v>836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42"/>
      <c r="FZ275" s="42" t="s">
        <v>2</v>
      </c>
      <c r="GA275" s="7"/>
      <c r="GB275" s="42"/>
      <c r="GC275" s="7"/>
      <c r="GD275" s="42"/>
      <c r="GE275" s="42"/>
      <c r="GF275" s="42"/>
      <c r="GG275" s="7"/>
      <c r="GH275" s="7"/>
      <c r="GI275" s="7"/>
      <c r="GJ275" s="7"/>
      <c r="GK275" s="7"/>
      <c r="GL275" s="7"/>
      <c r="GM275" s="7"/>
    </row>
    <row r="276" spans="1:195" x14ac:dyDescent="0.2">
      <c r="A276" s="6"/>
      <c r="B276" s="7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1"/>
      <c r="CQ276" s="61"/>
      <c r="CR276" s="61"/>
      <c r="CS276" s="61"/>
      <c r="CT276" s="61"/>
      <c r="CU276" s="61"/>
      <c r="CV276" s="61"/>
      <c r="CW276" s="61"/>
      <c r="CX276" s="61"/>
      <c r="CY276" s="61"/>
      <c r="CZ276" s="61"/>
      <c r="DA276" s="61"/>
      <c r="DB276" s="61"/>
      <c r="DC276" s="61"/>
      <c r="DD276" s="61"/>
      <c r="DE276" s="61"/>
      <c r="DF276" s="61"/>
      <c r="DG276" s="61"/>
      <c r="DH276" s="61"/>
      <c r="DI276" s="61"/>
      <c r="DJ276" s="61"/>
      <c r="DK276" s="61"/>
      <c r="DL276" s="61"/>
      <c r="DM276" s="61"/>
      <c r="DN276" s="61"/>
      <c r="DO276" s="61"/>
      <c r="DP276" s="61"/>
      <c r="DQ276" s="61"/>
      <c r="DR276" s="61"/>
      <c r="DS276" s="61"/>
      <c r="DT276" s="61"/>
      <c r="DU276" s="61"/>
      <c r="DV276" s="61"/>
      <c r="DW276" s="61"/>
      <c r="DX276" s="61"/>
      <c r="DY276" s="61"/>
      <c r="DZ276" s="61"/>
      <c r="EA276" s="61"/>
      <c r="EB276" s="61"/>
      <c r="EC276" s="61"/>
      <c r="ED276" s="61"/>
      <c r="EE276" s="61"/>
      <c r="EF276" s="61"/>
      <c r="EG276" s="61"/>
      <c r="EH276" s="61"/>
      <c r="EI276" s="61"/>
      <c r="EJ276" s="61"/>
      <c r="EK276" s="61"/>
      <c r="EL276" s="61"/>
      <c r="EM276" s="61"/>
      <c r="EN276" s="61"/>
      <c r="EO276" s="61"/>
      <c r="EP276" s="61"/>
      <c r="EQ276" s="61"/>
      <c r="ER276" s="61"/>
      <c r="ES276" s="61"/>
      <c r="ET276" s="61"/>
      <c r="EU276" s="61"/>
      <c r="EV276" s="61"/>
      <c r="EW276" s="61"/>
      <c r="EX276" s="61"/>
      <c r="EY276" s="61"/>
      <c r="EZ276" s="61"/>
      <c r="FA276" s="61"/>
      <c r="FB276" s="61"/>
      <c r="FC276" s="61"/>
      <c r="FD276" s="61"/>
      <c r="FE276" s="61"/>
      <c r="FF276" s="61"/>
      <c r="FG276" s="61"/>
      <c r="FH276" s="61"/>
      <c r="FI276" s="61"/>
      <c r="FJ276" s="61"/>
      <c r="FK276" s="61"/>
      <c r="FL276" s="61"/>
      <c r="FM276" s="61"/>
      <c r="FN276" s="61"/>
      <c r="FO276" s="61"/>
      <c r="FP276" s="61"/>
      <c r="FQ276" s="61"/>
      <c r="FR276" s="61"/>
      <c r="FS276" s="61"/>
      <c r="FT276" s="61"/>
      <c r="FU276" s="61"/>
      <c r="FV276" s="61"/>
      <c r="FW276" s="61"/>
      <c r="FX276" s="61"/>
      <c r="FY276" s="42"/>
      <c r="FZ276" s="42"/>
      <c r="GA276" s="7"/>
      <c r="GB276" s="7"/>
      <c r="GC276" s="7"/>
      <c r="GD276" s="7"/>
      <c r="GE276" s="7"/>
      <c r="GF276" s="42"/>
      <c r="GG276" s="7"/>
      <c r="GH276" s="7"/>
      <c r="GI276" s="7"/>
      <c r="GJ276" s="7"/>
      <c r="GK276" s="7"/>
      <c r="GL276" s="7"/>
      <c r="GM276" s="7"/>
    </row>
    <row r="277" spans="1:195" ht="15.75" x14ac:dyDescent="0.25">
      <c r="A277" s="6" t="s">
        <v>601</v>
      </c>
      <c r="B277" s="43" t="s">
        <v>837</v>
      </c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  <c r="AS277" s="104"/>
      <c r="AT277" s="104"/>
      <c r="AU277" s="104"/>
      <c r="AV277" s="104"/>
      <c r="AW277" s="104"/>
      <c r="AX277" s="104"/>
      <c r="AY277" s="104"/>
      <c r="AZ277" s="104"/>
      <c r="BA277" s="104"/>
      <c r="BB277" s="104"/>
      <c r="BC277" s="104"/>
      <c r="BD277" s="104"/>
      <c r="BE277" s="104"/>
      <c r="BF277" s="104"/>
      <c r="BG277" s="104"/>
      <c r="BH277" s="104"/>
      <c r="BI277" s="104"/>
      <c r="BJ277" s="104"/>
      <c r="BK277" s="104"/>
      <c r="BL277" s="104"/>
      <c r="BM277" s="104"/>
      <c r="BN277" s="104"/>
      <c r="BO277" s="104"/>
      <c r="BP277" s="104"/>
      <c r="BQ277" s="104"/>
      <c r="BR277" s="104"/>
      <c r="BS277" s="104"/>
      <c r="BT277" s="104"/>
      <c r="BU277" s="104"/>
      <c r="BV277" s="104"/>
      <c r="BW277" s="104"/>
      <c r="BX277" s="104"/>
      <c r="BY277" s="104"/>
      <c r="BZ277" s="104"/>
      <c r="CA277" s="104"/>
      <c r="CB277" s="104"/>
      <c r="CC277" s="104"/>
      <c r="CD277" s="104"/>
      <c r="CE277" s="104"/>
      <c r="CF277" s="104"/>
      <c r="CG277" s="104"/>
      <c r="CH277" s="104"/>
      <c r="CI277" s="104"/>
      <c r="CJ277" s="104"/>
      <c r="CK277" s="104"/>
      <c r="CL277" s="104"/>
      <c r="CM277" s="104"/>
      <c r="CN277" s="104"/>
      <c r="CO277" s="104"/>
      <c r="CP277" s="104"/>
      <c r="CQ277" s="104"/>
      <c r="CR277" s="104"/>
      <c r="CS277" s="104"/>
      <c r="CT277" s="104"/>
      <c r="CU277" s="104"/>
      <c r="CV277" s="104"/>
      <c r="CW277" s="104"/>
      <c r="CX277" s="104"/>
      <c r="CY277" s="104"/>
      <c r="CZ277" s="104"/>
      <c r="DA277" s="104"/>
      <c r="DB277" s="104"/>
      <c r="DC277" s="104"/>
      <c r="DD277" s="104"/>
      <c r="DE277" s="104"/>
      <c r="DF277" s="104"/>
      <c r="DG277" s="104"/>
      <c r="DH277" s="104"/>
      <c r="DI277" s="104"/>
      <c r="DJ277" s="104"/>
      <c r="DK277" s="104"/>
      <c r="DL277" s="104"/>
      <c r="DM277" s="104"/>
      <c r="DN277" s="104"/>
      <c r="DO277" s="104"/>
      <c r="DP277" s="104"/>
      <c r="DQ277" s="104"/>
      <c r="DR277" s="104"/>
      <c r="DS277" s="104"/>
      <c r="DT277" s="104"/>
      <c r="DU277" s="104"/>
      <c r="DV277" s="104"/>
      <c r="DW277" s="104"/>
      <c r="DX277" s="104"/>
      <c r="DY277" s="104"/>
      <c r="DZ277" s="104"/>
      <c r="EA277" s="104"/>
      <c r="EB277" s="104"/>
      <c r="EC277" s="104"/>
      <c r="ED277" s="104"/>
      <c r="EE277" s="104"/>
      <c r="EF277" s="104"/>
      <c r="EG277" s="104"/>
      <c r="EH277" s="104"/>
      <c r="EI277" s="104"/>
      <c r="EJ277" s="104"/>
      <c r="EK277" s="104"/>
      <c r="EL277" s="104"/>
      <c r="EM277" s="104"/>
      <c r="EN277" s="104"/>
      <c r="EO277" s="104"/>
      <c r="EP277" s="104"/>
      <c r="EQ277" s="104"/>
      <c r="ER277" s="104"/>
      <c r="ES277" s="104"/>
      <c r="ET277" s="104"/>
      <c r="EU277" s="104"/>
      <c r="EV277" s="104"/>
      <c r="EW277" s="104"/>
      <c r="EX277" s="104"/>
      <c r="EY277" s="104"/>
      <c r="EZ277" s="104"/>
      <c r="FA277" s="104"/>
      <c r="FB277" s="104"/>
      <c r="FC277" s="104"/>
      <c r="FD277" s="104"/>
      <c r="FE277" s="104"/>
      <c r="FF277" s="104"/>
      <c r="FG277" s="104"/>
      <c r="FH277" s="104"/>
      <c r="FI277" s="104"/>
      <c r="FJ277" s="104"/>
      <c r="FK277" s="104"/>
      <c r="FL277" s="104"/>
      <c r="FM277" s="104"/>
      <c r="FN277" s="104"/>
      <c r="FO277" s="104"/>
      <c r="FP277" s="104"/>
      <c r="FQ277" s="104"/>
      <c r="FR277" s="104"/>
      <c r="FS277" s="104"/>
      <c r="FT277" s="104"/>
      <c r="FU277" s="104"/>
      <c r="FV277" s="104"/>
      <c r="FW277" s="104"/>
      <c r="FX277" s="104"/>
      <c r="FY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</row>
    <row r="278" spans="1:195" x14ac:dyDescent="0.2">
      <c r="A278" s="6" t="s">
        <v>838</v>
      </c>
      <c r="B278" s="7" t="s">
        <v>839</v>
      </c>
      <c r="C278" s="7">
        <f>C248</f>
        <v>70405913.290000007</v>
      </c>
      <c r="D278" s="7">
        <f t="shared" ref="D278:BO278" si="355">D248</f>
        <v>402813584.80000001</v>
      </c>
      <c r="E278" s="7">
        <f t="shared" si="355"/>
        <v>70468628.969999999</v>
      </c>
      <c r="F278" s="7">
        <f t="shared" si="355"/>
        <v>221700457.28999999</v>
      </c>
      <c r="G278" s="7">
        <f t="shared" si="355"/>
        <v>12867019.98</v>
      </c>
      <c r="H278" s="7">
        <f t="shared" si="355"/>
        <v>11724871.76</v>
      </c>
      <c r="I278" s="7">
        <f t="shared" si="355"/>
        <v>96888444.890000001</v>
      </c>
      <c r="J278" s="7">
        <f t="shared" si="355"/>
        <v>22182975.010000002</v>
      </c>
      <c r="K278" s="7">
        <f t="shared" si="355"/>
        <v>3600855.1</v>
      </c>
      <c r="L278" s="7">
        <f t="shared" si="355"/>
        <v>24647000.890000001</v>
      </c>
      <c r="M278" s="7">
        <f t="shared" si="355"/>
        <v>13932177.210000001</v>
      </c>
      <c r="N278" s="7">
        <f t="shared" si="355"/>
        <v>527270910.30000001</v>
      </c>
      <c r="O278" s="7">
        <f t="shared" si="355"/>
        <v>132532168.59</v>
      </c>
      <c r="P278" s="7">
        <f t="shared" si="355"/>
        <v>4260294.82</v>
      </c>
      <c r="Q278" s="7">
        <f t="shared" si="355"/>
        <v>415912631.57999998</v>
      </c>
      <c r="R278" s="7">
        <f t="shared" si="355"/>
        <v>50992773.600000001</v>
      </c>
      <c r="S278" s="7">
        <f t="shared" si="355"/>
        <v>17017317.859999999</v>
      </c>
      <c r="T278" s="7">
        <f t="shared" si="355"/>
        <v>2824567.65</v>
      </c>
      <c r="U278" s="7">
        <f t="shared" si="355"/>
        <v>1136998.42</v>
      </c>
      <c r="V278" s="7">
        <f t="shared" si="355"/>
        <v>3650981.76</v>
      </c>
      <c r="W278" s="7">
        <f t="shared" si="355"/>
        <v>2423155.8199999998</v>
      </c>
      <c r="X278" s="7">
        <f t="shared" si="355"/>
        <v>978617.51</v>
      </c>
      <c r="Y278" s="7">
        <f t="shared" si="355"/>
        <v>8165408.71</v>
      </c>
      <c r="Z278" s="7">
        <f t="shared" si="355"/>
        <v>3331558.08</v>
      </c>
      <c r="AA278" s="7">
        <f t="shared" si="355"/>
        <v>305161972.94</v>
      </c>
      <c r="AB278" s="7">
        <f t="shared" si="355"/>
        <v>283692098.37</v>
      </c>
      <c r="AC278" s="7">
        <f t="shared" si="355"/>
        <v>10061015.84</v>
      </c>
      <c r="AD278" s="7">
        <f t="shared" si="355"/>
        <v>13823847.02</v>
      </c>
      <c r="AE278" s="7">
        <f t="shared" si="355"/>
        <v>1831852.11</v>
      </c>
      <c r="AF278" s="7">
        <f t="shared" si="355"/>
        <v>2897758.68</v>
      </c>
      <c r="AG278" s="7">
        <f t="shared" si="355"/>
        <v>7182572.8600000003</v>
      </c>
      <c r="AH278" s="7">
        <f t="shared" si="355"/>
        <v>10529372.73</v>
      </c>
      <c r="AI278" s="7">
        <f t="shared" si="355"/>
        <v>4419362.74</v>
      </c>
      <c r="AJ278" s="7">
        <f t="shared" si="355"/>
        <v>2880283.49</v>
      </c>
      <c r="AK278" s="7">
        <f t="shared" si="355"/>
        <v>3269880.46</v>
      </c>
      <c r="AL278" s="7">
        <f t="shared" si="355"/>
        <v>3873179.52</v>
      </c>
      <c r="AM278" s="7">
        <f t="shared" si="355"/>
        <v>4816239.22</v>
      </c>
      <c r="AN278" s="7">
        <f t="shared" si="355"/>
        <v>4330359.8600000003</v>
      </c>
      <c r="AO278" s="7">
        <f t="shared" si="355"/>
        <v>45253771.549999997</v>
      </c>
      <c r="AP278" s="7">
        <f t="shared" si="355"/>
        <v>919938582.90999997</v>
      </c>
      <c r="AQ278" s="7">
        <f t="shared" si="355"/>
        <v>3723884.93</v>
      </c>
      <c r="AR278" s="7">
        <f t="shared" si="355"/>
        <v>622468732.49000001</v>
      </c>
      <c r="AS278" s="7">
        <f t="shared" si="355"/>
        <v>71608063.989999995</v>
      </c>
      <c r="AT278" s="7">
        <f t="shared" si="355"/>
        <v>22491975.27</v>
      </c>
      <c r="AU278" s="7">
        <f t="shared" si="355"/>
        <v>4030402.22</v>
      </c>
      <c r="AV278" s="7">
        <f t="shared" si="355"/>
        <v>4547569.78</v>
      </c>
      <c r="AW278" s="7">
        <f t="shared" si="355"/>
        <v>3724339.03</v>
      </c>
      <c r="AX278" s="7">
        <f t="shared" si="355"/>
        <v>1438660.63</v>
      </c>
      <c r="AY278" s="7">
        <f t="shared" si="355"/>
        <v>5173070.51</v>
      </c>
      <c r="AZ278" s="7">
        <f t="shared" si="355"/>
        <v>127538620.28</v>
      </c>
      <c r="BA278" s="7">
        <f t="shared" si="355"/>
        <v>87719660.049999997</v>
      </c>
      <c r="BB278" s="7">
        <f t="shared" si="355"/>
        <v>77116749.879999995</v>
      </c>
      <c r="BC278" s="7">
        <f t="shared" si="355"/>
        <v>274211895.81999999</v>
      </c>
      <c r="BD278" s="7">
        <f t="shared" si="355"/>
        <v>34386072.890000001</v>
      </c>
      <c r="BE278" s="7">
        <f t="shared" si="355"/>
        <v>13548904.07</v>
      </c>
      <c r="BF278" s="7">
        <f t="shared" si="355"/>
        <v>241157179.63999999</v>
      </c>
      <c r="BG278" s="7">
        <f t="shared" si="355"/>
        <v>10569094.98</v>
      </c>
      <c r="BH278" s="7">
        <f t="shared" si="355"/>
        <v>6456902.2599999998</v>
      </c>
      <c r="BI278" s="7">
        <f t="shared" si="355"/>
        <v>3984045.95</v>
      </c>
      <c r="BJ278" s="7">
        <f t="shared" si="355"/>
        <v>60227811.859999999</v>
      </c>
      <c r="BK278" s="7">
        <f t="shared" si="355"/>
        <v>275643477.52999997</v>
      </c>
      <c r="BL278" s="7">
        <f t="shared" si="355"/>
        <v>2640354.4500000002</v>
      </c>
      <c r="BM278" s="7">
        <f t="shared" si="355"/>
        <v>4199942.5599999996</v>
      </c>
      <c r="BN278" s="7">
        <f t="shared" si="355"/>
        <v>33204792.030000001</v>
      </c>
      <c r="BO278" s="7">
        <f t="shared" si="355"/>
        <v>13383891.720000001</v>
      </c>
      <c r="BP278" s="7">
        <f t="shared" ref="BP278:EA278" si="356">BP248</f>
        <v>3206972.83</v>
      </c>
      <c r="BQ278" s="7">
        <f t="shared" si="356"/>
        <v>63188953.799999997</v>
      </c>
      <c r="BR278" s="7">
        <f t="shared" si="356"/>
        <v>44924472.609999999</v>
      </c>
      <c r="BS278" s="7">
        <f t="shared" si="356"/>
        <v>12727979.939999999</v>
      </c>
      <c r="BT278" s="7">
        <f t="shared" si="356"/>
        <v>5067514.95</v>
      </c>
      <c r="BU278" s="7">
        <f t="shared" si="356"/>
        <v>5116874.0199999996</v>
      </c>
      <c r="BV278" s="7">
        <f t="shared" si="356"/>
        <v>12774408.67</v>
      </c>
      <c r="BW278" s="7">
        <f t="shared" si="356"/>
        <v>19967534.989999998</v>
      </c>
      <c r="BX278" s="7">
        <f t="shared" si="356"/>
        <v>1602546.34</v>
      </c>
      <c r="BY278" s="7">
        <f t="shared" si="356"/>
        <v>5527063.2599999998</v>
      </c>
      <c r="BZ278" s="7">
        <f t="shared" si="356"/>
        <v>3313371.93</v>
      </c>
      <c r="CA278" s="7">
        <f t="shared" si="356"/>
        <v>2947135.57</v>
      </c>
      <c r="CB278" s="7">
        <f t="shared" si="356"/>
        <v>768467577.47000003</v>
      </c>
      <c r="CC278" s="7">
        <f t="shared" si="356"/>
        <v>2977735.9</v>
      </c>
      <c r="CD278" s="7">
        <f t="shared" si="356"/>
        <v>3153174.23</v>
      </c>
      <c r="CE278" s="7">
        <f t="shared" si="356"/>
        <v>2690112.9</v>
      </c>
      <c r="CF278" s="7">
        <f t="shared" si="356"/>
        <v>2306425.08</v>
      </c>
      <c r="CG278" s="7">
        <f t="shared" si="356"/>
        <v>3204683.33</v>
      </c>
      <c r="CH278" s="7">
        <f t="shared" si="356"/>
        <v>2019398.06</v>
      </c>
      <c r="CI278" s="7">
        <f t="shared" si="356"/>
        <v>7516227.8300000001</v>
      </c>
      <c r="CJ278" s="7">
        <f t="shared" si="356"/>
        <v>10318475.609999999</v>
      </c>
      <c r="CK278" s="7">
        <f t="shared" si="356"/>
        <v>58881313.939999998</v>
      </c>
      <c r="CL278" s="7">
        <f t="shared" si="356"/>
        <v>14094282.5</v>
      </c>
      <c r="CM278" s="7">
        <f t="shared" si="356"/>
        <v>8929564.8900000006</v>
      </c>
      <c r="CN278" s="7">
        <f t="shared" si="356"/>
        <v>307406431.26999998</v>
      </c>
      <c r="CO278" s="7">
        <f t="shared" si="356"/>
        <v>141376719.78999999</v>
      </c>
      <c r="CP278" s="7">
        <f t="shared" si="356"/>
        <v>10940785.689999999</v>
      </c>
      <c r="CQ278" s="7">
        <f t="shared" si="356"/>
        <v>9758583.5099999998</v>
      </c>
      <c r="CR278" s="7">
        <f t="shared" si="356"/>
        <v>3509865.36</v>
      </c>
      <c r="CS278" s="7">
        <f t="shared" si="356"/>
        <v>4215993.71</v>
      </c>
      <c r="CT278" s="7">
        <f t="shared" si="356"/>
        <v>2100891.67</v>
      </c>
      <c r="CU278" s="7">
        <f t="shared" si="356"/>
        <v>4263519.2</v>
      </c>
      <c r="CV278" s="7">
        <f t="shared" si="356"/>
        <v>923953.46</v>
      </c>
      <c r="CW278" s="7">
        <f t="shared" si="356"/>
        <v>3140166.55</v>
      </c>
      <c r="CX278" s="7">
        <f t="shared" si="356"/>
        <v>5292881.87</v>
      </c>
      <c r="CY278" s="7">
        <f t="shared" si="356"/>
        <v>1005630.69</v>
      </c>
      <c r="CZ278" s="7">
        <f t="shared" si="356"/>
        <v>19896286.530000001</v>
      </c>
      <c r="DA278" s="7">
        <f t="shared" si="356"/>
        <v>3217385.75</v>
      </c>
      <c r="DB278" s="7">
        <f t="shared" si="356"/>
        <v>4080210.76</v>
      </c>
      <c r="DC278" s="7">
        <f t="shared" si="356"/>
        <v>2771987.16</v>
      </c>
      <c r="DD278" s="7">
        <f t="shared" si="356"/>
        <v>2805468.87</v>
      </c>
      <c r="DE278" s="7">
        <f t="shared" si="356"/>
        <v>4313072.6500000004</v>
      </c>
      <c r="DF278" s="7">
        <f t="shared" si="356"/>
        <v>205211196.55000001</v>
      </c>
      <c r="DG278" s="7">
        <f t="shared" si="356"/>
        <v>1767764.29</v>
      </c>
      <c r="DH278" s="7">
        <f t="shared" si="356"/>
        <v>19379202.699999999</v>
      </c>
      <c r="DI278" s="7">
        <f t="shared" si="356"/>
        <v>25743680.59</v>
      </c>
      <c r="DJ278" s="7">
        <f t="shared" si="356"/>
        <v>7012311.7199999997</v>
      </c>
      <c r="DK278" s="7">
        <f t="shared" si="356"/>
        <v>5334377.84</v>
      </c>
      <c r="DL278" s="7">
        <f t="shared" si="356"/>
        <v>57732374.759999998</v>
      </c>
      <c r="DM278" s="7">
        <f t="shared" si="356"/>
        <v>3904922.18</v>
      </c>
      <c r="DN278" s="7">
        <f t="shared" si="356"/>
        <v>14309853.890000001</v>
      </c>
      <c r="DO278" s="7">
        <f t="shared" si="356"/>
        <v>33142161.73</v>
      </c>
      <c r="DP278" s="7">
        <f t="shared" si="356"/>
        <v>3430975.19</v>
      </c>
      <c r="DQ278" s="7">
        <f t="shared" si="356"/>
        <v>8730169.6099999994</v>
      </c>
      <c r="DR278" s="7">
        <f t="shared" si="356"/>
        <v>14941587.380000001</v>
      </c>
      <c r="DS278" s="7">
        <f t="shared" si="356"/>
        <v>8107873.6299999999</v>
      </c>
      <c r="DT278" s="7">
        <f t="shared" si="356"/>
        <v>2916790.38</v>
      </c>
      <c r="DU278" s="7">
        <f t="shared" si="356"/>
        <v>4503915.58</v>
      </c>
      <c r="DV278" s="7">
        <f t="shared" si="356"/>
        <v>3426532.32</v>
      </c>
      <c r="DW278" s="7">
        <f t="shared" si="356"/>
        <v>4143539.04</v>
      </c>
      <c r="DX278" s="7">
        <f t="shared" si="356"/>
        <v>3181418.36</v>
      </c>
      <c r="DY278" s="7">
        <f t="shared" si="356"/>
        <v>4470916.62</v>
      </c>
      <c r="DZ278" s="7">
        <f t="shared" si="356"/>
        <v>8480638.3300000001</v>
      </c>
      <c r="EA278" s="7">
        <f t="shared" si="356"/>
        <v>6572489.9299999997</v>
      </c>
      <c r="EB278" s="7">
        <f t="shared" ref="EB278:FX278" si="357">EB248</f>
        <v>6422229.0099999998</v>
      </c>
      <c r="EC278" s="7">
        <f t="shared" si="357"/>
        <v>3857888.75</v>
      </c>
      <c r="ED278" s="7">
        <f t="shared" si="357"/>
        <v>20866992.539999999</v>
      </c>
      <c r="EE278" s="7">
        <f t="shared" si="357"/>
        <v>3176761.66</v>
      </c>
      <c r="EF278" s="7">
        <f t="shared" si="357"/>
        <v>15270739.779999999</v>
      </c>
      <c r="EG278" s="7">
        <f t="shared" si="357"/>
        <v>3572406.28</v>
      </c>
      <c r="EH278" s="7">
        <f t="shared" si="357"/>
        <v>3431967.6</v>
      </c>
      <c r="EI278" s="7">
        <f t="shared" si="357"/>
        <v>155986597.80000001</v>
      </c>
      <c r="EJ278" s="7">
        <f t="shared" si="357"/>
        <v>97700516.189999998</v>
      </c>
      <c r="EK278" s="7">
        <f t="shared" si="357"/>
        <v>7132768.75</v>
      </c>
      <c r="EL278" s="7">
        <f t="shared" si="357"/>
        <v>4972222.79</v>
      </c>
      <c r="EM278" s="7">
        <f t="shared" si="357"/>
        <v>4756431.8600000003</v>
      </c>
      <c r="EN278" s="7">
        <f t="shared" si="357"/>
        <v>10847397.470000001</v>
      </c>
      <c r="EO278" s="7">
        <f t="shared" si="357"/>
        <v>4263441.08</v>
      </c>
      <c r="EP278" s="7">
        <f t="shared" si="357"/>
        <v>5159852.83</v>
      </c>
      <c r="EQ278" s="7">
        <f t="shared" si="357"/>
        <v>26896807.239999998</v>
      </c>
      <c r="ER278" s="7">
        <f t="shared" si="357"/>
        <v>4456138.5</v>
      </c>
      <c r="ES278" s="7">
        <f t="shared" si="357"/>
        <v>2902820.17</v>
      </c>
      <c r="ET278" s="7">
        <f t="shared" si="357"/>
        <v>3671902.12</v>
      </c>
      <c r="EU278" s="7">
        <f t="shared" si="357"/>
        <v>6946422.4100000001</v>
      </c>
      <c r="EV278" s="7">
        <f t="shared" si="357"/>
        <v>1802300.56</v>
      </c>
      <c r="EW278" s="7">
        <f t="shared" si="357"/>
        <v>11879751.66</v>
      </c>
      <c r="EX278" s="7">
        <f t="shared" si="357"/>
        <v>3160525.51</v>
      </c>
      <c r="EY278" s="7">
        <f t="shared" si="357"/>
        <v>5929700.1399999997</v>
      </c>
      <c r="EZ278" s="7">
        <f t="shared" si="357"/>
        <v>2426149.3199999998</v>
      </c>
      <c r="FA278" s="7">
        <f t="shared" si="357"/>
        <v>37136447.43</v>
      </c>
      <c r="FB278" s="7">
        <f t="shared" si="357"/>
        <v>4301494.38</v>
      </c>
      <c r="FC278" s="7">
        <f t="shared" si="357"/>
        <v>21535806.510000002</v>
      </c>
      <c r="FD278" s="7">
        <f t="shared" si="357"/>
        <v>4959882.8</v>
      </c>
      <c r="FE278" s="7">
        <f t="shared" si="357"/>
        <v>1831219.29</v>
      </c>
      <c r="FF278" s="7">
        <f t="shared" si="357"/>
        <v>3306981.89</v>
      </c>
      <c r="FG278" s="7">
        <f t="shared" si="357"/>
        <v>2372656.8199999998</v>
      </c>
      <c r="FH278" s="7">
        <f t="shared" si="357"/>
        <v>1595037.41</v>
      </c>
      <c r="FI278" s="7">
        <f t="shared" si="357"/>
        <v>18210061.949999999</v>
      </c>
      <c r="FJ278" s="7">
        <f t="shared" si="357"/>
        <v>19382327.850000001</v>
      </c>
      <c r="FK278" s="7">
        <f t="shared" si="357"/>
        <v>25817771.239999998</v>
      </c>
      <c r="FL278" s="7">
        <f t="shared" si="357"/>
        <v>75608095.939999998</v>
      </c>
      <c r="FM278" s="7">
        <f t="shared" si="357"/>
        <v>35710679.549999997</v>
      </c>
      <c r="FN278" s="7">
        <f t="shared" si="357"/>
        <v>222611830.12</v>
      </c>
      <c r="FO278" s="7">
        <f t="shared" si="357"/>
        <v>11434472.1</v>
      </c>
      <c r="FP278" s="7">
        <f t="shared" si="357"/>
        <v>24120046.710000001</v>
      </c>
      <c r="FQ278" s="7">
        <f t="shared" si="357"/>
        <v>10394285</v>
      </c>
      <c r="FR278" s="7">
        <f t="shared" si="357"/>
        <v>2980522.87</v>
      </c>
      <c r="FS278" s="7">
        <f t="shared" si="357"/>
        <v>3098050.89</v>
      </c>
      <c r="FT278" s="7">
        <f t="shared" si="357"/>
        <v>1307684.93</v>
      </c>
      <c r="FU278" s="7">
        <f t="shared" si="357"/>
        <v>9432789.7699999996</v>
      </c>
      <c r="FV278" s="7">
        <f t="shared" si="357"/>
        <v>7633110.1100000003</v>
      </c>
      <c r="FW278" s="7">
        <f t="shared" si="357"/>
        <v>3071178.49</v>
      </c>
      <c r="FX278" s="7">
        <f t="shared" si="357"/>
        <v>1276647.6100000001</v>
      </c>
      <c r="FY278" s="7"/>
      <c r="FZ278" s="105">
        <f>SUM(C278:FX278)</f>
        <v>8759895700.4499969</v>
      </c>
      <c r="GA278" s="106">
        <v>8759895700.4500008</v>
      </c>
      <c r="GB278" s="106">
        <f>FZ278-GA278</f>
        <v>0</v>
      </c>
      <c r="GC278" s="7">
        <f>GC279</f>
        <v>8437360329.7656498</v>
      </c>
      <c r="GD278" s="7">
        <f>GC278-FZ278</f>
        <v>-322535370.68434715</v>
      </c>
      <c r="GE278" s="7"/>
      <c r="GF278" s="7"/>
      <c r="GG278" s="7"/>
      <c r="GH278" s="7"/>
      <c r="GI278" s="7"/>
      <c r="GJ278" s="7"/>
      <c r="GK278" s="7"/>
      <c r="GL278" s="7"/>
      <c r="GM278" s="7"/>
    </row>
    <row r="279" spans="1:195" x14ac:dyDescent="0.2">
      <c r="A279" s="6" t="s">
        <v>840</v>
      </c>
      <c r="B279" s="7" t="s">
        <v>841</v>
      </c>
      <c r="C279" s="7">
        <f t="shared" ref="C279:BN279" si="358">C262*C48</f>
        <v>26100562.5</v>
      </c>
      <c r="D279" s="7">
        <f t="shared" si="358"/>
        <v>91933996.328999996</v>
      </c>
      <c r="E279" s="7">
        <f t="shared" si="358"/>
        <v>26304603.928319998</v>
      </c>
      <c r="F279" s="7">
        <f t="shared" si="358"/>
        <v>65707873.137000002</v>
      </c>
      <c r="G279" s="7">
        <f t="shared" si="358"/>
        <v>7561733.56953</v>
      </c>
      <c r="H279" s="7">
        <f t="shared" si="358"/>
        <v>3172075.236</v>
      </c>
      <c r="I279" s="7">
        <f t="shared" si="358"/>
        <v>24895752.030000001</v>
      </c>
      <c r="J279" s="7">
        <f t="shared" si="358"/>
        <v>4246838.4510000004</v>
      </c>
      <c r="K279" s="7">
        <f t="shared" si="358"/>
        <v>1225559.727</v>
      </c>
      <c r="L279" s="7">
        <f t="shared" si="358"/>
        <v>16975377.392804999</v>
      </c>
      <c r="M279" s="7">
        <f t="shared" si="358"/>
        <v>6111608.0615399992</v>
      </c>
      <c r="N279" s="7">
        <f t="shared" si="358"/>
        <v>140125584.48026401</v>
      </c>
      <c r="O279" s="7">
        <f t="shared" si="358"/>
        <v>55280249.442000002</v>
      </c>
      <c r="P279" s="7">
        <f t="shared" si="358"/>
        <v>1439938.1610000001</v>
      </c>
      <c r="Q279" s="7">
        <f t="shared" si="358"/>
        <v>105878731.068</v>
      </c>
      <c r="R279" s="7">
        <f t="shared" si="358"/>
        <v>1665629.5270289998</v>
      </c>
      <c r="S279" s="7">
        <f t="shared" si="358"/>
        <v>8602908.1712720003</v>
      </c>
      <c r="T279" s="7">
        <f t="shared" si="358"/>
        <v>624880.08651599986</v>
      </c>
      <c r="U279" s="7">
        <f t="shared" si="358"/>
        <v>615789.24702899996</v>
      </c>
      <c r="V279" s="7">
        <f t="shared" si="358"/>
        <v>917199.34199999995</v>
      </c>
      <c r="W279" s="7">
        <f t="shared" si="358"/>
        <v>194485.07699999999</v>
      </c>
      <c r="X279" s="7">
        <f t="shared" si="358"/>
        <v>235361.64482399999</v>
      </c>
      <c r="Y279" s="7">
        <f t="shared" si="358"/>
        <v>1586970.96606</v>
      </c>
      <c r="Z279" s="7">
        <f t="shared" si="358"/>
        <v>555773.66755000001</v>
      </c>
      <c r="AA279" s="7">
        <f t="shared" si="358"/>
        <v>133836104.92156</v>
      </c>
      <c r="AB279" s="7">
        <f t="shared" si="358"/>
        <v>210395571.79499999</v>
      </c>
      <c r="AC279" s="7">
        <f t="shared" si="358"/>
        <v>5131646.6965199998</v>
      </c>
      <c r="AD279" s="7">
        <f t="shared" si="358"/>
        <v>5801011.1054140013</v>
      </c>
      <c r="AE279" s="7">
        <f t="shared" si="358"/>
        <v>473339.52470000001</v>
      </c>
      <c r="AF279" s="7">
        <f t="shared" si="358"/>
        <v>817606.13968799997</v>
      </c>
      <c r="AG279" s="7">
        <f t="shared" si="358"/>
        <v>3895268.0623999997</v>
      </c>
      <c r="AH279" s="7">
        <f t="shared" si="358"/>
        <v>760675.49716600007</v>
      </c>
      <c r="AI279" s="7">
        <f t="shared" si="358"/>
        <v>290470.07699999999</v>
      </c>
      <c r="AJ279" s="7">
        <f t="shared" si="358"/>
        <v>717492.47748400003</v>
      </c>
      <c r="AK279" s="7">
        <f t="shared" si="358"/>
        <v>1031663.4244</v>
      </c>
      <c r="AL279" s="7">
        <f t="shared" si="358"/>
        <v>1895216.5349999999</v>
      </c>
      <c r="AM279" s="7">
        <f t="shared" si="358"/>
        <v>1060106.364846</v>
      </c>
      <c r="AN279" s="7">
        <f t="shared" si="358"/>
        <v>3017428.5248099999</v>
      </c>
      <c r="AO279" s="7">
        <f t="shared" si="358"/>
        <v>10741298.599984</v>
      </c>
      <c r="AP279" s="7">
        <f t="shared" si="358"/>
        <v>587674557.31499994</v>
      </c>
      <c r="AQ279" s="7">
        <f t="shared" si="358"/>
        <v>1739627.7761970002</v>
      </c>
      <c r="AR279" s="7">
        <f t="shared" si="358"/>
        <v>219904214.68799999</v>
      </c>
      <c r="AS279" s="7">
        <f t="shared" si="358"/>
        <v>39268600.153020002</v>
      </c>
      <c r="AT279" s="7">
        <f t="shared" si="358"/>
        <v>7494473.5649999995</v>
      </c>
      <c r="AU279" s="7">
        <f t="shared" si="358"/>
        <v>1134174.401296</v>
      </c>
      <c r="AV279" s="7">
        <f t="shared" si="358"/>
        <v>1102639.5</v>
      </c>
      <c r="AW279" s="7">
        <f t="shared" si="358"/>
        <v>614111.33128799999</v>
      </c>
      <c r="AX279" s="7">
        <f t="shared" si="358"/>
        <v>504353.83642799995</v>
      </c>
      <c r="AY279" s="7">
        <f t="shared" si="358"/>
        <v>1374487.2719999999</v>
      </c>
      <c r="AZ279" s="7">
        <f t="shared" si="358"/>
        <v>12986279.109600002</v>
      </c>
      <c r="BA279" s="7">
        <f t="shared" si="358"/>
        <v>16796307.609899998</v>
      </c>
      <c r="BB279" s="7">
        <f t="shared" si="358"/>
        <v>4371710.5894800005</v>
      </c>
      <c r="BC279" s="7">
        <f t="shared" si="358"/>
        <v>72220196.601449996</v>
      </c>
      <c r="BD279" s="7">
        <f t="shared" si="358"/>
        <v>12568888.26</v>
      </c>
      <c r="BE279" s="7">
        <f t="shared" si="358"/>
        <v>3845069.2103999997</v>
      </c>
      <c r="BF279" s="7">
        <f t="shared" si="358"/>
        <v>60092713.350000001</v>
      </c>
      <c r="BG279" s="7">
        <f t="shared" si="358"/>
        <v>1252562.94</v>
      </c>
      <c r="BH279" s="7">
        <f t="shared" si="358"/>
        <v>1400481.2583299999</v>
      </c>
      <c r="BI279" s="7">
        <f t="shared" si="358"/>
        <v>522098.93198999995</v>
      </c>
      <c r="BJ279" s="7">
        <f t="shared" si="358"/>
        <v>17645022.215640001</v>
      </c>
      <c r="BK279" s="7">
        <f t="shared" si="358"/>
        <v>34777126.972819999</v>
      </c>
      <c r="BL279" s="7">
        <f t="shared" si="358"/>
        <v>199896.30900000001</v>
      </c>
      <c r="BM279" s="7">
        <f t="shared" si="358"/>
        <v>829482.79460200004</v>
      </c>
      <c r="BN279" s="7">
        <f t="shared" si="358"/>
        <v>8459873.307</v>
      </c>
      <c r="BO279" s="7">
        <f t="shared" ref="BO279:DZ279" si="359">BO262*BO48</f>
        <v>2921223.9861579998</v>
      </c>
      <c r="BP279" s="7">
        <f t="shared" si="359"/>
        <v>1821334.2318220001</v>
      </c>
      <c r="BQ279" s="7">
        <f t="shared" si="359"/>
        <v>30167956.987399999</v>
      </c>
      <c r="BR279" s="7">
        <f t="shared" si="359"/>
        <v>6409498.7870000005</v>
      </c>
      <c r="BS279" s="7">
        <f t="shared" si="359"/>
        <v>3819009.5059399996</v>
      </c>
      <c r="BT279" s="7">
        <f t="shared" si="359"/>
        <v>2309841.4389750003</v>
      </c>
      <c r="BU279" s="7">
        <f t="shared" si="359"/>
        <v>1696315.08228</v>
      </c>
      <c r="BV279" s="7">
        <f t="shared" si="359"/>
        <v>10627574.225909999</v>
      </c>
      <c r="BW279" s="7">
        <f t="shared" si="359"/>
        <v>12016028.373048</v>
      </c>
      <c r="BX279" s="7">
        <f t="shared" si="359"/>
        <v>1050632.0293700001</v>
      </c>
      <c r="BY279" s="7">
        <f t="shared" si="359"/>
        <v>2898183.3609749996</v>
      </c>
      <c r="BZ279" s="7">
        <f t="shared" si="359"/>
        <v>901507.94099999999</v>
      </c>
      <c r="CA279" s="7">
        <f t="shared" si="359"/>
        <v>2042171.686157</v>
      </c>
      <c r="CB279" s="7">
        <f t="shared" si="359"/>
        <v>310870723.41899997</v>
      </c>
      <c r="CC279" s="7">
        <f t="shared" si="359"/>
        <v>530011.82178</v>
      </c>
      <c r="CD279" s="7">
        <f t="shared" si="359"/>
        <v>380642.31680000003</v>
      </c>
      <c r="CE279" s="7">
        <f t="shared" si="359"/>
        <v>1159828.0109999999</v>
      </c>
      <c r="CF279" s="7">
        <f t="shared" si="359"/>
        <v>785162.64471599995</v>
      </c>
      <c r="CG279" s="7">
        <f t="shared" si="359"/>
        <v>621356.022</v>
      </c>
      <c r="CH279" s="7">
        <f t="shared" si="359"/>
        <v>421718.98939999996</v>
      </c>
      <c r="CI279" s="7">
        <f t="shared" si="359"/>
        <v>2840953.88038</v>
      </c>
      <c r="CJ279" s="7">
        <f t="shared" si="359"/>
        <v>7880264.7504390003</v>
      </c>
      <c r="CK279" s="7">
        <f t="shared" si="359"/>
        <v>12140612.130753001</v>
      </c>
      <c r="CL279" s="7">
        <f t="shared" si="359"/>
        <v>2242541.9264599998</v>
      </c>
      <c r="CM279" s="7">
        <f t="shared" si="359"/>
        <v>1149110.9395280001</v>
      </c>
      <c r="CN279" s="7">
        <f t="shared" si="359"/>
        <v>105586980.381</v>
      </c>
      <c r="CO279" s="7">
        <f t="shared" si="359"/>
        <v>65348305.61868</v>
      </c>
      <c r="CP279" s="7">
        <f t="shared" si="359"/>
        <v>9592937.1587389987</v>
      </c>
      <c r="CQ279" s="7">
        <f t="shared" si="359"/>
        <v>2126736.2236049999</v>
      </c>
      <c r="CR279" s="7">
        <f t="shared" si="359"/>
        <v>461541.20240000001</v>
      </c>
      <c r="CS279" s="7">
        <f t="shared" si="359"/>
        <v>1367974.0582000001</v>
      </c>
      <c r="CT279" s="7">
        <f t="shared" si="359"/>
        <v>555103.02243999997</v>
      </c>
      <c r="CU279" s="7">
        <f t="shared" si="359"/>
        <v>429401.21313599998</v>
      </c>
      <c r="CV279" s="7">
        <f t="shared" si="359"/>
        <v>331122.45442999998</v>
      </c>
      <c r="CW279" s="7">
        <f t="shared" si="359"/>
        <v>1243206.6607260001</v>
      </c>
      <c r="CX279" s="7">
        <f t="shared" si="359"/>
        <v>2006817.3321120001</v>
      </c>
      <c r="CY279" s="7">
        <f t="shared" si="359"/>
        <v>175624.68599999999</v>
      </c>
      <c r="CZ279" s="7">
        <f t="shared" si="359"/>
        <v>6222928.9500000002</v>
      </c>
      <c r="DA279" s="7">
        <f t="shared" si="359"/>
        <v>1167724.08</v>
      </c>
      <c r="DB279" s="7">
        <f t="shared" si="359"/>
        <v>976037.74199999997</v>
      </c>
      <c r="DC279" s="7">
        <f t="shared" si="359"/>
        <v>1160399.2910999998</v>
      </c>
      <c r="DD279" s="7">
        <f t="shared" si="359"/>
        <v>1159351.2504</v>
      </c>
      <c r="DE279" s="7">
        <f t="shared" si="359"/>
        <v>2458346.0732999998</v>
      </c>
      <c r="DF279" s="7">
        <f t="shared" si="359"/>
        <v>55086887.907407992</v>
      </c>
      <c r="DG279" s="7">
        <f t="shared" si="359"/>
        <v>1124397.023024</v>
      </c>
      <c r="DH279" s="7">
        <f t="shared" si="359"/>
        <v>9394564.9422559999</v>
      </c>
      <c r="DI279" s="7">
        <f t="shared" si="359"/>
        <v>10457842.072149999</v>
      </c>
      <c r="DJ279" s="7">
        <f t="shared" si="359"/>
        <v>1424155.9988599999</v>
      </c>
      <c r="DK279" s="7">
        <f t="shared" si="359"/>
        <v>906768.84834000003</v>
      </c>
      <c r="DL279" s="7">
        <f t="shared" si="359"/>
        <v>15512098.736295</v>
      </c>
      <c r="DM279" s="7">
        <f t="shared" si="359"/>
        <v>516988.67943300004</v>
      </c>
      <c r="DN279" s="7">
        <f t="shared" si="359"/>
        <v>6958483.0109999999</v>
      </c>
      <c r="DO279" s="7">
        <f t="shared" si="359"/>
        <v>8348358.6899999995</v>
      </c>
      <c r="DP279" s="7">
        <f t="shared" si="359"/>
        <v>844944.48</v>
      </c>
      <c r="DQ279" s="7">
        <f t="shared" si="359"/>
        <v>7502222.9401000002</v>
      </c>
      <c r="DR279" s="7">
        <f t="shared" si="359"/>
        <v>2164686.8837330001</v>
      </c>
      <c r="DS279" s="7">
        <f t="shared" si="359"/>
        <v>1034025.48</v>
      </c>
      <c r="DT279" s="7">
        <f t="shared" si="359"/>
        <v>267117.163168</v>
      </c>
      <c r="DU279" s="7">
        <f t="shared" si="359"/>
        <v>750912.201</v>
      </c>
      <c r="DV279" s="7">
        <f t="shared" si="359"/>
        <v>229270.82399999999</v>
      </c>
      <c r="DW279" s="7">
        <f t="shared" si="359"/>
        <v>483307.64299200004</v>
      </c>
      <c r="DX279" s="7">
        <f t="shared" si="359"/>
        <v>1503136.53159</v>
      </c>
      <c r="DY279" s="7">
        <f t="shared" si="359"/>
        <v>1885828.2652799999</v>
      </c>
      <c r="DZ279" s="7">
        <f t="shared" si="359"/>
        <v>3539042.4802259998</v>
      </c>
      <c r="EA279" s="7">
        <f t="shared" ref="EA279:FX279" si="360">EA262*EA48</f>
        <v>4711682.4512240002</v>
      </c>
      <c r="EB279" s="7">
        <f t="shared" si="360"/>
        <v>2105181.09</v>
      </c>
      <c r="EC279" s="7">
        <f t="shared" si="360"/>
        <v>931654.57499999995</v>
      </c>
      <c r="ED279" s="7">
        <f t="shared" si="360"/>
        <v>15287298.955600001</v>
      </c>
      <c r="EE279" s="7">
        <f t="shared" si="360"/>
        <v>438305.55300000001</v>
      </c>
      <c r="EF279" s="7">
        <f t="shared" si="360"/>
        <v>2088024.2211499999</v>
      </c>
      <c r="EG279" s="7">
        <f t="shared" si="360"/>
        <v>759338.95499999996</v>
      </c>
      <c r="EH279" s="7">
        <f t="shared" si="360"/>
        <v>363922.25400000002</v>
      </c>
      <c r="EI279" s="7">
        <f t="shared" si="360"/>
        <v>32071811.463</v>
      </c>
      <c r="EJ279" s="7">
        <f t="shared" si="360"/>
        <v>23453493.921</v>
      </c>
      <c r="EK279" s="7">
        <f t="shared" si="360"/>
        <v>3230028.5917300005</v>
      </c>
      <c r="EL279" s="7">
        <f t="shared" si="360"/>
        <v>1128577.44132</v>
      </c>
      <c r="EM279" s="7">
        <f t="shared" si="360"/>
        <v>1798134.5368560001</v>
      </c>
      <c r="EN279" s="7">
        <f t="shared" si="360"/>
        <v>1796740.7309999999</v>
      </c>
      <c r="EO279" s="7">
        <f t="shared" si="360"/>
        <v>1159335.3689999999</v>
      </c>
      <c r="EP279" s="7">
        <f t="shared" si="360"/>
        <v>2960500.6047999999</v>
      </c>
      <c r="EQ279" s="7">
        <f t="shared" si="360"/>
        <v>9306313.6634160001</v>
      </c>
      <c r="ER279" s="7">
        <f t="shared" si="360"/>
        <v>2127616.6028700001</v>
      </c>
      <c r="ES279" s="7">
        <f t="shared" si="360"/>
        <v>708822.811736</v>
      </c>
      <c r="ET279" s="7">
        <f t="shared" si="360"/>
        <v>870115.82400000002</v>
      </c>
      <c r="EU279" s="7">
        <f t="shared" si="360"/>
        <v>1040269.068</v>
      </c>
      <c r="EV279" s="7">
        <f t="shared" si="360"/>
        <v>693364.20678000001</v>
      </c>
      <c r="EW279" s="7">
        <f t="shared" si="360"/>
        <v>6660724.6493639993</v>
      </c>
      <c r="EX279" s="7">
        <f t="shared" si="360"/>
        <v>301710.73626000003</v>
      </c>
      <c r="EY279" s="7">
        <f t="shared" si="360"/>
        <v>862998.19200000004</v>
      </c>
      <c r="EZ279" s="7">
        <f t="shared" si="360"/>
        <v>685090.86817799998</v>
      </c>
      <c r="FA279" s="7">
        <f t="shared" si="360"/>
        <v>25694920.900400002</v>
      </c>
      <c r="FB279" s="7">
        <f t="shared" si="360"/>
        <v>3553763.0520000001</v>
      </c>
      <c r="FC279" s="7">
        <f t="shared" si="360"/>
        <v>8022252.870050001</v>
      </c>
      <c r="FD279" s="7">
        <f t="shared" si="360"/>
        <v>1269863.3800619999</v>
      </c>
      <c r="FE279" s="7">
        <f t="shared" si="360"/>
        <v>482546.33544700005</v>
      </c>
      <c r="FF279" s="7">
        <f t="shared" si="360"/>
        <v>551220.87600000005</v>
      </c>
      <c r="FG279" s="7">
        <f t="shared" si="360"/>
        <v>610077.39300000004</v>
      </c>
      <c r="FH279" s="7">
        <f t="shared" si="360"/>
        <v>807092.96047199995</v>
      </c>
      <c r="FI279" s="7">
        <f t="shared" si="360"/>
        <v>12991360.359799998</v>
      </c>
      <c r="FJ279" s="7">
        <f t="shared" si="360"/>
        <v>18790457.59</v>
      </c>
      <c r="FK279" s="7">
        <f t="shared" si="360"/>
        <v>21008727.619650003</v>
      </c>
      <c r="FL279" s="7">
        <f t="shared" si="360"/>
        <v>44044668.593999997</v>
      </c>
      <c r="FM279" s="7">
        <f t="shared" si="360"/>
        <v>13312221.370002002</v>
      </c>
      <c r="FN279" s="7">
        <f t="shared" si="360"/>
        <v>67814768.538000003</v>
      </c>
      <c r="FO279" s="7">
        <f t="shared" si="360"/>
        <v>10927770.86531</v>
      </c>
      <c r="FP279" s="7">
        <f t="shared" si="360"/>
        <v>18211198.403301001</v>
      </c>
      <c r="FQ279" s="7">
        <f t="shared" si="360"/>
        <v>9217473.7119999994</v>
      </c>
      <c r="FR279" s="7">
        <f>FR262*FR48</f>
        <v>2890284.6815999998</v>
      </c>
      <c r="FS279" s="7">
        <f t="shared" si="360"/>
        <v>2636813.1476399996</v>
      </c>
      <c r="FT279" s="7">
        <f t="shared" si="360"/>
        <v>1221029.3095</v>
      </c>
      <c r="FU279" s="7">
        <f t="shared" si="360"/>
        <v>2939597.9840499996</v>
      </c>
      <c r="FV279" s="7">
        <f t="shared" si="360"/>
        <v>2101881.3089599996</v>
      </c>
      <c r="FW279" s="7">
        <f t="shared" si="360"/>
        <v>465113.32601800002</v>
      </c>
      <c r="FX279" s="7">
        <f t="shared" si="360"/>
        <v>356607.33059999999</v>
      </c>
      <c r="FY279" s="7"/>
      <c r="FZ279" s="105">
        <f>SUM(C279:FX279)</f>
        <v>3220075882.2187114</v>
      </c>
      <c r="GA279" s="89">
        <v>3220075882.23</v>
      </c>
      <c r="GB279" s="7">
        <f>FZ279-GA279</f>
        <v>-1.1288642883300781E-2</v>
      </c>
      <c r="GC279" s="7">
        <v>8437360329.7656498</v>
      </c>
      <c r="GD279" s="7"/>
      <c r="GE279" s="107">
        <f>GD278/FZ278</f>
        <v>-3.6819544628571142E-2</v>
      </c>
      <c r="GF279" s="7"/>
      <c r="GG279" s="7"/>
      <c r="GH279" s="7"/>
      <c r="GI279" s="7"/>
      <c r="GJ279" s="7"/>
      <c r="GK279" s="7"/>
      <c r="GL279" s="7"/>
      <c r="GM279" s="7"/>
    </row>
    <row r="280" spans="1:195" x14ac:dyDescent="0.2">
      <c r="A280" s="6" t="s">
        <v>842</v>
      </c>
      <c r="B280" s="7" t="s">
        <v>843</v>
      </c>
      <c r="C280" s="7">
        <f t="shared" ref="C280:BN280" si="361">C47</f>
        <v>1119115.52</v>
      </c>
      <c r="D280" s="7">
        <f t="shared" si="361"/>
        <v>4907332.93</v>
      </c>
      <c r="E280" s="7">
        <f t="shared" si="361"/>
        <v>1394614.3</v>
      </c>
      <c r="F280" s="7">
        <f t="shared" si="361"/>
        <v>2354803.58</v>
      </c>
      <c r="G280" s="7">
        <f t="shared" si="361"/>
        <v>446035.64</v>
      </c>
      <c r="H280" s="7">
        <f t="shared" si="361"/>
        <v>158138.99</v>
      </c>
      <c r="I280" s="7">
        <f t="shared" si="361"/>
        <v>1503954.24</v>
      </c>
      <c r="J280" s="7">
        <f t="shared" si="361"/>
        <v>546336.32999999996</v>
      </c>
      <c r="K280" s="7">
        <f t="shared" si="361"/>
        <v>134674.67000000001</v>
      </c>
      <c r="L280" s="7">
        <f t="shared" si="361"/>
        <v>966480.42</v>
      </c>
      <c r="M280" s="7">
        <f t="shared" si="361"/>
        <v>387505.08</v>
      </c>
      <c r="N280" s="7">
        <f t="shared" si="361"/>
        <v>11191315.859999999</v>
      </c>
      <c r="O280" s="7">
        <f t="shared" si="361"/>
        <v>4238219.2699999996</v>
      </c>
      <c r="P280" s="7">
        <f t="shared" si="361"/>
        <v>89114.11</v>
      </c>
      <c r="Q280" s="7">
        <f t="shared" si="361"/>
        <v>6110023.21</v>
      </c>
      <c r="R280" s="7">
        <f t="shared" si="361"/>
        <v>116353.93</v>
      </c>
      <c r="S280" s="7">
        <f t="shared" si="361"/>
        <v>830096.79</v>
      </c>
      <c r="T280" s="7">
        <f t="shared" si="361"/>
        <v>47860.01</v>
      </c>
      <c r="U280" s="7">
        <f t="shared" si="361"/>
        <v>48556.24</v>
      </c>
      <c r="V280" s="7">
        <f t="shared" si="361"/>
        <v>85885.72</v>
      </c>
      <c r="W280" s="7">
        <f t="shared" si="361"/>
        <v>22945.97</v>
      </c>
      <c r="X280" s="7">
        <f t="shared" si="361"/>
        <v>20002.12</v>
      </c>
      <c r="Y280" s="7">
        <f t="shared" si="361"/>
        <v>130536.6</v>
      </c>
      <c r="Z280" s="7">
        <f t="shared" si="361"/>
        <v>58012.68</v>
      </c>
      <c r="AA280" s="7">
        <f t="shared" si="361"/>
        <v>5715807.29</v>
      </c>
      <c r="AB280" s="7">
        <f t="shared" si="361"/>
        <v>11542487.17</v>
      </c>
      <c r="AC280" s="7">
        <f t="shared" si="361"/>
        <v>771903.3</v>
      </c>
      <c r="AD280" s="7">
        <f t="shared" si="361"/>
        <v>612736.39</v>
      </c>
      <c r="AE280" s="7">
        <f t="shared" si="361"/>
        <v>45826.3</v>
      </c>
      <c r="AF280" s="7">
        <f t="shared" si="361"/>
        <v>63940.68</v>
      </c>
      <c r="AG280" s="7">
        <f t="shared" si="361"/>
        <v>303300.37</v>
      </c>
      <c r="AH280" s="7">
        <f t="shared" si="361"/>
        <v>154632.26999999999</v>
      </c>
      <c r="AI280" s="7">
        <f t="shared" si="361"/>
        <v>49971.89</v>
      </c>
      <c r="AJ280" s="7">
        <f t="shared" si="361"/>
        <v>113990.98</v>
      </c>
      <c r="AK280" s="7">
        <f t="shared" si="361"/>
        <v>73893.86</v>
      </c>
      <c r="AL280" s="7">
        <f t="shared" si="361"/>
        <v>84233.96</v>
      </c>
      <c r="AM280" s="7">
        <f t="shared" si="361"/>
        <v>106118.06</v>
      </c>
      <c r="AN280" s="7">
        <f t="shared" si="361"/>
        <v>390225.35</v>
      </c>
      <c r="AO280" s="7">
        <f t="shared" si="361"/>
        <v>1511735.49</v>
      </c>
      <c r="AP280" s="7">
        <f t="shared" si="361"/>
        <v>34307972.369999997</v>
      </c>
      <c r="AQ280" s="7">
        <f t="shared" si="361"/>
        <v>109310.61</v>
      </c>
      <c r="AR280" s="7">
        <f t="shared" si="361"/>
        <v>18964550.16</v>
      </c>
      <c r="AS280" s="7">
        <f t="shared" si="361"/>
        <v>2368990.85</v>
      </c>
      <c r="AT280" s="7">
        <f t="shared" si="361"/>
        <v>1215121.1499999999</v>
      </c>
      <c r="AU280" s="7">
        <f t="shared" si="361"/>
        <v>168538.57</v>
      </c>
      <c r="AV280" s="7">
        <f t="shared" si="361"/>
        <v>160263.95000000001</v>
      </c>
      <c r="AW280" s="7">
        <f t="shared" si="361"/>
        <v>98284.06</v>
      </c>
      <c r="AX280" s="7">
        <f t="shared" si="361"/>
        <v>64678.61</v>
      </c>
      <c r="AY280" s="7">
        <f t="shared" si="361"/>
        <v>150852.14000000001</v>
      </c>
      <c r="AZ280" s="7">
        <f t="shared" si="361"/>
        <v>1473034.6</v>
      </c>
      <c r="BA280" s="7">
        <f t="shared" si="361"/>
        <v>1784112.98</v>
      </c>
      <c r="BB280" s="7">
        <f t="shared" si="361"/>
        <v>425648.84</v>
      </c>
      <c r="BC280" s="7">
        <f t="shared" si="361"/>
        <v>8206312.4299999997</v>
      </c>
      <c r="BD280" s="7">
        <f t="shared" si="361"/>
        <v>1326475.74</v>
      </c>
      <c r="BE280" s="7">
        <f t="shared" si="361"/>
        <v>388674.13</v>
      </c>
      <c r="BF280" s="7">
        <f t="shared" si="361"/>
        <v>6827525.54</v>
      </c>
      <c r="BG280" s="7">
        <f t="shared" si="361"/>
        <v>81352.69</v>
      </c>
      <c r="BH280" s="7">
        <f t="shared" si="361"/>
        <v>126377.21</v>
      </c>
      <c r="BI280" s="7">
        <f t="shared" si="361"/>
        <v>40932.01</v>
      </c>
      <c r="BJ280" s="7">
        <f t="shared" si="361"/>
        <v>1607403.34</v>
      </c>
      <c r="BK280" s="7">
        <f t="shared" si="361"/>
        <v>3272334.85</v>
      </c>
      <c r="BL280" s="7">
        <f t="shared" si="361"/>
        <v>17150.84</v>
      </c>
      <c r="BM280" s="7">
        <f t="shared" si="361"/>
        <v>71326.81</v>
      </c>
      <c r="BN280" s="7">
        <f t="shared" si="361"/>
        <v>1176091.57</v>
      </c>
      <c r="BO280" s="7">
        <f t="shared" ref="BO280:DZ280" si="362">BO47</f>
        <v>372888.14</v>
      </c>
      <c r="BP280" s="7">
        <f t="shared" si="362"/>
        <v>102637.2</v>
      </c>
      <c r="BQ280" s="7">
        <f t="shared" si="362"/>
        <v>1596105.17</v>
      </c>
      <c r="BR280" s="7">
        <f t="shared" si="362"/>
        <v>279823.13</v>
      </c>
      <c r="BS280" s="7">
        <f t="shared" si="362"/>
        <v>286211.34999999998</v>
      </c>
      <c r="BT280" s="7">
        <f t="shared" si="362"/>
        <v>130235.27</v>
      </c>
      <c r="BU280" s="7">
        <f t="shared" si="362"/>
        <v>109645.75999999999</v>
      </c>
      <c r="BV280" s="7">
        <f t="shared" si="362"/>
        <v>659483.86</v>
      </c>
      <c r="BW280" s="7">
        <f t="shared" si="362"/>
        <v>778157.08</v>
      </c>
      <c r="BX280" s="7">
        <f t="shared" si="362"/>
        <v>83977.59</v>
      </c>
      <c r="BY280" s="7">
        <f t="shared" si="362"/>
        <v>273506.67</v>
      </c>
      <c r="BZ280" s="7">
        <f t="shared" si="362"/>
        <v>97556.39</v>
      </c>
      <c r="CA280" s="7">
        <f t="shared" si="362"/>
        <v>320886.27</v>
      </c>
      <c r="CB280" s="7">
        <f t="shared" si="362"/>
        <v>23347042.469999999</v>
      </c>
      <c r="CC280" s="7">
        <f t="shared" si="362"/>
        <v>85835.36</v>
      </c>
      <c r="CD280" s="7">
        <f t="shared" si="362"/>
        <v>71959</v>
      </c>
      <c r="CE280" s="7">
        <f t="shared" si="362"/>
        <v>100925.44</v>
      </c>
      <c r="CF280" s="7">
        <f t="shared" si="362"/>
        <v>50801.29</v>
      </c>
      <c r="CG280" s="7">
        <f t="shared" si="362"/>
        <v>62706.34</v>
      </c>
      <c r="CH280" s="7">
        <f t="shared" si="362"/>
        <v>41999.02</v>
      </c>
      <c r="CI280" s="7">
        <f t="shared" si="362"/>
        <v>246301.89</v>
      </c>
      <c r="CJ280" s="7">
        <f t="shared" si="362"/>
        <v>301171.19</v>
      </c>
      <c r="CK280" s="7">
        <f t="shared" si="362"/>
        <v>1508405.47</v>
      </c>
      <c r="CL280" s="7">
        <f t="shared" si="362"/>
        <v>227011.84</v>
      </c>
      <c r="CM280" s="7">
        <f t="shared" si="362"/>
        <v>58979.37</v>
      </c>
      <c r="CN280" s="7">
        <f t="shared" si="362"/>
        <v>8232481.54</v>
      </c>
      <c r="CO280" s="7">
        <f t="shared" si="362"/>
        <v>4369635.3499999996</v>
      </c>
      <c r="CP280" s="7">
        <f t="shared" si="362"/>
        <v>688798.76</v>
      </c>
      <c r="CQ280" s="7">
        <f t="shared" si="362"/>
        <v>309575.55</v>
      </c>
      <c r="CR280" s="7">
        <f t="shared" si="362"/>
        <v>49195.8</v>
      </c>
      <c r="CS280" s="7">
        <f t="shared" si="362"/>
        <v>219921.94</v>
      </c>
      <c r="CT280" s="7">
        <f t="shared" si="362"/>
        <v>81024.460000000006</v>
      </c>
      <c r="CU280" s="7">
        <f t="shared" si="362"/>
        <v>48060.25</v>
      </c>
      <c r="CV280" s="7">
        <f t="shared" si="362"/>
        <v>57331.88</v>
      </c>
      <c r="CW280" s="7">
        <f t="shared" si="362"/>
        <v>118379.29</v>
      </c>
      <c r="CX280" s="7">
        <f t="shared" si="362"/>
        <v>221739.86</v>
      </c>
      <c r="CY280" s="7">
        <f t="shared" si="362"/>
        <v>17881.75</v>
      </c>
      <c r="CZ280" s="7">
        <f t="shared" si="362"/>
        <v>656701.19999999995</v>
      </c>
      <c r="DA280" s="7">
        <f t="shared" si="362"/>
        <v>133854.21</v>
      </c>
      <c r="DB280" s="7">
        <f t="shared" si="362"/>
        <v>90246.080000000002</v>
      </c>
      <c r="DC280" s="7">
        <f t="shared" si="362"/>
        <v>120952.77</v>
      </c>
      <c r="DD280" s="7">
        <f t="shared" si="362"/>
        <v>193653.4</v>
      </c>
      <c r="DE280" s="7">
        <f t="shared" si="362"/>
        <v>362572.03</v>
      </c>
      <c r="DF280" s="7">
        <f t="shared" si="362"/>
        <v>6841605.0899999999</v>
      </c>
      <c r="DG280" s="7">
        <f t="shared" si="362"/>
        <v>109783.77</v>
      </c>
      <c r="DH280" s="7">
        <f t="shared" si="362"/>
        <v>875100.94</v>
      </c>
      <c r="DI280" s="7">
        <f t="shared" si="362"/>
        <v>1265353.1599999999</v>
      </c>
      <c r="DJ280" s="7">
        <f t="shared" si="362"/>
        <v>169930.6</v>
      </c>
      <c r="DK280" s="7">
        <f t="shared" si="362"/>
        <v>77248.84</v>
      </c>
      <c r="DL280" s="7">
        <f t="shared" si="362"/>
        <v>2137826.0499999998</v>
      </c>
      <c r="DM280" s="7">
        <f t="shared" si="362"/>
        <v>82850.570000000007</v>
      </c>
      <c r="DN280" s="7">
        <f t="shared" si="362"/>
        <v>594694.85</v>
      </c>
      <c r="DO280" s="7">
        <f t="shared" si="362"/>
        <v>695114.3</v>
      </c>
      <c r="DP280" s="7">
        <f t="shared" si="362"/>
        <v>72127.5</v>
      </c>
      <c r="DQ280" s="7">
        <f t="shared" si="362"/>
        <v>377671.54</v>
      </c>
      <c r="DR280" s="7">
        <f t="shared" si="362"/>
        <v>338020.58</v>
      </c>
      <c r="DS280" s="7">
        <f t="shared" si="362"/>
        <v>223001.89</v>
      </c>
      <c r="DT280" s="7">
        <f t="shared" si="362"/>
        <v>49209.32</v>
      </c>
      <c r="DU280" s="7">
        <f t="shared" si="362"/>
        <v>102404.13</v>
      </c>
      <c r="DV280" s="7">
        <f t="shared" si="362"/>
        <v>46543.63</v>
      </c>
      <c r="DW280" s="7">
        <f t="shared" si="362"/>
        <v>96944.73</v>
      </c>
      <c r="DX280" s="7">
        <f t="shared" si="362"/>
        <v>135050.73000000001</v>
      </c>
      <c r="DY280" s="7">
        <f t="shared" si="362"/>
        <v>184048.65</v>
      </c>
      <c r="DZ280" s="7">
        <f t="shared" si="362"/>
        <v>328087.32</v>
      </c>
      <c r="EA280" s="7">
        <f t="shared" ref="EA280:FX280" si="363">EA47</f>
        <v>604163.39</v>
      </c>
      <c r="EB280" s="7">
        <f t="shared" si="363"/>
        <v>238504.64</v>
      </c>
      <c r="EC280" s="7">
        <f t="shared" si="363"/>
        <v>126542.44</v>
      </c>
      <c r="ED280" s="7">
        <f t="shared" si="363"/>
        <v>600357.41</v>
      </c>
      <c r="EE280" s="7">
        <f t="shared" si="363"/>
        <v>66131.320000000007</v>
      </c>
      <c r="EF280" s="7">
        <f t="shared" si="363"/>
        <v>282970.46000000002</v>
      </c>
      <c r="EG280" s="7">
        <f t="shared" si="363"/>
        <v>149565.06</v>
      </c>
      <c r="EH280" s="7">
        <f t="shared" si="363"/>
        <v>40230.31</v>
      </c>
      <c r="EI280" s="7">
        <f t="shared" si="363"/>
        <v>3127240.22</v>
      </c>
      <c r="EJ280" s="7">
        <f t="shared" si="363"/>
        <v>3131161.86</v>
      </c>
      <c r="EK280" s="7">
        <f t="shared" si="363"/>
        <v>107636.78</v>
      </c>
      <c r="EL280" s="7">
        <f t="shared" si="363"/>
        <v>56315.24</v>
      </c>
      <c r="EM280" s="7">
        <f t="shared" si="363"/>
        <v>222456.23</v>
      </c>
      <c r="EN280" s="7">
        <f t="shared" si="363"/>
        <v>233880.49</v>
      </c>
      <c r="EO280" s="7">
        <f t="shared" si="363"/>
        <v>213479.71</v>
      </c>
      <c r="EP280" s="7">
        <f t="shared" si="363"/>
        <v>215915.96</v>
      </c>
      <c r="EQ280" s="7">
        <f t="shared" si="363"/>
        <v>789961.3</v>
      </c>
      <c r="ER280" s="7">
        <f t="shared" si="363"/>
        <v>231324.2</v>
      </c>
      <c r="ES280" s="7">
        <f t="shared" si="363"/>
        <v>89958.12</v>
      </c>
      <c r="ET280" s="7">
        <f t="shared" si="363"/>
        <v>112411.62</v>
      </c>
      <c r="EU280" s="7">
        <f t="shared" si="363"/>
        <v>222530.71</v>
      </c>
      <c r="EV280" s="7">
        <f t="shared" si="363"/>
        <v>40969.89</v>
      </c>
      <c r="EW280" s="7">
        <f t="shared" si="363"/>
        <v>323743.35999999999</v>
      </c>
      <c r="EX280" s="7">
        <f t="shared" si="363"/>
        <v>86405.440000000002</v>
      </c>
      <c r="EY280" s="7">
        <f t="shared" si="363"/>
        <v>85923.71</v>
      </c>
      <c r="EZ280" s="7">
        <f t="shared" si="363"/>
        <v>76331.929999999993</v>
      </c>
      <c r="FA280" s="7">
        <f t="shared" si="363"/>
        <v>1467254.95</v>
      </c>
      <c r="FB280" s="7">
        <f t="shared" si="363"/>
        <v>395018.5</v>
      </c>
      <c r="FC280" s="7">
        <f t="shared" si="363"/>
        <v>825030.79</v>
      </c>
      <c r="FD280" s="7">
        <f t="shared" si="363"/>
        <v>128675.87</v>
      </c>
      <c r="FE280" s="7">
        <f t="shared" si="363"/>
        <v>52489.919999999998</v>
      </c>
      <c r="FF280" s="7">
        <f t="shared" si="363"/>
        <v>77445.38</v>
      </c>
      <c r="FG280" s="7">
        <f t="shared" si="363"/>
        <v>52547.76</v>
      </c>
      <c r="FH280" s="7">
        <f t="shared" si="363"/>
        <v>100854.83</v>
      </c>
      <c r="FI280" s="7">
        <f t="shared" si="363"/>
        <v>394179.39</v>
      </c>
      <c r="FJ280" s="7">
        <f t="shared" si="363"/>
        <v>591755.66</v>
      </c>
      <c r="FK280" s="7">
        <f t="shared" si="363"/>
        <v>694022.99</v>
      </c>
      <c r="FL280" s="7">
        <f t="shared" si="363"/>
        <v>1829123.25</v>
      </c>
      <c r="FM280" s="7">
        <f t="shared" si="363"/>
        <v>501842.18</v>
      </c>
      <c r="FN280" s="7">
        <f t="shared" si="363"/>
        <v>3382875.41</v>
      </c>
      <c r="FO280" s="7">
        <f t="shared" si="363"/>
        <v>506306.55</v>
      </c>
      <c r="FP280" s="7">
        <f t="shared" si="363"/>
        <v>741704.15</v>
      </c>
      <c r="FQ280" s="7">
        <f t="shared" si="363"/>
        <v>304029.33</v>
      </c>
      <c r="FR280" s="7">
        <f t="shared" si="363"/>
        <v>90265.96</v>
      </c>
      <c r="FS280" s="7">
        <f t="shared" si="363"/>
        <v>68677.86</v>
      </c>
      <c r="FT280" s="7">
        <f t="shared" si="363"/>
        <v>86501.19</v>
      </c>
      <c r="FU280" s="7">
        <f t="shared" si="363"/>
        <v>239566.55</v>
      </c>
      <c r="FV280" s="7">
        <f t="shared" si="363"/>
        <v>233800.42</v>
      </c>
      <c r="FW280" s="7">
        <f t="shared" si="363"/>
        <v>43901.86</v>
      </c>
      <c r="FX280" s="7">
        <f t="shared" si="363"/>
        <v>37069.760000000002</v>
      </c>
      <c r="FY280" s="7"/>
      <c r="FZ280" s="105">
        <f>SUM(C280:FX280)</f>
        <v>229171962.80000001</v>
      </c>
      <c r="GA280" s="89">
        <v>229171962.80000001</v>
      </c>
      <c r="GB280" s="7">
        <f>FZ280-GA280</f>
        <v>0</v>
      </c>
      <c r="GC280" s="7"/>
      <c r="GD280" s="7"/>
      <c r="GE280" s="108"/>
      <c r="GF280" s="15"/>
      <c r="GG280" s="7"/>
      <c r="GH280" s="15"/>
      <c r="GI280" s="7"/>
      <c r="GJ280" s="7"/>
      <c r="GK280" s="7"/>
      <c r="GL280" s="7"/>
      <c r="GM280" s="7"/>
    </row>
    <row r="281" spans="1:195" x14ac:dyDescent="0.2">
      <c r="A281" s="6" t="s">
        <v>844</v>
      </c>
      <c r="B281" s="7" t="s">
        <v>845</v>
      </c>
      <c r="C281" s="7">
        <f>IF(C278-C279-C280&lt;0,0,C278-C279-C280)</f>
        <v>43186235.270000003</v>
      </c>
      <c r="D281" s="7">
        <f t="shared" ref="D281:BO281" si="364">IF(D278-D279-D280&lt;0,0,D278-D279-D280)</f>
        <v>305972255.54100001</v>
      </c>
      <c r="E281" s="7">
        <f t="shared" si="364"/>
        <v>42769410.741680004</v>
      </c>
      <c r="F281" s="7">
        <f t="shared" si="364"/>
        <v>153637780.57299998</v>
      </c>
      <c r="G281" s="7">
        <f t="shared" si="364"/>
        <v>4859250.7704700008</v>
      </c>
      <c r="H281" s="7">
        <f t="shared" si="364"/>
        <v>8394657.534</v>
      </c>
      <c r="I281" s="7">
        <f t="shared" si="364"/>
        <v>70488738.620000005</v>
      </c>
      <c r="J281" s="7">
        <f t="shared" si="364"/>
        <v>17389800.229000002</v>
      </c>
      <c r="K281" s="7">
        <f t="shared" si="364"/>
        <v>2240620.7030000002</v>
      </c>
      <c r="L281" s="7">
        <f t="shared" si="364"/>
        <v>6705143.0771950018</v>
      </c>
      <c r="M281" s="7">
        <f t="shared" si="364"/>
        <v>7433064.0684600016</v>
      </c>
      <c r="N281" s="7">
        <f t="shared" si="364"/>
        <v>375954009.95973599</v>
      </c>
      <c r="O281" s="7">
        <f t="shared" si="364"/>
        <v>73013699.878000006</v>
      </c>
      <c r="P281" s="7">
        <f t="shared" si="364"/>
        <v>2731242.5490000001</v>
      </c>
      <c r="Q281" s="7">
        <f t="shared" si="364"/>
        <v>303923877.30199999</v>
      </c>
      <c r="R281" s="7">
        <f t="shared" si="364"/>
        <v>49210790.142971002</v>
      </c>
      <c r="S281" s="7">
        <f t="shared" si="364"/>
        <v>7584312.8987279991</v>
      </c>
      <c r="T281" s="7">
        <f t="shared" si="364"/>
        <v>2151827.5534840003</v>
      </c>
      <c r="U281" s="7">
        <f t="shared" si="364"/>
        <v>472652.93297099997</v>
      </c>
      <c r="V281" s="7">
        <f t="shared" si="364"/>
        <v>2647896.6979999994</v>
      </c>
      <c r="W281" s="7">
        <f t="shared" si="364"/>
        <v>2205724.7729999996</v>
      </c>
      <c r="X281" s="7">
        <f t="shared" si="364"/>
        <v>723253.74517600005</v>
      </c>
      <c r="Y281" s="7">
        <f t="shared" si="364"/>
        <v>6447901.1439399999</v>
      </c>
      <c r="Z281" s="7">
        <f t="shared" si="364"/>
        <v>2717771.73245</v>
      </c>
      <c r="AA281" s="7">
        <f t="shared" si="364"/>
        <v>165610060.72844002</v>
      </c>
      <c r="AB281" s="7">
        <f t="shared" si="364"/>
        <v>61754039.405000016</v>
      </c>
      <c r="AC281" s="7">
        <f t="shared" si="364"/>
        <v>4157465.8434800003</v>
      </c>
      <c r="AD281" s="7">
        <f t="shared" si="364"/>
        <v>7410099.5245859986</v>
      </c>
      <c r="AE281" s="7">
        <f t="shared" si="364"/>
        <v>1312686.2853000001</v>
      </c>
      <c r="AF281" s="7">
        <f t="shared" si="364"/>
        <v>2016211.8603120001</v>
      </c>
      <c r="AG281" s="7">
        <f t="shared" si="364"/>
        <v>2984004.4276000005</v>
      </c>
      <c r="AH281" s="7">
        <f t="shared" si="364"/>
        <v>9614064.9628340006</v>
      </c>
      <c r="AI281" s="7">
        <f t="shared" si="364"/>
        <v>4078920.773</v>
      </c>
      <c r="AJ281" s="7">
        <f t="shared" si="364"/>
        <v>2048800.0325160003</v>
      </c>
      <c r="AK281" s="7">
        <f t="shared" si="364"/>
        <v>2164323.1756000002</v>
      </c>
      <c r="AL281" s="7">
        <f t="shared" si="364"/>
        <v>1893729.0250000001</v>
      </c>
      <c r="AM281" s="7">
        <f t="shared" si="364"/>
        <v>3650014.7951539997</v>
      </c>
      <c r="AN281" s="7">
        <f t="shared" si="364"/>
        <v>922705.9851900005</v>
      </c>
      <c r="AO281" s="7">
        <f t="shared" si="364"/>
        <v>33000737.460016001</v>
      </c>
      <c r="AP281" s="7">
        <f t="shared" si="364"/>
        <v>297956053.22500002</v>
      </c>
      <c r="AQ281" s="7">
        <f t="shared" si="364"/>
        <v>1874946.5438029999</v>
      </c>
      <c r="AR281" s="7">
        <f t="shared" si="364"/>
        <v>383599967.64200002</v>
      </c>
      <c r="AS281" s="7">
        <f t="shared" si="364"/>
        <v>29970472.986979991</v>
      </c>
      <c r="AT281" s="7">
        <f t="shared" si="364"/>
        <v>13782380.555</v>
      </c>
      <c r="AU281" s="7">
        <f t="shared" si="364"/>
        <v>2727689.2487040004</v>
      </c>
      <c r="AV281" s="7">
        <f t="shared" si="364"/>
        <v>3284666.33</v>
      </c>
      <c r="AW281" s="7">
        <f t="shared" si="364"/>
        <v>3011943.6387119996</v>
      </c>
      <c r="AX281" s="7">
        <f t="shared" si="364"/>
        <v>869628.18357200001</v>
      </c>
      <c r="AY281" s="7">
        <f t="shared" si="364"/>
        <v>3647731.0979999998</v>
      </c>
      <c r="AZ281" s="7">
        <f t="shared" si="364"/>
        <v>113079306.5704</v>
      </c>
      <c r="BA281" s="7">
        <f t="shared" si="364"/>
        <v>69139239.460099995</v>
      </c>
      <c r="BB281" s="7">
        <f t="shared" si="364"/>
        <v>72319390.450519994</v>
      </c>
      <c r="BC281" s="7">
        <f t="shared" si="364"/>
        <v>193785386.78854999</v>
      </c>
      <c r="BD281" s="7">
        <f t="shared" si="364"/>
        <v>20490708.890000004</v>
      </c>
      <c r="BE281" s="7">
        <f t="shared" si="364"/>
        <v>9315160.7295999993</v>
      </c>
      <c r="BF281" s="7">
        <f t="shared" si="364"/>
        <v>174236940.75</v>
      </c>
      <c r="BG281" s="7">
        <f t="shared" si="364"/>
        <v>9235179.3500000015</v>
      </c>
      <c r="BH281" s="7">
        <f t="shared" si="364"/>
        <v>4930043.7916700002</v>
      </c>
      <c r="BI281" s="7">
        <f t="shared" si="364"/>
        <v>3421015.0080100005</v>
      </c>
      <c r="BJ281" s="7">
        <f t="shared" si="364"/>
        <v>40975386.304359995</v>
      </c>
      <c r="BK281" s="7">
        <f t="shared" si="364"/>
        <v>237594015.70717999</v>
      </c>
      <c r="BL281" s="7">
        <f t="shared" si="364"/>
        <v>2423307.3010000004</v>
      </c>
      <c r="BM281" s="7">
        <f t="shared" si="364"/>
        <v>3299132.9553979994</v>
      </c>
      <c r="BN281" s="7">
        <f t="shared" si="364"/>
        <v>23568827.153000001</v>
      </c>
      <c r="BO281" s="7">
        <f t="shared" si="364"/>
        <v>10089779.593842</v>
      </c>
      <c r="BP281" s="7">
        <f t="shared" ref="BP281:EA281" si="365">IF(BP278-BP279-BP280&lt;0,0,BP278-BP279-BP280)</f>
        <v>1283001.398178</v>
      </c>
      <c r="BQ281" s="7">
        <f t="shared" si="365"/>
        <v>31424891.6426</v>
      </c>
      <c r="BR281" s="7">
        <f t="shared" si="365"/>
        <v>38235150.692999996</v>
      </c>
      <c r="BS281" s="7">
        <f t="shared" si="365"/>
        <v>8622759.0840600003</v>
      </c>
      <c r="BT281" s="7">
        <f t="shared" si="365"/>
        <v>2627438.2410249999</v>
      </c>
      <c r="BU281" s="7">
        <f t="shared" si="365"/>
        <v>3310913.17772</v>
      </c>
      <c r="BV281" s="7">
        <f t="shared" si="365"/>
        <v>1487350.5840900014</v>
      </c>
      <c r="BW281" s="7">
        <f t="shared" si="365"/>
        <v>7173349.5369519982</v>
      </c>
      <c r="BX281" s="7">
        <f t="shared" si="365"/>
        <v>467936.72063</v>
      </c>
      <c r="BY281" s="7">
        <f t="shared" si="365"/>
        <v>2355373.2290250002</v>
      </c>
      <c r="BZ281" s="7">
        <f t="shared" si="365"/>
        <v>2314307.5989999999</v>
      </c>
      <c r="CA281" s="7">
        <f t="shared" si="365"/>
        <v>584077.6138429998</v>
      </c>
      <c r="CB281" s="7">
        <f t="shared" si="365"/>
        <v>434249811.58100009</v>
      </c>
      <c r="CC281" s="7">
        <f t="shared" si="365"/>
        <v>2361888.7182200002</v>
      </c>
      <c r="CD281" s="7">
        <f t="shared" si="365"/>
        <v>2700572.9131999998</v>
      </c>
      <c r="CE281" s="7">
        <f t="shared" si="365"/>
        <v>1429359.449</v>
      </c>
      <c r="CF281" s="7">
        <f t="shared" si="365"/>
        <v>1470461.1452840001</v>
      </c>
      <c r="CG281" s="7">
        <f t="shared" si="365"/>
        <v>2520620.9680000003</v>
      </c>
      <c r="CH281" s="7">
        <f t="shared" si="365"/>
        <v>1555680.0506000002</v>
      </c>
      <c r="CI281" s="7">
        <f t="shared" si="365"/>
        <v>4428972.0596200004</v>
      </c>
      <c r="CJ281" s="7">
        <f t="shared" si="365"/>
        <v>2137039.6695609991</v>
      </c>
      <c r="CK281" s="7">
        <f t="shared" si="365"/>
        <v>45232296.339246996</v>
      </c>
      <c r="CL281" s="7">
        <f t="shared" si="365"/>
        <v>11624728.73354</v>
      </c>
      <c r="CM281" s="7">
        <f t="shared" si="365"/>
        <v>7721474.5804720009</v>
      </c>
      <c r="CN281" s="7">
        <f t="shared" si="365"/>
        <v>193586969.34900001</v>
      </c>
      <c r="CO281" s="7">
        <f t="shared" si="365"/>
        <v>71658778.821319997</v>
      </c>
      <c r="CP281" s="7">
        <f t="shared" si="365"/>
        <v>659049.77126100077</v>
      </c>
      <c r="CQ281" s="7">
        <f t="shared" si="365"/>
        <v>7322271.7363950005</v>
      </c>
      <c r="CR281" s="7">
        <f t="shared" si="365"/>
        <v>2999128.3576000002</v>
      </c>
      <c r="CS281" s="7">
        <f t="shared" si="365"/>
        <v>2628097.7118000002</v>
      </c>
      <c r="CT281" s="7">
        <f t="shared" si="365"/>
        <v>1464764.18756</v>
      </c>
      <c r="CU281" s="7">
        <f t="shared" si="365"/>
        <v>3786057.7368640001</v>
      </c>
      <c r="CV281" s="7">
        <f t="shared" si="365"/>
        <v>535499.12557000003</v>
      </c>
      <c r="CW281" s="7">
        <f t="shared" si="365"/>
        <v>1778580.5992739997</v>
      </c>
      <c r="CX281" s="7">
        <f t="shared" si="365"/>
        <v>3064324.6778879999</v>
      </c>
      <c r="CY281" s="7">
        <f t="shared" si="365"/>
        <v>812124.25399999996</v>
      </c>
      <c r="CZ281" s="7">
        <f t="shared" si="365"/>
        <v>13016656.380000003</v>
      </c>
      <c r="DA281" s="7">
        <f t="shared" si="365"/>
        <v>1915807.46</v>
      </c>
      <c r="DB281" s="7">
        <f t="shared" si="365"/>
        <v>3013926.9379999996</v>
      </c>
      <c r="DC281" s="7">
        <f t="shared" si="365"/>
        <v>1490635.0989000003</v>
      </c>
      <c r="DD281" s="7">
        <f t="shared" si="365"/>
        <v>1452464.2196000002</v>
      </c>
      <c r="DE281" s="7">
        <f t="shared" si="365"/>
        <v>1492154.5467000005</v>
      </c>
      <c r="DF281" s="7">
        <f t="shared" si="365"/>
        <v>143282703.55259201</v>
      </c>
      <c r="DG281" s="7">
        <f t="shared" si="365"/>
        <v>533583.49697600002</v>
      </c>
      <c r="DH281" s="7">
        <f t="shared" si="365"/>
        <v>9109536.8177439999</v>
      </c>
      <c r="DI281" s="7">
        <f t="shared" si="365"/>
        <v>14020485.35785</v>
      </c>
      <c r="DJ281" s="7">
        <f t="shared" si="365"/>
        <v>5418225.1211400004</v>
      </c>
      <c r="DK281" s="7">
        <f t="shared" si="365"/>
        <v>4350360.15166</v>
      </c>
      <c r="DL281" s="7">
        <f t="shared" si="365"/>
        <v>40082449.973705001</v>
      </c>
      <c r="DM281" s="7">
        <f t="shared" si="365"/>
        <v>3305082.9305670005</v>
      </c>
      <c r="DN281" s="7">
        <f t="shared" si="365"/>
        <v>6756676.029000001</v>
      </c>
      <c r="DO281" s="7">
        <f t="shared" si="365"/>
        <v>24098688.739999998</v>
      </c>
      <c r="DP281" s="7">
        <f t="shared" si="365"/>
        <v>2513903.21</v>
      </c>
      <c r="DQ281" s="7">
        <f t="shared" si="365"/>
        <v>850275.12989999913</v>
      </c>
      <c r="DR281" s="7">
        <f t="shared" si="365"/>
        <v>12438879.916267</v>
      </c>
      <c r="DS281" s="7">
        <f t="shared" si="365"/>
        <v>6850846.2600000007</v>
      </c>
      <c r="DT281" s="7">
        <f t="shared" si="365"/>
        <v>2600463.896832</v>
      </c>
      <c r="DU281" s="7">
        <f t="shared" si="365"/>
        <v>3650599.2490000003</v>
      </c>
      <c r="DV281" s="7">
        <f t="shared" si="365"/>
        <v>3150717.8659999999</v>
      </c>
      <c r="DW281" s="7">
        <f t="shared" si="365"/>
        <v>3563286.667008</v>
      </c>
      <c r="DX281" s="7">
        <f t="shared" si="365"/>
        <v>1543231.0984099999</v>
      </c>
      <c r="DY281" s="7">
        <f t="shared" si="365"/>
        <v>2401039.7047200003</v>
      </c>
      <c r="DZ281" s="7">
        <f t="shared" si="365"/>
        <v>4613508.5297739999</v>
      </c>
      <c r="EA281" s="7">
        <f t="shared" si="365"/>
        <v>1256644.0887759994</v>
      </c>
      <c r="EB281" s="7">
        <f t="shared" ref="EB281:FX281" si="366">IF(EB278-EB279-EB280&lt;0,0,EB278-EB279-EB280)</f>
        <v>4078543.28</v>
      </c>
      <c r="EC281" s="7">
        <f t="shared" si="366"/>
        <v>2799691.7349999999</v>
      </c>
      <c r="ED281" s="7">
        <f t="shared" si="366"/>
        <v>4979336.174399998</v>
      </c>
      <c r="EE281" s="7">
        <f t="shared" si="366"/>
        <v>2672324.7870000005</v>
      </c>
      <c r="EF281" s="7">
        <f t="shared" si="366"/>
        <v>12899745.098849999</v>
      </c>
      <c r="EG281" s="7">
        <f t="shared" si="366"/>
        <v>2663502.2649999997</v>
      </c>
      <c r="EH281" s="7">
        <f t="shared" si="366"/>
        <v>3027815.0359999998</v>
      </c>
      <c r="EI281" s="7">
        <f t="shared" si="366"/>
        <v>120787546.11700001</v>
      </c>
      <c r="EJ281" s="7">
        <f t="shared" si="366"/>
        <v>71115860.408999994</v>
      </c>
      <c r="EK281" s="7">
        <f t="shared" si="366"/>
        <v>3795103.3782699998</v>
      </c>
      <c r="EL281" s="7">
        <f t="shared" si="366"/>
        <v>3787330.1086799996</v>
      </c>
      <c r="EM281" s="7">
        <f t="shared" si="366"/>
        <v>2735841.093144</v>
      </c>
      <c r="EN281" s="7">
        <f t="shared" si="366"/>
        <v>8816776.2489999998</v>
      </c>
      <c r="EO281" s="7">
        <f t="shared" si="366"/>
        <v>2890626.0010000002</v>
      </c>
      <c r="EP281" s="7">
        <f t="shared" si="366"/>
        <v>1983436.2652000003</v>
      </c>
      <c r="EQ281" s="7">
        <f t="shared" si="366"/>
        <v>16800532.276583996</v>
      </c>
      <c r="ER281" s="7">
        <f t="shared" si="366"/>
        <v>2097197.6971299998</v>
      </c>
      <c r="ES281" s="7">
        <f t="shared" si="366"/>
        <v>2104039.238264</v>
      </c>
      <c r="ET281" s="7">
        <f t="shared" si="366"/>
        <v>2689374.676</v>
      </c>
      <c r="EU281" s="7">
        <f t="shared" si="366"/>
        <v>5683622.6320000002</v>
      </c>
      <c r="EV281" s="7">
        <f t="shared" si="366"/>
        <v>1067966.46322</v>
      </c>
      <c r="EW281" s="7">
        <f t="shared" si="366"/>
        <v>4895283.6506360006</v>
      </c>
      <c r="EX281" s="7">
        <f t="shared" si="366"/>
        <v>2772409.3337399997</v>
      </c>
      <c r="EY281" s="7">
        <f t="shared" si="366"/>
        <v>4980778.2379999999</v>
      </c>
      <c r="EZ281" s="7">
        <f t="shared" si="366"/>
        <v>1664726.5218219999</v>
      </c>
      <c r="FA281" s="7">
        <f t="shared" si="366"/>
        <v>9974271.5795999989</v>
      </c>
      <c r="FB281" s="7">
        <f t="shared" si="366"/>
        <v>352712.82799999975</v>
      </c>
      <c r="FC281" s="7">
        <f t="shared" si="366"/>
        <v>12688522.849950001</v>
      </c>
      <c r="FD281" s="7">
        <f t="shared" si="366"/>
        <v>3561343.5499379998</v>
      </c>
      <c r="FE281" s="7">
        <f t="shared" si="366"/>
        <v>1296183.034553</v>
      </c>
      <c r="FF281" s="7">
        <f t="shared" si="366"/>
        <v>2678315.6340000001</v>
      </c>
      <c r="FG281" s="7">
        <f t="shared" si="366"/>
        <v>1710031.6669999997</v>
      </c>
      <c r="FH281" s="7">
        <f t="shared" si="366"/>
        <v>687089.61952800001</v>
      </c>
      <c r="FI281" s="7">
        <f t="shared" si="366"/>
        <v>4824522.2002000017</v>
      </c>
      <c r="FJ281" s="7">
        <f t="shared" si="366"/>
        <v>114.60000000160653</v>
      </c>
      <c r="FK281" s="7">
        <f t="shared" si="366"/>
        <v>4115020.6303499956</v>
      </c>
      <c r="FL281" s="7">
        <f t="shared" si="366"/>
        <v>29734304.096000001</v>
      </c>
      <c r="FM281" s="7">
        <f t="shared" si="366"/>
        <v>21896615.999997996</v>
      </c>
      <c r="FN281" s="7">
        <f t="shared" si="366"/>
        <v>151414186.17200002</v>
      </c>
      <c r="FO281" s="7">
        <f t="shared" si="366"/>
        <v>394.68468999938341</v>
      </c>
      <c r="FP281" s="7">
        <f t="shared" si="366"/>
        <v>5167144.1566989999</v>
      </c>
      <c r="FQ281" s="7">
        <f t="shared" si="366"/>
        <v>872781.95800000057</v>
      </c>
      <c r="FR281" s="7">
        <f t="shared" si="366"/>
        <v>0</v>
      </c>
      <c r="FS281" s="7">
        <f t="shared" si="366"/>
        <v>392559.88236000051</v>
      </c>
      <c r="FT281" s="7">
        <f t="shared" si="366"/>
        <v>154.43049999995856</v>
      </c>
      <c r="FU281" s="7">
        <f t="shared" si="366"/>
        <v>6253625.2359499997</v>
      </c>
      <c r="FV281" s="7">
        <f t="shared" si="366"/>
        <v>5297428.3810400013</v>
      </c>
      <c r="FW281" s="7">
        <f t="shared" si="366"/>
        <v>2562163.3039820003</v>
      </c>
      <c r="FX281" s="7">
        <f t="shared" si="366"/>
        <v>882970.51940000011</v>
      </c>
      <c r="FY281" s="7"/>
      <c r="FZ281" s="105">
        <f>SUM(C281:FX281)</f>
        <v>5310647883.2028875</v>
      </c>
      <c r="GA281" s="89">
        <v>5311298099.8800001</v>
      </c>
      <c r="GB281" s="7">
        <f>FZ281-GA281</f>
        <v>-650216.67711257935</v>
      </c>
      <c r="GC281" s="109"/>
      <c r="GD281" s="7"/>
      <c r="GE281" s="11"/>
      <c r="GF281" s="7"/>
      <c r="GG281" s="7"/>
      <c r="GH281" s="7"/>
      <c r="GI281" s="7"/>
      <c r="GJ281" s="7"/>
      <c r="GK281" s="7"/>
      <c r="GL281" s="7"/>
      <c r="GM281" s="7"/>
    </row>
    <row r="282" spans="1:195" x14ac:dyDescent="0.2">
      <c r="A282" s="7"/>
      <c r="B282" s="7" t="s">
        <v>846</v>
      </c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V282" s="65"/>
      <c r="AW282" s="65"/>
      <c r="AX282" s="65"/>
      <c r="AY282" s="65"/>
      <c r="AZ282" s="65"/>
      <c r="BA282" s="65"/>
      <c r="BB282" s="65"/>
      <c r="BC282" s="65"/>
      <c r="BD282" s="65"/>
      <c r="BE282" s="65"/>
      <c r="BF282" s="65"/>
      <c r="BG282" s="65"/>
      <c r="BH282" s="65"/>
      <c r="BI282" s="65"/>
      <c r="BJ282" s="65"/>
      <c r="BK282" s="65"/>
      <c r="BL282" s="65"/>
      <c r="BM282" s="65"/>
      <c r="BN282" s="65"/>
      <c r="BO282" s="65"/>
      <c r="BP282" s="65"/>
      <c r="BQ282" s="65"/>
      <c r="BR282" s="65"/>
      <c r="BS282" s="65"/>
      <c r="BT282" s="65"/>
      <c r="BU282" s="65"/>
      <c r="BV282" s="65"/>
      <c r="BW282" s="65"/>
      <c r="BX282" s="65"/>
      <c r="BY282" s="65"/>
      <c r="BZ282" s="65"/>
      <c r="CA282" s="65"/>
      <c r="CB282" s="65"/>
      <c r="CC282" s="65"/>
      <c r="CD282" s="65"/>
      <c r="CE282" s="65"/>
      <c r="CF282" s="65"/>
      <c r="CG282" s="65"/>
      <c r="CH282" s="65"/>
      <c r="CI282" s="65"/>
      <c r="CJ282" s="65"/>
      <c r="CK282" s="65"/>
      <c r="CL282" s="65"/>
      <c r="CM282" s="65"/>
      <c r="CN282" s="65"/>
      <c r="CO282" s="65"/>
      <c r="CP282" s="65"/>
      <c r="CQ282" s="65"/>
      <c r="CR282" s="65"/>
      <c r="CS282" s="65"/>
      <c r="CT282" s="65"/>
      <c r="CU282" s="65"/>
      <c r="CV282" s="65"/>
      <c r="CW282" s="65"/>
      <c r="CX282" s="65"/>
      <c r="CY282" s="65"/>
      <c r="CZ282" s="65"/>
      <c r="DA282" s="65"/>
      <c r="DB282" s="65"/>
      <c r="DC282" s="65"/>
      <c r="DD282" s="65"/>
      <c r="DE282" s="65"/>
      <c r="DF282" s="65"/>
      <c r="DG282" s="65"/>
      <c r="DH282" s="65"/>
      <c r="DI282" s="65"/>
      <c r="DJ282" s="65"/>
      <c r="DK282" s="65"/>
      <c r="DL282" s="65"/>
      <c r="DM282" s="65"/>
      <c r="DN282" s="65"/>
      <c r="DO282" s="65"/>
      <c r="DP282" s="65"/>
      <c r="DQ282" s="65"/>
      <c r="DR282" s="65"/>
      <c r="DS282" s="65"/>
      <c r="DT282" s="65"/>
      <c r="DU282" s="65"/>
      <c r="DV282" s="65"/>
      <c r="DW282" s="65"/>
      <c r="DX282" s="65"/>
      <c r="DY282" s="65"/>
      <c r="DZ282" s="65"/>
      <c r="EA282" s="65"/>
      <c r="EB282" s="65"/>
      <c r="EC282" s="65"/>
      <c r="ED282" s="65"/>
      <c r="EE282" s="65"/>
      <c r="EF282" s="65"/>
      <c r="EG282" s="65"/>
      <c r="EH282" s="65"/>
      <c r="EI282" s="65"/>
      <c r="EJ282" s="65"/>
      <c r="EK282" s="65"/>
      <c r="EL282" s="65"/>
      <c r="EM282" s="65"/>
      <c r="EN282" s="65"/>
      <c r="EO282" s="65"/>
      <c r="EP282" s="65"/>
      <c r="EQ282" s="65"/>
      <c r="ER282" s="65"/>
      <c r="ES282" s="65"/>
      <c r="ET282" s="65"/>
      <c r="EU282" s="65"/>
      <c r="EV282" s="65"/>
      <c r="EW282" s="65"/>
      <c r="EX282" s="65"/>
      <c r="EY282" s="65"/>
      <c r="EZ282" s="65"/>
      <c r="FA282" s="65"/>
      <c r="FB282" s="65"/>
      <c r="FC282" s="65"/>
      <c r="FD282" s="65"/>
      <c r="FE282" s="65"/>
      <c r="FF282" s="65"/>
      <c r="FG282" s="65"/>
      <c r="FH282" s="65"/>
      <c r="FI282" s="65"/>
      <c r="FJ282" s="65"/>
      <c r="FK282" s="65"/>
      <c r="FL282" s="65"/>
      <c r="FM282" s="65"/>
      <c r="FN282" s="65"/>
      <c r="FO282" s="65"/>
      <c r="FP282" s="65"/>
      <c r="FQ282" s="65"/>
      <c r="FR282" s="65"/>
      <c r="FS282" s="65"/>
      <c r="FT282" s="65"/>
      <c r="FU282" s="65"/>
      <c r="FV282" s="65"/>
      <c r="FW282" s="65"/>
      <c r="FX282" s="65"/>
      <c r="FY282" s="7"/>
      <c r="FZ282" s="105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</row>
    <row r="283" spans="1:195" x14ac:dyDescent="0.2">
      <c r="A283" s="6" t="s">
        <v>847</v>
      </c>
      <c r="B283" s="7" t="s">
        <v>848</v>
      </c>
      <c r="C283" s="7">
        <f t="shared" ref="C283:M283" si="367">ROUND(C274*C48,2)</f>
        <v>0</v>
      </c>
      <c r="D283" s="7">
        <f t="shared" si="367"/>
        <v>0</v>
      </c>
      <c r="E283" s="7">
        <f t="shared" si="367"/>
        <v>0</v>
      </c>
      <c r="F283" s="7">
        <f t="shared" si="367"/>
        <v>0</v>
      </c>
      <c r="G283" s="7">
        <f t="shared" si="367"/>
        <v>0</v>
      </c>
      <c r="H283" s="7">
        <f t="shared" si="367"/>
        <v>0</v>
      </c>
      <c r="I283" s="7">
        <f t="shared" si="367"/>
        <v>0</v>
      </c>
      <c r="J283" s="7">
        <f t="shared" si="367"/>
        <v>0</v>
      </c>
      <c r="K283" s="7">
        <f t="shared" si="367"/>
        <v>0</v>
      </c>
      <c r="L283" s="7">
        <f t="shared" si="367"/>
        <v>0</v>
      </c>
      <c r="M283" s="7">
        <f t="shared" si="367"/>
        <v>0</v>
      </c>
      <c r="N283" s="7">
        <v>0</v>
      </c>
      <c r="O283" s="7">
        <f t="shared" ref="O283:BB283" si="368">ROUND(O274*O48,2)</f>
        <v>0</v>
      </c>
      <c r="P283" s="7">
        <f t="shared" si="368"/>
        <v>0</v>
      </c>
      <c r="Q283" s="7">
        <f t="shared" si="368"/>
        <v>0</v>
      </c>
      <c r="R283" s="7">
        <f t="shared" si="368"/>
        <v>0</v>
      </c>
      <c r="S283" s="7">
        <f t="shared" si="368"/>
        <v>0</v>
      </c>
      <c r="T283" s="7">
        <f t="shared" si="368"/>
        <v>0</v>
      </c>
      <c r="U283" s="7">
        <f t="shared" si="368"/>
        <v>0</v>
      </c>
      <c r="V283" s="7">
        <f t="shared" si="368"/>
        <v>0</v>
      </c>
      <c r="W283" s="7">
        <f t="shared" si="368"/>
        <v>0</v>
      </c>
      <c r="X283" s="7">
        <f t="shared" si="368"/>
        <v>0</v>
      </c>
      <c r="Y283" s="7">
        <f t="shared" si="368"/>
        <v>0</v>
      </c>
      <c r="Z283" s="7">
        <f t="shared" si="368"/>
        <v>0</v>
      </c>
      <c r="AA283" s="7">
        <f t="shared" si="368"/>
        <v>0</v>
      </c>
      <c r="AB283" s="7">
        <f t="shared" si="368"/>
        <v>0</v>
      </c>
      <c r="AC283" s="7">
        <f t="shared" si="368"/>
        <v>0</v>
      </c>
      <c r="AD283" s="7">
        <f t="shared" si="368"/>
        <v>0</v>
      </c>
      <c r="AE283" s="7">
        <f t="shared" si="368"/>
        <v>0</v>
      </c>
      <c r="AF283" s="7">
        <f t="shared" si="368"/>
        <v>0</v>
      </c>
      <c r="AG283" s="7">
        <f t="shared" si="368"/>
        <v>0</v>
      </c>
      <c r="AH283" s="7">
        <f t="shared" si="368"/>
        <v>0</v>
      </c>
      <c r="AI283" s="7">
        <f t="shared" si="368"/>
        <v>0</v>
      </c>
      <c r="AJ283" s="7">
        <f t="shared" si="368"/>
        <v>0</v>
      </c>
      <c r="AK283" s="7">
        <f t="shared" si="368"/>
        <v>0</v>
      </c>
      <c r="AL283" s="7">
        <f t="shared" si="368"/>
        <v>0</v>
      </c>
      <c r="AM283" s="7">
        <f t="shared" si="368"/>
        <v>0</v>
      </c>
      <c r="AN283" s="7">
        <f t="shared" si="368"/>
        <v>0</v>
      </c>
      <c r="AO283" s="7">
        <f t="shared" si="368"/>
        <v>0</v>
      </c>
      <c r="AP283" s="7">
        <f t="shared" si="368"/>
        <v>0</v>
      </c>
      <c r="AQ283" s="7">
        <f t="shared" si="368"/>
        <v>0</v>
      </c>
      <c r="AR283" s="7">
        <f t="shared" si="368"/>
        <v>0</v>
      </c>
      <c r="AS283" s="7">
        <f t="shared" si="368"/>
        <v>0</v>
      </c>
      <c r="AT283" s="7">
        <f t="shared" si="368"/>
        <v>0</v>
      </c>
      <c r="AU283" s="7">
        <f t="shared" si="368"/>
        <v>0</v>
      </c>
      <c r="AV283" s="7">
        <f t="shared" si="368"/>
        <v>0</v>
      </c>
      <c r="AW283" s="7">
        <f t="shared" si="368"/>
        <v>0</v>
      </c>
      <c r="AX283" s="7">
        <f t="shared" si="368"/>
        <v>0</v>
      </c>
      <c r="AY283" s="7">
        <f t="shared" si="368"/>
        <v>0</v>
      </c>
      <c r="AZ283" s="7">
        <f t="shared" si="368"/>
        <v>0</v>
      </c>
      <c r="BA283" s="7">
        <f t="shared" si="368"/>
        <v>0</v>
      </c>
      <c r="BB283" s="7">
        <f t="shared" si="368"/>
        <v>0</v>
      </c>
      <c r="BC283" s="7">
        <v>0</v>
      </c>
      <c r="BD283" s="7">
        <f t="shared" ref="BD283:DO283" si="369">ROUND(BD274*BD48,2)</f>
        <v>0</v>
      </c>
      <c r="BE283" s="7">
        <f t="shared" si="369"/>
        <v>0</v>
      </c>
      <c r="BF283" s="7">
        <f t="shared" si="369"/>
        <v>0</v>
      </c>
      <c r="BG283" s="7">
        <f t="shared" si="369"/>
        <v>0</v>
      </c>
      <c r="BH283" s="7">
        <f t="shared" si="369"/>
        <v>0</v>
      </c>
      <c r="BI283" s="7">
        <f t="shared" si="369"/>
        <v>0</v>
      </c>
      <c r="BJ283" s="7">
        <f t="shared" si="369"/>
        <v>0</v>
      </c>
      <c r="BK283" s="7">
        <f t="shared" si="369"/>
        <v>0</v>
      </c>
      <c r="BL283" s="7">
        <f t="shared" si="369"/>
        <v>0</v>
      </c>
      <c r="BM283" s="7">
        <f t="shared" si="369"/>
        <v>0</v>
      </c>
      <c r="BN283" s="7">
        <f t="shared" si="369"/>
        <v>0</v>
      </c>
      <c r="BO283" s="7">
        <f t="shared" si="369"/>
        <v>0</v>
      </c>
      <c r="BP283" s="7">
        <f t="shared" si="369"/>
        <v>0</v>
      </c>
      <c r="BQ283" s="7">
        <f t="shared" si="369"/>
        <v>0</v>
      </c>
      <c r="BR283" s="7">
        <f t="shared" si="369"/>
        <v>0</v>
      </c>
      <c r="BS283" s="7">
        <f t="shared" si="369"/>
        <v>0</v>
      </c>
      <c r="BT283" s="7">
        <f t="shared" si="369"/>
        <v>0</v>
      </c>
      <c r="BU283" s="7">
        <f t="shared" si="369"/>
        <v>0</v>
      </c>
      <c r="BV283" s="7">
        <f t="shared" si="369"/>
        <v>0</v>
      </c>
      <c r="BW283" s="7">
        <f t="shared" si="369"/>
        <v>0</v>
      </c>
      <c r="BX283" s="7">
        <f t="shared" si="369"/>
        <v>0</v>
      </c>
      <c r="BY283" s="7">
        <f t="shared" si="369"/>
        <v>0</v>
      </c>
      <c r="BZ283" s="7">
        <f t="shared" si="369"/>
        <v>0</v>
      </c>
      <c r="CA283" s="7">
        <f t="shared" si="369"/>
        <v>0</v>
      </c>
      <c r="CB283" s="7">
        <f t="shared" si="369"/>
        <v>0</v>
      </c>
      <c r="CC283" s="7">
        <f t="shared" si="369"/>
        <v>0</v>
      </c>
      <c r="CD283" s="7">
        <f t="shared" si="369"/>
        <v>0</v>
      </c>
      <c r="CE283" s="7">
        <f t="shared" si="369"/>
        <v>0</v>
      </c>
      <c r="CF283" s="7">
        <f t="shared" si="369"/>
        <v>0</v>
      </c>
      <c r="CG283" s="7">
        <f t="shared" si="369"/>
        <v>0</v>
      </c>
      <c r="CH283" s="7">
        <f t="shared" si="369"/>
        <v>0</v>
      </c>
      <c r="CI283" s="7">
        <f t="shared" si="369"/>
        <v>0</v>
      </c>
      <c r="CJ283" s="7">
        <f t="shared" si="369"/>
        <v>0</v>
      </c>
      <c r="CK283" s="7">
        <f t="shared" si="369"/>
        <v>0</v>
      </c>
      <c r="CL283" s="7">
        <f t="shared" si="369"/>
        <v>0</v>
      </c>
      <c r="CM283" s="7">
        <f t="shared" si="369"/>
        <v>0</v>
      </c>
      <c r="CN283" s="7">
        <f t="shared" si="369"/>
        <v>0</v>
      </c>
      <c r="CO283" s="7">
        <f t="shared" si="369"/>
        <v>0</v>
      </c>
      <c r="CP283" s="7">
        <f t="shared" si="369"/>
        <v>0</v>
      </c>
      <c r="CQ283" s="7">
        <f t="shared" si="369"/>
        <v>0</v>
      </c>
      <c r="CR283" s="7">
        <f t="shared" si="369"/>
        <v>0</v>
      </c>
      <c r="CS283" s="7">
        <f t="shared" si="369"/>
        <v>0</v>
      </c>
      <c r="CT283" s="7">
        <f t="shared" si="369"/>
        <v>0</v>
      </c>
      <c r="CU283" s="7">
        <f t="shared" si="369"/>
        <v>0</v>
      </c>
      <c r="CV283" s="7">
        <f t="shared" si="369"/>
        <v>0</v>
      </c>
      <c r="CW283" s="7">
        <f t="shared" si="369"/>
        <v>0</v>
      </c>
      <c r="CX283" s="7">
        <f t="shared" si="369"/>
        <v>0</v>
      </c>
      <c r="CY283" s="7">
        <f t="shared" si="369"/>
        <v>0</v>
      </c>
      <c r="CZ283" s="7">
        <f t="shared" si="369"/>
        <v>0</v>
      </c>
      <c r="DA283" s="7">
        <f t="shared" si="369"/>
        <v>0</v>
      </c>
      <c r="DB283" s="7">
        <f t="shared" si="369"/>
        <v>0</v>
      </c>
      <c r="DC283" s="7">
        <f t="shared" si="369"/>
        <v>0</v>
      </c>
      <c r="DD283" s="7">
        <f t="shared" si="369"/>
        <v>0</v>
      </c>
      <c r="DE283" s="7">
        <f t="shared" si="369"/>
        <v>0</v>
      </c>
      <c r="DF283" s="7">
        <f t="shared" si="369"/>
        <v>0</v>
      </c>
      <c r="DG283" s="7">
        <f t="shared" si="369"/>
        <v>0</v>
      </c>
      <c r="DH283" s="7">
        <f t="shared" si="369"/>
        <v>0</v>
      </c>
      <c r="DI283" s="7">
        <f t="shared" si="369"/>
        <v>0</v>
      </c>
      <c r="DJ283" s="7">
        <f t="shared" si="369"/>
        <v>0</v>
      </c>
      <c r="DK283" s="7">
        <f t="shared" si="369"/>
        <v>0</v>
      </c>
      <c r="DL283" s="7">
        <f t="shared" si="369"/>
        <v>0</v>
      </c>
      <c r="DM283" s="7">
        <f t="shared" si="369"/>
        <v>0</v>
      </c>
      <c r="DN283" s="7">
        <f t="shared" si="369"/>
        <v>0</v>
      </c>
      <c r="DO283" s="7">
        <f t="shared" si="369"/>
        <v>0</v>
      </c>
      <c r="DP283" s="7">
        <f t="shared" ref="DP283:FX283" si="370">ROUND(DP274*DP48,2)</f>
        <v>0</v>
      </c>
      <c r="DQ283" s="7">
        <f t="shared" si="370"/>
        <v>0</v>
      </c>
      <c r="DR283" s="7">
        <f t="shared" si="370"/>
        <v>0</v>
      </c>
      <c r="DS283" s="7">
        <f t="shared" si="370"/>
        <v>0</v>
      </c>
      <c r="DT283" s="7">
        <f t="shared" si="370"/>
        <v>0</v>
      </c>
      <c r="DU283" s="7">
        <f t="shared" si="370"/>
        <v>0</v>
      </c>
      <c r="DV283" s="7">
        <f t="shared" si="370"/>
        <v>0</v>
      </c>
      <c r="DW283" s="7">
        <f t="shared" si="370"/>
        <v>0</v>
      </c>
      <c r="DX283" s="7">
        <f t="shared" si="370"/>
        <v>0</v>
      </c>
      <c r="DY283" s="7">
        <f t="shared" si="370"/>
        <v>0</v>
      </c>
      <c r="DZ283" s="7">
        <f t="shared" si="370"/>
        <v>0</v>
      </c>
      <c r="EA283" s="7">
        <f t="shared" si="370"/>
        <v>0</v>
      </c>
      <c r="EB283" s="7">
        <f t="shared" si="370"/>
        <v>0</v>
      </c>
      <c r="EC283" s="7">
        <f t="shared" si="370"/>
        <v>0</v>
      </c>
      <c r="ED283" s="7">
        <f t="shared" si="370"/>
        <v>0</v>
      </c>
      <c r="EE283" s="7">
        <f t="shared" si="370"/>
        <v>0</v>
      </c>
      <c r="EF283" s="7">
        <f t="shared" si="370"/>
        <v>0</v>
      </c>
      <c r="EG283" s="7">
        <f t="shared" si="370"/>
        <v>0</v>
      </c>
      <c r="EH283" s="7">
        <f t="shared" si="370"/>
        <v>0</v>
      </c>
      <c r="EI283" s="7">
        <f t="shared" si="370"/>
        <v>0</v>
      </c>
      <c r="EJ283" s="7">
        <f t="shared" si="370"/>
        <v>0</v>
      </c>
      <c r="EK283" s="7">
        <f t="shared" si="370"/>
        <v>0</v>
      </c>
      <c r="EL283" s="7">
        <f t="shared" si="370"/>
        <v>0</v>
      </c>
      <c r="EM283" s="7">
        <f t="shared" si="370"/>
        <v>0</v>
      </c>
      <c r="EN283" s="7">
        <f t="shared" si="370"/>
        <v>0</v>
      </c>
      <c r="EO283" s="7">
        <f t="shared" si="370"/>
        <v>0</v>
      </c>
      <c r="EP283" s="7">
        <f t="shared" si="370"/>
        <v>0</v>
      </c>
      <c r="EQ283" s="7">
        <f t="shared" si="370"/>
        <v>0</v>
      </c>
      <c r="ER283" s="7">
        <f t="shared" si="370"/>
        <v>0</v>
      </c>
      <c r="ES283" s="7">
        <f t="shared" si="370"/>
        <v>0</v>
      </c>
      <c r="ET283" s="7">
        <f t="shared" si="370"/>
        <v>0</v>
      </c>
      <c r="EU283" s="7">
        <f t="shared" si="370"/>
        <v>0</v>
      </c>
      <c r="EV283" s="7">
        <f t="shared" si="370"/>
        <v>0</v>
      </c>
      <c r="EW283" s="7">
        <f t="shared" si="370"/>
        <v>0</v>
      </c>
      <c r="EX283" s="7">
        <f t="shared" si="370"/>
        <v>0</v>
      </c>
      <c r="EY283" s="7">
        <f t="shared" si="370"/>
        <v>0</v>
      </c>
      <c r="EZ283" s="7">
        <f t="shared" si="370"/>
        <v>0</v>
      </c>
      <c r="FA283" s="7">
        <f t="shared" si="370"/>
        <v>0</v>
      </c>
      <c r="FB283" s="7">
        <f t="shared" si="370"/>
        <v>0</v>
      </c>
      <c r="FC283" s="7">
        <f t="shared" si="370"/>
        <v>0</v>
      </c>
      <c r="FD283" s="7">
        <f t="shared" si="370"/>
        <v>0</v>
      </c>
      <c r="FE283" s="7">
        <f t="shared" si="370"/>
        <v>0</v>
      </c>
      <c r="FF283" s="7">
        <f t="shared" si="370"/>
        <v>0</v>
      </c>
      <c r="FG283" s="7">
        <f t="shared" si="370"/>
        <v>0</v>
      </c>
      <c r="FH283" s="7">
        <f t="shared" si="370"/>
        <v>0</v>
      </c>
      <c r="FI283" s="7">
        <f t="shared" si="370"/>
        <v>0</v>
      </c>
      <c r="FJ283" s="7">
        <f t="shared" si="370"/>
        <v>805440.22</v>
      </c>
      <c r="FK283" s="7">
        <f t="shared" si="370"/>
        <v>0</v>
      </c>
      <c r="FL283" s="7">
        <f t="shared" si="370"/>
        <v>0</v>
      </c>
      <c r="FM283" s="7">
        <f t="shared" si="370"/>
        <v>0</v>
      </c>
      <c r="FN283" s="7">
        <f t="shared" si="370"/>
        <v>0</v>
      </c>
      <c r="FO283" s="7">
        <f t="shared" si="370"/>
        <v>545278.25</v>
      </c>
      <c r="FP283" s="7">
        <f t="shared" si="370"/>
        <v>0</v>
      </c>
      <c r="FQ283" s="7">
        <f t="shared" si="370"/>
        <v>0</v>
      </c>
      <c r="FR283" s="7">
        <f t="shared" si="370"/>
        <v>141556.34</v>
      </c>
      <c r="FS283" s="7">
        <f t="shared" si="370"/>
        <v>0</v>
      </c>
      <c r="FT283" s="7">
        <f t="shared" si="370"/>
        <v>196034.34</v>
      </c>
      <c r="FU283" s="7">
        <f t="shared" si="370"/>
        <v>0</v>
      </c>
      <c r="FV283" s="7">
        <f t="shared" si="370"/>
        <v>0</v>
      </c>
      <c r="FW283" s="7">
        <f t="shared" si="370"/>
        <v>0</v>
      </c>
      <c r="FX283" s="7">
        <f t="shared" si="370"/>
        <v>0</v>
      </c>
      <c r="FY283" s="7"/>
      <c r="FZ283" s="105">
        <f>SUM(C283:FX283)</f>
        <v>1688309.1500000001</v>
      </c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</row>
    <row r="284" spans="1:195" x14ac:dyDescent="0.2">
      <c r="A284" s="7"/>
      <c r="B284" s="7" t="s">
        <v>849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65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</row>
    <row r="285" spans="1:195" x14ac:dyDescent="0.2">
      <c r="A285" s="6" t="s">
        <v>850</v>
      </c>
      <c r="B285" s="7" t="s">
        <v>851</v>
      </c>
      <c r="C285" s="7">
        <f t="shared" ref="C285:BN285" si="371">ROUND(C278/C102,2)</f>
        <v>10359.9</v>
      </c>
      <c r="D285" s="7">
        <f t="shared" si="371"/>
        <v>9850.36</v>
      </c>
      <c r="E285" s="7">
        <f t="shared" si="371"/>
        <v>10586.76</v>
      </c>
      <c r="F285" s="7">
        <f t="shared" si="371"/>
        <v>9676.17</v>
      </c>
      <c r="G285" s="7">
        <f t="shared" si="371"/>
        <v>10322.52</v>
      </c>
      <c r="H285" s="7">
        <f t="shared" si="371"/>
        <v>10244.540000000001</v>
      </c>
      <c r="I285" s="7">
        <f t="shared" si="371"/>
        <v>10375.379999999999</v>
      </c>
      <c r="J285" s="7">
        <f t="shared" si="371"/>
        <v>9598.0300000000007</v>
      </c>
      <c r="K285" s="7">
        <f t="shared" si="371"/>
        <v>13973.05</v>
      </c>
      <c r="L285" s="7">
        <f t="shared" si="371"/>
        <v>10321.620000000001</v>
      </c>
      <c r="M285" s="7">
        <f t="shared" si="371"/>
        <v>11784.96</v>
      </c>
      <c r="N285" s="7">
        <f t="shared" si="371"/>
        <v>9940.6299999999992</v>
      </c>
      <c r="O285" s="7">
        <f t="shared" si="371"/>
        <v>9502.2199999999993</v>
      </c>
      <c r="P285" s="7">
        <f t="shared" si="371"/>
        <v>13899.82</v>
      </c>
      <c r="Q285" s="7">
        <f t="shared" si="371"/>
        <v>10749.29</v>
      </c>
      <c r="R285" s="7">
        <f t="shared" si="371"/>
        <v>9520.15</v>
      </c>
      <c r="S285" s="7">
        <f t="shared" si="371"/>
        <v>10048.61</v>
      </c>
      <c r="T285" s="7">
        <f t="shared" si="371"/>
        <v>16615.099999999999</v>
      </c>
      <c r="U285" s="7">
        <f t="shared" si="371"/>
        <v>20159.55</v>
      </c>
      <c r="V285" s="7">
        <f t="shared" si="371"/>
        <v>13209.05</v>
      </c>
      <c r="W285" s="7">
        <f t="shared" si="371"/>
        <v>17407.73</v>
      </c>
      <c r="X285" s="7">
        <f t="shared" si="371"/>
        <v>19572.349999999999</v>
      </c>
      <c r="Y285" s="7">
        <f t="shared" si="371"/>
        <v>10062.120000000001</v>
      </c>
      <c r="Z285" s="7">
        <f t="shared" si="371"/>
        <v>13823.89</v>
      </c>
      <c r="AA285" s="7">
        <f t="shared" si="371"/>
        <v>9759.19</v>
      </c>
      <c r="AB285" s="7">
        <f t="shared" si="371"/>
        <v>9862.2000000000007</v>
      </c>
      <c r="AC285" s="7">
        <f t="shared" si="371"/>
        <v>10020.93</v>
      </c>
      <c r="AD285" s="7">
        <f t="shared" si="371"/>
        <v>9667.0300000000007</v>
      </c>
      <c r="AE285" s="7">
        <f t="shared" si="371"/>
        <v>18245.54</v>
      </c>
      <c r="AF285" s="7">
        <f t="shared" si="371"/>
        <v>16577.57</v>
      </c>
      <c r="AG285" s="7">
        <f t="shared" si="371"/>
        <v>10881.04</v>
      </c>
      <c r="AH285" s="7">
        <f t="shared" si="371"/>
        <v>10007.959999999999</v>
      </c>
      <c r="AI285" s="7">
        <f t="shared" si="371"/>
        <v>11864.06</v>
      </c>
      <c r="AJ285" s="7">
        <f t="shared" si="371"/>
        <v>17456.259999999998</v>
      </c>
      <c r="AK285" s="7">
        <f t="shared" si="371"/>
        <v>15682.88</v>
      </c>
      <c r="AL285" s="7">
        <f t="shared" si="371"/>
        <v>13471.93</v>
      </c>
      <c r="AM285" s="7">
        <f t="shared" si="371"/>
        <v>11319.01</v>
      </c>
      <c r="AN285" s="7">
        <f t="shared" si="371"/>
        <v>12443.56</v>
      </c>
      <c r="AO285" s="7">
        <f t="shared" si="371"/>
        <v>9596.81</v>
      </c>
      <c r="AP285" s="7">
        <f t="shared" si="371"/>
        <v>10316.02</v>
      </c>
      <c r="AQ285" s="7">
        <f t="shared" si="371"/>
        <v>14777.32</v>
      </c>
      <c r="AR285" s="7">
        <f t="shared" si="371"/>
        <v>9541.83</v>
      </c>
      <c r="AS285" s="7">
        <f t="shared" si="371"/>
        <v>10423.6</v>
      </c>
      <c r="AT285" s="7">
        <f t="shared" si="371"/>
        <v>9733.84</v>
      </c>
      <c r="AU285" s="7">
        <f t="shared" si="371"/>
        <v>14166.62</v>
      </c>
      <c r="AV285" s="7">
        <f t="shared" si="371"/>
        <v>13474.28</v>
      </c>
      <c r="AW285" s="7">
        <f t="shared" si="371"/>
        <v>14531.17</v>
      </c>
      <c r="AX285" s="7">
        <f t="shared" si="371"/>
        <v>19843.59</v>
      </c>
      <c r="AY285" s="7">
        <f t="shared" si="371"/>
        <v>11824.16</v>
      </c>
      <c r="AZ285" s="7">
        <f t="shared" si="371"/>
        <v>9817.01</v>
      </c>
      <c r="BA285" s="7">
        <f t="shared" si="371"/>
        <v>9421.08</v>
      </c>
      <c r="BB285" s="7">
        <f t="shared" si="371"/>
        <v>9474.9699999999993</v>
      </c>
      <c r="BC285" s="7">
        <f t="shared" si="371"/>
        <v>9795.7999999999993</v>
      </c>
      <c r="BD285" s="7">
        <f t="shared" si="371"/>
        <v>9421.1</v>
      </c>
      <c r="BE285" s="7">
        <f t="shared" si="371"/>
        <v>9982.98</v>
      </c>
      <c r="BF285" s="7">
        <f t="shared" si="371"/>
        <v>9403.89</v>
      </c>
      <c r="BG285" s="7">
        <f t="shared" si="371"/>
        <v>10624.34</v>
      </c>
      <c r="BH285" s="7">
        <f t="shared" si="371"/>
        <v>10934.64</v>
      </c>
      <c r="BI285" s="7">
        <f t="shared" si="371"/>
        <v>14254.19</v>
      </c>
      <c r="BJ285" s="7">
        <f t="shared" si="371"/>
        <v>9420.75</v>
      </c>
      <c r="BK285" s="7">
        <f t="shared" si="371"/>
        <v>9514.92</v>
      </c>
      <c r="BL285" s="7">
        <f t="shared" si="371"/>
        <v>17720.5</v>
      </c>
      <c r="BM285" s="7">
        <f t="shared" si="371"/>
        <v>13207.37</v>
      </c>
      <c r="BN285" s="7">
        <f t="shared" si="371"/>
        <v>9426.2199999999993</v>
      </c>
      <c r="BO285" s="7">
        <f t="shared" ref="BO285:DZ285" si="372">ROUND(BO278/BO102,2)</f>
        <v>9819.44</v>
      </c>
      <c r="BP285" s="7">
        <f t="shared" si="372"/>
        <v>16083.11</v>
      </c>
      <c r="BQ285" s="7">
        <f t="shared" si="372"/>
        <v>10366.32</v>
      </c>
      <c r="BR285" s="7">
        <f t="shared" si="372"/>
        <v>9631.35</v>
      </c>
      <c r="BS285" s="7">
        <f t="shared" si="372"/>
        <v>10639.45</v>
      </c>
      <c r="BT285" s="7">
        <f t="shared" si="372"/>
        <v>12008.33</v>
      </c>
      <c r="BU285" s="7">
        <f t="shared" si="372"/>
        <v>12241.33</v>
      </c>
      <c r="BV285" s="7">
        <f t="shared" si="372"/>
        <v>9914.17</v>
      </c>
      <c r="BW285" s="7">
        <f t="shared" si="372"/>
        <v>9780.82</v>
      </c>
      <c r="BX285" s="7">
        <f t="shared" si="372"/>
        <v>20948.32</v>
      </c>
      <c r="BY285" s="7">
        <f t="shared" si="372"/>
        <v>10867.21</v>
      </c>
      <c r="BZ285" s="7">
        <f t="shared" si="372"/>
        <v>14312.62</v>
      </c>
      <c r="CA285" s="7">
        <f t="shared" si="372"/>
        <v>17084.84</v>
      </c>
      <c r="CB285" s="7">
        <f t="shared" si="372"/>
        <v>9699.11</v>
      </c>
      <c r="CC285" s="7">
        <f t="shared" si="372"/>
        <v>15388.82</v>
      </c>
      <c r="CD285" s="7">
        <f t="shared" si="372"/>
        <v>13440.64</v>
      </c>
      <c r="CE285" s="7">
        <f t="shared" si="372"/>
        <v>16403.13</v>
      </c>
      <c r="CF285" s="7">
        <f t="shared" si="372"/>
        <v>16896.89</v>
      </c>
      <c r="CG285" s="7">
        <f t="shared" si="372"/>
        <v>15159.33</v>
      </c>
      <c r="CH285" s="7">
        <f t="shared" si="372"/>
        <v>18698.13</v>
      </c>
      <c r="CI285" s="7">
        <f t="shared" si="372"/>
        <v>10367.209999999999</v>
      </c>
      <c r="CJ285" s="7">
        <f t="shared" si="372"/>
        <v>10540.89</v>
      </c>
      <c r="CK285" s="7">
        <f t="shared" si="372"/>
        <v>9745.17</v>
      </c>
      <c r="CL285" s="7">
        <f t="shared" si="372"/>
        <v>10330.780000000001</v>
      </c>
      <c r="CM285" s="7">
        <f t="shared" si="372"/>
        <v>11379.59</v>
      </c>
      <c r="CN285" s="7">
        <f t="shared" si="372"/>
        <v>9412.84</v>
      </c>
      <c r="CO285" s="7">
        <f t="shared" si="372"/>
        <v>9420.4699999999993</v>
      </c>
      <c r="CP285" s="7">
        <f t="shared" si="372"/>
        <v>10428.73</v>
      </c>
      <c r="CQ285" s="7">
        <f t="shared" si="372"/>
        <v>10860.97</v>
      </c>
      <c r="CR285" s="7">
        <f t="shared" si="372"/>
        <v>14384.69</v>
      </c>
      <c r="CS285" s="7">
        <f t="shared" si="372"/>
        <v>12370.87</v>
      </c>
      <c r="CT285" s="7">
        <f t="shared" si="372"/>
        <v>18757.96</v>
      </c>
      <c r="CU285" s="7">
        <f t="shared" si="372"/>
        <v>9495.59</v>
      </c>
      <c r="CV285" s="7">
        <f t="shared" si="372"/>
        <v>18479.07</v>
      </c>
      <c r="CW285" s="7">
        <f t="shared" si="372"/>
        <v>15661.68</v>
      </c>
      <c r="CX285" s="7">
        <f t="shared" si="372"/>
        <v>10947.02</v>
      </c>
      <c r="CY285" s="7">
        <f t="shared" si="372"/>
        <v>20112.61</v>
      </c>
      <c r="CZ285" s="7">
        <f t="shared" si="372"/>
        <v>9717.36</v>
      </c>
      <c r="DA285" s="7">
        <f t="shared" si="372"/>
        <v>15248.27</v>
      </c>
      <c r="DB285" s="7">
        <f t="shared" si="372"/>
        <v>12770.61</v>
      </c>
      <c r="DC285" s="7">
        <f t="shared" si="372"/>
        <v>16799.919999999998</v>
      </c>
      <c r="DD285" s="7">
        <f t="shared" si="372"/>
        <v>17179.849999999999</v>
      </c>
      <c r="DE285" s="7">
        <f t="shared" si="372"/>
        <v>12149.5</v>
      </c>
      <c r="DF285" s="7">
        <f t="shared" si="372"/>
        <v>9420.92</v>
      </c>
      <c r="DG285" s="7">
        <f t="shared" si="372"/>
        <v>19751.560000000001</v>
      </c>
      <c r="DH285" s="7">
        <f t="shared" si="372"/>
        <v>9421.1</v>
      </c>
      <c r="DI285" s="7">
        <f t="shared" si="372"/>
        <v>9662.09</v>
      </c>
      <c r="DJ285" s="7">
        <f t="shared" si="372"/>
        <v>10624.71</v>
      </c>
      <c r="DK285" s="7">
        <f t="shared" si="372"/>
        <v>11101.72</v>
      </c>
      <c r="DL285" s="7">
        <f t="shared" si="372"/>
        <v>9898.56</v>
      </c>
      <c r="DM285" s="7">
        <f t="shared" si="372"/>
        <v>15676.12</v>
      </c>
      <c r="DN285" s="7">
        <f t="shared" si="372"/>
        <v>10386.77</v>
      </c>
      <c r="DO285" s="7">
        <f t="shared" si="372"/>
        <v>10036.08</v>
      </c>
      <c r="DP285" s="7">
        <f t="shared" si="372"/>
        <v>15921</v>
      </c>
      <c r="DQ285" s="7">
        <f t="shared" si="372"/>
        <v>10399.25</v>
      </c>
      <c r="DR285" s="7">
        <f t="shared" si="372"/>
        <v>10411.530000000001</v>
      </c>
      <c r="DS285" s="7">
        <f t="shared" si="372"/>
        <v>10974.38</v>
      </c>
      <c r="DT285" s="7">
        <f t="shared" si="372"/>
        <v>17894.419999999998</v>
      </c>
      <c r="DU285" s="7">
        <f t="shared" si="372"/>
        <v>12010.44</v>
      </c>
      <c r="DV285" s="7">
        <f t="shared" si="372"/>
        <v>15061.68</v>
      </c>
      <c r="DW285" s="7">
        <f t="shared" si="372"/>
        <v>12936.43</v>
      </c>
      <c r="DX285" s="7">
        <f t="shared" si="372"/>
        <v>18518.150000000001</v>
      </c>
      <c r="DY285" s="7">
        <f t="shared" si="372"/>
        <v>13837.56</v>
      </c>
      <c r="DZ285" s="7">
        <f t="shared" si="372"/>
        <v>10755.41</v>
      </c>
      <c r="EA285" s="7">
        <f t="shared" ref="EA285:FX285" si="373">ROUND(EA278/EA102,2)</f>
        <v>11122.85</v>
      </c>
      <c r="EB285" s="7">
        <f t="shared" si="373"/>
        <v>10797.29</v>
      </c>
      <c r="EC285" s="7">
        <f t="shared" si="373"/>
        <v>12131.73</v>
      </c>
      <c r="ED285" s="7">
        <f t="shared" si="373"/>
        <v>12765.03</v>
      </c>
      <c r="EE285" s="7">
        <f t="shared" si="373"/>
        <v>15726.54</v>
      </c>
      <c r="EF285" s="7">
        <f t="shared" si="373"/>
        <v>10099.030000000001</v>
      </c>
      <c r="EG285" s="7">
        <f t="shared" si="373"/>
        <v>13061.81</v>
      </c>
      <c r="EH285" s="7">
        <f t="shared" si="373"/>
        <v>13379.99</v>
      </c>
      <c r="EI285" s="7">
        <f t="shared" si="373"/>
        <v>10112.91</v>
      </c>
      <c r="EJ285" s="7">
        <f t="shared" si="373"/>
        <v>9414.2900000000009</v>
      </c>
      <c r="EK285" s="7">
        <f t="shared" si="373"/>
        <v>10271.84</v>
      </c>
      <c r="EL285" s="7">
        <f t="shared" si="373"/>
        <v>10529.91</v>
      </c>
      <c r="EM285" s="7">
        <f t="shared" si="373"/>
        <v>11351.87</v>
      </c>
      <c r="EN285" s="7">
        <f t="shared" si="373"/>
        <v>10100.94</v>
      </c>
      <c r="EO285" s="7">
        <f t="shared" si="373"/>
        <v>12156.95</v>
      </c>
      <c r="EP285" s="7">
        <f t="shared" si="373"/>
        <v>11957.94</v>
      </c>
      <c r="EQ285" s="7">
        <f t="shared" si="373"/>
        <v>9827.4699999999993</v>
      </c>
      <c r="ER285" s="7">
        <f t="shared" si="373"/>
        <v>13648.2</v>
      </c>
      <c r="ES285" s="7">
        <f t="shared" si="373"/>
        <v>15776.2</v>
      </c>
      <c r="ET285" s="7">
        <f t="shared" si="373"/>
        <v>17102.48</v>
      </c>
      <c r="EU285" s="7">
        <f t="shared" si="373"/>
        <v>11370.8</v>
      </c>
      <c r="EV285" s="7">
        <f t="shared" si="373"/>
        <v>20716.099999999999</v>
      </c>
      <c r="EW285" s="7">
        <f t="shared" si="373"/>
        <v>13211.47</v>
      </c>
      <c r="EX285" s="7">
        <f t="shared" si="373"/>
        <v>17471.12</v>
      </c>
      <c r="EY285" s="7">
        <f t="shared" si="373"/>
        <v>9775.31</v>
      </c>
      <c r="EZ285" s="7">
        <f t="shared" si="373"/>
        <v>17657.560000000001</v>
      </c>
      <c r="FA285" s="7">
        <f t="shared" si="373"/>
        <v>10462.44</v>
      </c>
      <c r="FB285" s="7">
        <f t="shared" si="373"/>
        <v>12844.12</v>
      </c>
      <c r="FC285" s="7">
        <f t="shared" si="373"/>
        <v>9505.56</v>
      </c>
      <c r="FD285" s="7">
        <f t="shared" si="373"/>
        <v>11428.3</v>
      </c>
      <c r="FE285" s="7">
        <f t="shared" si="373"/>
        <v>19357.5</v>
      </c>
      <c r="FF285" s="7">
        <f t="shared" si="373"/>
        <v>15695.22</v>
      </c>
      <c r="FG285" s="7">
        <f t="shared" si="373"/>
        <v>18350.009999999998</v>
      </c>
      <c r="FH285" s="7">
        <f t="shared" si="373"/>
        <v>19643.32</v>
      </c>
      <c r="FI285" s="7">
        <f t="shared" si="373"/>
        <v>9847</v>
      </c>
      <c r="FJ285" s="7">
        <f t="shared" si="373"/>
        <v>9459.41</v>
      </c>
      <c r="FK285" s="7">
        <f t="shared" si="373"/>
        <v>9715.06</v>
      </c>
      <c r="FL285" s="7">
        <f t="shared" si="373"/>
        <v>9421.1</v>
      </c>
      <c r="FM285" s="7">
        <f t="shared" si="373"/>
        <v>9421.1</v>
      </c>
      <c r="FN285" s="7">
        <f t="shared" si="373"/>
        <v>9967.44</v>
      </c>
      <c r="FO285" s="7">
        <f t="shared" si="373"/>
        <v>10069.99</v>
      </c>
      <c r="FP285" s="7">
        <f t="shared" si="373"/>
        <v>10060.5</v>
      </c>
      <c r="FQ285" s="7">
        <f t="shared" si="373"/>
        <v>10062.23</v>
      </c>
      <c r="FR285" s="7">
        <f t="shared" si="373"/>
        <v>16763.349999999999</v>
      </c>
      <c r="FS285" s="7">
        <f t="shared" si="373"/>
        <v>15544.66</v>
      </c>
      <c r="FT285" s="7">
        <f t="shared" si="373"/>
        <v>20337.25</v>
      </c>
      <c r="FU285" s="7">
        <f t="shared" si="373"/>
        <v>11054.48</v>
      </c>
      <c r="FV285" s="7">
        <f t="shared" si="373"/>
        <v>10662.26</v>
      </c>
      <c r="FW285" s="7">
        <f t="shared" si="373"/>
        <v>16939.759999999998</v>
      </c>
      <c r="FX285" s="7">
        <f t="shared" si="373"/>
        <v>21456.26</v>
      </c>
      <c r="FY285" s="7"/>
      <c r="FZ285" s="7">
        <f>ROUND(FZ278/FZ102,2)</f>
        <v>9961.16</v>
      </c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</row>
    <row r="286" spans="1:195" x14ac:dyDescent="0.2">
      <c r="A286" s="7"/>
      <c r="B286" s="7" t="s">
        <v>852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>
        <f>(W278-W173)/W97</f>
        <v>17407.728591954023</v>
      </c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>
        <f>(AM278-AM173)/(AM97)</f>
        <v>11319.011092831961</v>
      </c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8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110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</row>
    <row r="287" spans="1:195" x14ac:dyDescent="0.2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</row>
    <row r="288" spans="1:195" ht="15.75" x14ac:dyDescent="0.25">
      <c r="A288" s="6" t="s">
        <v>853</v>
      </c>
      <c r="B288" s="43" t="s">
        <v>854</v>
      </c>
      <c r="C288" s="7">
        <f>IF(((C281*-1)&gt;(C278*$GE$279)),-C281,(C278*$GE$279))</f>
        <v>-2592313.6664964654</v>
      </c>
      <c r="D288" s="7">
        <f t="shared" ref="D288:BO288" si="374">IF(((D281*-1)&gt;(D278*$GE$279)),-D281,(D278*$GE$279))</f>
        <v>-14831412.762538327</v>
      </c>
      <c r="E288" s="7">
        <f t="shared" si="374"/>
        <v>-2594622.8292751363</v>
      </c>
      <c r="F288" s="7">
        <f t="shared" si="374"/>
        <v>-8162909.8813637849</v>
      </c>
      <c r="G288" s="7">
        <f t="shared" si="374"/>
        <v>-473757.8163903266</v>
      </c>
      <c r="H288" s="7">
        <f t="shared" si="374"/>
        <v>-431704.43903159344</v>
      </c>
      <c r="I288" s="7">
        <f t="shared" si="374"/>
        <v>-3567388.4206202105</v>
      </c>
      <c r="J288" s="7">
        <f t="shared" si="374"/>
        <v>-816767.03837517346</v>
      </c>
      <c r="K288" s="7">
        <f t="shared" si="374"/>
        <v>-132581.845055468</v>
      </c>
      <c r="L288" s="7">
        <f t="shared" si="374"/>
        <v>-907491.34922978771</v>
      </c>
      <c r="M288" s="7">
        <f t="shared" si="374"/>
        <v>-512976.42055675684</v>
      </c>
      <c r="N288" s="7">
        <f t="shared" si="374"/>
        <v>-19413874.813138183</v>
      </c>
      <c r="O288" s="7">
        <f t="shared" si="374"/>
        <v>-4879774.0961208194</v>
      </c>
      <c r="P288" s="7">
        <f t="shared" si="374"/>
        <v>-156862.11525586047</v>
      </c>
      <c r="Q288" s="7">
        <f t="shared" si="374"/>
        <v>-15313713.700046277</v>
      </c>
      <c r="R288" s="7">
        <f t="shared" si="374"/>
        <v>-1877530.7032998244</v>
      </c>
      <c r="S288" s="7">
        <f t="shared" si="374"/>
        <v>-626569.89440485078</v>
      </c>
      <c r="T288" s="7">
        <f t="shared" si="374"/>
        <v>-103999.29464559331</v>
      </c>
      <c r="U288" s="7">
        <f t="shared" si="374"/>
        <v>-41863.76406780487</v>
      </c>
      <c r="V288" s="7">
        <f t="shared" si="374"/>
        <v>-134427.48585041921</v>
      </c>
      <c r="W288" s="7">
        <f t="shared" si="374"/>
        <v>-89219.49385647189</v>
      </c>
      <c r="X288" s="7">
        <f t="shared" si="374"/>
        <v>-36032.251083746167</v>
      </c>
      <c r="Y288" s="7">
        <f t="shared" si="374"/>
        <v>-300646.63040836854</v>
      </c>
      <c r="Z288" s="7">
        <f t="shared" si="374"/>
        <v>-122666.45140923679</v>
      </c>
      <c r="AA288" s="7">
        <f t="shared" si="374"/>
        <v>-11235924.881607149</v>
      </c>
      <c r="AB288" s="7">
        <f t="shared" si="374"/>
        <v>-10445413.876707209</v>
      </c>
      <c r="AC288" s="7">
        <f t="shared" si="374"/>
        <v>-370442.02172964119</v>
      </c>
      <c r="AD288" s="7">
        <f t="shared" si="374"/>
        <v>-508987.7522914302</v>
      </c>
      <c r="AE288" s="7">
        <f t="shared" si="374"/>
        <v>-67447.960517087224</v>
      </c>
      <c r="AF288" s="7">
        <f t="shared" si="374"/>
        <v>-106694.15504108941</v>
      </c>
      <c r="AG288" s="7">
        <f t="shared" si="374"/>
        <v>-264459.06196673389</v>
      </c>
      <c r="AH288" s="7">
        <f t="shared" si="374"/>
        <v>-387686.70914309501</v>
      </c>
      <c r="AI288" s="7">
        <f t="shared" si="374"/>
        <v>-162718.92363527446</v>
      </c>
      <c r="AJ288" s="7">
        <f t="shared" si="374"/>
        <v>-106050.72650299165</v>
      </c>
      <c r="AK288" s="7">
        <f t="shared" si="374"/>
        <v>-120395.50952706274</v>
      </c>
      <c r="AL288" s="7">
        <f t="shared" si="374"/>
        <v>-142608.70619110775</v>
      </c>
      <c r="AM288" s="7">
        <f t="shared" si="374"/>
        <v>-177331.73490266467</v>
      </c>
      <c r="AN288" s="7">
        <f t="shared" si="374"/>
        <v>-159441.87812304311</v>
      </c>
      <c r="AO288" s="7">
        <f t="shared" si="374"/>
        <v>-1666223.2611963879</v>
      </c>
      <c r="AP288" s="7">
        <f t="shared" si="374"/>
        <v>-33871719.708999239</v>
      </c>
      <c r="AQ288" s="7">
        <f t="shared" si="374"/>
        <v>-137111.74737179853</v>
      </c>
      <c r="AR288" s="7">
        <f t="shared" si="374"/>
        <v>-22919015.275805667</v>
      </c>
      <c r="AS288" s="7">
        <f t="shared" si="374"/>
        <v>-2636576.307845383</v>
      </c>
      <c r="AT288" s="7">
        <f t="shared" si="374"/>
        <v>-828144.28723848343</v>
      </c>
      <c r="AU288" s="7">
        <f t="shared" si="374"/>
        <v>-148397.57441038222</v>
      </c>
      <c r="AV288" s="7">
        <f t="shared" si="374"/>
        <v>-167439.44846625146</v>
      </c>
      <c r="AW288" s="7">
        <f t="shared" si="374"/>
        <v>-137128.46712701436</v>
      </c>
      <c r="AX288" s="7">
        <f t="shared" si="374"/>
        <v>-52970.829271653274</v>
      </c>
      <c r="AY288" s="7">
        <f t="shared" si="374"/>
        <v>-190470.10050969027</v>
      </c>
      <c r="AZ288" s="7">
        <f t="shared" si="374"/>
        <v>-4695913.9212658489</v>
      </c>
      <c r="BA288" s="7">
        <f t="shared" si="374"/>
        <v>-3229797.938014064</v>
      </c>
      <c r="BB288" s="7">
        <f t="shared" si="374"/>
        <v>-2839403.613817018</v>
      </c>
      <c r="BC288" s="7">
        <f t="shared" si="374"/>
        <v>-10096357.13582959</v>
      </c>
      <c r="BD288" s="7">
        <f t="shared" si="374"/>
        <v>-1266079.5453746554</v>
      </c>
      <c r="BE288" s="7">
        <f t="shared" si="374"/>
        <v>-498864.47807359422</v>
      </c>
      <c r="BF288" s="7">
        <f t="shared" si="374"/>
        <v>-8879297.5382553283</v>
      </c>
      <c r="BG288" s="7">
        <f t="shared" si="374"/>
        <v>-389149.26429971727</v>
      </c>
      <c r="BH288" s="7">
        <f t="shared" si="374"/>
        <v>-237740.20092439186</v>
      </c>
      <c r="BI288" s="7">
        <f t="shared" si="374"/>
        <v>-146690.75765830313</v>
      </c>
      <c r="BJ288" s="7">
        <f t="shared" si="374"/>
        <v>-2217560.6066604564</v>
      </c>
      <c r="BK288" s="7">
        <f t="shared" si="374"/>
        <v>-10149067.322490381</v>
      </c>
      <c r="BL288" s="7">
        <f t="shared" si="374"/>
        <v>-97216.648507021426</v>
      </c>
      <c r="BM288" s="7">
        <f t="shared" si="374"/>
        <v>-154639.97252535532</v>
      </c>
      <c r="BN288" s="7">
        <f t="shared" si="374"/>
        <v>-1222585.3220310083</v>
      </c>
      <c r="BO288" s="7">
        <f t="shared" si="374"/>
        <v>-492788.79848850379</v>
      </c>
      <c r="BP288" s="7">
        <f t="shared" ref="BP288:EA288" si="375">IF(((BP281*-1)&gt;(BP278*$GE$279)),-BP281,(BP278*$GE$279))</f>
        <v>-118079.2792368001</v>
      </c>
      <c r="BQ288" s="7">
        <f t="shared" si="375"/>
        <v>-2326588.5044718198</v>
      </c>
      <c r="BR288" s="7">
        <f t="shared" si="375"/>
        <v>-1654098.6241789169</v>
      </c>
      <c r="BS288" s="7">
        <f t="shared" si="375"/>
        <v>-468638.42543238821</v>
      </c>
      <c r="BT288" s="7">
        <f t="shared" si="375"/>
        <v>-186583.59285747647</v>
      </c>
      <c r="BU288" s="7">
        <f t="shared" si="375"/>
        <v>-188400.97133816621</v>
      </c>
      <c r="BV288" s="7">
        <f t="shared" si="375"/>
        <v>-470347.91012867115</v>
      </c>
      <c r="BW288" s="7">
        <f t="shared" si="375"/>
        <v>-735195.5456868608</v>
      </c>
      <c r="BX288" s="7">
        <f t="shared" si="375"/>
        <v>-59005.026484983347</v>
      </c>
      <c r="BY288" s="7">
        <f t="shared" si="375"/>
        <v>-203503.9523665059</v>
      </c>
      <c r="BZ288" s="7">
        <f t="shared" si="375"/>
        <v>-121996.8456476899</v>
      </c>
      <c r="CA288" s="7">
        <f t="shared" si="375"/>
        <v>-108512.18964606445</v>
      </c>
      <c r="CB288" s="7">
        <f t="shared" si="375"/>
        <v>-28294626.264266618</v>
      </c>
      <c r="CC288" s="7">
        <f t="shared" si="375"/>
        <v>-109638.87986214845</v>
      </c>
      <c r="CD288" s="7">
        <f t="shared" si="375"/>
        <v>-116098.43928314545</v>
      </c>
      <c r="CE288" s="7">
        <f t="shared" si="375"/>
        <v>-99048.731977444928</v>
      </c>
      <c r="CF288" s="7">
        <f t="shared" si="375"/>
        <v>-84921.521165515776</v>
      </c>
      <c r="CG288" s="7">
        <f t="shared" si="375"/>
        <v>-117994.98088937298</v>
      </c>
      <c r="CH288" s="7">
        <f t="shared" si="375"/>
        <v>-74353.31699301998</v>
      </c>
      <c r="CI288" s="7">
        <f t="shared" si="375"/>
        <v>-276744.08602519345</v>
      </c>
      <c r="CJ288" s="7">
        <f t="shared" si="375"/>
        <v>-379921.57322121784</v>
      </c>
      <c r="CK288" s="7">
        <f t="shared" si="375"/>
        <v>-2167983.1664027381</v>
      </c>
      <c r="CL288" s="7">
        <f t="shared" si="375"/>
        <v>-518945.06351643923</v>
      </c>
      <c r="CM288" s="7">
        <f t="shared" si="375"/>
        <v>-328782.51298107696</v>
      </c>
      <c r="CN288" s="7">
        <f t="shared" si="375"/>
        <v>-11318564.815255553</v>
      </c>
      <c r="CO288" s="7">
        <f t="shared" si="375"/>
        <v>-5205426.4437489016</v>
      </c>
      <c r="CP288" s="7">
        <f t="shared" si="375"/>
        <v>-402834.74698458752</v>
      </c>
      <c r="CQ288" s="7">
        <f t="shared" si="375"/>
        <v>-359306.60105808341</v>
      </c>
      <c r="CR288" s="7">
        <f t="shared" si="375"/>
        <v>-129231.64426279592</v>
      </c>
      <c r="CS288" s="7">
        <f t="shared" si="375"/>
        <v>-155230.96855912023</v>
      </c>
      <c r="CT288" s="7">
        <f t="shared" si="375"/>
        <v>-77353.874603358359</v>
      </c>
      <c r="CU288" s="7">
        <f t="shared" si="375"/>
        <v>-156980.83545916993</v>
      </c>
      <c r="CV288" s="7">
        <f t="shared" si="375"/>
        <v>-34019.54565519272</v>
      </c>
      <c r="CW288" s="7">
        <f t="shared" si="375"/>
        <v>-115619.50242887127</v>
      </c>
      <c r="CX288" s="7">
        <f t="shared" si="375"/>
        <v>-194881.50022622009</v>
      </c>
      <c r="CY288" s="7">
        <f t="shared" si="375"/>
        <v>-37026.864070315787</v>
      </c>
      <c r="CZ288" s="7">
        <f t="shared" si="375"/>
        <v>-732572.2098341739</v>
      </c>
      <c r="DA288" s="7">
        <f t="shared" si="375"/>
        <v>-118462.67820945384</v>
      </c>
      <c r="DB288" s="7">
        <f t="shared" si="375"/>
        <v>-150231.50217179616</v>
      </c>
      <c r="DC288" s="7">
        <f t="shared" si="375"/>
        <v>-102063.30494744619</v>
      </c>
      <c r="DD288" s="7">
        <f t="shared" si="375"/>
        <v>-103296.08626303206</v>
      </c>
      <c r="DE288" s="7">
        <f t="shared" si="375"/>
        <v>-158805.37092294462</v>
      </c>
      <c r="DF288" s="7">
        <f t="shared" si="375"/>
        <v>-7555782.80965521</v>
      </c>
      <c r="DG288" s="7">
        <f t="shared" si="375"/>
        <v>-65088.276168449382</v>
      </c>
      <c r="DH288" s="7">
        <f t="shared" si="375"/>
        <v>-713533.41867877636</v>
      </c>
      <c r="DI288" s="7">
        <f t="shared" si="375"/>
        <v>-947870.59638718562</v>
      </c>
      <c r="DJ288" s="7">
        <f t="shared" si="375"/>
        <v>-258190.12432399247</v>
      </c>
      <c r="DK288" s="7">
        <f t="shared" si="375"/>
        <v>-196409.36294554092</v>
      </c>
      <c r="DL288" s="7">
        <f t="shared" si="375"/>
        <v>-2125679.7489892142</v>
      </c>
      <c r="DM288" s="7">
        <f t="shared" si="375"/>
        <v>-143777.45647760731</v>
      </c>
      <c r="DN288" s="7">
        <f t="shared" si="375"/>
        <v>-526882.30393118737</v>
      </c>
      <c r="DO288" s="7">
        <f t="shared" si="375"/>
        <v>-1220279.3029050576</v>
      </c>
      <c r="DP288" s="7">
        <f t="shared" si="375"/>
        <v>-126326.94412772535</v>
      </c>
      <c r="DQ288" s="7">
        <f t="shared" si="375"/>
        <v>-321440.8695703905</v>
      </c>
      <c r="DR288" s="7">
        <f t="shared" si="375"/>
        <v>-550142.44335960539</v>
      </c>
      <c r="DS288" s="7">
        <f t="shared" si="375"/>
        <v>-298528.21496260009</v>
      </c>
      <c r="DT288" s="7">
        <f t="shared" si="375"/>
        <v>-107394.89356859698</v>
      </c>
      <c r="DU288" s="7">
        <f t="shared" si="375"/>
        <v>-165832.12070112687</v>
      </c>
      <c r="DV288" s="7">
        <f t="shared" si="375"/>
        <v>-126163.35967748141</v>
      </c>
      <c r="DW288" s="7">
        <f t="shared" si="375"/>
        <v>-152563.22060350684</v>
      </c>
      <c r="DX288" s="7">
        <f t="shared" si="375"/>
        <v>-117138.37528817561</v>
      </c>
      <c r="DY288" s="7">
        <f t="shared" si="375"/>
        <v>-164617.11402071046</v>
      </c>
      <c r="DZ288" s="7">
        <f t="shared" si="375"/>
        <v>-312253.24147020606</v>
      </c>
      <c r="EA288" s="7">
        <f t="shared" si="375"/>
        <v>-241996.08629846942</v>
      </c>
      <c r="EB288" s="7">
        <f t="shared" ref="EB288:FX288" si="376">IF(((EB281*-1)&gt;(EB278*$GE$279)),-EB281,(EB278*$GE$279))</f>
        <v>-236463.54764859925</v>
      </c>
      <c r="EC288" s="7">
        <f t="shared" si="376"/>
        <v>-142045.70700268753</v>
      </c>
      <c r="ED288" s="7">
        <f t="shared" si="376"/>
        <v>-768313.16309059109</v>
      </c>
      <c r="EE288" s="7">
        <f t="shared" si="376"/>
        <v>-116966.91771470376</v>
      </c>
      <c r="EF288" s="7">
        <f t="shared" si="376"/>
        <v>-562261.68484100665</v>
      </c>
      <c r="EG288" s="7">
        <f t="shared" si="376"/>
        <v>-131534.37245784781</v>
      </c>
      <c r="EH288" s="7">
        <f t="shared" si="376"/>
        <v>-126363.4842120102</v>
      </c>
      <c r="EI288" s="7">
        <f t="shared" si="376"/>
        <v>-5743355.4991560774</v>
      </c>
      <c r="EJ288" s="7">
        <f t="shared" si="376"/>
        <v>-3597288.5160921426</v>
      </c>
      <c r="EK288" s="7">
        <f t="shared" si="376"/>
        <v>-262625.2973159026</v>
      </c>
      <c r="EL288" s="7">
        <f t="shared" si="376"/>
        <v>-183074.97891960351</v>
      </c>
      <c r="EM288" s="7">
        <f t="shared" si="376"/>
        <v>-175129.65514202765</v>
      </c>
      <c r="EN288" s="7">
        <f t="shared" si="376"/>
        <v>-399396.2352505147</v>
      </c>
      <c r="EO288" s="7">
        <f t="shared" si="376"/>
        <v>-156977.95911634355</v>
      </c>
      <c r="EP288" s="7">
        <f t="shared" si="376"/>
        <v>-189983.43155104411</v>
      </c>
      <c r="EQ288" s="7">
        <f t="shared" si="376"/>
        <v>-990328.19453925535</v>
      </c>
      <c r="ER288" s="7">
        <f t="shared" si="376"/>
        <v>-164072.99037184406</v>
      </c>
      <c r="ES288" s="7">
        <f t="shared" si="376"/>
        <v>-106880.51679803147</v>
      </c>
      <c r="ET288" s="7">
        <f t="shared" si="376"/>
        <v>-135197.76397908499</v>
      </c>
      <c r="EU288" s="7">
        <f t="shared" si="376"/>
        <v>-255764.10993390172</v>
      </c>
      <c r="EV288" s="7">
        <f t="shared" si="376"/>
        <v>-66359.88590301876</v>
      </c>
      <c r="EW288" s="7">
        <f t="shared" si="376"/>
        <v>-437407.04642171209</v>
      </c>
      <c r="EX288" s="7">
        <f t="shared" si="376"/>
        <v>-116369.11006518255</v>
      </c>
      <c r="EY288" s="7">
        <f t="shared" si="376"/>
        <v>-218328.85893877453</v>
      </c>
      <c r="EZ288" s="7">
        <f t="shared" si="376"/>
        <v>-89329.71316331753</v>
      </c>
      <c r="FA288" s="7">
        <f t="shared" si="376"/>
        <v>-1367347.0834954712</v>
      </c>
      <c r="FB288" s="7">
        <f t="shared" si="376"/>
        <v>-158379.06429395796</v>
      </c>
      <c r="FC288" s="7">
        <f t="shared" si="376"/>
        <v>-792938.58890721796</v>
      </c>
      <c r="FD288" s="7">
        <f t="shared" si="376"/>
        <v>-182620.62610708238</v>
      </c>
      <c r="FE288" s="7">
        <f t="shared" si="376"/>
        <v>-67424.66037285536</v>
      </c>
      <c r="FF288" s="7">
        <f t="shared" si="376"/>
        <v>-121761.56728473154</v>
      </c>
      <c r="FG288" s="7">
        <f t="shared" si="376"/>
        <v>-87360.143672273683</v>
      </c>
      <c r="FH288" s="7">
        <f t="shared" si="376"/>
        <v>-58728.551101735524</v>
      </c>
      <c r="FI288" s="7">
        <f t="shared" si="376"/>
        <v>-670486.18865707016</v>
      </c>
      <c r="FJ288" s="7">
        <f t="shared" si="376"/>
        <v>-114.60000000160653</v>
      </c>
      <c r="FK288" s="7">
        <f t="shared" si="376"/>
        <v>-950598.58038142044</v>
      </c>
      <c r="FL288" s="7">
        <f t="shared" si="376"/>
        <v>-2783855.6627441184</v>
      </c>
      <c r="FM288" s="7">
        <f t="shared" si="376"/>
        <v>-1314850.9594078278</v>
      </c>
      <c r="FN288" s="7">
        <f t="shared" si="376"/>
        <v>-8196466.2139512375</v>
      </c>
      <c r="FO288" s="7">
        <f t="shared" si="376"/>
        <v>-394.68468999938341</v>
      </c>
      <c r="FP288" s="7">
        <f t="shared" si="376"/>
        <v>-888089.13628206553</v>
      </c>
      <c r="FQ288" s="7">
        <f t="shared" si="376"/>
        <v>-382712.8404395876</v>
      </c>
      <c r="FR288" s="7">
        <f t="shared" si="376"/>
        <v>0</v>
      </c>
      <c r="FS288" s="7">
        <f t="shared" si="376"/>
        <v>-114068.82300593956</v>
      </c>
      <c r="FT288" s="7">
        <f t="shared" si="376"/>
        <v>-154.43049999995856</v>
      </c>
      <c r="FU288" s="7">
        <f t="shared" si="376"/>
        <v>-347311.02390844433</v>
      </c>
      <c r="FV288" s="7">
        <f t="shared" si="376"/>
        <v>-281047.63834994257</v>
      </c>
      <c r="FW288" s="7">
        <f t="shared" si="376"/>
        <v>-113079.39347486274</v>
      </c>
      <c r="FX288" s="7">
        <f t="shared" si="376"/>
        <v>-47005.583651353692</v>
      </c>
      <c r="FY288" s="7"/>
      <c r="FZ288" s="105">
        <f>SUM(C288:FX288)</f>
        <v>-321243483.99999958</v>
      </c>
      <c r="GA288" s="111">
        <v>-321243484</v>
      </c>
      <c r="GB288">
        <f>GA294-GA288</f>
        <v>5310647883.4200001</v>
      </c>
      <c r="GD288" s="7"/>
      <c r="GE288" s="7"/>
      <c r="GF288" s="7"/>
      <c r="GG288" s="7"/>
      <c r="GH288" s="7"/>
      <c r="GI288" s="7"/>
      <c r="GJ288" s="7"/>
      <c r="GK288" s="7"/>
      <c r="GL288" s="7"/>
      <c r="GM288" s="7"/>
    </row>
    <row r="289" spans="1:195" ht="15.75" x14ac:dyDescent="0.25">
      <c r="A289" s="6"/>
      <c r="B289" s="43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111"/>
      <c r="GB289" s="7"/>
      <c r="GC289" s="82"/>
      <c r="GD289" s="7"/>
      <c r="GE289" s="7"/>
      <c r="GF289" s="7"/>
      <c r="GG289" s="7"/>
      <c r="GH289" s="7"/>
      <c r="GI289" s="7"/>
      <c r="GJ289" s="7"/>
      <c r="GK289" s="7"/>
      <c r="GL289" s="7"/>
      <c r="GM289" s="7"/>
    </row>
    <row r="290" spans="1:195" ht="15.75" x14ac:dyDescent="0.25">
      <c r="A290" s="6"/>
      <c r="B290" s="43" t="s">
        <v>855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</row>
    <row r="291" spans="1:195" x14ac:dyDescent="0.2">
      <c r="A291" s="6" t="s">
        <v>856</v>
      </c>
      <c r="B291" s="7" t="s">
        <v>857</v>
      </c>
      <c r="C291" s="7">
        <f t="shared" ref="C291:BN291" si="377">C278+C288</f>
        <v>67813599.623503536</v>
      </c>
      <c r="D291" s="7">
        <f t="shared" si="377"/>
        <v>387982172.0374617</v>
      </c>
      <c r="E291" s="7">
        <f t="shared" si="377"/>
        <v>67874006.140724868</v>
      </c>
      <c r="F291" s="7">
        <f t="shared" si="377"/>
        <v>213537547.40863621</v>
      </c>
      <c r="G291" s="7">
        <f t="shared" si="377"/>
        <v>12393262.163609674</v>
      </c>
      <c r="H291" s="7">
        <f t="shared" si="377"/>
        <v>11293167.320968406</v>
      </c>
      <c r="I291" s="7">
        <f t="shared" si="377"/>
        <v>93321056.469379783</v>
      </c>
      <c r="J291" s="7">
        <f t="shared" si="377"/>
        <v>21366207.971624829</v>
      </c>
      <c r="K291" s="7">
        <f t="shared" si="377"/>
        <v>3468273.2549445322</v>
      </c>
      <c r="L291" s="7">
        <f t="shared" si="377"/>
        <v>23739509.540770214</v>
      </c>
      <c r="M291" s="7">
        <f t="shared" si="377"/>
        <v>13419200.789443243</v>
      </c>
      <c r="N291" s="7">
        <f t="shared" si="377"/>
        <v>507857035.48686182</v>
      </c>
      <c r="O291" s="7">
        <f t="shared" si="377"/>
        <v>127652394.49387918</v>
      </c>
      <c r="P291" s="7">
        <f t="shared" si="377"/>
        <v>4103432.7047441397</v>
      </c>
      <c r="Q291" s="7">
        <f t="shared" si="377"/>
        <v>400598917.87995368</v>
      </c>
      <c r="R291" s="7">
        <f t="shared" si="377"/>
        <v>49115242.896700174</v>
      </c>
      <c r="S291" s="7">
        <f t="shared" si="377"/>
        <v>16390747.965595149</v>
      </c>
      <c r="T291" s="7">
        <f t="shared" si="377"/>
        <v>2720568.3553544064</v>
      </c>
      <c r="U291" s="7">
        <f t="shared" si="377"/>
        <v>1095134.655932195</v>
      </c>
      <c r="V291" s="7">
        <f t="shared" si="377"/>
        <v>3516554.2741495804</v>
      </c>
      <c r="W291" s="7">
        <f t="shared" si="377"/>
        <v>2333936.3261435279</v>
      </c>
      <c r="X291" s="7">
        <f t="shared" si="377"/>
        <v>942585.25891625381</v>
      </c>
      <c r="Y291" s="7">
        <f t="shared" si="377"/>
        <v>7864762.0795916319</v>
      </c>
      <c r="Z291" s="7">
        <f t="shared" si="377"/>
        <v>3208891.6285907631</v>
      </c>
      <c r="AA291" s="7">
        <f t="shared" si="377"/>
        <v>293926048.05839282</v>
      </c>
      <c r="AB291" s="7">
        <f t="shared" si="377"/>
        <v>273246684.49329281</v>
      </c>
      <c r="AC291" s="7">
        <f t="shared" si="377"/>
        <v>9690573.8182703592</v>
      </c>
      <c r="AD291" s="7">
        <f t="shared" si="377"/>
        <v>13314859.26770857</v>
      </c>
      <c r="AE291" s="7">
        <f t="shared" si="377"/>
        <v>1764404.1494829128</v>
      </c>
      <c r="AF291" s="7">
        <f t="shared" si="377"/>
        <v>2791064.5249589109</v>
      </c>
      <c r="AG291" s="7">
        <f t="shared" si="377"/>
        <v>6918113.7980332663</v>
      </c>
      <c r="AH291" s="7">
        <f t="shared" si="377"/>
        <v>10141686.020856906</v>
      </c>
      <c r="AI291" s="7">
        <f t="shared" si="377"/>
        <v>4256643.8163647261</v>
      </c>
      <c r="AJ291" s="7">
        <f t="shared" si="377"/>
        <v>2774232.7634970085</v>
      </c>
      <c r="AK291" s="7">
        <f t="shared" si="377"/>
        <v>3149484.9504729374</v>
      </c>
      <c r="AL291" s="7">
        <f t="shared" si="377"/>
        <v>3730570.8138088924</v>
      </c>
      <c r="AM291" s="7">
        <f t="shared" si="377"/>
        <v>4638907.4850973347</v>
      </c>
      <c r="AN291" s="7">
        <f t="shared" si="377"/>
        <v>4170917.9818769572</v>
      </c>
      <c r="AO291" s="7">
        <f t="shared" si="377"/>
        <v>43587548.288803607</v>
      </c>
      <c r="AP291" s="7">
        <f t="shared" si="377"/>
        <v>886066863.20100069</v>
      </c>
      <c r="AQ291" s="7">
        <f t="shared" si="377"/>
        <v>3586773.1826282018</v>
      </c>
      <c r="AR291" s="7">
        <f t="shared" si="377"/>
        <v>599549717.2141943</v>
      </c>
      <c r="AS291" s="7">
        <f t="shared" si="377"/>
        <v>68971487.682154611</v>
      </c>
      <c r="AT291" s="7">
        <f t="shared" si="377"/>
        <v>21663830.982761517</v>
      </c>
      <c r="AU291" s="7">
        <f t="shared" si="377"/>
        <v>3882004.645589618</v>
      </c>
      <c r="AV291" s="7">
        <f t="shared" si="377"/>
        <v>4380130.3315337487</v>
      </c>
      <c r="AW291" s="7">
        <f t="shared" si="377"/>
        <v>3587210.5628729854</v>
      </c>
      <c r="AX291" s="7">
        <f t="shared" si="377"/>
        <v>1385689.8007283467</v>
      </c>
      <c r="AY291" s="7">
        <f t="shared" si="377"/>
        <v>4982600.4094903097</v>
      </c>
      <c r="AZ291" s="7">
        <f t="shared" si="377"/>
        <v>122842706.35873415</v>
      </c>
      <c r="BA291" s="7">
        <f t="shared" si="377"/>
        <v>84489862.111985937</v>
      </c>
      <c r="BB291" s="7">
        <f t="shared" si="377"/>
        <v>74277346.266182974</v>
      </c>
      <c r="BC291" s="7">
        <f t="shared" si="377"/>
        <v>264115538.6841704</v>
      </c>
      <c r="BD291" s="7">
        <f t="shared" si="377"/>
        <v>33119993.344625346</v>
      </c>
      <c r="BE291" s="7">
        <f t="shared" si="377"/>
        <v>13050039.591926405</v>
      </c>
      <c r="BF291" s="7">
        <f t="shared" si="377"/>
        <v>232277882.10174465</v>
      </c>
      <c r="BG291" s="7">
        <f t="shared" si="377"/>
        <v>10179945.715700284</v>
      </c>
      <c r="BH291" s="7">
        <f t="shared" si="377"/>
        <v>6219162.0590756079</v>
      </c>
      <c r="BI291" s="7">
        <f t="shared" si="377"/>
        <v>3837355.1923416969</v>
      </c>
      <c r="BJ291" s="7">
        <f t="shared" si="377"/>
        <v>58010251.253339544</v>
      </c>
      <c r="BK291" s="7">
        <f t="shared" si="377"/>
        <v>265494410.20750958</v>
      </c>
      <c r="BL291" s="7">
        <f t="shared" si="377"/>
        <v>2543137.8014929788</v>
      </c>
      <c r="BM291" s="7">
        <f t="shared" si="377"/>
        <v>4045302.5874746442</v>
      </c>
      <c r="BN291" s="7">
        <f t="shared" si="377"/>
        <v>31982206.707968991</v>
      </c>
      <c r="BO291" s="7">
        <f t="shared" ref="BO291:DZ291" si="378">BO278+BO288</f>
        <v>12891102.921511497</v>
      </c>
      <c r="BP291" s="7">
        <f t="shared" si="378"/>
        <v>3088893.5507632</v>
      </c>
      <c r="BQ291" s="7">
        <f t="shared" si="378"/>
        <v>60862365.295528173</v>
      </c>
      <c r="BR291" s="7">
        <f t="shared" si="378"/>
        <v>43270373.985821083</v>
      </c>
      <c r="BS291" s="7">
        <f t="shared" si="378"/>
        <v>12259341.514567612</v>
      </c>
      <c r="BT291" s="7">
        <f t="shared" si="378"/>
        <v>4880931.3571425239</v>
      </c>
      <c r="BU291" s="7">
        <f t="shared" si="378"/>
        <v>4928473.0486618336</v>
      </c>
      <c r="BV291" s="7">
        <f t="shared" si="378"/>
        <v>12304060.759871328</v>
      </c>
      <c r="BW291" s="7">
        <f t="shared" si="378"/>
        <v>19232339.444313139</v>
      </c>
      <c r="BX291" s="7">
        <f t="shared" si="378"/>
        <v>1543541.3135150168</v>
      </c>
      <c r="BY291" s="7">
        <f t="shared" si="378"/>
        <v>5323559.307633494</v>
      </c>
      <c r="BZ291" s="7">
        <f t="shared" si="378"/>
        <v>3191375.0843523103</v>
      </c>
      <c r="CA291" s="7">
        <f t="shared" si="378"/>
        <v>2838623.3803539355</v>
      </c>
      <c r="CB291" s="7">
        <f t="shared" si="378"/>
        <v>740172951.20573342</v>
      </c>
      <c r="CC291" s="7">
        <f t="shared" si="378"/>
        <v>2868097.0201378516</v>
      </c>
      <c r="CD291" s="7">
        <f t="shared" si="378"/>
        <v>3037075.7907168544</v>
      </c>
      <c r="CE291" s="7">
        <f t="shared" si="378"/>
        <v>2591064.1680225548</v>
      </c>
      <c r="CF291" s="7">
        <f t="shared" si="378"/>
        <v>2221503.5588344843</v>
      </c>
      <c r="CG291" s="7">
        <f t="shared" si="378"/>
        <v>3086688.3491106271</v>
      </c>
      <c r="CH291" s="7">
        <f t="shared" si="378"/>
        <v>1945044.74300698</v>
      </c>
      <c r="CI291" s="7">
        <f t="shared" si="378"/>
        <v>7239483.7439748067</v>
      </c>
      <c r="CJ291" s="7">
        <f t="shared" si="378"/>
        <v>9938554.0367787816</v>
      </c>
      <c r="CK291" s="7">
        <f t="shared" si="378"/>
        <v>56713330.773597263</v>
      </c>
      <c r="CL291" s="7">
        <f t="shared" si="378"/>
        <v>13575337.43648356</v>
      </c>
      <c r="CM291" s="7">
        <f t="shared" si="378"/>
        <v>8600782.3770189229</v>
      </c>
      <c r="CN291" s="7">
        <f t="shared" si="378"/>
        <v>296087866.45474446</v>
      </c>
      <c r="CO291" s="7">
        <f t="shared" si="378"/>
        <v>136171293.3462511</v>
      </c>
      <c r="CP291" s="7">
        <f t="shared" si="378"/>
        <v>10537950.943015411</v>
      </c>
      <c r="CQ291" s="7">
        <f t="shared" si="378"/>
        <v>9399276.9089419171</v>
      </c>
      <c r="CR291" s="7">
        <f t="shared" si="378"/>
        <v>3380633.7157372041</v>
      </c>
      <c r="CS291" s="7">
        <f t="shared" si="378"/>
        <v>4060762.7414408796</v>
      </c>
      <c r="CT291" s="7">
        <f t="shared" si="378"/>
        <v>2023537.7953966416</v>
      </c>
      <c r="CU291" s="7">
        <f t="shared" si="378"/>
        <v>4106538.3645408303</v>
      </c>
      <c r="CV291" s="7">
        <f t="shared" si="378"/>
        <v>889933.91434480727</v>
      </c>
      <c r="CW291" s="7">
        <f t="shared" si="378"/>
        <v>3024547.0475711287</v>
      </c>
      <c r="CX291" s="7">
        <f t="shared" si="378"/>
        <v>5098000.36977378</v>
      </c>
      <c r="CY291" s="7">
        <f t="shared" si="378"/>
        <v>968603.8259296841</v>
      </c>
      <c r="CZ291" s="7">
        <f t="shared" si="378"/>
        <v>19163714.320165828</v>
      </c>
      <c r="DA291" s="7">
        <f t="shared" si="378"/>
        <v>3098923.0717905462</v>
      </c>
      <c r="DB291" s="7">
        <f t="shared" si="378"/>
        <v>3929979.2578282035</v>
      </c>
      <c r="DC291" s="7">
        <f t="shared" si="378"/>
        <v>2669923.855052554</v>
      </c>
      <c r="DD291" s="7">
        <f t="shared" si="378"/>
        <v>2702172.7837369679</v>
      </c>
      <c r="DE291" s="7">
        <f t="shared" si="378"/>
        <v>4154267.2790770559</v>
      </c>
      <c r="DF291" s="7">
        <f t="shared" si="378"/>
        <v>197655413.74034479</v>
      </c>
      <c r="DG291" s="7">
        <f t="shared" si="378"/>
        <v>1702676.0138315507</v>
      </c>
      <c r="DH291" s="7">
        <f t="shared" si="378"/>
        <v>18665669.281321224</v>
      </c>
      <c r="DI291" s="7">
        <f t="shared" si="378"/>
        <v>24795809.993612815</v>
      </c>
      <c r="DJ291" s="7">
        <f t="shared" si="378"/>
        <v>6754121.5956760077</v>
      </c>
      <c r="DK291" s="7">
        <f t="shared" si="378"/>
        <v>5137968.477054459</v>
      </c>
      <c r="DL291" s="7">
        <f t="shared" si="378"/>
        <v>55606695.011010781</v>
      </c>
      <c r="DM291" s="7">
        <f t="shared" si="378"/>
        <v>3761144.723522393</v>
      </c>
      <c r="DN291" s="7">
        <f t="shared" si="378"/>
        <v>13782971.586068813</v>
      </c>
      <c r="DO291" s="7">
        <f t="shared" si="378"/>
        <v>31921882.427094944</v>
      </c>
      <c r="DP291" s="7">
        <f t="shared" si="378"/>
        <v>3304648.2458722745</v>
      </c>
      <c r="DQ291" s="7">
        <f t="shared" si="378"/>
        <v>8408728.7404296082</v>
      </c>
      <c r="DR291" s="7">
        <f t="shared" si="378"/>
        <v>14391444.936640395</v>
      </c>
      <c r="DS291" s="7">
        <f t="shared" si="378"/>
        <v>7809345.4150374001</v>
      </c>
      <c r="DT291" s="7">
        <f t="shared" si="378"/>
        <v>2809395.4864314031</v>
      </c>
      <c r="DU291" s="7">
        <f t="shared" si="378"/>
        <v>4338083.4592988733</v>
      </c>
      <c r="DV291" s="7">
        <f t="shared" si="378"/>
        <v>3300368.9603225184</v>
      </c>
      <c r="DW291" s="7">
        <f t="shared" si="378"/>
        <v>3990975.819396493</v>
      </c>
      <c r="DX291" s="7">
        <f t="shared" si="378"/>
        <v>3064279.9847118245</v>
      </c>
      <c r="DY291" s="7">
        <f t="shared" si="378"/>
        <v>4306299.5059792893</v>
      </c>
      <c r="DZ291" s="7">
        <f t="shared" si="378"/>
        <v>8168385.0885297935</v>
      </c>
      <c r="EA291" s="7">
        <f t="shared" ref="EA291:FX291" si="379">EA278+EA288</f>
        <v>6330493.8437015302</v>
      </c>
      <c r="EB291" s="7">
        <f t="shared" si="379"/>
        <v>6185765.4623514004</v>
      </c>
      <c r="EC291" s="7">
        <f t="shared" si="379"/>
        <v>3715843.0429973123</v>
      </c>
      <c r="ED291" s="7">
        <f t="shared" si="379"/>
        <v>20098679.376909409</v>
      </c>
      <c r="EE291" s="7">
        <f t="shared" si="379"/>
        <v>3059794.7422852963</v>
      </c>
      <c r="EF291" s="7">
        <f t="shared" si="379"/>
        <v>14708478.095158992</v>
      </c>
      <c r="EG291" s="7">
        <f t="shared" si="379"/>
        <v>3440871.9075421519</v>
      </c>
      <c r="EH291" s="7">
        <f t="shared" si="379"/>
        <v>3305604.1157879899</v>
      </c>
      <c r="EI291" s="7">
        <f t="shared" si="379"/>
        <v>150243242.30084392</v>
      </c>
      <c r="EJ291" s="7">
        <f t="shared" si="379"/>
        <v>94103227.673907861</v>
      </c>
      <c r="EK291" s="7">
        <f t="shared" si="379"/>
        <v>6870143.452684097</v>
      </c>
      <c r="EL291" s="7">
        <f t="shared" si="379"/>
        <v>4789147.8110803962</v>
      </c>
      <c r="EM291" s="7">
        <f t="shared" si="379"/>
        <v>4581302.2048579725</v>
      </c>
      <c r="EN291" s="7">
        <f t="shared" si="379"/>
        <v>10448001.234749487</v>
      </c>
      <c r="EO291" s="7">
        <f t="shared" si="379"/>
        <v>4106463.1208836567</v>
      </c>
      <c r="EP291" s="7">
        <f t="shared" si="379"/>
        <v>4969869.3984489562</v>
      </c>
      <c r="EQ291" s="7">
        <f t="shared" si="379"/>
        <v>25906479.045460742</v>
      </c>
      <c r="ER291" s="7">
        <f t="shared" si="379"/>
        <v>4292065.5096281562</v>
      </c>
      <c r="ES291" s="7">
        <f t="shared" si="379"/>
        <v>2795939.6532019684</v>
      </c>
      <c r="ET291" s="7">
        <f t="shared" si="379"/>
        <v>3536704.3560209153</v>
      </c>
      <c r="EU291" s="7">
        <f t="shared" si="379"/>
        <v>6690658.3000660986</v>
      </c>
      <c r="EV291" s="7">
        <f t="shared" si="379"/>
        <v>1735940.6740969813</v>
      </c>
      <c r="EW291" s="7">
        <f t="shared" si="379"/>
        <v>11442344.613578288</v>
      </c>
      <c r="EX291" s="7">
        <f t="shared" si="379"/>
        <v>3044156.3999348171</v>
      </c>
      <c r="EY291" s="7">
        <f t="shared" si="379"/>
        <v>5711371.2810612256</v>
      </c>
      <c r="EZ291" s="7">
        <f t="shared" si="379"/>
        <v>2336819.6068366822</v>
      </c>
      <c r="FA291" s="7">
        <f t="shared" si="379"/>
        <v>35769100.346504532</v>
      </c>
      <c r="FB291" s="7">
        <f t="shared" si="379"/>
        <v>4143115.3157060421</v>
      </c>
      <c r="FC291" s="7">
        <f t="shared" si="379"/>
        <v>20742867.921092782</v>
      </c>
      <c r="FD291" s="7">
        <f t="shared" si="379"/>
        <v>4777262.1738929171</v>
      </c>
      <c r="FE291" s="7">
        <f t="shared" si="379"/>
        <v>1763794.6296271447</v>
      </c>
      <c r="FF291" s="7">
        <f t="shared" si="379"/>
        <v>3185220.3227152685</v>
      </c>
      <c r="FG291" s="7">
        <f t="shared" si="379"/>
        <v>2285296.6763277263</v>
      </c>
      <c r="FH291" s="7">
        <f t="shared" si="379"/>
        <v>1536308.8588982644</v>
      </c>
      <c r="FI291" s="7">
        <f t="shared" si="379"/>
        <v>17539575.761342928</v>
      </c>
      <c r="FJ291" s="7">
        <f t="shared" si="379"/>
        <v>19382213.25</v>
      </c>
      <c r="FK291" s="7">
        <f t="shared" si="379"/>
        <v>24867172.659618579</v>
      </c>
      <c r="FL291" s="7">
        <f t="shared" si="379"/>
        <v>72824240.277255878</v>
      </c>
      <c r="FM291" s="7">
        <f t="shared" si="379"/>
        <v>34395828.590592168</v>
      </c>
      <c r="FN291" s="7">
        <f t="shared" si="379"/>
        <v>214415363.90604877</v>
      </c>
      <c r="FO291" s="7">
        <f t="shared" si="379"/>
        <v>11434077.415310001</v>
      </c>
      <c r="FP291" s="7">
        <f t="shared" si="379"/>
        <v>23231957.573717937</v>
      </c>
      <c r="FQ291" s="7">
        <f t="shared" si="379"/>
        <v>10011572.159560412</v>
      </c>
      <c r="FR291" s="7">
        <f t="shared" si="379"/>
        <v>2980522.87</v>
      </c>
      <c r="FS291" s="7">
        <f t="shared" si="379"/>
        <v>2983982.0669940608</v>
      </c>
      <c r="FT291" s="7">
        <f t="shared" si="379"/>
        <v>1307530.4994999999</v>
      </c>
      <c r="FU291" s="7">
        <f t="shared" si="379"/>
        <v>9085478.7460915558</v>
      </c>
      <c r="FV291" s="7">
        <f t="shared" si="379"/>
        <v>7352062.4716500575</v>
      </c>
      <c r="FW291" s="7">
        <f t="shared" si="379"/>
        <v>2958099.0965251373</v>
      </c>
      <c r="FX291" s="7">
        <f t="shared" si="379"/>
        <v>1229642.0263486465</v>
      </c>
      <c r="FY291" s="7"/>
      <c r="FZ291" s="105">
        <f>SUM(C291:FX291)</f>
        <v>8438652216.4500036</v>
      </c>
      <c r="GA291" s="106">
        <v>8438652216.4499998</v>
      </c>
      <c r="GB291" s="106">
        <f>FZ291-GA291</f>
        <v>0</v>
      </c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</row>
    <row r="292" spans="1:195" x14ac:dyDescent="0.2">
      <c r="A292" s="6" t="s">
        <v>858</v>
      </c>
      <c r="B292" s="7" t="s">
        <v>859</v>
      </c>
      <c r="C292" s="7">
        <f t="shared" ref="C292:BN293" si="380">C279</f>
        <v>26100562.5</v>
      </c>
      <c r="D292" s="7">
        <f t="shared" si="380"/>
        <v>91933996.328999996</v>
      </c>
      <c r="E292" s="7">
        <f t="shared" si="380"/>
        <v>26304603.928319998</v>
      </c>
      <c r="F292" s="7">
        <f t="shared" si="380"/>
        <v>65707873.137000002</v>
      </c>
      <c r="G292" s="7">
        <f t="shared" si="380"/>
        <v>7561733.56953</v>
      </c>
      <c r="H292" s="7">
        <f t="shared" si="380"/>
        <v>3172075.236</v>
      </c>
      <c r="I292" s="7">
        <f t="shared" si="380"/>
        <v>24895752.030000001</v>
      </c>
      <c r="J292" s="7">
        <f t="shared" si="380"/>
        <v>4246838.4510000004</v>
      </c>
      <c r="K292" s="7">
        <f t="shared" si="380"/>
        <v>1225559.727</v>
      </c>
      <c r="L292" s="7">
        <f t="shared" si="380"/>
        <v>16975377.392804999</v>
      </c>
      <c r="M292" s="7">
        <f t="shared" si="380"/>
        <v>6111608.0615399992</v>
      </c>
      <c r="N292" s="7">
        <f t="shared" si="380"/>
        <v>140125584.48026401</v>
      </c>
      <c r="O292" s="7">
        <f t="shared" si="380"/>
        <v>55280249.442000002</v>
      </c>
      <c r="P292" s="7">
        <f t="shared" si="380"/>
        <v>1439938.1610000001</v>
      </c>
      <c r="Q292" s="7">
        <f t="shared" si="380"/>
        <v>105878731.068</v>
      </c>
      <c r="R292" s="7">
        <f t="shared" si="380"/>
        <v>1665629.5270289998</v>
      </c>
      <c r="S292" s="7">
        <f t="shared" si="380"/>
        <v>8602908.1712720003</v>
      </c>
      <c r="T292" s="7">
        <f t="shared" si="380"/>
        <v>624880.08651599986</v>
      </c>
      <c r="U292" s="7">
        <f t="shared" si="380"/>
        <v>615789.24702899996</v>
      </c>
      <c r="V292" s="7">
        <f t="shared" si="380"/>
        <v>917199.34199999995</v>
      </c>
      <c r="W292" s="7">
        <f t="shared" si="380"/>
        <v>194485.07699999999</v>
      </c>
      <c r="X292" s="7">
        <f t="shared" si="380"/>
        <v>235361.64482399999</v>
      </c>
      <c r="Y292" s="7">
        <f t="shared" si="380"/>
        <v>1586970.96606</v>
      </c>
      <c r="Z292" s="7">
        <f t="shared" si="380"/>
        <v>555773.66755000001</v>
      </c>
      <c r="AA292" s="7">
        <f t="shared" si="380"/>
        <v>133836104.92156</v>
      </c>
      <c r="AB292" s="7">
        <f t="shared" si="380"/>
        <v>210395571.79499999</v>
      </c>
      <c r="AC292" s="7">
        <f t="shared" si="380"/>
        <v>5131646.6965199998</v>
      </c>
      <c r="AD292" s="7">
        <f t="shared" si="380"/>
        <v>5801011.1054140013</v>
      </c>
      <c r="AE292" s="7">
        <f t="shared" si="380"/>
        <v>473339.52470000001</v>
      </c>
      <c r="AF292" s="7">
        <f t="shared" si="380"/>
        <v>817606.13968799997</v>
      </c>
      <c r="AG292" s="7">
        <f t="shared" si="380"/>
        <v>3895268.0623999997</v>
      </c>
      <c r="AH292" s="7">
        <f t="shared" si="380"/>
        <v>760675.49716600007</v>
      </c>
      <c r="AI292" s="7">
        <f t="shared" si="380"/>
        <v>290470.07699999999</v>
      </c>
      <c r="AJ292" s="7">
        <f t="shared" si="380"/>
        <v>717492.47748400003</v>
      </c>
      <c r="AK292" s="7">
        <f t="shared" si="380"/>
        <v>1031663.4244</v>
      </c>
      <c r="AL292" s="7">
        <f t="shared" si="380"/>
        <v>1895216.5349999999</v>
      </c>
      <c r="AM292" s="7">
        <f t="shared" si="380"/>
        <v>1060106.364846</v>
      </c>
      <c r="AN292" s="7">
        <f t="shared" si="380"/>
        <v>3017428.5248099999</v>
      </c>
      <c r="AO292" s="7">
        <f t="shared" si="380"/>
        <v>10741298.599984</v>
      </c>
      <c r="AP292" s="7">
        <f t="shared" si="380"/>
        <v>587674557.31499994</v>
      </c>
      <c r="AQ292" s="7">
        <f t="shared" si="380"/>
        <v>1739627.7761970002</v>
      </c>
      <c r="AR292" s="7">
        <f t="shared" si="380"/>
        <v>219904214.68799999</v>
      </c>
      <c r="AS292" s="7">
        <f t="shared" si="380"/>
        <v>39268600.153020002</v>
      </c>
      <c r="AT292" s="7">
        <f t="shared" si="380"/>
        <v>7494473.5649999995</v>
      </c>
      <c r="AU292" s="7">
        <f t="shared" si="380"/>
        <v>1134174.401296</v>
      </c>
      <c r="AV292" s="7">
        <f t="shared" si="380"/>
        <v>1102639.5</v>
      </c>
      <c r="AW292" s="7">
        <f t="shared" si="380"/>
        <v>614111.33128799999</v>
      </c>
      <c r="AX292" s="7">
        <f t="shared" si="380"/>
        <v>504353.83642799995</v>
      </c>
      <c r="AY292" s="7">
        <f t="shared" si="380"/>
        <v>1374487.2719999999</v>
      </c>
      <c r="AZ292" s="7">
        <f t="shared" si="380"/>
        <v>12986279.109600002</v>
      </c>
      <c r="BA292" s="7">
        <f t="shared" si="380"/>
        <v>16796307.609899998</v>
      </c>
      <c r="BB292" s="7">
        <f t="shared" si="380"/>
        <v>4371710.5894800005</v>
      </c>
      <c r="BC292" s="7">
        <f t="shared" si="380"/>
        <v>72220196.601449996</v>
      </c>
      <c r="BD292" s="7">
        <f t="shared" si="380"/>
        <v>12568888.26</v>
      </c>
      <c r="BE292" s="7">
        <f t="shared" si="380"/>
        <v>3845069.2103999997</v>
      </c>
      <c r="BF292" s="7">
        <f t="shared" si="380"/>
        <v>60092713.350000001</v>
      </c>
      <c r="BG292" s="7">
        <f t="shared" si="380"/>
        <v>1252562.94</v>
      </c>
      <c r="BH292" s="7">
        <f t="shared" si="380"/>
        <v>1400481.2583299999</v>
      </c>
      <c r="BI292" s="7">
        <f t="shared" si="380"/>
        <v>522098.93198999995</v>
      </c>
      <c r="BJ292" s="7">
        <f t="shared" si="380"/>
        <v>17645022.215640001</v>
      </c>
      <c r="BK292" s="7">
        <f t="shared" si="380"/>
        <v>34777126.972819999</v>
      </c>
      <c r="BL292" s="7">
        <f t="shared" si="380"/>
        <v>199896.30900000001</v>
      </c>
      <c r="BM292" s="7">
        <f t="shared" si="380"/>
        <v>829482.79460200004</v>
      </c>
      <c r="BN292" s="7">
        <f t="shared" si="380"/>
        <v>8459873.307</v>
      </c>
      <c r="BO292" s="7">
        <f t="shared" ref="BO292:DZ293" si="381">BO279</f>
        <v>2921223.9861579998</v>
      </c>
      <c r="BP292" s="7">
        <f t="shared" si="381"/>
        <v>1821334.2318220001</v>
      </c>
      <c r="BQ292" s="7">
        <f t="shared" si="381"/>
        <v>30167956.987399999</v>
      </c>
      <c r="BR292" s="7">
        <f t="shared" si="381"/>
        <v>6409498.7870000005</v>
      </c>
      <c r="BS292" s="7">
        <f t="shared" si="381"/>
        <v>3819009.5059399996</v>
      </c>
      <c r="BT292" s="7">
        <f t="shared" si="381"/>
        <v>2309841.4389750003</v>
      </c>
      <c r="BU292" s="7">
        <f t="shared" si="381"/>
        <v>1696315.08228</v>
      </c>
      <c r="BV292" s="7">
        <f t="shared" si="381"/>
        <v>10627574.225909999</v>
      </c>
      <c r="BW292" s="7">
        <f t="shared" si="381"/>
        <v>12016028.373048</v>
      </c>
      <c r="BX292" s="7">
        <f t="shared" si="381"/>
        <v>1050632.0293700001</v>
      </c>
      <c r="BY292" s="7">
        <f t="shared" si="381"/>
        <v>2898183.3609749996</v>
      </c>
      <c r="BZ292" s="7">
        <f t="shared" si="381"/>
        <v>901507.94099999999</v>
      </c>
      <c r="CA292" s="7">
        <f t="shared" si="381"/>
        <v>2042171.686157</v>
      </c>
      <c r="CB292" s="7">
        <f t="shared" si="381"/>
        <v>310870723.41899997</v>
      </c>
      <c r="CC292" s="7">
        <f t="shared" si="381"/>
        <v>530011.82178</v>
      </c>
      <c r="CD292" s="7">
        <f t="shared" si="381"/>
        <v>380642.31680000003</v>
      </c>
      <c r="CE292" s="7">
        <f t="shared" si="381"/>
        <v>1159828.0109999999</v>
      </c>
      <c r="CF292" s="7">
        <f t="shared" si="381"/>
        <v>785162.64471599995</v>
      </c>
      <c r="CG292" s="7">
        <f t="shared" si="381"/>
        <v>621356.022</v>
      </c>
      <c r="CH292" s="7">
        <f t="shared" si="381"/>
        <v>421718.98939999996</v>
      </c>
      <c r="CI292" s="7">
        <f t="shared" si="381"/>
        <v>2840953.88038</v>
      </c>
      <c r="CJ292" s="7">
        <f t="shared" si="381"/>
        <v>7880264.7504390003</v>
      </c>
      <c r="CK292" s="7">
        <f t="shared" si="381"/>
        <v>12140612.130753001</v>
      </c>
      <c r="CL292" s="7">
        <f t="shared" si="381"/>
        <v>2242541.9264599998</v>
      </c>
      <c r="CM292" s="7">
        <f t="shared" si="381"/>
        <v>1149110.9395280001</v>
      </c>
      <c r="CN292" s="7">
        <f t="shared" si="381"/>
        <v>105586980.381</v>
      </c>
      <c r="CO292" s="7">
        <f t="shared" si="381"/>
        <v>65348305.61868</v>
      </c>
      <c r="CP292" s="7">
        <f t="shared" si="381"/>
        <v>9592937.1587389987</v>
      </c>
      <c r="CQ292" s="7">
        <f t="shared" si="381"/>
        <v>2126736.2236049999</v>
      </c>
      <c r="CR292" s="7">
        <f t="shared" si="381"/>
        <v>461541.20240000001</v>
      </c>
      <c r="CS292" s="7">
        <f t="shared" si="381"/>
        <v>1367974.0582000001</v>
      </c>
      <c r="CT292" s="7">
        <f t="shared" si="381"/>
        <v>555103.02243999997</v>
      </c>
      <c r="CU292" s="7">
        <f t="shared" si="381"/>
        <v>429401.21313599998</v>
      </c>
      <c r="CV292" s="7">
        <f t="shared" si="381"/>
        <v>331122.45442999998</v>
      </c>
      <c r="CW292" s="7">
        <f t="shared" si="381"/>
        <v>1243206.6607260001</v>
      </c>
      <c r="CX292" s="7">
        <f t="shared" si="381"/>
        <v>2006817.3321120001</v>
      </c>
      <c r="CY292" s="7">
        <f t="shared" si="381"/>
        <v>175624.68599999999</v>
      </c>
      <c r="CZ292" s="7">
        <f t="shared" si="381"/>
        <v>6222928.9500000002</v>
      </c>
      <c r="DA292" s="7">
        <f t="shared" si="381"/>
        <v>1167724.08</v>
      </c>
      <c r="DB292" s="7">
        <f t="shared" si="381"/>
        <v>976037.74199999997</v>
      </c>
      <c r="DC292" s="7">
        <f t="shared" si="381"/>
        <v>1160399.2910999998</v>
      </c>
      <c r="DD292" s="7">
        <f t="shared" si="381"/>
        <v>1159351.2504</v>
      </c>
      <c r="DE292" s="7">
        <f t="shared" si="381"/>
        <v>2458346.0732999998</v>
      </c>
      <c r="DF292" s="7">
        <f t="shared" si="381"/>
        <v>55086887.907407992</v>
      </c>
      <c r="DG292" s="7">
        <f t="shared" si="381"/>
        <v>1124397.023024</v>
      </c>
      <c r="DH292" s="7">
        <f t="shared" si="381"/>
        <v>9394564.9422559999</v>
      </c>
      <c r="DI292" s="7">
        <f t="shared" si="381"/>
        <v>10457842.072149999</v>
      </c>
      <c r="DJ292" s="7">
        <f t="shared" si="381"/>
        <v>1424155.9988599999</v>
      </c>
      <c r="DK292" s="7">
        <f t="shared" si="381"/>
        <v>906768.84834000003</v>
      </c>
      <c r="DL292" s="7">
        <f t="shared" si="381"/>
        <v>15512098.736295</v>
      </c>
      <c r="DM292" s="7">
        <f t="shared" si="381"/>
        <v>516988.67943300004</v>
      </c>
      <c r="DN292" s="7">
        <f t="shared" si="381"/>
        <v>6958483.0109999999</v>
      </c>
      <c r="DO292" s="7">
        <f t="shared" si="381"/>
        <v>8348358.6899999995</v>
      </c>
      <c r="DP292" s="7">
        <f t="shared" si="381"/>
        <v>844944.48</v>
      </c>
      <c r="DQ292" s="7">
        <f t="shared" si="381"/>
        <v>7502222.9401000002</v>
      </c>
      <c r="DR292" s="7">
        <f t="shared" si="381"/>
        <v>2164686.8837330001</v>
      </c>
      <c r="DS292" s="7">
        <f t="shared" si="381"/>
        <v>1034025.48</v>
      </c>
      <c r="DT292" s="7">
        <f t="shared" si="381"/>
        <v>267117.163168</v>
      </c>
      <c r="DU292" s="7">
        <f t="shared" si="381"/>
        <v>750912.201</v>
      </c>
      <c r="DV292" s="7">
        <f t="shared" si="381"/>
        <v>229270.82399999999</v>
      </c>
      <c r="DW292" s="7">
        <f t="shared" si="381"/>
        <v>483307.64299200004</v>
      </c>
      <c r="DX292" s="7">
        <f t="shared" si="381"/>
        <v>1503136.53159</v>
      </c>
      <c r="DY292" s="7">
        <f t="shared" si="381"/>
        <v>1885828.2652799999</v>
      </c>
      <c r="DZ292" s="7">
        <f t="shared" si="381"/>
        <v>3539042.4802259998</v>
      </c>
      <c r="EA292" s="7">
        <f t="shared" ref="EA292:FX293" si="382">EA279</f>
        <v>4711682.4512240002</v>
      </c>
      <c r="EB292" s="7">
        <f t="shared" si="382"/>
        <v>2105181.09</v>
      </c>
      <c r="EC292" s="7">
        <f t="shared" si="382"/>
        <v>931654.57499999995</v>
      </c>
      <c r="ED292" s="7">
        <f t="shared" si="382"/>
        <v>15287298.955600001</v>
      </c>
      <c r="EE292" s="7">
        <f t="shared" si="382"/>
        <v>438305.55300000001</v>
      </c>
      <c r="EF292" s="7">
        <f t="shared" si="382"/>
        <v>2088024.2211499999</v>
      </c>
      <c r="EG292" s="7">
        <f t="shared" si="382"/>
        <v>759338.95499999996</v>
      </c>
      <c r="EH292" s="7">
        <f t="shared" si="382"/>
        <v>363922.25400000002</v>
      </c>
      <c r="EI292" s="7">
        <f t="shared" si="382"/>
        <v>32071811.463</v>
      </c>
      <c r="EJ292" s="7">
        <f t="shared" si="382"/>
        <v>23453493.921</v>
      </c>
      <c r="EK292" s="7">
        <f t="shared" si="382"/>
        <v>3230028.5917300005</v>
      </c>
      <c r="EL292" s="7">
        <f t="shared" si="382"/>
        <v>1128577.44132</v>
      </c>
      <c r="EM292" s="7">
        <f t="shared" si="382"/>
        <v>1798134.5368560001</v>
      </c>
      <c r="EN292" s="7">
        <f t="shared" si="382"/>
        <v>1796740.7309999999</v>
      </c>
      <c r="EO292" s="7">
        <f t="shared" si="382"/>
        <v>1159335.3689999999</v>
      </c>
      <c r="EP292" s="7">
        <f t="shared" si="382"/>
        <v>2960500.6047999999</v>
      </c>
      <c r="EQ292" s="7">
        <f t="shared" si="382"/>
        <v>9306313.6634160001</v>
      </c>
      <c r="ER292" s="7">
        <f t="shared" si="382"/>
        <v>2127616.6028700001</v>
      </c>
      <c r="ES292" s="7">
        <f t="shared" si="382"/>
        <v>708822.811736</v>
      </c>
      <c r="ET292" s="7">
        <f t="shared" si="382"/>
        <v>870115.82400000002</v>
      </c>
      <c r="EU292" s="7">
        <f t="shared" si="382"/>
        <v>1040269.068</v>
      </c>
      <c r="EV292" s="7">
        <f t="shared" si="382"/>
        <v>693364.20678000001</v>
      </c>
      <c r="EW292" s="7">
        <f t="shared" si="382"/>
        <v>6660724.6493639993</v>
      </c>
      <c r="EX292" s="7">
        <f t="shared" si="382"/>
        <v>301710.73626000003</v>
      </c>
      <c r="EY292" s="7">
        <f t="shared" si="382"/>
        <v>862998.19200000004</v>
      </c>
      <c r="EZ292" s="7">
        <f t="shared" si="382"/>
        <v>685090.86817799998</v>
      </c>
      <c r="FA292" s="7">
        <f t="shared" si="382"/>
        <v>25694920.900400002</v>
      </c>
      <c r="FB292" s="7">
        <f t="shared" si="382"/>
        <v>3553763.0520000001</v>
      </c>
      <c r="FC292" s="7">
        <f t="shared" si="382"/>
        <v>8022252.870050001</v>
      </c>
      <c r="FD292" s="7">
        <f t="shared" si="382"/>
        <v>1269863.3800619999</v>
      </c>
      <c r="FE292" s="7">
        <f t="shared" si="382"/>
        <v>482546.33544700005</v>
      </c>
      <c r="FF292" s="7">
        <f t="shared" si="382"/>
        <v>551220.87600000005</v>
      </c>
      <c r="FG292" s="7">
        <f t="shared" si="382"/>
        <v>610077.39300000004</v>
      </c>
      <c r="FH292" s="7">
        <f t="shared" si="382"/>
        <v>807092.96047199995</v>
      </c>
      <c r="FI292" s="7">
        <f t="shared" si="382"/>
        <v>12991360.359799998</v>
      </c>
      <c r="FJ292" s="7">
        <f t="shared" si="382"/>
        <v>18790457.59</v>
      </c>
      <c r="FK292" s="7">
        <f t="shared" si="382"/>
        <v>21008727.619650003</v>
      </c>
      <c r="FL292" s="7">
        <f t="shared" si="382"/>
        <v>44044668.593999997</v>
      </c>
      <c r="FM292" s="7">
        <f t="shared" si="382"/>
        <v>13312221.370002002</v>
      </c>
      <c r="FN292" s="7">
        <f t="shared" si="382"/>
        <v>67814768.538000003</v>
      </c>
      <c r="FO292" s="7">
        <f t="shared" si="382"/>
        <v>10927770.86531</v>
      </c>
      <c r="FP292" s="7">
        <f t="shared" si="382"/>
        <v>18211198.403301001</v>
      </c>
      <c r="FQ292" s="7">
        <f t="shared" si="382"/>
        <v>9217473.7119999994</v>
      </c>
      <c r="FR292" s="7">
        <f>FR279</f>
        <v>2890284.6815999998</v>
      </c>
      <c r="FS292" s="7">
        <f t="shared" si="382"/>
        <v>2636813.1476399996</v>
      </c>
      <c r="FT292" s="7">
        <f t="shared" si="382"/>
        <v>1221029.3095</v>
      </c>
      <c r="FU292" s="7">
        <f t="shared" si="382"/>
        <v>2939597.9840499996</v>
      </c>
      <c r="FV292" s="7">
        <f t="shared" si="382"/>
        <v>2101881.3089599996</v>
      </c>
      <c r="FW292" s="7">
        <f t="shared" si="382"/>
        <v>465113.32601800002</v>
      </c>
      <c r="FX292" s="7">
        <f t="shared" si="382"/>
        <v>356607.33059999999</v>
      </c>
      <c r="FY292" s="7"/>
      <c r="FZ292" s="105">
        <f>SUM(C292:FX292)</f>
        <v>3220075882.2187114</v>
      </c>
      <c r="GA292" s="106">
        <v>3220075882.23</v>
      </c>
      <c r="GB292" s="106">
        <f>FZ292-GA292</f>
        <v>-1.1288642883300781E-2</v>
      </c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</row>
    <row r="293" spans="1:195" x14ac:dyDescent="0.2">
      <c r="A293" s="6" t="s">
        <v>860</v>
      </c>
      <c r="B293" s="7" t="s">
        <v>861</v>
      </c>
      <c r="C293" s="7">
        <f t="shared" si="380"/>
        <v>1119115.52</v>
      </c>
      <c r="D293" s="7">
        <f t="shared" si="380"/>
        <v>4907332.93</v>
      </c>
      <c r="E293" s="7">
        <f t="shared" si="380"/>
        <v>1394614.3</v>
      </c>
      <c r="F293" s="7">
        <f t="shared" si="380"/>
        <v>2354803.58</v>
      </c>
      <c r="G293" s="7">
        <f t="shared" si="380"/>
        <v>446035.64</v>
      </c>
      <c r="H293" s="7">
        <f t="shared" si="380"/>
        <v>158138.99</v>
      </c>
      <c r="I293" s="7">
        <f t="shared" si="380"/>
        <v>1503954.24</v>
      </c>
      <c r="J293" s="7">
        <f t="shared" si="380"/>
        <v>546336.32999999996</v>
      </c>
      <c r="K293" s="7">
        <f t="shared" si="380"/>
        <v>134674.67000000001</v>
      </c>
      <c r="L293" s="7">
        <f t="shared" si="380"/>
        <v>966480.42</v>
      </c>
      <c r="M293" s="7">
        <f t="shared" si="380"/>
        <v>387505.08</v>
      </c>
      <c r="N293" s="7">
        <f t="shared" si="380"/>
        <v>11191315.859999999</v>
      </c>
      <c r="O293" s="7">
        <f t="shared" si="380"/>
        <v>4238219.2699999996</v>
      </c>
      <c r="P293" s="7">
        <f t="shared" si="380"/>
        <v>89114.11</v>
      </c>
      <c r="Q293" s="7">
        <f t="shared" si="380"/>
        <v>6110023.21</v>
      </c>
      <c r="R293" s="7">
        <f t="shared" si="380"/>
        <v>116353.93</v>
      </c>
      <c r="S293" s="7">
        <f t="shared" si="380"/>
        <v>830096.79</v>
      </c>
      <c r="T293" s="7">
        <f t="shared" si="380"/>
        <v>47860.01</v>
      </c>
      <c r="U293" s="7">
        <f t="shared" si="380"/>
        <v>48556.24</v>
      </c>
      <c r="V293" s="7">
        <f t="shared" si="380"/>
        <v>85885.72</v>
      </c>
      <c r="W293" s="7">
        <f t="shared" si="380"/>
        <v>22945.97</v>
      </c>
      <c r="X293" s="7">
        <f t="shared" si="380"/>
        <v>20002.12</v>
      </c>
      <c r="Y293" s="7">
        <f t="shared" si="380"/>
        <v>130536.6</v>
      </c>
      <c r="Z293" s="7">
        <f t="shared" si="380"/>
        <v>58012.68</v>
      </c>
      <c r="AA293" s="7">
        <f t="shared" si="380"/>
        <v>5715807.29</v>
      </c>
      <c r="AB293" s="7">
        <f t="shared" si="380"/>
        <v>11542487.17</v>
      </c>
      <c r="AC293" s="7">
        <f t="shared" si="380"/>
        <v>771903.3</v>
      </c>
      <c r="AD293" s="7">
        <f t="shared" si="380"/>
        <v>612736.39</v>
      </c>
      <c r="AE293" s="7">
        <f t="shared" si="380"/>
        <v>45826.3</v>
      </c>
      <c r="AF293" s="7">
        <f t="shared" si="380"/>
        <v>63940.68</v>
      </c>
      <c r="AG293" s="7">
        <f t="shared" si="380"/>
        <v>303300.37</v>
      </c>
      <c r="AH293" s="7">
        <f t="shared" si="380"/>
        <v>154632.26999999999</v>
      </c>
      <c r="AI293" s="7">
        <f t="shared" si="380"/>
        <v>49971.89</v>
      </c>
      <c r="AJ293" s="7">
        <f t="shared" si="380"/>
        <v>113990.98</v>
      </c>
      <c r="AK293" s="7">
        <f t="shared" si="380"/>
        <v>73893.86</v>
      </c>
      <c r="AL293" s="7">
        <f t="shared" si="380"/>
        <v>84233.96</v>
      </c>
      <c r="AM293" s="7">
        <f t="shared" si="380"/>
        <v>106118.06</v>
      </c>
      <c r="AN293" s="7">
        <f t="shared" si="380"/>
        <v>390225.35</v>
      </c>
      <c r="AO293" s="7">
        <f t="shared" si="380"/>
        <v>1511735.49</v>
      </c>
      <c r="AP293" s="7">
        <f t="shared" si="380"/>
        <v>34307972.369999997</v>
      </c>
      <c r="AQ293" s="7">
        <f t="shared" si="380"/>
        <v>109310.61</v>
      </c>
      <c r="AR293" s="7">
        <f t="shared" si="380"/>
        <v>18964550.16</v>
      </c>
      <c r="AS293" s="7">
        <f t="shared" si="380"/>
        <v>2368990.85</v>
      </c>
      <c r="AT293" s="7">
        <f t="shared" si="380"/>
        <v>1215121.1499999999</v>
      </c>
      <c r="AU293" s="7">
        <f t="shared" si="380"/>
        <v>168538.57</v>
      </c>
      <c r="AV293" s="7">
        <f t="shared" si="380"/>
        <v>160263.95000000001</v>
      </c>
      <c r="AW293" s="7">
        <f t="shared" si="380"/>
        <v>98284.06</v>
      </c>
      <c r="AX293" s="7">
        <f t="shared" si="380"/>
        <v>64678.61</v>
      </c>
      <c r="AY293" s="7">
        <f t="shared" si="380"/>
        <v>150852.14000000001</v>
      </c>
      <c r="AZ293" s="7">
        <f t="shared" si="380"/>
        <v>1473034.6</v>
      </c>
      <c r="BA293" s="7">
        <f t="shared" si="380"/>
        <v>1784112.98</v>
      </c>
      <c r="BB293" s="7">
        <f t="shared" si="380"/>
        <v>425648.84</v>
      </c>
      <c r="BC293" s="7">
        <f t="shared" si="380"/>
        <v>8206312.4299999997</v>
      </c>
      <c r="BD293" s="7">
        <f t="shared" si="380"/>
        <v>1326475.74</v>
      </c>
      <c r="BE293" s="7">
        <f t="shared" si="380"/>
        <v>388674.13</v>
      </c>
      <c r="BF293" s="7">
        <f t="shared" si="380"/>
        <v>6827525.54</v>
      </c>
      <c r="BG293" s="7">
        <f t="shared" si="380"/>
        <v>81352.69</v>
      </c>
      <c r="BH293" s="7">
        <f t="shared" si="380"/>
        <v>126377.21</v>
      </c>
      <c r="BI293" s="7">
        <f t="shared" si="380"/>
        <v>40932.01</v>
      </c>
      <c r="BJ293" s="7">
        <f t="shared" si="380"/>
        <v>1607403.34</v>
      </c>
      <c r="BK293" s="7">
        <f t="shared" si="380"/>
        <v>3272334.85</v>
      </c>
      <c r="BL293" s="7">
        <f t="shared" si="380"/>
        <v>17150.84</v>
      </c>
      <c r="BM293" s="7">
        <f t="shared" si="380"/>
        <v>71326.81</v>
      </c>
      <c r="BN293" s="7">
        <f t="shared" si="380"/>
        <v>1176091.57</v>
      </c>
      <c r="BO293" s="7">
        <f t="shared" si="381"/>
        <v>372888.14</v>
      </c>
      <c r="BP293" s="7">
        <f t="shared" si="381"/>
        <v>102637.2</v>
      </c>
      <c r="BQ293" s="7">
        <f t="shared" si="381"/>
        <v>1596105.17</v>
      </c>
      <c r="BR293" s="7">
        <f t="shared" si="381"/>
        <v>279823.13</v>
      </c>
      <c r="BS293" s="7">
        <f t="shared" si="381"/>
        <v>286211.34999999998</v>
      </c>
      <c r="BT293" s="7">
        <f t="shared" si="381"/>
        <v>130235.27</v>
      </c>
      <c r="BU293" s="7">
        <f t="shared" si="381"/>
        <v>109645.75999999999</v>
      </c>
      <c r="BV293" s="7">
        <f t="shared" si="381"/>
        <v>659483.86</v>
      </c>
      <c r="BW293" s="7">
        <f t="shared" si="381"/>
        <v>778157.08</v>
      </c>
      <c r="BX293" s="7">
        <f t="shared" si="381"/>
        <v>83977.59</v>
      </c>
      <c r="BY293" s="7">
        <f t="shared" si="381"/>
        <v>273506.67</v>
      </c>
      <c r="BZ293" s="7">
        <f t="shared" si="381"/>
        <v>97556.39</v>
      </c>
      <c r="CA293" s="7">
        <f t="shared" si="381"/>
        <v>320886.27</v>
      </c>
      <c r="CB293" s="7">
        <f t="shared" si="381"/>
        <v>23347042.469999999</v>
      </c>
      <c r="CC293" s="7">
        <f t="shared" si="381"/>
        <v>85835.36</v>
      </c>
      <c r="CD293" s="7">
        <f t="shared" si="381"/>
        <v>71959</v>
      </c>
      <c r="CE293" s="7">
        <f t="shared" si="381"/>
        <v>100925.44</v>
      </c>
      <c r="CF293" s="7">
        <f t="shared" si="381"/>
        <v>50801.29</v>
      </c>
      <c r="CG293" s="7">
        <f t="shared" si="381"/>
        <v>62706.34</v>
      </c>
      <c r="CH293" s="7">
        <f t="shared" si="381"/>
        <v>41999.02</v>
      </c>
      <c r="CI293" s="7">
        <f t="shared" si="381"/>
        <v>246301.89</v>
      </c>
      <c r="CJ293" s="7">
        <f t="shared" si="381"/>
        <v>301171.19</v>
      </c>
      <c r="CK293" s="7">
        <f t="shared" si="381"/>
        <v>1508405.47</v>
      </c>
      <c r="CL293" s="7">
        <f t="shared" si="381"/>
        <v>227011.84</v>
      </c>
      <c r="CM293" s="7">
        <f t="shared" si="381"/>
        <v>58979.37</v>
      </c>
      <c r="CN293" s="7">
        <f t="shared" si="381"/>
        <v>8232481.54</v>
      </c>
      <c r="CO293" s="7">
        <f t="shared" si="381"/>
        <v>4369635.3499999996</v>
      </c>
      <c r="CP293" s="7">
        <f t="shared" si="381"/>
        <v>688798.76</v>
      </c>
      <c r="CQ293" s="7">
        <f t="shared" si="381"/>
        <v>309575.55</v>
      </c>
      <c r="CR293" s="7">
        <f t="shared" si="381"/>
        <v>49195.8</v>
      </c>
      <c r="CS293" s="7">
        <f t="shared" si="381"/>
        <v>219921.94</v>
      </c>
      <c r="CT293" s="7">
        <f t="shared" si="381"/>
        <v>81024.460000000006</v>
      </c>
      <c r="CU293" s="7">
        <f t="shared" si="381"/>
        <v>48060.25</v>
      </c>
      <c r="CV293" s="7">
        <f t="shared" si="381"/>
        <v>57331.88</v>
      </c>
      <c r="CW293" s="7">
        <f t="shared" si="381"/>
        <v>118379.29</v>
      </c>
      <c r="CX293" s="7">
        <f t="shared" si="381"/>
        <v>221739.86</v>
      </c>
      <c r="CY293" s="7">
        <f t="shared" si="381"/>
        <v>17881.75</v>
      </c>
      <c r="CZ293" s="7">
        <f t="shared" si="381"/>
        <v>656701.19999999995</v>
      </c>
      <c r="DA293" s="7">
        <f t="shared" si="381"/>
        <v>133854.21</v>
      </c>
      <c r="DB293" s="7">
        <f t="shared" si="381"/>
        <v>90246.080000000002</v>
      </c>
      <c r="DC293" s="7">
        <f t="shared" si="381"/>
        <v>120952.77</v>
      </c>
      <c r="DD293" s="7">
        <f t="shared" si="381"/>
        <v>193653.4</v>
      </c>
      <c r="DE293" s="7">
        <f t="shared" si="381"/>
        <v>362572.03</v>
      </c>
      <c r="DF293" s="7">
        <f t="shared" si="381"/>
        <v>6841605.0899999999</v>
      </c>
      <c r="DG293" s="7">
        <f t="shared" si="381"/>
        <v>109783.77</v>
      </c>
      <c r="DH293" s="7">
        <f t="shared" si="381"/>
        <v>875100.94</v>
      </c>
      <c r="DI293" s="7">
        <f t="shared" si="381"/>
        <v>1265353.1599999999</v>
      </c>
      <c r="DJ293" s="7">
        <f t="shared" si="381"/>
        <v>169930.6</v>
      </c>
      <c r="DK293" s="7">
        <f t="shared" si="381"/>
        <v>77248.84</v>
      </c>
      <c r="DL293" s="7">
        <f t="shared" si="381"/>
        <v>2137826.0499999998</v>
      </c>
      <c r="DM293" s="7">
        <f t="shared" si="381"/>
        <v>82850.570000000007</v>
      </c>
      <c r="DN293" s="7">
        <f t="shared" si="381"/>
        <v>594694.85</v>
      </c>
      <c r="DO293" s="7">
        <f t="shared" si="381"/>
        <v>695114.3</v>
      </c>
      <c r="DP293" s="7">
        <f t="shared" si="381"/>
        <v>72127.5</v>
      </c>
      <c r="DQ293" s="7">
        <f t="shared" si="381"/>
        <v>377671.54</v>
      </c>
      <c r="DR293" s="7">
        <f t="shared" si="381"/>
        <v>338020.58</v>
      </c>
      <c r="DS293" s="7">
        <f t="shared" si="381"/>
        <v>223001.89</v>
      </c>
      <c r="DT293" s="7">
        <f t="shared" si="381"/>
        <v>49209.32</v>
      </c>
      <c r="DU293" s="7">
        <f t="shared" si="381"/>
        <v>102404.13</v>
      </c>
      <c r="DV293" s="7">
        <f t="shared" si="381"/>
        <v>46543.63</v>
      </c>
      <c r="DW293" s="7">
        <f t="shared" si="381"/>
        <v>96944.73</v>
      </c>
      <c r="DX293" s="7">
        <f t="shared" si="381"/>
        <v>135050.73000000001</v>
      </c>
      <c r="DY293" s="7">
        <f t="shared" si="381"/>
        <v>184048.65</v>
      </c>
      <c r="DZ293" s="7">
        <f t="shared" si="381"/>
        <v>328087.32</v>
      </c>
      <c r="EA293" s="7">
        <f t="shared" si="382"/>
        <v>604163.39</v>
      </c>
      <c r="EB293" s="7">
        <f t="shared" si="382"/>
        <v>238504.64</v>
      </c>
      <c r="EC293" s="7">
        <f t="shared" si="382"/>
        <v>126542.44</v>
      </c>
      <c r="ED293" s="7">
        <f t="shared" si="382"/>
        <v>600357.41</v>
      </c>
      <c r="EE293" s="7">
        <f t="shared" si="382"/>
        <v>66131.320000000007</v>
      </c>
      <c r="EF293" s="7">
        <f t="shared" si="382"/>
        <v>282970.46000000002</v>
      </c>
      <c r="EG293" s="7">
        <f t="shared" si="382"/>
        <v>149565.06</v>
      </c>
      <c r="EH293" s="7">
        <f t="shared" si="382"/>
        <v>40230.31</v>
      </c>
      <c r="EI293" s="7">
        <f t="shared" si="382"/>
        <v>3127240.22</v>
      </c>
      <c r="EJ293" s="7">
        <f t="shared" si="382"/>
        <v>3131161.86</v>
      </c>
      <c r="EK293" s="7">
        <f t="shared" si="382"/>
        <v>107636.78</v>
      </c>
      <c r="EL293" s="7">
        <f t="shared" si="382"/>
        <v>56315.24</v>
      </c>
      <c r="EM293" s="7">
        <f t="shared" si="382"/>
        <v>222456.23</v>
      </c>
      <c r="EN293" s="7">
        <f t="shared" si="382"/>
        <v>233880.49</v>
      </c>
      <c r="EO293" s="7">
        <f t="shared" si="382"/>
        <v>213479.71</v>
      </c>
      <c r="EP293" s="7">
        <f t="shared" si="382"/>
        <v>215915.96</v>
      </c>
      <c r="EQ293" s="7">
        <f t="shared" si="382"/>
        <v>789961.3</v>
      </c>
      <c r="ER293" s="7">
        <f t="shared" si="382"/>
        <v>231324.2</v>
      </c>
      <c r="ES293" s="7">
        <f t="shared" si="382"/>
        <v>89958.12</v>
      </c>
      <c r="ET293" s="7">
        <f t="shared" si="382"/>
        <v>112411.62</v>
      </c>
      <c r="EU293" s="7">
        <f t="shared" si="382"/>
        <v>222530.71</v>
      </c>
      <c r="EV293" s="7">
        <f t="shared" si="382"/>
        <v>40969.89</v>
      </c>
      <c r="EW293" s="7">
        <f t="shared" si="382"/>
        <v>323743.35999999999</v>
      </c>
      <c r="EX293" s="7">
        <f t="shared" si="382"/>
        <v>86405.440000000002</v>
      </c>
      <c r="EY293" s="7">
        <f t="shared" si="382"/>
        <v>85923.71</v>
      </c>
      <c r="EZ293" s="7">
        <f t="shared" si="382"/>
        <v>76331.929999999993</v>
      </c>
      <c r="FA293" s="7">
        <f t="shared" si="382"/>
        <v>1467254.95</v>
      </c>
      <c r="FB293" s="7">
        <f t="shared" si="382"/>
        <v>395018.5</v>
      </c>
      <c r="FC293" s="7">
        <f t="shared" si="382"/>
        <v>825030.79</v>
      </c>
      <c r="FD293" s="7">
        <f t="shared" si="382"/>
        <v>128675.87</v>
      </c>
      <c r="FE293" s="7">
        <f t="shared" si="382"/>
        <v>52489.919999999998</v>
      </c>
      <c r="FF293" s="7">
        <f t="shared" si="382"/>
        <v>77445.38</v>
      </c>
      <c r="FG293" s="7">
        <f t="shared" si="382"/>
        <v>52547.76</v>
      </c>
      <c r="FH293" s="7">
        <f t="shared" si="382"/>
        <v>100854.83</v>
      </c>
      <c r="FI293" s="7">
        <f t="shared" si="382"/>
        <v>394179.39</v>
      </c>
      <c r="FJ293" s="7">
        <f t="shared" si="382"/>
        <v>591755.66</v>
      </c>
      <c r="FK293" s="7">
        <f t="shared" si="382"/>
        <v>694022.99</v>
      </c>
      <c r="FL293" s="7">
        <f t="shared" si="382"/>
        <v>1829123.25</v>
      </c>
      <c r="FM293" s="7">
        <f t="shared" si="382"/>
        <v>501842.18</v>
      </c>
      <c r="FN293" s="7">
        <f t="shared" si="382"/>
        <v>3382875.41</v>
      </c>
      <c r="FO293" s="7">
        <f t="shared" si="382"/>
        <v>506306.55</v>
      </c>
      <c r="FP293" s="7">
        <f t="shared" si="382"/>
        <v>741704.15</v>
      </c>
      <c r="FQ293" s="7">
        <f t="shared" si="382"/>
        <v>304029.33</v>
      </c>
      <c r="FR293" s="7">
        <f t="shared" si="382"/>
        <v>90265.96</v>
      </c>
      <c r="FS293" s="7">
        <f t="shared" si="382"/>
        <v>68677.86</v>
      </c>
      <c r="FT293" s="7">
        <f t="shared" si="382"/>
        <v>86501.19</v>
      </c>
      <c r="FU293" s="7">
        <f t="shared" si="382"/>
        <v>239566.55</v>
      </c>
      <c r="FV293" s="7">
        <f t="shared" si="382"/>
        <v>233800.42</v>
      </c>
      <c r="FW293" s="7">
        <f t="shared" si="382"/>
        <v>43901.86</v>
      </c>
      <c r="FX293" s="7">
        <f t="shared" si="382"/>
        <v>37069.760000000002</v>
      </c>
      <c r="FY293" s="7"/>
      <c r="FZ293" s="105">
        <f>SUM(C293:FX293)</f>
        <v>229171962.80000001</v>
      </c>
      <c r="GA293" s="106">
        <v>229171962.80000001</v>
      </c>
      <c r="GB293" s="106">
        <f>FZ293-GA293</f>
        <v>0</v>
      </c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</row>
    <row r="294" spans="1:195" x14ac:dyDescent="0.2">
      <c r="A294" s="6" t="s">
        <v>862</v>
      </c>
      <c r="B294" s="7" t="s">
        <v>845</v>
      </c>
      <c r="C294" s="7">
        <f>ROUND(IF(C291-C292-C293&lt;0,0,C291-C292-C293),2)</f>
        <v>40593921.600000001</v>
      </c>
      <c r="D294" s="7">
        <f t="shared" ref="D294:BO294" si="383">IF(D291-D292-D293&lt;0,0,D291-D292-D293)</f>
        <v>291140842.77846169</v>
      </c>
      <c r="E294" s="7">
        <f t="shared" si="383"/>
        <v>40174787.912404872</v>
      </c>
      <c r="F294" s="7">
        <f t="shared" si="383"/>
        <v>145474870.6916362</v>
      </c>
      <c r="G294" s="7">
        <f t="shared" si="383"/>
        <v>4385492.9540796746</v>
      </c>
      <c r="H294" s="7">
        <f t="shared" si="383"/>
        <v>7962953.0949684065</v>
      </c>
      <c r="I294" s="7">
        <f t="shared" si="383"/>
        <v>66921350.199379779</v>
      </c>
      <c r="J294" s="7">
        <f t="shared" si="383"/>
        <v>16573033.190624828</v>
      </c>
      <c r="K294" s="7">
        <f t="shared" si="383"/>
        <v>2108038.8579445323</v>
      </c>
      <c r="L294" s="7">
        <f t="shared" si="383"/>
        <v>5797651.7279652152</v>
      </c>
      <c r="M294" s="7">
        <f t="shared" si="383"/>
        <v>6920087.647903244</v>
      </c>
      <c r="N294" s="7">
        <f t="shared" si="383"/>
        <v>356540135.1465978</v>
      </c>
      <c r="O294" s="7">
        <f t="shared" si="383"/>
        <v>68133925.781879187</v>
      </c>
      <c r="P294" s="7">
        <f t="shared" si="383"/>
        <v>2574380.4337441395</v>
      </c>
      <c r="Q294" s="7">
        <f t="shared" si="383"/>
        <v>288610163.60195369</v>
      </c>
      <c r="R294" s="7">
        <f t="shared" si="383"/>
        <v>47333259.439671174</v>
      </c>
      <c r="S294" s="7">
        <f t="shared" si="383"/>
        <v>6957743.0043231482</v>
      </c>
      <c r="T294" s="7">
        <f t="shared" si="383"/>
        <v>2047828.2588384065</v>
      </c>
      <c r="U294" s="7">
        <f t="shared" si="383"/>
        <v>430789.16890319507</v>
      </c>
      <c r="V294" s="7">
        <f t="shared" si="383"/>
        <v>2513469.2121495805</v>
      </c>
      <c r="W294" s="7">
        <f t="shared" si="383"/>
        <v>2116505.2791435276</v>
      </c>
      <c r="X294" s="7">
        <f t="shared" si="383"/>
        <v>687221.49409225385</v>
      </c>
      <c r="Y294" s="7">
        <f t="shared" si="383"/>
        <v>6147254.5135316327</v>
      </c>
      <c r="Z294" s="7">
        <f t="shared" si="383"/>
        <v>2595105.281040763</v>
      </c>
      <c r="AA294" s="7">
        <f t="shared" si="383"/>
        <v>154374135.84683284</v>
      </c>
      <c r="AB294" s="7">
        <f t="shared" si="383"/>
        <v>51308625.52829282</v>
      </c>
      <c r="AC294" s="7">
        <f t="shared" si="383"/>
        <v>3787023.8217503596</v>
      </c>
      <c r="AD294" s="7">
        <f t="shared" si="383"/>
        <v>6901111.7722945688</v>
      </c>
      <c r="AE294" s="7">
        <f t="shared" si="383"/>
        <v>1245238.3247829129</v>
      </c>
      <c r="AF294" s="7">
        <f t="shared" si="383"/>
        <v>1909517.7052709109</v>
      </c>
      <c r="AG294" s="7">
        <f t="shared" si="383"/>
        <v>2719545.3656332665</v>
      </c>
      <c r="AH294" s="7">
        <f t="shared" si="383"/>
        <v>9226378.2536909059</v>
      </c>
      <c r="AI294" s="7">
        <f t="shared" si="383"/>
        <v>3916201.8493647259</v>
      </c>
      <c r="AJ294" s="7">
        <f t="shared" si="383"/>
        <v>1942749.3060130086</v>
      </c>
      <c r="AK294" s="7">
        <f t="shared" si="383"/>
        <v>2043927.6660729374</v>
      </c>
      <c r="AL294" s="7">
        <f t="shared" si="383"/>
        <v>1751120.3188088925</v>
      </c>
      <c r="AM294" s="7">
        <f t="shared" si="383"/>
        <v>3472683.0602513347</v>
      </c>
      <c r="AN294" s="7">
        <f t="shared" si="383"/>
        <v>763264.1070669574</v>
      </c>
      <c r="AO294" s="7">
        <f t="shared" si="383"/>
        <v>31334514.198819611</v>
      </c>
      <c r="AP294" s="7">
        <f t="shared" si="383"/>
        <v>264084333.51600075</v>
      </c>
      <c r="AQ294" s="7">
        <f t="shared" si="383"/>
        <v>1737834.7964312015</v>
      </c>
      <c r="AR294" s="7">
        <f t="shared" si="383"/>
        <v>360680952.36619431</v>
      </c>
      <c r="AS294" s="7">
        <f t="shared" si="383"/>
        <v>27333896.679134607</v>
      </c>
      <c r="AT294" s="7">
        <f t="shared" si="383"/>
        <v>12954236.267761517</v>
      </c>
      <c r="AU294" s="7">
        <f t="shared" si="383"/>
        <v>2579291.6742936182</v>
      </c>
      <c r="AV294" s="7">
        <f t="shared" si="383"/>
        <v>3117226.8815337485</v>
      </c>
      <c r="AW294" s="7">
        <f t="shared" si="383"/>
        <v>2874815.1715849852</v>
      </c>
      <c r="AX294" s="7">
        <f t="shared" si="383"/>
        <v>816657.35430034681</v>
      </c>
      <c r="AY294" s="7">
        <f t="shared" si="383"/>
        <v>3457260.9974903096</v>
      </c>
      <c r="AZ294" s="7">
        <f t="shared" si="383"/>
        <v>108383392.64913414</v>
      </c>
      <c r="BA294" s="7">
        <f t="shared" si="383"/>
        <v>65909441.522085942</v>
      </c>
      <c r="BB294" s="7">
        <f t="shared" si="383"/>
        <v>69479986.836702973</v>
      </c>
      <c r="BC294" s="7">
        <f t="shared" si="383"/>
        <v>183689029.65272039</v>
      </c>
      <c r="BD294" s="7">
        <f t="shared" si="383"/>
        <v>19224629.34462535</v>
      </c>
      <c r="BE294" s="7">
        <f t="shared" si="383"/>
        <v>8816296.2515264042</v>
      </c>
      <c r="BF294" s="7">
        <f t="shared" si="383"/>
        <v>165357643.21174467</v>
      </c>
      <c r="BG294" s="7">
        <f t="shared" si="383"/>
        <v>8846030.0857002847</v>
      </c>
      <c r="BH294" s="7">
        <f t="shared" si="383"/>
        <v>4692303.5907456083</v>
      </c>
      <c r="BI294" s="7">
        <f t="shared" si="383"/>
        <v>3274324.2503516972</v>
      </c>
      <c r="BJ294" s="7">
        <f t="shared" si="383"/>
        <v>38757825.697699539</v>
      </c>
      <c r="BK294" s="7">
        <f t="shared" si="383"/>
        <v>227444948.3846896</v>
      </c>
      <c r="BL294" s="7">
        <f t="shared" si="383"/>
        <v>2326090.6524929791</v>
      </c>
      <c r="BM294" s="7">
        <f t="shared" si="383"/>
        <v>3144492.982872644</v>
      </c>
      <c r="BN294" s="7">
        <f t="shared" si="383"/>
        <v>22346241.830968991</v>
      </c>
      <c r="BO294" s="7">
        <f t="shared" si="383"/>
        <v>9596990.7953534964</v>
      </c>
      <c r="BP294" s="7">
        <f t="shared" ref="BP294:EA294" si="384">IF(BP291-BP292-BP293&lt;0,0,BP291-BP292-BP293)</f>
        <v>1164922.1189412</v>
      </c>
      <c r="BQ294" s="7">
        <f t="shared" si="384"/>
        <v>29098303.138128176</v>
      </c>
      <c r="BR294" s="7">
        <f t="shared" si="384"/>
        <v>36581052.06882108</v>
      </c>
      <c r="BS294" s="7">
        <f t="shared" si="384"/>
        <v>8154120.6586276125</v>
      </c>
      <c r="BT294" s="7">
        <f t="shared" si="384"/>
        <v>2440854.6481675236</v>
      </c>
      <c r="BU294" s="7">
        <f t="shared" si="384"/>
        <v>3122512.2063818341</v>
      </c>
      <c r="BV294" s="7">
        <f t="shared" si="384"/>
        <v>1017002.6739613296</v>
      </c>
      <c r="BW294" s="7">
        <f t="shared" si="384"/>
        <v>6438153.9912651386</v>
      </c>
      <c r="BX294" s="7">
        <f t="shared" si="384"/>
        <v>408931.69414501672</v>
      </c>
      <c r="BY294" s="7">
        <f t="shared" si="384"/>
        <v>2151869.2766584945</v>
      </c>
      <c r="BZ294" s="7">
        <f t="shared" si="384"/>
        <v>2192310.75335231</v>
      </c>
      <c r="CA294" s="7">
        <f t="shared" si="384"/>
        <v>475565.42419693549</v>
      </c>
      <c r="CB294" s="7">
        <f t="shared" si="384"/>
        <v>405955185.31673348</v>
      </c>
      <c r="CC294" s="7">
        <f t="shared" si="384"/>
        <v>2252249.8383578518</v>
      </c>
      <c r="CD294" s="7">
        <f t="shared" si="384"/>
        <v>2584474.4739168542</v>
      </c>
      <c r="CE294" s="7">
        <f t="shared" si="384"/>
        <v>1330310.7170225549</v>
      </c>
      <c r="CF294" s="7">
        <f t="shared" si="384"/>
        <v>1385539.6241184843</v>
      </c>
      <c r="CG294" s="7">
        <f t="shared" si="384"/>
        <v>2402625.9871106273</v>
      </c>
      <c r="CH294" s="7">
        <f t="shared" si="384"/>
        <v>1481326.7336069802</v>
      </c>
      <c r="CI294" s="7">
        <f t="shared" si="384"/>
        <v>4152227.9735948066</v>
      </c>
      <c r="CJ294" s="7">
        <f t="shared" si="384"/>
        <v>1757118.0963397813</v>
      </c>
      <c r="CK294" s="7">
        <f t="shared" si="384"/>
        <v>43064313.172844261</v>
      </c>
      <c r="CL294" s="7">
        <f t="shared" si="384"/>
        <v>11105783.670023561</v>
      </c>
      <c r="CM294" s="7">
        <f t="shared" si="384"/>
        <v>7392692.0674909232</v>
      </c>
      <c r="CN294" s="7">
        <f t="shared" si="384"/>
        <v>182268404.53374448</v>
      </c>
      <c r="CO294" s="7">
        <f t="shared" si="384"/>
        <v>66453352.377571099</v>
      </c>
      <c r="CP294" s="7">
        <f t="shared" si="384"/>
        <v>256215.02427641279</v>
      </c>
      <c r="CQ294" s="7">
        <f t="shared" si="384"/>
        <v>6962965.1353369178</v>
      </c>
      <c r="CR294" s="7">
        <f t="shared" si="384"/>
        <v>2869896.7133372044</v>
      </c>
      <c r="CS294" s="7">
        <f t="shared" si="384"/>
        <v>2472866.7432408794</v>
      </c>
      <c r="CT294" s="7">
        <f t="shared" si="384"/>
        <v>1387410.3129566417</v>
      </c>
      <c r="CU294" s="7">
        <f t="shared" si="384"/>
        <v>3629076.9014048302</v>
      </c>
      <c r="CV294" s="7">
        <f t="shared" si="384"/>
        <v>501479.57991480723</v>
      </c>
      <c r="CW294" s="7">
        <f t="shared" si="384"/>
        <v>1662961.0968451286</v>
      </c>
      <c r="CX294" s="7">
        <f t="shared" si="384"/>
        <v>2869443.1776617798</v>
      </c>
      <c r="CY294" s="7">
        <f t="shared" si="384"/>
        <v>775097.38992968411</v>
      </c>
      <c r="CZ294" s="7">
        <f t="shared" si="384"/>
        <v>12284084.170165829</v>
      </c>
      <c r="DA294" s="7">
        <f t="shared" si="384"/>
        <v>1797344.7817905461</v>
      </c>
      <c r="DB294" s="7">
        <f t="shared" si="384"/>
        <v>2863695.4358282033</v>
      </c>
      <c r="DC294" s="7">
        <f t="shared" si="384"/>
        <v>1388571.7939525542</v>
      </c>
      <c r="DD294" s="7">
        <f t="shared" si="384"/>
        <v>1349168.133336968</v>
      </c>
      <c r="DE294" s="7">
        <f t="shared" si="384"/>
        <v>1333349.175777056</v>
      </c>
      <c r="DF294" s="7">
        <f t="shared" si="384"/>
        <v>135726920.74293679</v>
      </c>
      <c r="DG294" s="7">
        <f t="shared" si="384"/>
        <v>468495.22080755071</v>
      </c>
      <c r="DH294" s="7">
        <f t="shared" si="384"/>
        <v>8396003.3990652245</v>
      </c>
      <c r="DI294" s="7">
        <f t="shared" si="384"/>
        <v>13072614.761462815</v>
      </c>
      <c r="DJ294" s="7">
        <f t="shared" si="384"/>
        <v>5160034.9968160084</v>
      </c>
      <c r="DK294" s="7">
        <f t="shared" si="384"/>
        <v>4153950.7887144592</v>
      </c>
      <c r="DL294" s="7">
        <f t="shared" si="384"/>
        <v>37956770.224715784</v>
      </c>
      <c r="DM294" s="7">
        <f t="shared" si="384"/>
        <v>3161305.4740893929</v>
      </c>
      <c r="DN294" s="7">
        <f t="shared" si="384"/>
        <v>6229793.7250688132</v>
      </c>
      <c r="DO294" s="7">
        <f t="shared" si="384"/>
        <v>22878409.437094945</v>
      </c>
      <c r="DP294" s="7">
        <f t="shared" si="384"/>
        <v>2387576.2658722745</v>
      </c>
      <c r="DQ294" s="7">
        <f t="shared" si="384"/>
        <v>528834.26032960787</v>
      </c>
      <c r="DR294" s="7">
        <f t="shared" si="384"/>
        <v>11888737.472907394</v>
      </c>
      <c r="DS294" s="7">
        <f t="shared" si="384"/>
        <v>6552318.0450374009</v>
      </c>
      <c r="DT294" s="7">
        <f t="shared" si="384"/>
        <v>2493069.0032634032</v>
      </c>
      <c r="DU294" s="7">
        <f t="shared" si="384"/>
        <v>3484767.1282988735</v>
      </c>
      <c r="DV294" s="7">
        <f t="shared" si="384"/>
        <v>3024554.5063225185</v>
      </c>
      <c r="DW294" s="7">
        <f t="shared" si="384"/>
        <v>3410723.4464044929</v>
      </c>
      <c r="DX294" s="7">
        <f t="shared" si="384"/>
        <v>1426092.7231218244</v>
      </c>
      <c r="DY294" s="7">
        <f t="shared" si="384"/>
        <v>2236422.5906992895</v>
      </c>
      <c r="DZ294" s="7">
        <f t="shared" si="384"/>
        <v>4301255.2883037934</v>
      </c>
      <c r="EA294" s="7">
        <f t="shared" si="384"/>
        <v>1014648.00247753</v>
      </c>
      <c r="EB294" s="7">
        <f t="shared" ref="EB294:FX294" si="385">IF(EB291-EB292-EB293&lt;0,0,EB291-EB292-EB293)</f>
        <v>3842079.7323514004</v>
      </c>
      <c r="EC294" s="7">
        <f t="shared" si="385"/>
        <v>2657646.0279973126</v>
      </c>
      <c r="ED294" s="7">
        <f t="shared" si="385"/>
        <v>4211023.0113094077</v>
      </c>
      <c r="EE294" s="7">
        <f t="shared" si="385"/>
        <v>2555357.8692852966</v>
      </c>
      <c r="EF294" s="7">
        <f t="shared" si="385"/>
        <v>12337483.414008992</v>
      </c>
      <c r="EG294" s="7">
        <f t="shared" si="385"/>
        <v>2531967.8925421517</v>
      </c>
      <c r="EH294" s="7">
        <f t="shared" si="385"/>
        <v>2901451.5517879897</v>
      </c>
      <c r="EI294" s="7">
        <f t="shared" si="385"/>
        <v>115044190.61784393</v>
      </c>
      <c r="EJ294" s="7">
        <f t="shared" si="385"/>
        <v>67518571.892907858</v>
      </c>
      <c r="EK294" s="7">
        <f t="shared" si="385"/>
        <v>3532478.0809540967</v>
      </c>
      <c r="EL294" s="7">
        <f t="shared" si="385"/>
        <v>3604255.1297603957</v>
      </c>
      <c r="EM294" s="7">
        <f t="shared" si="385"/>
        <v>2560711.4380019722</v>
      </c>
      <c r="EN294" s="7">
        <f t="shared" si="385"/>
        <v>8417380.0137494858</v>
      </c>
      <c r="EO294" s="7">
        <f t="shared" si="385"/>
        <v>2733648.0418836568</v>
      </c>
      <c r="EP294" s="7">
        <f t="shared" si="385"/>
        <v>1793452.8336489564</v>
      </c>
      <c r="EQ294" s="7">
        <f t="shared" si="385"/>
        <v>15810204.082044741</v>
      </c>
      <c r="ER294" s="7">
        <f t="shared" si="385"/>
        <v>1933124.7067581562</v>
      </c>
      <c r="ES294" s="7">
        <f t="shared" si="385"/>
        <v>1997158.7214659685</v>
      </c>
      <c r="ET294" s="7">
        <f t="shared" si="385"/>
        <v>2554176.9120209152</v>
      </c>
      <c r="EU294" s="7">
        <f t="shared" si="385"/>
        <v>5427858.5220660986</v>
      </c>
      <c r="EV294" s="7">
        <f t="shared" si="385"/>
        <v>1001606.5773169813</v>
      </c>
      <c r="EW294" s="7">
        <f t="shared" si="385"/>
        <v>4457876.6042142883</v>
      </c>
      <c r="EX294" s="7">
        <f t="shared" si="385"/>
        <v>2656040.223674817</v>
      </c>
      <c r="EY294" s="7">
        <f t="shared" si="385"/>
        <v>4762449.3790612258</v>
      </c>
      <c r="EZ294" s="7">
        <f t="shared" si="385"/>
        <v>1575396.8086586823</v>
      </c>
      <c r="FA294" s="7">
        <f t="shared" si="385"/>
        <v>8606924.496104531</v>
      </c>
      <c r="FB294" s="7">
        <f t="shared" si="385"/>
        <v>194333.76370604197</v>
      </c>
      <c r="FC294" s="7">
        <f t="shared" si="385"/>
        <v>11895584.261042781</v>
      </c>
      <c r="FD294" s="7">
        <f t="shared" si="385"/>
        <v>3378722.9238309171</v>
      </c>
      <c r="FE294" s="7">
        <f t="shared" si="385"/>
        <v>1228758.3741801446</v>
      </c>
      <c r="FF294" s="7">
        <f t="shared" si="385"/>
        <v>2556554.0667152684</v>
      </c>
      <c r="FG294" s="7">
        <f t="shared" si="385"/>
        <v>1622671.5233277262</v>
      </c>
      <c r="FH294" s="7">
        <f t="shared" si="385"/>
        <v>628361.06842626445</v>
      </c>
      <c r="FI294" s="7">
        <f t="shared" si="385"/>
        <v>4154036.0115429298</v>
      </c>
      <c r="FJ294" s="7">
        <f t="shared" si="385"/>
        <v>1.1641532182693481E-10</v>
      </c>
      <c r="FK294" s="7">
        <f t="shared" si="385"/>
        <v>3164422.0499685761</v>
      </c>
      <c r="FL294" s="7">
        <f t="shared" si="385"/>
        <v>26950448.433255881</v>
      </c>
      <c r="FM294" s="7">
        <f t="shared" si="385"/>
        <v>20581765.040590167</v>
      </c>
      <c r="FN294" s="7">
        <f t="shared" si="385"/>
        <v>143217719.95804879</v>
      </c>
      <c r="FO294" s="7">
        <f t="shared" si="385"/>
        <v>7.5669959187507629E-10</v>
      </c>
      <c r="FP294" s="7">
        <f t="shared" si="385"/>
        <v>4279055.0204169359</v>
      </c>
      <c r="FQ294" s="7">
        <f t="shared" si="385"/>
        <v>490069.11756041279</v>
      </c>
      <c r="FR294" s="7">
        <f t="shared" si="385"/>
        <v>0</v>
      </c>
      <c r="FS294" s="7">
        <f t="shared" si="385"/>
        <v>278491.05935406114</v>
      </c>
      <c r="FT294" s="7">
        <f t="shared" si="385"/>
        <v>0</v>
      </c>
      <c r="FU294" s="7">
        <f t="shared" si="385"/>
        <v>5906314.2120415559</v>
      </c>
      <c r="FV294" s="7">
        <f t="shared" si="385"/>
        <v>5016380.7426900584</v>
      </c>
      <c r="FW294" s="7">
        <f t="shared" si="385"/>
        <v>2449083.9105071374</v>
      </c>
      <c r="FX294" s="7">
        <f t="shared" si="385"/>
        <v>835964.9357486465</v>
      </c>
      <c r="FY294" s="7"/>
      <c r="FZ294" s="105">
        <f>SUM(C294:FX294)</f>
        <v>4989404399.1993866</v>
      </c>
      <c r="GA294" s="89">
        <v>4989404399.4200001</v>
      </c>
      <c r="GB294" s="106">
        <f>FZ294-GA294</f>
        <v>-0.22061347961425781</v>
      </c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</row>
    <row r="295" spans="1:195" x14ac:dyDescent="0.2">
      <c r="A295" s="6" t="s">
        <v>863</v>
      </c>
      <c r="B295" s="7" t="s">
        <v>864</v>
      </c>
      <c r="C295" s="7">
        <f t="shared" ref="C295:BN295" si="386">IF(MIN((((C278*-$GE$279)+C288)),(C63-C283))&lt;0,0,(MIN((((C278*-$GE$279)+C288)),(C63-C283))))</f>
        <v>0</v>
      </c>
      <c r="D295" s="7">
        <f t="shared" si="386"/>
        <v>0</v>
      </c>
      <c r="E295" s="7">
        <f t="shared" si="386"/>
        <v>0</v>
      </c>
      <c r="F295" s="7">
        <f t="shared" si="386"/>
        <v>0</v>
      </c>
      <c r="G295" s="7">
        <f t="shared" si="386"/>
        <v>0</v>
      </c>
      <c r="H295" s="7">
        <f t="shared" si="386"/>
        <v>0</v>
      </c>
      <c r="I295" s="7">
        <f t="shared" si="386"/>
        <v>0</v>
      </c>
      <c r="J295" s="7">
        <f t="shared" si="386"/>
        <v>0</v>
      </c>
      <c r="K295" s="7">
        <f t="shared" si="386"/>
        <v>0</v>
      </c>
      <c r="L295" s="7">
        <f t="shared" si="386"/>
        <v>0</v>
      </c>
      <c r="M295" s="7">
        <f t="shared" si="386"/>
        <v>0</v>
      </c>
      <c r="N295" s="7">
        <f t="shared" si="386"/>
        <v>0</v>
      </c>
      <c r="O295" s="7">
        <f t="shared" si="386"/>
        <v>0</v>
      </c>
      <c r="P295" s="7">
        <f t="shared" si="386"/>
        <v>0</v>
      </c>
      <c r="Q295" s="7">
        <f t="shared" si="386"/>
        <v>0</v>
      </c>
      <c r="R295" s="7">
        <f t="shared" si="386"/>
        <v>0</v>
      </c>
      <c r="S295" s="7">
        <f t="shared" si="386"/>
        <v>0</v>
      </c>
      <c r="T295" s="7">
        <f t="shared" si="386"/>
        <v>0</v>
      </c>
      <c r="U295" s="7">
        <f t="shared" si="386"/>
        <v>0</v>
      </c>
      <c r="V295" s="7">
        <f t="shared" si="386"/>
        <v>0</v>
      </c>
      <c r="W295" s="7">
        <f t="shared" si="386"/>
        <v>0</v>
      </c>
      <c r="X295" s="7">
        <f t="shared" si="386"/>
        <v>0</v>
      </c>
      <c r="Y295" s="7">
        <f t="shared" si="386"/>
        <v>0</v>
      </c>
      <c r="Z295" s="7">
        <f t="shared" si="386"/>
        <v>0</v>
      </c>
      <c r="AA295" s="7">
        <f t="shared" si="386"/>
        <v>0</v>
      </c>
      <c r="AB295" s="7">
        <f t="shared" si="386"/>
        <v>0</v>
      </c>
      <c r="AC295" s="7">
        <f t="shared" si="386"/>
        <v>0</v>
      </c>
      <c r="AD295" s="7">
        <f t="shared" si="386"/>
        <v>0</v>
      </c>
      <c r="AE295" s="7">
        <f t="shared" si="386"/>
        <v>0</v>
      </c>
      <c r="AF295" s="7">
        <f t="shared" si="386"/>
        <v>0</v>
      </c>
      <c r="AG295" s="7">
        <f t="shared" si="386"/>
        <v>0</v>
      </c>
      <c r="AH295" s="7">
        <f t="shared" si="386"/>
        <v>0</v>
      </c>
      <c r="AI295" s="7">
        <f t="shared" si="386"/>
        <v>0</v>
      </c>
      <c r="AJ295" s="7">
        <f t="shared" si="386"/>
        <v>0</v>
      </c>
      <c r="AK295" s="7">
        <f t="shared" si="386"/>
        <v>0</v>
      </c>
      <c r="AL295" s="7">
        <f t="shared" si="386"/>
        <v>0</v>
      </c>
      <c r="AM295" s="7">
        <f t="shared" si="386"/>
        <v>0</v>
      </c>
      <c r="AN295" s="7">
        <f t="shared" si="386"/>
        <v>0</v>
      </c>
      <c r="AO295" s="7">
        <f t="shared" si="386"/>
        <v>0</v>
      </c>
      <c r="AP295" s="7">
        <f t="shared" si="386"/>
        <v>0</v>
      </c>
      <c r="AQ295" s="7">
        <f t="shared" si="386"/>
        <v>0</v>
      </c>
      <c r="AR295" s="7">
        <f t="shared" si="386"/>
        <v>0</v>
      </c>
      <c r="AS295" s="7">
        <f t="shared" si="386"/>
        <v>0</v>
      </c>
      <c r="AT295" s="7">
        <f t="shared" si="386"/>
        <v>0</v>
      </c>
      <c r="AU295" s="7">
        <f t="shared" si="386"/>
        <v>0</v>
      </c>
      <c r="AV295" s="7">
        <f t="shared" si="386"/>
        <v>0</v>
      </c>
      <c r="AW295" s="7">
        <f t="shared" si="386"/>
        <v>0</v>
      </c>
      <c r="AX295" s="7">
        <f t="shared" si="386"/>
        <v>0</v>
      </c>
      <c r="AY295" s="7">
        <f t="shared" si="386"/>
        <v>0</v>
      </c>
      <c r="AZ295" s="7">
        <f t="shared" si="386"/>
        <v>0</v>
      </c>
      <c r="BA295" s="7">
        <f t="shared" si="386"/>
        <v>0</v>
      </c>
      <c r="BB295" s="7">
        <f t="shared" si="386"/>
        <v>0</v>
      </c>
      <c r="BC295" s="7">
        <f t="shared" si="386"/>
        <v>0</v>
      </c>
      <c r="BD295" s="7">
        <f t="shared" si="386"/>
        <v>0</v>
      </c>
      <c r="BE295" s="7">
        <f t="shared" si="386"/>
        <v>0</v>
      </c>
      <c r="BF295" s="7">
        <f t="shared" si="386"/>
        <v>0</v>
      </c>
      <c r="BG295" s="7">
        <f t="shared" si="386"/>
        <v>0</v>
      </c>
      <c r="BH295" s="7">
        <f t="shared" si="386"/>
        <v>0</v>
      </c>
      <c r="BI295" s="7">
        <f t="shared" si="386"/>
        <v>0</v>
      </c>
      <c r="BJ295" s="7">
        <f t="shared" si="386"/>
        <v>0</v>
      </c>
      <c r="BK295" s="7">
        <f t="shared" si="386"/>
        <v>0</v>
      </c>
      <c r="BL295" s="7">
        <f t="shared" si="386"/>
        <v>0</v>
      </c>
      <c r="BM295" s="7">
        <f t="shared" si="386"/>
        <v>0</v>
      </c>
      <c r="BN295" s="7">
        <f t="shared" si="386"/>
        <v>0</v>
      </c>
      <c r="BO295" s="7">
        <f t="shared" ref="BO295:DZ295" si="387">IF(MIN((((BO278*-$GE$279)+BO288)),(BO63-BO283))&lt;0,0,(MIN((((BO278*-$GE$279)+BO288)),(BO63-BO283))))</f>
        <v>0</v>
      </c>
      <c r="BP295" s="7">
        <f t="shared" si="387"/>
        <v>0</v>
      </c>
      <c r="BQ295" s="7">
        <f t="shared" si="387"/>
        <v>0</v>
      </c>
      <c r="BR295" s="7">
        <f t="shared" si="387"/>
        <v>0</v>
      </c>
      <c r="BS295" s="7">
        <f t="shared" si="387"/>
        <v>0</v>
      </c>
      <c r="BT295" s="7">
        <f t="shared" si="387"/>
        <v>0</v>
      </c>
      <c r="BU295" s="7">
        <f t="shared" si="387"/>
        <v>0</v>
      </c>
      <c r="BV295" s="7">
        <f t="shared" si="387"/>
        <v>0</v>
      </c>
      <c r="BW295" s="7">
        <f t="shared" si="387"/>
        <v>0</v>
      </c>
      <c r="BX295" s="7">
        <f t="shared" si="387"/>
        <v>0</v>
      </c>
      <c r="BY295" s="7">
        <f t="shared" si="387"/>
        <v>0</v>
      </c>
      <c r="BZ295" s="7">
        <f t="shared" si="387"/>
        <v>0</v>
      </c>
      <c r="CA295" s="7">
        <f t="shared" si="387"/>
        <v>0</v>
      </c>
      <c r="CB295" s="7">
        <f t="shared" si="387"/>
        <v>0</v>
      </c>
      <c r="CC295" s="7">
        <f t="shared" si="387"/>
        <v>0</v>
      </c>
      <c r="CD295" s="7">
        <f t="shared" si="387"/>
        <v>0</v>
      </c>
      <c r="CE295" s="7">
        <f t="shared" si="387"/>
        <v>0</v>
      </c>
      <c r="CF295" s="7">
        <f t="shared" si="387"/>
        <v>0</v>
      </c>
      <c r="CG295" s="7">
        <f t="shared" si="387"/>
        <v>0</v>
      </c>
      <c r="CH295" s="7">
        <f t="shared" si="387"/>
        <v>0</v>
      </c>
      <c r="CI295" s="7">
        <f t="shared" si="387"/>
        <v>0</v>
      </c>
      <c r="CJ295" s="7">
        <f t="shared" si="387"/>
        <v>0</v>
      </c>
      <c r="CK295" s="7">
        <f t="shared" si="387"/>
        <v>0</v>
      </c>
      <c r="CL295" s="7">
        <f t="shared" si="387"/>
        <v>0</v>
      </c>
      <c r="CM295" s="7">
        <f t="shared" si="387"/>
        <v>0</v>
      </c>
      <c r="CN295" s="7">
        <f t="shared" si="387"/>
        <v>0</v>
      </c>
      <c r="CO295" s="7">
        <f t="shared" si="387"/>
        <v>0</v>
      </c>
      <c r="CP295" s="7">
        <f t="shared" si="387"/>
        <v>0</v>
      </c>
      <c r="CQ295" s="7">
        <f t="shared" si="387"/>
        <v>0</v>
      </c>
      <c r="CR295" s="7">
        <f t="shared" si="387"/>
        <v>0</v>
      </c>
      <c r="CS295" s="7">
        <f t="shared" si="387"/>
        <v>0</v>
      </c>
      <c r="CT295" s="7">
        <f t="shared" si="387"/>
        <v>0</v>
      </c>
      <c r="CU295" s="7">
        <f t="shared" si="387"/>
        <v>0</v>
      </c>
      <c r="CV295" s="7">
        <f t="shared" si="387"/>
        <v>0</v>
      </c>
      <c r="CW295" s="7">
        <f t="shared" si="387"/>
        <v>0</v>
      </c>
      <c r="CX295" s="7">
        <f t="shared" si="387"/>
        <v>0</v>
      </c>
      <c r="CY295" s="7">
        <f t="shared" si="387"/>
        <v>0</v>
      </c>
      <c r="CZ295" s="7">
        <f t="shared" si="387"/>
        <v>0</v>
      </c>
      <c r="DA295" s="7">
        <f t="shared" si="387"/>
        <v>0</v>
      </c>
      <c r="DB295" s="7">
        <f t="shared" si="387"/>
        <v>0</v>
      </c>
      <c r="DC295" s="7">
        <f t="shared" si="387"/>
        <v>0</v>
      </c>
      <c r="DD295" s="7">
        <f t="shared" si="387"/>
        <v>0</v>
      </c>
      <c r="DE295" s="7">
        <f t="shared" si="387"/>
        <v>0</v>
      </c>
      <c r="DF295" s="7">
        <f t="shared" si="387"/>
        <v>0</v>
      </c>
      <c r="DG295" s="7">
        <f t="shared" si="387"/>
        <v>0</v>
      </c>
      <c r="DH295" s="7">
        <f t="shared" si="387"/>
        <v>0</v>
      </c>
      <c r="DI295" s="7">
        <f t="shared" si="387"/>
        <v>0</v>
      </c>
      <c r="DJ295" s="7">
        <f t="shared" si="387"/>
        <v>0</v>
      </c>
      <c r="DK295" s="7">
        <f t="shared" si="387"/>
        <v>0</v>
      </c>
      <c r="DL295" s="7">
        <f t="shared" si="387"/>
        <v>0</v>
      </c>
      <c r="DM295" s="7">
        <f t="shared" si="387"/>
        <v>0</v>
      </c>
      <c r="DN295" s="7">
        <f t="shared" si="387"/>
        <v>0</v>
      </c>
      <c r="DO295" s="7">
        <f t="shared" si="387"/>
        <v>0</v>
      </c>
      <c r="DP295" s="7">
        <f t="shared" si="387"/>
        <v>0</v>
      </c>
      <c r="DQ295" s="7">
        <f t="shared" si="387"/>
        <v>0</v>
      </c>
      <c r="DR295" s="7">
        <f t="shared" si="387"/>
        <v>0</v>
      </c>
      <c r="DS295" s="7">
        <f t="shared" si="387"/>
        <v>0</v>
      </c>
      <c r="DT295" s="7">
        <f t="shared" si="387"/>
        <v>0</v>
      </c>
      <c r="DU295" s="7">
        <f t="shared" si="387"/>
        <v>0</v>
      </c>
      <c r="DV295" s="7">
        <f t="shared" si="387"/>
        <v>0</v>
      </c>
      <c r="DW295" s="7">
        <f t="shared" si="387"/>
        <v>0</v>
      </c>
      <c r="DX295" s="7">
        <f t="shared" si="387"/>
        <v>0</v>
      </c>
      <c r="DY295" s="7">
        <f t="shared" si="387"/>
        <v>0</v>
      </c>
      <c r="DZ295" s="7">
        <f t="shared" si="387"/>
        <v>0</v>
      </c>
      <c r="EA295" s="7">
        <f t="shared" ref="EA295:FX295" si="388">IF(MIN((((EA278*-$GE$279)+EA288)),(EA63-EA283))&lt;0,0,(MIN((((EA278*-$GE$279)+EA288)),(EA63-EA283))))</f>
        <v>0</v>
      </c>
      <c r="EB295" s="7">
        <f t="shared" si="388"/>
        <v>0</v>
      </c>
      <c r="EC295" s="7">
        <f t="shared" si="388"/>
        <v>0</v>
      </c>
      <c r="ED295" s="7">
        <f t="shared" si="388"/>
        <v>0</v>
      </c>
      <c r="EE295" s="7">
        <f t="shared" si="388"/>
        <v>0</v>
      </c>
      <c r="EF295" s="7">
        <f t="shared" si="388"/>
        <v>0</v>
      </c>
      <c r="EG295" s="7">
        <f t="shared" si="388"/>
        <v>0</v>
      </c>
      <c r="EH295" s="7">
        <f t="shared" si="388"/>
        <v>0</v>
      </c>
      <c r="EI295" s="7">
        <f t="shared" si="388"/>
        <v>0</v>
      </c>
      <c r="EJ295" s="7">
        <f t="shared" si="388"/>
        <v>0</v>
      </c>
      <c r="EK295" s="7">
        <f t="shared" si="388"/>
        <v>0</v>
      </c>
      <c r="EL295" s="7">
        <f t="shared" si="388"/>
        <v>0</v>
      </c>
      <c r="EM295" s="7">
        <f t="shared" si="388"/>
        <v>0</v>
      </c>
      <c r="EN295" s="7">
        <f t="shared" si="388"/>
        <v>0</v>
      </c>
      <c r="EO295" s="7">
        <f t="shared" si="388"/>
        <v>0</v>
      </c>
      <c r="EP295" s="7">
        <f t="shared" si="388"/>
        <v>0</v>
      </c>
      <c r="EQ295" s="7">
        <f t="shared" si="388"/>
        <v>0</v>
      </c>
      <c r="ER295" s="7">
        <f t="shared" si="388"/>
        <v>0</v>
      </c>
      <c r="ES295" s="7">
        <f t="shared" si="388"/>
        <v>0</v>
      </c>
      <c r="ET295" s="7">
        <f t="shared" si="388"/>
        <v>0</v>
      </c>
      <c r="EU295" s="7">
        <f t="shared" si="388"/>
        <v>0</v>
      </c>
      <c r="EV295" s="7">
        <f t="shared" si="388"/>
        <v>0</v>
      </c>
      <c r="EW295" s="7">
        <f t="shared" si="388"/>
        <v>0</v>
      </c>
      <c r="EX295" s="7">
        <f t="shared" si="388"/>
        <v>0</v>
      </c>
      <c r="EY295" s="7">
        <f t="shared" si="388"/>
        <v>0</v>
      </c>
      <c r="EZ295" s="7">
        <f t="shared" si="388"/>
        <v>0</v>
      </c>
      <c r="FA295" s="7">
        <f t="shared" si="388"/>
        <v>0</v>
      </c>
      <c r="FB295" s="7">
        <f t="shared" si="388"/>
        <v>0</v>
      </c>
      <c r="FC295" s="7">
        <f t="shared" si="388"/>
        <v>0</v>
      </c>
      <c r="FD295" s="7">
        <f t="shared" si="388"/>
        <v>0</v>
      </c>
      <c r="FE295" s="7">
        <f t="shared" si="388"/>
        <v>0</v>
      </c>
      <c r="FF295" s="7">
        <f t="shared" si="388"/>
        <v>0</v>
      </c>
      <c r="FG295" s="7">
        <f t="shared" si="388"/>
        <v>0</v>
      </c>
      <c r="FH295" s="7">
        <f t="shared" si="388"/>
        <v>0</v>
      </c>
      <c r="FI295" s="7">
        <f t="shared" si="388"/>
        <v>0</v>
      </c>
      <c r="FJ295" s="7">
        <f t="shared" si="388"/>
        <v>631.21000000007916</v>
      </c>
      <c r="FK295" s="7">
        <f t="shared" si="388"/>
        <v>0</v>
      </c>
      <c r="FL295" s="7">
        <f t="shared" si="388"/>
        <v>0</v>
      </c>
      <c r="FM295" s="7">
        <f t="shared" si="388"/>
        <v>0</v>
      </c>
      <c r="FN295" s="7">
        <f t="shared" si="388"/>
        <v>0</v>
      </c>
      <c r="FO295" s="7">
        <f t="shared" si="388"/>
        <v>1557.9600000000792</v>
      </c>
      <c r="FP295" s="7">
        <f t="shared" si="388"/>
        <v>0</v>
      </c>
      <c r="FQ295" s="7">
        <f t="shared" si="388"/>
        <v>0</v>
      </c>
      <c r="FR295" s="7">
        <f t="shared" si="388"/>
        <v>147.5800000000163</v>
      </c>
      <c r="FS295" s="7">
        <f t="shared" si="388"/>
        <v>0</v>
      </c>
      <c r="FT295" s="7">
        <f t="shared" si="388"/>
        <v>407.98000000001048</v>
      </c>
      <c r="FU295" s="7">
        <f t="shared" si="388"/>
        <v>0</v>
      </c>
      <c r="FV295" s="7">
        <f t="shared" si="388"/>
        <v>0</v>
      </c>
      <c r="FW295" s="7">
        <f t="shared" si="388"/>
        <v>0</v>
      </c>
      <c r="FX295" s="7">
        <f t="shared" si="388"/>
        <v>0</v>
      </c>
      <c r="FY295" s="7"/>
      <c r="FZ295" s="105">
        <f>SUM(C295:FX295)</f>
        <v>2744.7300000001851</v>
      </c>
      <c r="GA295" s="112" t="s">
        <v>865</v>
      </c>
      <c r="GB295" s="113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</row>
    <row r="296" spans="1:19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105"/>
      <c r="GA296" s="7"/>
      <c r="GB296" s="7"/>
      <c r="GC296" s="114"/>
      <c r="GD296" s="7"/>
      <c r="GE296" s="7"/>
      <c r="GF296" s="7"/>
      <c r="GG296" s="7"/>
      <c r="GH296" s="7"/>
      <c r="GI296" s="7"/>
      <c r="GJ296" s="7"/>
      <c r="GK296" s="7"/>
      <c r="GL296" s="7"/>
      <c r="GM296" s="7"/>
    </row>
    <row r="297" spans="1:195" x14ac:dyDescent="0.2">
      <c r="A297" s="6" t="s">
        <v>866</v>
      </c>
      <c r="B297" s="7" t="s">
        <v>867</v>
      </c>
      <c r="C297" s="7">
        <f>(C291-C295)/C102</f>
        <v>9978.4578610217086</v>
      </c>
      <c r="D297" s="7">
        <f t="shared" ref="D297:BO297" si="389">(D291-D295)/D102</f>
        <v>9487.6708907684551</v>
      </c>
      <c r="E297" s="7">
        <f t="shared" si="389"/>
        <v>10196.957189538462</v>
      </c>
      <c r="F297" s="7">
        <f t="shared" si="389"/>
        <v>9319.8999392735768</v>
      </c>
      <c r="G297" s="7">
        <f t="shared" si="389"/>
        <v>9942.4485869311466</v>
      </c>
      <c r="H297" s="7">
        <f t="shared" si="389"/>
        <v>9867.3371087535215</v>
      </c>
      <c r="I297" s="7">
        <f t="shared" si="389"/>
        <v>9993.3667229988096</v>
      </c>
      <c r="J297" s="7">
        <f t="shared" si="389"/>
        <v>9244.6382708657111</v>
      </c>
      <c r="K297" s="7">
        <f t="shared" si="389"/>
        <v>13458.569091752162</v>
      </c>
      <c r="L297" s="7">
        <f t="shared" si="389"/>
        <v>9941.5844636585334</v>
      </c>
      <c r="M297" s="7">
        <f t="shared" si="389"/>
        <v>11351.041100865541</v>
      </c>
      <c r="N297" s="7">
        <f t="shared" si="389"/>
        <v>9574.6207813970414</v>
      </c>
      <c r="O297" s="7">
        <f t="shared" si="389"/>
        <v>9152.3494887169163</v>
      </c>
      <c r="P297" s="7">
        <f t="shared" si="389"/>
        <v>13388.034925755757</v>
      </c>
      <c r="Q297" s="7">
        <f t="shared" si="389"/>
        <v>10353.506733414668</v>
      </c>
      <c r="R297" s="7">
        <f t="shared" si="389"/>
        <v>9169.6213611448529</v>
      </c>
      <c r="S297" s="7">
        <f t="shared" si="389"/>
        <v>9678.6229498642751</v>
      </c>
      <c r="T297" s="7">
        <f t="shared" si="389"/>
        <v>16003.343266790625</v>
      </c>
      <c r="U297" s="7">
        <f t="shared" si="389"/>
        <v>19417.281133549557</v>
      </c>
      <c r="V297" s="7">
        <f t="shared" si="389"/>
        <v>12722.699978833505</v>
      </c>
      <c r="W297" s="7">
        <f t="shared" si="389"/>
        <v>16766.783952180518</v>
      </c>
      <c r="X297" s="7">
        <f t="shared" si="389"/>
        <v>18851.705178325075</v>
      </c>
      <c r="Y297" s="7">
        <f t="shared" si="389"/>
        <v>9691.635341456109</v>
      </c>
      <c r="Z297" s="7">
        <f t="shared" si="389"/>
        <v>13314.903023198187</v>
      </c>
      <c r="AA297" s="7">
        <f t="shared" si="389"/>
        <v>9399.8582649505843</v>
      </c>
      <c r="AB297" s="7">
        <f t="shared" si="389"/>
        <v>9499.0782216707739</v>
      </c>
      <c r="AC297" s="7">
        <f t="shared" si="389"/>
        <v>9651.9659544525493</v>
      </c>
      <c r="AD297" s="7">
        <f t="shared" si="389"/>
        <v>9311.0903969989995</v>
      </c>
      <c r="AE297" s="7">
        <f t="shared" si="389"/>
        <v>17573.746508793953</v>
      </c>
      <c r="AF297" s="7">
        <f t="shared" si="389"/>
        <v>15967.188357888504</v>
      </c>
      <c r="AG297" s="7">
        <f t="shared" si="389"/>
        <v>10480.402663283239</v>
      </c>
      <c r="AH297" s="7">
        <f t="shared" si="389"/>
        <v>9639.4696519883146</v>
      </c>
      <c r="AI297" s="7">
        <f t="shared" si="389"/>
        <v>11427.231721784499</v>
      </c>
      <c r="AJ297" s="7">
        <f t="shared" si="389"/>
        <v>16813.53189998187</v>
      </c>
      <c r="AK297" s="7">
        <f t="shared" si="389"/>
        <v>15105.443407544064</v>
      </c>
      <c r="AL297" s="7">
        <f t="shared" si="389"/>
        <v>12975.898482813538</v>
      </c>
      <c r="AM297" s="7">
        <f t="shared" si="389"/>
        <v>10902.250258748143</v>
      </c>
      <c r="AN297" s="7">
        <f t="shared" si="389"/>
        <v>11985.396499646429</v>
      </c>
      <c r="AO297" s="7">
        <f t="shared" si="389"/>
        <v>9243.4626845093007</v>
      </c>
      <c r="AP297" s="7">
        <f t="shared" si="389"/>
        <v>9936.1918459961707</v>
      </c>
      <c r="AQ297" s="7">
        <f t="shared" si="389"/>
        <v>14233.226915191277</v>
      </c>
      <c r="AR297" s="7">
        <f t="shared" si="389"/>
        <v>9190.5014917299141</v>
      </c>
      <c r="AS297" s="7">
        <f t="shared" si="389"/>
        <v>10039.81013743553</v>
      </c>
      <c r="AT297" s="7">
        <f t="shared" si="389"/>
        <v>9375.4407680622844</v>
      </c>
      <c r="AU297" s="7">
        <f t="shared" si="389"/>
        <v>13645.007541615529</v>
      </c>
      <c r="AV297" s="7">
        <f t="shared" si="389"/>
        <v>12978.163945285181</v>
      </c>
      <c r="AW297" s="7">
        <f t="shared" si="389"/>
        <v>13996.13953520478</v>
      </c>
      <c r="AX297" s="7">
        <f t="shared" si="389"/>
        <v>19112.96276866685</v>
      </c>
      <c r="AY297" s="7">
        <f t="shared" si="389"/>
        <v>11388.80093597785</v>
      </c>
      <c r="AZ297" s="7">
        <f t="shared" si="389"/>
        <v>9455.5486898252821</v>
      </c>
      <c r="BA297" s="7">
        <f t="shared" si="389"/>
        <v>9074.1984869494081</v>
      </c>
      <c r="BB297" s="7">
        <f t="shared" si="389"/>
        <v>9126.1022565650546</v>
      </c>
      <c r="BC297" s="7">
        <f t="shared" si="389"/>
        <v>9435.123984887914</v>
      </c>
      <c r="BD297" s="7">
        <f t="shared" si="389"/>
        <v>9074.2193880997693</v>
      </c>
      <c r="BE297" s="7">
        <f t="shared" si="389"/>
        <v>9615.4137871547337</v>
      </c>
      <c r="BF297" s="7">
        <f t="shared" si="389"/>
        <v>9057.6454158313172</v>
      </c>
      <c r="BG297" s="7">
        <f t="shared" si="389"/>
        <v>10233.158138017978</v>
      </c>
      <c r="BH297" s="7">
        <f t="shared" si="389"/>
        <v>10532.027195724992</v>
      </c>
      <c r="BI297" s="7">
        <f t="shared" si="389"/>
        <v>13729.356681007861</v>
      </c>
      <c r="BJ297" s="7">
        <f t="shared" si="389"/>
        <v>9073.8845401041035</v>
      </c>
      <c r="BK297" s="7">
        <f t="shared" si="389"/>
        <v>9164.5866773275975</v>
      </c>
      <c r="BL297" s="7">
        <f t="shared" si="389"/>
        <v>17068.038936194487</v>
      </c>
      <c r="BM297" s="7">
        <f t="shared" si="389"/>
        <v>12721.077319102655</v>
      </c>
      <c r="BN297" s="7">
        <f t="shared" si="389"/>
        <v>9079.1479895443681</v>
      </c>
      <c r="BO297" s="7">
        <f t="shared" si="389"/>
        <v>9457.8891573818764</v>
      </c>
      <c r="BP297" s="7">
        <f t="shared" ref="BP297:EA297" si="390">(BP291-BP295)/BP102</f>
        <v>15490.940575542627</v>
      </c>
      <c r="BQ297" s="7">
        <f t="shared" si="390"/>
        <v>9984.6389683588441</v>
      </c>
      <c r="BR297" s="7">
        <f t="shared" si="390"/>
        <v>9276.7288366823359</v>
      </c>
      <c r="BS297" s="7">
        <f t="shared" si="390"/>
        <v>10247.715050211162</v>
      </c>
      <c r="BT297" s="7">
        <f t="shared" si="390"/>
        <v>11566.188050100767</v>
      </c>
      <c r="BU297" s="7">
        <f t="shared" si="390"/>
        <v>11790.605379573764</v>
      </c>
      <c r="BV297" s="7">
        <f t="shared" si="390"/>
        <v>9549.1352424302113</v>
      </c>
      <c r="BW297" s="7">
        <f t="shared" si="390"/>
        <v>9420.690396430633</v>
      </c>
      <c r="BX297" s="7">
        <f t="shared" si="390"/>
        <v>20177.010634183225</v>
      </c>
      <c r="BY297" s="7">
        <f t="shared" si="390"/>
        <v>10467.084757439035</v>
      </c>
      <c r="BZ297" s="7">
        <f t="shared" si="390"/>
        <v>13785.637513400909</v>
      </c>
      <c r="CA297" s="7">
        <f t="shared" si="390"/>
        <v>16455.787712196729</v>
      </c>
      <c r="CB297" s="7">
        <f t="shared" si="390"/>
        <v>9341.9968674482679</v>
      </c>
      <c r="CC297" s="7">
        <f t="shared" si="390"/>
        <v>14822.206822417838</v>
      </c>
      <c r="CD297" s="7">
        <f t="shared" si="390"/>
        <v>12945.762108767496</v>
      </c>
      <c r="CE297" s="7">
        <f t="shared" si="390"/>
        <v>15799.17175623509</v>
      </c>
      <c r="CF297" s="7">
        <f t="shared" si="390"/>
        <v>16274.751346772779</v>
      </c>
      <c r="CG297" s="7">
        <f t="shared" si="390"/>
        <v>14601.174782926333</v>
      </c>
      <c r="CH297" s="7">
        <f t="shared" si="390"/>
        <v>18009.673546360926</v>
      </c>
      <c r="CI297" s="7">
        <f t="shared" si="390"/>
        <v>9985.4948192755946</v>
      </c>
      <c r="CJ297" s="7">
        <f t="shared" si="390"/>
        <v>10152.777645090184</v>
      </c>
      <c r="CK297" s="7">
        <f t="shared" si="390"/>
        <v>9386.3608304392947</v>
      </c>
      <c r="CL297" s="7">
        <f t="shared" si="390"/>
        <v>9950.4049230254059</v>
      </c>
      <c r="CM297" s="7">
        <f t="shared" si="390"/>
        <v>10960.599435477154</v>
      </c>
      <c r="CN297" s="7">
        <f t="shared" si="390"/>
        <v>9066.2641068627308</v>
      </c>
      <c r="CO297" s="7">
        <f t="shared" si="390"/>
        <v>9073.6099088617011</v>
      </c>
      <c r="CP297" s="7">
        <f t="shared" si="390"/>
        <v>10044.753544004778</v>
      </c>
      <c r="CQ297" s="7">
        <f t="shared" si="390"/>
        <v>10461.076136830181</v>
      </c>
      <c r="CR297" s="7">
        <f t="shared" si="390"/>
        <v>13855.056212037722</v>
      </c>
      <c r="CS297" s="7">
        <f t="shared" si="390"/>
        <v>11915.383630988495</v>
      </c>
      <c r="CT297" s="7">
        <f t="shared" si="390"/>
        <v>18067.301744612872</v>
      </c>
      <c r="CU297" s="7">
        <f t="shared" si="390"/>
        <v>9145.9651771510689</v>
      </c>
      <c r="CV297" s="7">
        <f t="shared" si="390"/>
        <v>17798.678286896145</v>
      </c>
      <c r="CW297" s="7">
        <f t="shared" si="390"/>
        <v>15085.022681152761</v>
      </c>
      <c r="CX297" s="7">
        <f t="shared" si="390"/>
        <v>10543.951126729638</v>
      </c>
      <c r="CY297" s="7">
        <f t="shared" si="390"/>
        <v>19372.076518593683</v>
      </c>
      <c r="CZ297" s="7">
        <f t="shared" si="390"/>
        <v>9359.5674335364238</v>
      </c>
      <c r="DA297" s="7">
        <f t="shared" si="390"/>
        <v>14686.839202798797</v>
      </c>
      <c r="DB297" s="7">
        <f t="shared" si="390"/>
        <v>12300.404562842577</v>
      </c>
      <c r="DC297" s="7">
        <f t="shared" si="390"/>
        <v>16181.356697288207</v>
      </c>
      <c r="DD297" s="7">
        <f t="shared" si="390"/>
        <v>16547.292000838748</v>
      </c>
      <c r="DE297" s="7">
        <f t="shared" si="390"/>
        <v>11702.161349512833</v>
      </c>
      <c r="DF297" s="7">
        <f t="shared" si="390"/>
        <v>9074.0463096680724</v>
      </c>
      <c r="DG297" s="7">
        <f t="shared" si="390"/>
        <v>19024.313003704476</v>
      </c>
      <c r="DH297" s="7">
        <f t="shared" si="390"/>
        <v>9074.2193880997693</v>
      </c>
      <c r="DI297" s="7">
        <f t="shared" si="390"/>
        <v>9306.3391358702956</v>
      </c>
      <c r="DJ297" s="7">
        <f t="shared" si="390"/>
        <v>10233.517569206073</v>
      </c>
      <c r="DK297" s="7">
        <f t="shared" si="390"/>
        <v>10692.962491268385</v>
      </c>
      <c r="DL297" s="7">
        <f t="shared" si="390"/>
        <v>9534.1017438808703</v>
      </c>
      <c r="DM297" s="7">
        <f t="shared" si="390"/>
        <v>15098.935060306676</v>
      </c>
      <c r="DN297" s="7">
        <f t="shared" si="390"/>
        <v>10004.334460382386</v>
      </c>
      <c r="DO297" s="7">
        <f t="shared" si="390"/>
        <v>9666.560405503722</v>
      </c>
      <c r="DP297" s="7">
        <f t="shared" si="390"/>
        <v>15334.794644418907</v>
      </c>
      <c r="DQ297" s="7">
        <f t="shared" si="390"/>
        <v>10016.353472816687</v>
      </c>
      <c r="DR297" s="7">
        <f t="shared" si="390"/>
        <v>10028.182660888018</v>
      </c>
      <c r="DS297" s="7">
        <f t="shared" si="390"/>
        <v>10570.310523873039</v>
      </c>
      <c r="DT297" s="7">
        <f t="shared" si="390"/>
        <v>17235.555131481</v>
      </c>
      <c r="DU297" s="7">
        <f t="shared" si="390"/>
        <v>11568.222558130328</v>
      </c>
      <c r="DV297" s="7">
        <f t="shared" si="390"/>
        <v>14507.116309109972</v>
      </c>
      <c r="DW297" s="7">
        <f t="shared" si="390"/>
        <v>12460.118074918804</v>
      </c>
      <c r="DX297" s="7">
        <f t="shared" si="390"/>
        <v>17836.321214853459</v>
      </c>
      <c r="DY297" s="7">
        <f t="shared" si="390"/>
        <v>13328.070275392414</v>
      </c>
      <c r="DZ297" s="7">
        <f t="shared" si="390"/>
        <v>10359.397702637658</v>
      </c>
      <c r="EA297" s="7">
        <f t="shared" si="390"/>
        <v>10713.308247929481</v>
      </c>
      <c r="EB297" s="7">
        <f t="shared" ref="EB297:FX297" si="391">(EB291-EB295)/EB102</f>
        <v>10399.740185526902</v>
      </c>
      <c r="EC297" s="7">
        <f t="shared" si="391"/>
        <v>11685.041015714818</v>
      </c>
      <c r="ED297" s="7">
        <f t="shared" si="391"/>
        <v>12295.026229222125</v>
      </c>
      <c r="EE297" s="7">
        <f t="shared" si="391"/>
        <v>15147.498724184636</v>
      </c>
      <c r="EF297" s="7">
        <f t="shared" si="391"/>
        <v>9727.1860956014771</v>
      </c>
      <c r="EG297" s="7">
        <f t="shared" si="391"/>
        <v>12580.884488271122</v>
      </c>
      <c r="EH297" s="7">
        <f t="shared" si="391"/>
        <v>12887.345480654931</v>
      </c>
      <c r="EI297" s="7">
        <f t="shared" si="391"/>
        <v>9740.5583520272248</v>
      </c>
      <c r="EJ297" s="7">
        <f t="shared" si="391"/>
        <v>9067.6560454338414</v>
      </c>
      <c r="EK297" s="7">
        <f t="shared" si="391"/>
        <v>9893.6397648100483</v>
      </c>
      <c r="EL297" s="7">
        <f t="shared" si="391"/>
        <v>10142.202056502321</v>
      </c>
      <c r="EM297" s="7">
        <f t="shared" si="391"/>
        <v>10933.895476988002</v>
      </c>
      <c r="EN297" s="7">
        <f t="shared" si="391"/>
        <v>9729.0261986679252</v>
      </c>
      <c r="EO297" s="7">
        <f t="shared" si="391"/>
        <v>11709.33310773783</v>
      </c>
      <c r="EP297" s="7">
        <f t="shared" si="391"/>
        <v>11517.657933833039</v>
      </c>
      <c r="EQ297" s="7">
        <f t="shared" si="391"/>
        <v>9465.6286475431116</v>
      </c>
      <c r="ER297" s="7">
        <f t="shared" si="391"/>
        <v>13145.683031020386</v>
      </c>
      <c r="ES297" s="7">
        <f t="shared" si="391"/>
        <v>15195.324202184611</v>
      </c>
      <c r="ET297" s="7">
        <f t="shared" si="391"/>
        <v>16472.772967028017</v>
      </c>
      <c r="EU297" s="7">
        <f t="shared" si="391"/>
        <v>10952.133409831558</v>
      </c>
      <c r="EV297" s="7">
        <f t="shared" si="391"/>
        <v>19953.341081574497</v>
      </c>
      <c r="EW297" s="7">
        <f t="shared" si="391"/>
        <v>12725.027372751654</v>
      </c>
      <c r="EX297" s="7">
        <f t="shared" si="391"/>
        <v>16827.840795659573</v>
      </c>
      <c r="EY297" s="7">
        <f t="shared" si="391"/>
        <v>9415.3829229495968</v>
      </c>
      <c r="EZ297" s="7">
        <f t="shared" si="391"/>
        <v>17007.420719335387</v>
      </c>
      <c r="FA297" s="7">
        <f t="shared" si="391"/>
        <v>10077.222241584599</v>
      </c>
      <c r="FB297" s="7">
        <f t="shared" si="391"/>
        <v>12371.201301003412</v>
      </c>
      <c r="FC297" s="7">
        <f t="shared" si="391"/>
        <v>9155.5737646066318</v>
      </c>
      <c r="FD297" s="7">
        <f t="shared" si="391"/>
        <v>11007.516529707182</v>
      </c>
      <c r="FE297" s="7">
        <f t="shared" si="391"/>
        <v>18644.763526714003</v>
      </c>
      <c r="FF297" s="7">
        <f t="shared" si="391"/>
        <v>15117.324739987036</v>
      </c>
      <c r="FG297" s="7">
        <f t="shared" si="391"/>
        <v>17674.374913594169</v>
      </c>
      <c r="FH297" s="7">
        <f t="shared" si="391"/>
        <v>18920.059838648576</v>
      </c>
      <c r="FI297" s="7">
        <f t="shared" si="391"/>
        <v>9484.4404700929699</v>
      </c>
      <c r="FJ297" s="7">
        <f t="shared" si="391"/>
        <v>9459.0444314299657</v>
      </c>
      <c r="FK297" s="7">
        <f t="shared" si="391"/>
        <v>9357.3556574293798</v>
      </c>
      <c r="FL297" s="7">
        <f t="shared" si="391"/>
        <v>9074.2193880997693</v>
      </c>
      <c r="FM297" s="7">
        <f t="shared" si="391"/>
        <v>9074.2193880997675</v>
      </c>
      <c r="FN297" s="7">
        <f t="shared" si="391"/>
        <v>9600.4443427278147</v>
      </c>
      <c r="FO297" s="7">
        <f t="shared" si="391"/>
        <v>10068.269005116688</v>
      </c>
      <c r="FP297" s="7">
        <f t="shared" si="391"/>
        <v>9690.0761517071678</v>
      </c>
      <c r="FQ297" s="7">
        <f t="shared" si="391"/>
        <v>9691.7445881514159</v>
      </c>
      <c r="FR297" s="7">
        <f t="shared" si="391"/>
        <v>16762.515691788525</v>
      </c>
      <c r="FS297" s="7">
        <f t="shared" si="391"/>
        <v>14972.31343198224</v>
      </c>
      <c r="FT297" s="7">
        <f t="shared" si="391"/>
        <v>20328.499525660965</v>
      </c>
      <c r="FU297" s="7">
        <f t="shared" si="391"/>
        <v>10647.461322033934</v>
      </c>
      <c r="FV297" s="7">
        <f t="shared" si="391"/>
        <v>10269.677988057072</v>
      </c>
      <c r="FW297" s="7">
        <f t="shared" si="391"/>
        <v>16316.045761307982</v>
      </c>
      <c r="FX297" s="7">
        <f t="shared" si="391"/>
        <v>20666.252543674731</v>
      </c>
      <c r="FY297" s="7"/>
      <c r="FZ297" s="7">
        <f>(FZ291-FZ295)/FZ102</f>
        <v>9595.861420089559</v>
      </c>
      <c r="GA297" s="7" t="s">
        <v>868</v>
      </c>
      <c r="GB297" s="104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</row>
    <row r="298" spans="1:195" x14ac:dyDescent="0.2">
      <c r="A298" s="7"/>
      <c r="B298" s="7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  <c r="CO298" s="18"/>
      <c r="CP298" s="18"/>
      <c r="CQ298" s="18"/>
      <c r="CR298" s="18"/>
      <c r="CS298" s="18"/>
      <c r="CT298" s="18"/>
      <c r="CU298" s="18"/>
      <c r="CV298" s="18"/>
      <c r="CW298" s="18"/>
      <c r="CX298" s="18"/>
      <c r="CY298" s="18"/>
      <c r="CZ298" s="18"/>
      <c r="DA298" s="18"/>
      <c r="DB298" s="18"/>
      <c r="DC298" s="18"/>
      <c r="DD298" s="18"/>
      <c r="DE298" s="18"/>
      <c r="DF298" s="18"/>
      <c r="DG298" s="18"/>
      <c r="DH298" s="18"/>
      <c r="DI298" s="18"/>
      <c r="DJ298" s="18"/>
      <c r="DK298" s="18"/>
      <c r="DL298" s="18"/>
      <c r="DM298" s="18"/>
      <c r="DN298" s="18"/>
      <c r="DO298" s="18"/>
      <c r="DP298" s="18"/>
      <c r="DQ298" s="18"/>
      <c r="DR298" s="18"/>
      <c r="DS298" s="18"/>
      <c r="DT298" s="18"/>
      <c r="DU298" s="18"/>
      <c r="DV298" s="18"/>
      <c r="DW298" s="18"/>
      <c r="DX298" s="18"/>
      <c r="DY298" s="18"/>
      <c r="DZ298" s="18"/>
      <c r="EA298" s="18"/>
      <c r="EB298" s="18"/>
      <c r="EC298" s="18"/>
      <c r="ED298" s="18"/>
      <c r="EE298" s="18"/>
      <c r="EF298" s="18"/>
      <c r="EG298" s="18"/>
      <c r="EH298" s="18"/>
      <c r="EI298" s="18"/>
      <c r="EJ298" s="18"/>
      <c r="EK298" s="18"/>
      <c r="EL298" s="18"/>
      <c r="EM298" s="18"/>
      <c r="EN298" s="18"/>
      <c r="EO298" s="18"/>
      <c r="EP298" s="18"/>
      <c r="EQ298" s="18"/>
      <c r="ER298" s="18"/>
      <c r="ES298" s="18"/>
      <c r="ET298" s="18"/>
      <c r="EU298" s="18"/>
      <c r="EV298" s="18"/>
      <c r="EW298" s="18"/>
      <c r="EX298" s="18"/>
      <c r="EY298" s="18"/>
      <c r="EZ298" s="18"/>
      <c r="FA298" s="18"/>
      <c r="FB298" s="18"/>
      <c r="FC298" s="18"/>
      <c r="FD298" s="18"/>
      <c r="FE298" s="18"/>
      <c r="FF298" s="18"/>
      <c r="FG298" s="18"/>
      <c r="FH298" s="18"/>
      <c r="FI298" s="18"/>
      <c r="FJ298" s="18"/>
      <c r="FK298" s="18"/>
      <c r="FL298" s="18"/>
      <c r="FM298" s="18"/>
      <c r="FN298" s="18"/>
      <c r="FO298" s="18"/>
      <c r="FP298" s="18"/>
      <c r="FQ298" s="18"/>
      <c r="FR298" s="18"/>
      <c r="FS298" s="18"/>
      <c r="FT298" s="18"/>
      <c r="FU298" s="18"/>
      <c r="FV298" s="18"/>
      <c r="FW298" s="18"/>
      <c r="FX298" s="18"/>
      <c r="FY298" s="18"/>
      <c r="FZ298" s="7"/>
      <c r="GA298" s="7"/>
      <c r="GB298" s="104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</row>
    <row r="299" spans="1:195" x14ac:dyDescent="0.2">
      <c r="A299" s="6" t="s">
        <v>869</v>
      </c>
      <c r="B299" s="7" t="s">
        <v>870</v>
      </c>
      <c r="C299" s="49">
        <f t="shared" ref="C299:BN299" si="392">ROUND(((C291-C295)-((C171+C175)*C300))/C97,2)</f>
        <v>10016.67</v>
      </c>
      <c r="D299" s="49">
        <f t="shared" si="392"/>
        <v>9488.43</v>
      </c>
      <c r="E299" s="49">
        <f t="shared" si="392"/>
        <v>10196.959999999999</v>
      </c>
      <c r="F299" s="49">
        <f t="shared" si="392"/>
        <v>9371.66</v>
      </c>
      <c r="G299" s="49">
        <f t="shared" si="392"/>
        <v>9942.4500000000007</v>
      </c>
      <c r="H299" s="49">
        <f t="shared" si="392"/>
        <v>9870.44</v>
      </c>
      <c r="I299" s="49">
        <f t="shared" si="392"/>
        <v>9993.65</v>
      </c>
      <c r="J299" s="49">
        <f t="shared" si="392"/>
        <v>9244.64</v>
      </c>
      <c r="K299" s="49">
        <f t="shared" si="392"/>
        <v>13458.57</v>
      </c>
      <c r="L299" s="49">
        <f t="shared" si="392"/>
        <v>9944.2199999999993</v>
      </c>
      <c r="M299" s="49">
        <f t="shared" si="392"/>
        <v>11351.04</v>
      </c>
      <c r="N299" s="49">
        <f t="shared" si="392"/>
        <v>9574.77</v>
      </c>
      <c r="O299" s="49">
        <f t="shared" si="392"/>
        <v>9152.89</v>
      </c>
      <c r="P299" s="49">
        <f t="shared" si="392"/>
        <v>13388.03</v>
      </c>
      <c r="Q299" s="49">
        <f t="shared" si="392"/>
        <v>10359.52</v>
      </c>
      <c r="R299" s="49">
        <f t="shared" si="392"/>
        <v>13936.44</v>
      </c>
      <c r="S299" s="49">
        <f t="shared" si="392"/>
        <v>9679.7999999999993</v>
      </c>
      <c r="T299" s="49">
        <f t="shared" si="392"/>
        <v>16003.34</v>
      </c>
      <c r="U299" s="49">
        <f t="shared" si="392"/>
        <v>19417.28</v>
      </c>
      <c r="V299" s="49">
        <f t="shared" si="392"/>
        <v>12722.7</v>
      </c>
      <c r="W299" s="49">
        <f t="shared" si="392"/>
        <v>16766.78</v>
      </c>
      <c r="X299" s="49">
        <f t="shared" si="392"/>
        <v>18851.71</v>
      </c>
      <c r="Y299" s="49">
        <f t="shared" si="392"/>
        <v>10378.030000000001</v>
      </c>
      <c r="Z299" s="49">
        <f t="shared" si="392"/>
        <v>13314.9</v>
      </c>
      <c r="AA299" s="49">
        <f t="shared" si="392"/>
        <v>9400.32</v>
      </c>
      <c r="AB299" s="49">
        <f t="shared" si="392"/>
        <v>9504.65</v>
      </c>
      <c r="AC299" s="49">
        <f t="shared" si="392"/>
        <v>9651.9699999999993</v>
      </c>
      <c r="AD299" s="49">
        <f t="shared" si="392"/>
        <v>9311.09</v>
      </c>
      <c r="AE299" s="49">
        <f t="shared" si="392"/>
        <v>17573.75</v>
      </c>
      <c r="AF299" s="49">
        <f t="shared" si="392"/>
        <v>15967.19</v>
      </c>
      <c r="AG299" s="49">
        <f t="shared" si="392"/>
        <v>10480.4</v>
      </c>
      <c r="AH299" s="49">
        <f t="shared" si="392"/>
        <v>9639.4699999999993</v>
      </c>
      <c r="AI299" s="49">
        <f t="shared" si="392"/>
        <v>11427.23</v>
      </c>
      <c r="AJ299" s="49">
        <f t="shared" si="392"/>
        <v>16813.53</v>
      </c>
      <c r="AK299" s="49">
        <f t="shared" si="392"/>
        <v>15105.44</v>
      </c>
      <c r="AL299" s="49">
        <f t="shared" si="392"/>
        <v>12975.9</v>
      </c>
      <c r="AM299" s="49">
        <f t="shared" si="392"/>
        <v>10902.25</v>
      </c>
      <c r="AN299" s="49">
        <f t="shared" si="392"/>
        <v>11985.4</v>
      </c>
      <c r="AO299" s="49">
        <f t="shared" si="392"/>
        <v>9256.1200000000008</v>
      </c>
      <c r="AP299" s="49">
        <f t="shared" si="392"/>
        <v>9947.9500000000007</v>
      </c>
      <c r="AQ299" s="49">
        <f t="shared" si="392"/>
        <v>14266.45</v>
      </c>
      <c r="AR299" s="49">
        <f t="shared" si="392"/>
        <v>9204.68</v>
      </c>
      <c r="AS299" s="49">
        <f t="shared" si="392"/>
        <v>10040.6</v>
      </c>
      <c r="AT299" s="49">
        <f t="shared" si="392"/>
        <v>9376.0400000000009</v>
      </c>
      <c r="AU299" s="49">
        <f t="shared" si="392"/>
        <v>13645.01</v>
      </c>
      <c r="AV299" s="49">
        <f t="shared" si="392"/>
        <v>12978.16</v>
      </c>
      <c r="AW299" s="49">
        <f t="shared" si="392"/>
        <v>13996.14</v>
      </c>
      <c r="AX299" s="49">
        <f t="shared" si="392"/>
        <v>19112.96</v>
      </c>
      <c r="AY299" s="49">
        <f t="shared" si="392"/>
        <v>11388.8</v>
      </c>
      <c r="AZ299" s="49">
        <f t="shared" si="392"/>
        <v>9462.91</v>
      </c>
      <c r="BA299" s="49">
        <f t="shared" si="392"/>
        <v>9074.2199999999993</v>
      </c>
      <c r="BB299" s="49">
        <f t="shared" si="392"/>
        <v>9126.26</v>
      </c>
      <c r="BC299" s="49">
        <f t="shared" si="392"/>
        <v>9450.4500000000007</v>
      </c>
      <c r="BD299" s="49">
        <f t="shared" si="392"/>
        <v>9074.2199999999993</v>
      </c>
      <c r="BE299" s="49">
        <f t="shared" si="392"/>
        <v>9615.41</v>
      </c>
      <c r="BF299" s="49">
        <f t="shared" si="392"/>
        <v>9074.2199999999993</v>
      </c>
      <c r="BG299" s="49">
        <f t="shared" si="392"/>
        <v>10233.16</v>
      </c>
      <c r="BH299" s="49">
        <f t="shared" si="392"/>
        <v>10598.46</v>
      </c>
      <c r="BI299" s="49">
        <f t="shared" si="392"/>
        <v>13729.36</v>
      </c>
      <c r="BJ299" s="49">
        <f t="shared" si="392"/>
        <v>9074.2199999999993</v>
      </c>
      <c r="BK299" s="49">
        <f t="shared" si="392"/>
        <v>9418.57</v>
      </c>
      <c r="BL299" s="49">
        <f t="shared" si="392"/>
        <v>17269.689999999999</v>
      </c>
      <c r="BM299" s="49">
        <f t="shared" si="392"/>
        <v>12772.49</v>
      </c>
      <c r="BN299" s="49">
        <f t="shared" si="392"/>
        <v>9082.7000000000007</v>
      </c>
      <c r="BO299" s="49">
        <f t="shared" ref="BO299:DZ299" si="393">ROUND(((BO291-BO295)-((BO171+BO175)*BO300))/BO97,2)</f>
        <v>9457.89</v>
      </c>
      <c r="BP299" s="49">
        <f t="shared" si="393"/>
        <v>15490.94</v>
      </c>
      <c r="BQ299" s="49">
        <f t="shared" si="393"/>
        <v>9984.64</v>
      </c>
      <c r="BR299" s="49">
        <f t="shared" si="393"/>
        <v>9276.73</v>
      </c>
      <c r="BS299" s="49">
        <f t="shared" si="393"/>
        <v>10247.719999999999</v>
      </c>
      <c r="BT299" s="49">
        <f t="shared" si="393"/>
        <v>11566.19</v>
      </c>
      <c r="BU299" s="49">
        <f t="shared" si="393"/>
        <v>11790.61</v>
      </c>
      <c r="BV299" s="49">
        <f t="shared" si="393"/>
        <v>9549.14</v>
      </c>
      <c r="BW299" s="49">
        <f t="shared" si="393"/>
        <v>9420.69</v>
      </c>
      <c r="BX299" s="49">
        <f t="shared" si="393"/>
        <v>20177.009999999998</v>
      </c>
      <c r="BY299" s="49">
        <f t="shared" si="393"/>
        <v>10467.08</v>
      </c>
      <c r="BZ299" s="49">
        <f t="shared" si="393"/>
        <v>13785.64</v>
      </c>
      <c r="CA299" s="49">
        <f t="shared" si="393"/>
        <v>16455.79</v>
      </c>
      <c r="CB299" s="49">
        <f t="shared" si="393"/>
        <v>9349.75</v>
      </c>
      <c r="CC299" s="49">
        <f t="shared" si="393"/>
        <v>14822.21</v>
      </c>
      <c r="CD299" s="49">
        <f t="shared" si="393"/>
        <v>12945.76</v>
      </c>
      <c r="CE299" s="49">
        <f t="shared" si="393"/>
        <v>15799.17</v>
      </c>
      <c r="CF299" s="49">
        <f t="shared" si="393"/>
        <v>16274.75</v>
      </c>
      <c r="CG299" s="49">
        <f t="shared" si="393"/>
        <v>14601.17</v>
      </c>
      <c r="CH299" s="49">
        <f t="shared" si="393"/>
        <v>18009.669999999998</v>
      </c>
      <c r="CI299" s="49">
        <f t="shared" si="393"/>
        <v>9985.49</v>
      </c>
      <c r="CJ299" s="49">
        <f t="shared" si="393"/>
        <v>10152.780000000001</v>
      </c>
      <c r="CK299" s="49">
        <f t="shared" si="393"/>
        <v>9518.85</v>
      </c>
      <c r="CL299" s="49">
        <f t="shared" si="393"/>
        <v>9962.58</v>
      </c>
      <c r="CM299" s="49">
        <f t="shared" si="393"/>
        <v>11041.69</v>
      </c>
      <c r="CN299" s="49">
        <f t="shared" si="393"/>
        <v>9074.2199999999993</v>
      </c>
      <c r="CO299" s="49">
        <f t="shared" si="393"/>
        <v>9074.2199999999993</v>
      </c>
      <c r="CP299" s="49">
        <f t="shared" si="393"/>
        <v>10051.27</v>
      </c>
      <c r="CQ299" s="49">
        <f t="shared" si="393"/>
        <v>10461.08</v>
      </c>
      <c r="CR299" s="49">
        <f t="shared" si="393"/>
        <v>13855.06</v>
      </c>
      <c r="CS299" s="49">
        <f t="shared" si="393"/>
        <v>11915.38</v>
      </c>
      <c r="CT299" s="49">
        <f t="shared" si="393"/>
        <v>18067.3</v>
      </c>
      <c r="CU299" s="49">
        <f t="shared" si="393"/>
        <v>11408.33</v>
      </c>
      <c r="CV299" s="49">
        <f t="shared" si="393"/>
        <v>17798.68</v>
      </c>
      <c r="CW299" s="49">
        <f t="shared" si="393"/>
        <v>15085.02</v>
      </c>
      <c r="CX299" s="49">
        <f t="shared" si="393"/>
        <v>10543.95</v>
      </c>
      <c r="CY299" s="49">
        <f t="shared" si="393"/>
        <v>19372.080000000002</v>
      </c>
      <c r="CZ299" s="49">
        <f t="shared" si="393"/>
        <v>9359.57</v>
      </c>
      <c r="DA299" s="49">
        <f t="shared" si="393"/>
        <v>14686.84</v>
      </c>
      <c r="DB299" s="49">
        <f t="shared" si="393"/>
        <v>12300.4</v>
      </c>
      <c r="DC299" s="49">
        <f t="shared" si="393"/>
        <v>16181.36</v>
      </c>
      <c r="DD299" s="49">
        <f t="shared" si="393"/>
        <v>16547.29</v>
      </c>
      <c r="DE299" s="49">
        <f t="shared" si="393"/>
        <v>11702.16</v>
      </c>
      <c r="DF299" s="49">
        <f t="shared" si="393"/>
        <v>9074.2199999999993</v>
      </c>
      <c r="DG299" s="49">
        <f t="shared" si="393"/>
        <v>19024.310000000001</v>
      </c>
      <c r="DH299" s="49">
        <f t="shared" si="393"/>
        <v>9074.2199999999993</v>
      </c>
      <c r="DI299" s="49">
        <f t="shared" si="393"/>
        <v>9307.0400000000009</v>
      </c>
      <c r="DJ299" s="49">
        <f t="shared" si="393"/>
        <v>10233.52</v>
      </c>
      <c r="DK299" s="49">
        <f t="shared" si="393"/>
        <v>10692.96</v>
      </c>
      <c r="DL299" s="49">
        <f t="shared" si="393"/>
        <v>9534.1</v>
      </c>
      <c r="DM299" s="49">
        <f t="shared" si="393"/>
        <v>15098.94</v>
      </c>
      <c r="DN299" s="49">
        <f t="shared" si="393"/>
        <v>10004.33</v>
      </c>
      <c r="DO299" s="49">
        <f t="shared" si="393"/>
        <v>9666.56</v>
      </c>
      <c r="DP299" s="49">
        <f t="shared" si="393"/>
        <v>15334.79</v>
      </c>
      <c r="DQ299" s="49">
        <f t="shared" si="393"/>
        <v>10016.35</v>
      </c>
      <c r="DR299" s="49">
        <f t="shared" si="393"/>
        <v>10028.18</v>
      </c>
      <c r="DS299" s="49">
        <f t="shared" si="393"/>
        <v>10570.31</v>
      </c>
      <c r="DT299" s="49">
        <f t="shared" si="393"/>
        <v>17235.560000000001</v>
      </c>
      <c r="DU299" s="49">
        <f t="shared" si="393"/>
        <v>11568.22</v>
      </c>
      <c r="DV299" s="49">
        <f t="shared" si="393"/>
        <v>14507.12</v>
      </c>
      <c r="DW299" s="49">
        <f t="shared" si="393"/>
        <v>12460.12</v>
      </c>
      <c r="DX299" s="49">
        <f t="shared" si="393"/>
        <v>17836.32</v>
      </c>
      <c r="DY299" s="49">
        <f t="shared" si="393"/>
        <v>13328.07</v>
      </c>
      <c r="DZ299" s="49">
        <f t="shared" si="393"/>
        <v>10359.4</v>
      </c>
      <c r="EA299" s="49">
        <f t="shared" ref="EA299:FX299" si="394">ROUND(((EA291-EA295)-((EA171+EA175)*EA300))/EA97,2)</f>
        <v>10713.31</v>
      </c>
      <c r="EB299" s="49">
        <f t="shared" si="394"/>
        <v>10399.74</v>
      </c>
      <c r="EC299" s="49">
        <f t="shared" si="394"/>
        <v>11685.04</v>
      </c>
      <c r="ED299" s="49">
        <f t="shared" si="394"/>
        <v>12295.03</v>
      </c>
      <c r="EE299" s="49">
        <f t="shared" si="394"/>
        <v>15147.5</v>
      </c>
      <c r="EF299" s="49">
        <f t="shared" si="394"/>
        <v>9729.26</v>
      </c>
      <c r="EG299" s="49">
        <f t="shared" si="394"/>
        <v>12580.88</v>
      </c>
      <c r="EH299" s="49">
        <f t="shared" si="394"/>
        <v>12887.35</v>
      </c>
      <c r="EI299" s="49">
        <f t="shared" si="394"/>
        <v>9740.76</v>
      </c>
      <c r="EJ299" s="49">
        <f t="shared" si="394"/>
        <v>9074.2199999999993</v>
      </c>
      <c r="EK299" s="49">
        <f t="shared" si="394"/>
        <v>9893.64</v>
      </c>
      <c r="EL299" s="49">
        <f t="shared" si="394"/>
        <v>10142.200000000001</v>
      </c>
      <c r="EM299" s="49">
        <f t="shared" si="394"/>
        <v>10933.9</v>
      </c>
      <c r="EN299" s="49">
        <f t="shared" si="394"/>
        <v>9817.6200000000008</v>
      </c>
      <c r="EO299" s="49">
        <f t="shared" si="394"/>
        <v>11709.33</v>
      </c>
      <c r="EP299" s="49">
        <f t="shared" si="394"/>
        <v>11517.66</v>
      </c>
      <c r="EQ299" s="49">
        <f t="shared" si="394"/>
        <v>9465.6299999999992</v>
      </c>
      <c r="ER299" s="49">
        <f t="shared" si="394"/>
        <v>13159.39</v>
      </c>
      <c r="ES299" s="49">
        <f t="shared" si="394"/>
        <v>15195.32</v>
      </c>
      <c r="ET299" s="49">
        <f t="shared" si="394"/>
        <v>16472.77</v>
      </c>
      <c r="EU299" s="49">
        <f t="shared" si="394"/>
        <v>10952.13</v>
      </c>
      <c r="EV299" s="49">
        <f t="shared" si="394"/>
        <v>19953.34</v>
      </c>
      <c r="EW299" s="49">
        <f t="shared" si="394"/>
        <v>12725.03</v>
      </c>
      <c r="EX299" s="49">
        <f t="shared" si="394"/>
        <v>16827.84</v>
      </c>
      <c r="EY299" s="49">
        <f t="shared" si="394"/>
        <v>10530.27</v>
      </c>
      <c r="EZ299" s="49">
        <f t="shared" si="394"/>
        <v>17007.419999999998</v>
      </c>
      <c r="FA299" s="49">
        <f t="shared" si="394"/>
        <v>10079.969999999999</v>
      </c>
      <c r="FB299" s="49">
        <f t="shared" si="394"/>
        <v>12371.2</v>
      </c>
      <c r="FC299" s="49">
        <f t="shared" si="394"/>
        <v>9155.7800000000007</v>
      </c>
      <c r="FD299" s="49">
        <f t="shared" si="394"/>
        <v>11007.52</v>
      </c>
      <c r="FE299" s="49">
        <f t="shared" si="394"/>
        <v>18644.759999999998</v>
      </c>
      <c r="FF299" s="49">
        <f t="shared" si="394"/>
        <v>15117.32</v>
      </c>
      <c r="FG299" s="49">
        <f t="shared" si="394"/>
        <v>17674.37</v>
      </c>
      <c r="FH299" s="49">
        <f t="shared" si="394"/>
        <v>18920.060000000001</v>
      </c>
      <c r="FI299" s="49">
        <f t="shared" si="394"/>
        <v>9484.8700000000008</v>
      </c>
      <c r="FJ299" s="49">
        <f t="shared" si="394"/>
        <v>9459.0400000000009</v>
      </c>
      <c r="FK299" s="49">
        <f t="shared" si="394"/>
        <v>9357.36</v>
      </c>
      <c r="FL299" s="49">
        <f t="shared" si="394"/>
        <v>9074.2199999999993</v>
      </c>
      <c r="FM299" s="49">
        <f t="shared" si="394"/>
        <v>9074.2199999999993</v>
      </c>
      <c r="FN299" s="49">
        <f t="shared" si="394"/>
        <v>9614.8700000000008</v>
      </c>
      <c r="FO299" s="49">
        <f t="shared" si="394"/>
        <v>10068.27</v>
      </c>
      <c r="FP299" s="49">
        <f t="shared" si="394"/>
        <v>9690.08</v>
      </c>
      <c r="FQ299" s="49">
        <f t="shared" si="394"/>
        <v>9691.74</v>
      </c>
      <c r="FR299" s="49">
        <f t="shared" si="394"/>
        <v>16762.52</v>
      </c>
      <c r="FS299" s="49">
        <f t="shared" si="394"/>
        <v>14972.31</v>
      </c>
      <c r="FT299" s="49">
        <f t="shared" si="394"/>
        <v>20328.5</v>
      </c>
      <c r="FU299" s="49">
        <f t="shared" si="394"/>
        <v>10647.46</v>
      </c>
      <c r="FV299" s="49">
        <f t="shared" si="394"/>
        <v>10269.68</v>
      </c>
      <c r="FW299" s="49">
        <f t="shared" si="394"/>
        <v>16316.05</v>
      </c>
      <c r="FX299" s="49">
        <f t="shared" si="394"/>
        <v>20666.25</v>
      </c>
      <c r="FY299" s="7"/>
      <c r="FZ299" s="11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</row>
    <row r="300" spans="1:195" x14ac:dyDescent="0.2">
      <c r="A300" s="6" t="s">
        <v>871</v>
      </c>
      <c r="B300" s="7" t="s">
        <v>872</v>
      </c>
      <c r="C300" s="49">
        <f t="shared" ref="C300:H300" si="395">(C172+(C172*$GE$279))</f>
        <v>8684.9981660841731</v>
      </c>
      <c r="D300" s="49">
        <f t="shared" si="395"/>
        <v>8684.9981660841731</v>
      </c>
      <c r="E300" s="49">
        <f t="shared" si="395"/>
        <v>8684.9981660841731</v>
      </c>
      <c r="F300" s="49">
        <f t="shared" si="395"/>
        <v>8684.9981660841731</v>
      </c>
      <c r="G300" s="49">
        <f t="shared" si="395"/>
        <v>8684.9981660841731</v>
      </c>
      <c r="H300" s="49">
        <f t="shared" si="395"/>
        <v>8684.9981660841731</v>
      </c>
      <c r="I300" s="49">
        <f>ROUND((I172+(I172*$GE$279)),2)</f>
        <v>8685</v>
      </c>
      <c r="J300" s="49">
        <f t="shared" ref="J300:BU300" si="396">(J172+(J172*$GE$279))</f>
        <v>8684.9981660841731</v>
      </c>
      <c r="K300" s="49">
        <f t="shared" si="396"/>
        <v>8684.9981660841731</v>
      </c>
      <c r="L300" s="49">
        <f t="shared" si="396"/>
        <v>8684.9981660841731</v>
      </c>
      <c r="M300" s="49">
        <f t="shared" si="396"/>
        <v>8684.9981660841731</v>
      </c>
      <c r="N300" s="49">
        <f t="shared" si="396"/>
        <v>8684.9981660841731</v>
      </c>
      <c r="O300" s="49">
        <f t="shared" si="396"/>
        <v>8684.9981660841731</v>
      </c>
      <c r="P300" s="49">
        <f t="shared" si="396"/>
        <v>8684.9981660841731</v>
      </c>
      <c r="Q300" s="49">
        <f t="shared" si="396"/>
        <v>8684.9981660841731</v>
      </c>
      <c r="R300" s="49">
        <f t="shared" si="396"/>
        <v>8684.9981660841731</v>
      </c>
      <c r="S300" s="49">
        <f t="shared" si="396"/>
        <v>8684.9981660841731</v>
      </c>
      <c r="T300" s="49">
        <f t="shared" si="396"/>
        <v>8684.9981660841731</v>
      </c>
      <c r="U300" s="49">
        <f t="shared" si="396"/>
        <v>8684.9981660841731</v>
      </c>
      <c r="V300" s="49">
        <f t="shared" si="396"/>
        <v>8684.9981660841731</v>
      </c>
      <c r="W300" s="49">
        <f t="shared" si="396"/>
        <v>8684.9981660841731</v>
      </c>
      <c r="X300" s="49">
        <f t="shared" si="396"/>
        <v>8684.9981660841731</v>
      </c>
      <c r="Y300" s="49">
        <f t="shared" si="396"/>
        <v>8684.9981660841731</v>
      </c>
      <c r="Z300" s="49">
        <f t="shared" si="396"/>
        <v>8684.9981660841731</v>
      </c>
      <c r="AA300" s="49">
        <f t="shared" si="396"/>
        <v>8684.9981660841731</v>
      </c>
      <c r="AB300" s="49">
        <f t="shared" si="396"/>
        <v>8684.9981660841731</v>
      </c>
      <c r="AC300" s="49">
        <f t="shared" si="396"/>
        <v>8684.9981660841731</v>
      </c>
      <c r="AD300" s="49">
        <f t="shared" si="396"/>
        <v>8684.9981660841731</v>
      </c>
      <c r="AE300" s="49">
        <f t="shared" si="396"/>
        <v>8684.9981660841731</v>
      </c>
      <c r="AF300" s="49">
        <f t="shared" si="396"/>
        <v>8684.9981660841731</v>
      </c>
      <c r="AG300" s="49">
        <f t="shared" si="396"/>
        <v>8684.9981660841731</v>
      </c>
      <c r="AH300" s="49">
        <f t="shared" si="396"/>
        <v>8684.9981660841731</v>
      </c>
      <c r="AI300" s="49">
        <f t="shared" si="396"/>
        <v>8684.9981660841731</v>
      </c>
      <c r="AJ300" s="49">
        <f t="shared" si="396"/>
        <v>8684.9981660841731</v>
      </c>
      <c r="AK300" s="49">
        <f t="shared" si="396"/>
        <v>8684.9981660841731</v>
      </c>
      <c r="AL300" s="49">
        <f t="shared" si="396"/>
        <v>8684.9981660841731</v>
      </c>
      <c r="AM300" s="49">
        <f t="shared" si="396"/>
        <v>8684.9981660841731</v>
      </c>
      <c r="AN300" s="49">
        <f t="shared" si="396"/>
        <v>8684.9981660841731</v>
      </c>
      <c r="AO300" s="49">
        <f t="shared" si="396"/>
        <v>8684.9981660841731</v>
      </c>
      <c r="AP300" s="49">
        <f t="shared" si="396"/>
        <v>8684.9981660841731</v>
      </c>
      <c r="AQ300" s="49">
        <f t="shared" si="396"/>
        <v>8684.9981660841731</v>
      </c>
      <c r="AR300" s="49">
        <f t="shared" si="396"/>
        <v>8684.9981660841731</v>
      </c>
      <c r="AS300" s="49">
        <f t="shared" si="396"/>
        <v>8684.9981660841731</v>
      </c>
      <c r="AT300" s="49">
        <f t="shared" si="396"/>
        <v>8684.9981660841731</v>
      </c>
      <c r="AU300" s="49">
        <f t="shared" si="396"/>
        <v>8684.9981660841731</v>
      </c>
      <c r="AV300" s="49">
        <f t="shared" si="396"/>
        <v>8684.9981660841731</v>
      </c>
      <c r="AW300" s="49">
        <f t="shared" si="396"/>
        <v>8684.9981660841731</v>
      </c>
      <c r="AX300" s="49">
        <f t="shared" si="396"/>
        <v>8684.9981660841731</v>
      </c>
      <c r="AY300" s="49">
        <f t="shared" si="396"/>
        <v>8684.9981660841731</v>
      </c>
      <c r="AZ300" s="49">
        <f t="shared" si="396"/>
        <v>8684.9981660841731</v>
      </c>
      <c r="BA300" s="49">
        <f t="shared" si="396"/>
        <v>8684.9981660841731</v>
      </c>
      <c r="BB300" s="49">
        <f t="shared" si="396"/>
        <v>8684.9981660841731</v>
      </c>
      <c r="BC300" s="49">
        <f t="shared" si="396"/>
        <v>8684.9981660841731</v>
      </c>
      <c r="BD300" s="49">
        <f t="shared" si="396"/>
        <v>8684.9981660841731</v>
      </c>
      <c r="BE300" s="49">
        <f t="shared" si="396"/>
        <v>8684.9981660841731</v>
      </c>
      <c r="BF300" s="49">
        <f t="shared" si="396"/>
        <v>8684.9981660841731</v>
      </c>
      <c r="BG300" s="49">
        <f t="shared" si="396"/>
        <v>8684.9981660841731</v>
      </c>
      <c r="BH300" s="49">
        <f t="shared" si="396"/>
        <v>8684.9981660841731</v>
      </c>
      <c r="BI300" s="49">
        <f t="shared" si="396"/>
        <v>8684.9981660841731</v>
      </c>
      <c r="BJ300" s="49">
        <f t="shared" si="396"/>
        <v>8684.9981660841731</v>
      </c>
      <c r="BK300" s="49">
        <f t="shared" si="396"/>
        <v>8684.9981660841731</v>
      </c>
      <c r="BL300" s="49">
        <f t="shared" si="396"/>
        <v>8684.9981660841731</v>
      </c>
      <c r="BM300" s="49">
        <f t="shared" si="396"/>
        <v>8684.9981660841731</v>
      </c>
      <c r="BN300" s="49">
        <f t="shared" si="396"/>
        <v>8684.9981660841731</v>
      </c>
      <c r="BO300" s="49">
        <f t="shared" si="396"/>
        <v>8684.9981660841731</v>
      </c>
      <c r="BP300" s="49">
        <f t="shared" si="396"/>
        <v>8684.9981660841731</v>
      </c>
      <c r="BQ300" s="49">
        <f t="shared" si="396"/>
        <v>8684.9981660841731</v>
      </c>
      <c r="BR300" s="49">
        <f t="shared" si="396"/>
        <v>8684.9981660841731</v>
      </c>
      <c r="BS300" s="49">
        <f t="shared" si="396"/>
        <v>8684.9981660841731</v>
      </c>
      <c r="BT300" s="49">
        <f t="shared" si="396"/>
        <v>8684.9981660841731</v>
      </c>
      <c r="BU300" s="49">
        <f t="shared" si="396"/>
        <v>8684.9981660841731</v>
      </c>
      <c r="BV300" s="49">
        <f t="shared" ref="BV300:CM300" si="397">(BV172+(BV172*$GE$279))</f>
        <v>8684.9981660841731</v>
      </c>
      <c r="BW300" s="49">
        <f t="shared" si="397"/>
        <v>8684.9981660841731</v>
      </c>
      <c r="BX300" s="49">
        <f t="shared" si="397"/>
        <v>8684.9981660841731</v>
      </c>
      <c r="BY300" s="49">
        <f t="shared" si="397"/>
        <v>8684.9981660841731</v>
      </c>
      <c r="BZ300" s="49">
        <f t="shared" si="397"/>
        <v>8684.9981660841731</v>
      </c>
      <c r="CA300" s="49">
        <f t="shared" si="397"/>
        <v>8684.9981660841731</v>
      </c>
      <c r="CB300" s="49">
        <f t="shared" si="397"/>
        <v>8684.9981660841731</v>
      </c>
      <c r="CC300" s="49">
        <f t="shared" si="397"/>
        <v>8684.9981660841731</v>
      </c>
      <c r="CD300" s="49">
        <f t="shared" si="397"/>
        <v>8684.9981660841731</v>
      </c>
      <c r="CE300" s="49">
        <f t="shared" si="397"/>
        <v>8684.9981660841731</v>
      </c>
      <c r="CF300" s="49">
        <f t="shared" si="397"/>
        <v>8684.9981660841731</v>
      </c>
      <c r="CG300" s="49">
        <f t="shared" si="397"/>
        <v>8684.9981660841731</v>
      </c>
      <c r="CH300" s="49">
        <f t="shared" si="397"/>
        <v>8684.9981660841731</v>
      </c>
      <c r="CI300" s="49">
        <f t="shared" si="397"/>
        <v>8684.9981660841731</v>
      </c>
      <c r="CJ300" s="49">
        <f t="shared" si="397"/>
        <v>8684.9981660841731</v>
      </c>
      <c r="CK300" s="49">
        <f t="shared" si="397"/>
        <v>8684.9981660841731</v>
      </c>
      <c r="CL300" s="49">
        <f t="shared" si="397"/>
        <v>8684.9981660841731</v>
      </c>
      <c r="CM300" s="49">
        <f t="shared" si="397"/>
        <v>8684.9981660841731</v>
      </c>
      <c r="CN300" s="49">
        <f t="shared" ref="CN300:EY300" si="398">ROUND((CN172+(CN172*$GE$279)),2)</f>
        <v>8685</v>
      </c>
      <c r="CO300" s="49">
        <f t="shared" si="398"/>
        <v>8685</v>
      </c>
      <c r="CP300" s="49">
        <f t="shared" si="398"/>
        <v>8685</v>
      </c>
      <c r="CQ300" s="49">
        <f t="shared" si="398"/>
        <v>8685</v>
      </c>
      <c r="CR300" s="49">
        <f t="shared" si="398"/>
        <v>8685</v>
      </c>
      <c r="CS300" s="49">
        <f t="shared" si="398"/>
        <v>8685</v>
      </c>
      <c r="CT300" s="49">
        <f t="shared" si="398"/>
        <v>8685</v>
      </c>
      <c r="CU300" s="49">
        <f t="shared" si="398"/>
        <v>8685</v>
      </c>
      <c r="CV300" s="49">
        <f t="shared" si="398"/>
        <v>8685</v>
      </c>
      <c r="CW300" s="49">
        <f t="shared" si="398"/>
        <v>8685</v>
      </c>
      <c r="CX300" s="49">
        <f t="shared" si="398"/>
        <v>8685</v>
      </c>
      <c r="CY300" s="49">
        <f t="shared" si="398"/>
        <v>8685</v>
      </c>
      <c r="CZ300" s="49">
        <f t="shared" si="398"/>
        <v>8685</v>
      </c>
      <c r="DA300" s="49">
        <f t="shared" si="398"/>
        <v>8685</v>
      </c>
      <c r="DB300" s="49">
        <f t="shared" si="398"/>
        <v>8685</v>
      </c>
      <c r="DC300" s="49">
        <f t="shared" si="398"/>
        <v>8685</v>
      </c>
      <c r="DD300" s="49">
        <f t="shared" si="398"/>
        <v>8685</v>
      </c>
      <c r="DE300" s="49">
        <f t="shared" si="398"/>
        <v>8685</v>
      </c>
      <c r="DF300" s="49">
        <f t="shared" si="398"/>
        <v>8685</v>
      </c>
      <c r="DG300" s="49">
        <f t="shared" si="398"/>
        <v>8685</v>
      </c>
      <c r="DH300" s="49">
        <f t="shared" si="398"/>
        <v>8685</v>
      </c>
      <c r="DI300" s="49">
        <f t="shared" si="398"/>
        <v>8685</v>
      </c>
      <c r="DJ300" s="49">
        <f t="shared" si="398"/>
        <v>8685</v>
      </c>
      <c r="DK300" s="49">
        <f t="shared" si="398"/>
        <v>8685</v>
      </c>
      <c r="DL300" s="49">
        <f t="shared" si="398"/>
        <v>8685</v>
      </c>
      <c r="DM300" s="49">
        <f t="shared" si="398"/>
        <v>8685</v>
      </c>
      <c r="DN300" s="49">
        <f t="shared" si="398"/>
        <v>8685</v>
      </c>
      <c r="DO300" s="49">
        <f t="shared" si="398"/>
        <v>8685</v>
      </c>
      <c r="DP300" s="49">
        <f t="shared" si="398"/>
        <v>8685</v>
      </c>
      <c r="DQ300" s="49">
        <f t="shared" si="398"/>
        <v>8685</v>
      </c>
      <c r="DR300" s="49">
        <f t="shared" si="398"/>
        <v>8685</v>
      </c>
      <c r="DS300" s="49">
        <f t="shared" si="398"/>
        <v>8685</v>
      </c>
      <c r="DT300" s="49">
        <f t="shared" si="398"/>
        <v>8685</v>
      </c>
      <c r="DU300" s="49">
        <f t="shared" si="398"/>
        <v>8685</v>
      </c>
      <c r="DV300" s="49">
        <f t="shared" si="398"/>
        <v>8685</v>
      </c>
      <c r="DW300" s="49">
        <f t="shared" si="398"/>
        <v>8685</v>
      </c>
      <c r="DX300" s="49">
        <f t="shared" si="398"/>
        <v>8685</v>
      </c>
      <c r="DY300" s="49">
        <f t="shared" si="398"/>
        <v>8685</v>
      </c>
      <c r="DZ300" s="49">
        <f t="shared" si="398"/>
        <v>8685</v>
      </c>
      <c r="EA300" s="49">
        <f t="shared" si="398"/>
        <v>8685</v>
      </c>
      <c r="EB300" s="49">
        <f t="shared" si="398"/>
        <v>8685</v>
      </c>
      <c r="EC300" s="49">
        <f t="shared" si="398"/>
        <v>8685</v>
      </c>
      <c r="ED300" s="49">
        <f t="shared" si="398"/>
        <v>8685</v>
      </c>
      <c r="EE300" s="49">
        <f t="shared" si="398"/>
        <v>8685</v>
      </c>
      <c r="EF300" s="49">
        <f t="shared" si="398"/>
        <v>8685</v>
      </c>
      <c r="EG300" s="49">
        <f t="shared" si="398"/>
        <v>8685</v>
      </c>
      <c r="EH300" s="49">
        <f t="shared" si="398"/>
        <v>8685</v>
      </c>
      <c r="EI300" s="49">
        <f t="shared" si="398"/>
        <v>8685</v>
      </c>
      <c r="EJ300" s="49">
        <f t="shared" si="398"/>
        <v>8685</v>
      </c>
      <c r="EK300" s="49">
        <f t="shared" si="398"/>
        <v>8685</v>
      </c>
      <c r="EL300" s="49">
        <f t="shared" si="398"/>
        <v>8685</v>
      </c>
      <c r="EM300" s="49">
        <f t="shared" si="398"/>
        <v>8685</v>
      </c>
      <c r="EN300" s="49">
        <f t="shared" si="398"/>
        <v>8685</v>
      </c>
      <c r="EO300" s="49">
        <f t="shared" si="398"/>
        <v>8685</v>
      </c>
      <c r="EP300" s="49">
        <f t="shared" si="398"/>
        <v>8685</v>
      </c>
      <c r="EQ300" s="49">
        <f t="shared" si="398"/>
        <v>8685</v>
      </c>
      <c r="ER300" s="49">
        <f t="shared" si="398"/>
        <v>8685</v>
      </c>
      <c r="ES300" s="49">
        <f t="shared" si="398"/>
        <v>8685</v>
      </c>
      <c r="ET300" s="49">
        <f t="shared" si="398"/>
        <v>8685</v>
      </c>
      <c r="EU300" s="49">
        <f t="shared" si="398"/>
        <v>8685</v>
      </c>
      <c r="EV300" s="49">
        <f t="shared" si="398"/>
        <v>8685</v>
      </c>
      <c r="EW300" s="49">
        <f t="shared" si="398"/>
        <v>8685</v>
      </c>
      <c r="EX300" s="49">
        <f t="shared" si="398"/>
        <v>8685</v>
      </c>
      <c r="EY300" s="49">
        <f t="shared" si="398"/>
        <v>8685</v>
      </c>
      <c r="EZ300" s="49">
        <f t="shared" ref="EZ300:FX300" si="399">ROUND((EZ172+(EZ172*$GE$279)),2)</f>
        <v>8685</v>
      </c>
      <c r="FA300" s="49">
        <f t="shared" si="399"/>
        <v>8685</v>
      </c>
      <c r="FB300" s="49">
        <f t="shared" si="399"/>
        <v>8685</v>
      </c>
      <c r="FC300" s="49">
        <f t="shared" si="399"/>
        <v>8685</v>
      </c>
      <c r="FD300" s="49">
        <f t="shared" si="399"/>
        <v>8685</v>
      </c>
      <c r="FE300" s="49">
        <f t="shared" si="399"/>
        <v>8685</v>
      </c>
      <c r="FF300" s="49">
        <f t="shared" si="399"/>
        <v>8685</v>
      </c>
      <c r="FG300" s="49">
        <f t="shared" si="399"/>
        <v>8685</v>
      </c>
      <c r="FH300" s="49">
        <f t="shared" si="399"/>
        <v>8685</v>
      </c>
      <c r="FI300" s="49">
        <f t="shared" si="399"/>
        <v>8685</v>
      </c>
      <c r="FJ300" s="49">
        <f t="shared" si="399"/>
        <v>8685</v>
      </c>
      <c r="FK300" s="49">
        <f t="shared" si="399"/>
        <v>8685</v>
      </c>
      <c r="FL300" s="49">
        <f t="shared" si="399"/>
        <v>8685</v>
      </c>
      <c r="FM300" s="49">
        <f t="shared" si="399"/>
        <v>8685</v>
      </c>
      <c r="FN300" s="49">
        <f t="shared" si="399"/>
        <v>8685</v>
      </c>
      <c r="FO300" s="49">
        <f t="shared" si="399"/>
        <v>8685</v>
      </c>
      <c r="FP300" s="49">
        <f t="shared" si="399"/>
        <v>8685</v>
      </c>
      <c r="FQ300" s="49">
        <f t="shared" si="399"/>
        <v>8685</v>
      </c>
      <c r="FR300" s="49">
        <f t="shared" si="399"/>
        <v>8685</v>
      </c>
      <c r="FS300" s="49">
        <f t="shared" si="399"/>
        <v>8685</v>
      </c>
      <c r="FT300" s="49">
        <f t="shared" si="399"/>
        <v>8685</v>
      </c>
      <c r="FU300" s="49">
        <f t="shared" si="399"/>
        <v>8685</v>
      </c>
      <c r="FV300" s="49">
        <f t="shared" si="399"/>
        <v>8685</v>
      </c>
      <c r="FW300" s="49">
        <f t="shared" si="399"/>
        <v>8685</v>
      </c>
      <c r="FX300" s="49">
        <f t="shared" si="399"/>
        <v>8685</v>
      </c>
      <c r="FY300" s="7"/>
      <c r="FZ300" s="11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</row>
    <row r="301" spans="1:195" x14ac:dyDescent="0.2">
      <c r="A301" s="6"/>
      <c r="B301" s="7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49"/>
      <c r="CA301" s="49"/>
      <c r="CB301" s="49"/>
      <c r="CC301" s="49"/>
      <c r="CD301" s="49"/>
      <c r="CE301" s="49"/>
      <c r="CF301" s="49"/>
      <c r="CG301" s="49"/>
      <c r="CH301" s="49"/>
      <c r="CI301" s="49"/>
      <c r="CJ301" s="49"/>
      <c r="CK301" s="49"/>
      <c r="CL301" s="49"/>
      <c r="CM301" s="49"/>
      <c r="CN301" s="49"/>
      <c r="CO301" s="49"/>
      <c r="CP301" s="49"/>
      <c r="CQ301" s="49"/>
      <c r="CR301" s="49"/>
      <c r="CS301" s="49"/>
      <c r="CT301" s="49"/>
      <c r="CU301" s="49"/>
      <c r="CV301" s="49"/>
      <c r="CW301" s="49"/>
      <c r="CX301" s="49"/>
      <c r="CY301" s="49"/>
      <c r="CZ301" s="49"/>
      <c r="DA301" s="49"/>
      <c r="DB301" s="49"/>
      <c r="DC301" s="49"/>
      <c r="DD301" s="49"/>
      <c r="DE301" s="49"/>
      <c r="DF301" s="49"/>
      <c r="DG301" s="49"/>
      <c r="DH301" s="49"/>
      <c r="DI301" s="49"/>
      <c r="DJ301" s="49"/>
      <c r="DK301" s="49"/>
      <c r="DL301" s="49"/>
      <c r="DM301" s="49"/>
      <c r="DN301" s="49"/>
      <c r="DO301" s="49"/>
      <c r="DP301" s="49"/>
      <c r="DQ301" s="49"/>
      <c r="DR301" s="49"/>
      <c r="DS301" s="49"/>
      <c r="DT301" s="49"/>
      <c r="DU301" s="49"/>
      <c r="DV301" s="49"/>
      <c r="DW301" s="49"/>
      <c r="DX301" s="49"/>
      <c r="DY301" s="49"/>
      <c r="DZ301" s="49"/>
      <c r="EA301" s="49"/>
      <c r="EB301" s="49"/>
      <c r="EC301" s="49"/>
      <c r="ED301" s="49"/>
      <c r="EE301" s="49"/>
      <c r="EF301" s="49"/>
      <c r="EG301" s="49"/>
      <c r="EH301" s="49"/>
      <c r="EI301" s="49"/>
      <c r="EJ301" s="49"/>
      <c r="EK301" s="49"/>
      <c r="EL301" s="49"/>
      <c r="EM301" s="49"/>
      <c r="EN301" s="49"/>
      <c r="EO301" s="49"/>
      <c r="EP301" s="49"/>
      <c r="EQ301" s="49"/>
      <c r="ER301" s="49"/>
      <c r="ES301" s="49"/>
      <c r="ET301" s="49"/>
      <c r="EU301" s="49"/>
      <c r="EV301" s="49"/>
      <c r="EW301" s="49"/>
      <c r="EX301" s="49"/>
      <c r="EY301" s="49"/>
      <c r="EZ301" s="49"/>
      <c r="FA301" s="49"/>
      <c r="FB301" s="49"/>
      <c r="FC301" s="49"/>
      <c r="FD301" s="49"/>
      <c r="FE301" s="49"/>
      <c r="FF301" s="49"/>
      <c r="FG301" s="49"/>
      <c r="FH301" s="49"/>
      <c r="FI301" s="49"/>
      <c r="FJ301" s="49"/>
      <c r="FK301" s="49"/>
      <c r="FL301" s="49"/>
      <c r="FM301" s="49"/>
      <c r="FN301" s="49"/>
      <c r="FO301" s="49"/>
      <c r="FP301" s="49"/>
      <c r="FQ301" s="49"/>
      <c r="FR301" s="49"/>
      <c r="FS301" s="49"/>
      <c r="FT301" s="49"/>
      <c r="FU301" s="49"/>
      <c r="FV301" s="49"/>
      <c r="FW301" s="49"/>
      <c r="FX301" s="49"/>
      <c r="FY301" s="7"/>
      <c r="FZ301" s="11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</row>
    <row r="302" spans="1:195" ht="15.75" x14ac:dyDescent="0.25">
      <c r="A302" s="6"/>
      <c r="B302" s="43" t="s">
        <v>873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11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</row>
    <row r="303" spans="1:195" x14ac:dyDescent="0.2">
      <c r="A303" s="6" t="s">
        <v>874</v>
      </c>
      <c r="B303" s="7" t="s">
        <v>875</v>
      </c>
      <c r="C303" s="7">
        <f t="shared" ref="C303:BN303" si="400">((C299*(C94+C95+C96)+(C300*(C101+C99)))*-1)</f>
        <v>0</v>
      </c>
      <c r="D303" s="7">
        <f t="shared" si="400"/>
        <v>-43838478.803581297</v>
      </c>
      <c r="E303" s="7">
        <f t="shared" si="400"/>
        <v>-6215047.1199999992</v>
      </c>
      <c r="F303" s="7">
        <f t="shared" si="400"/>
        <v>-6653878.5999999996</v>
      </c>
      <c r="G303" s="7">
        <f t="shared" si="400"/>
        <v>0</v>
      </c>
      <c r="H303" s="7">
        <f t="shared" si="400"/>
        <v>0</v>
      </c>
      <c r="I303" s="7">
        <f t="shared" si="400"/>
        <v>-9179167.5250000004</v>
      </c>
      <c r="J303" s="7">
        <f t="shared" si="400"/>
        <v>0</v>
      </c>
      <c r="K303" s="7">
        <f t="shared" si="400"/>
        <v>0</v>
      </c>
      <c r="L303" s="7">
        <f t="shared" si="400"/>
        <v>0</v>
      </c>
      <c r="M303" s="7">
        <f t="shared" si="400"/>
        <v>0</v>
      </c>
      <c r="N303" s="7">
        <f t="shared" si="400"/>
        <v>0</v>
      </c>
      <c r="O303" s="7">
        <f t="shared" si="400"/>
        <v>0</v>
      </c>
      <c r="P303" s="7">
        <f t="shared" si="400"/>
        <v>0</v>
      </c>
      <c r="Q303" s="7">
        <f t="shared" si="400"/>
        <v>-10002116.560000001</v>
      </c>
      <c r="R303" s="7">
        <f t="shared" si="400"/>
        <v>0</v>
      </c>
      <c r="S303" s="7">
        <f t="shared" si="400"/>
        <v>0</v>
      </c>
      <c r="T303" s="7">
        <f t="shared" si="400"/>
        <v>0</v>
      </c>
      <c r="U303" s="7">
        <f t="shared" si="400"/>
        <v>0</v>
      </c>
      <c r="V303" s="7">
        <f t="shared" si="400"/>
        <v>0</v>
      </c>
      <c r="W303" s="7">
        <f t="shared" si="400"/>
        <v>0</v>
      </c>
      <c r="X303" s="7">
        <f t="shared" si="400"/>
        <v>0</v>
      </c>
      <c r="Y303" s="7">
        <f t="shared" si="400"/>
        <v>0</v>
      </c>
      <c r="Z303" s="7">
        <f t="shared" si="400"/>
        <v>0</v>
      </c>
      <c r="AA303" s="7">
        <f t="shared" si="400"/>
        <v>0</v>
      </c>
      <c r="AB303" s="7">
        <f t="shared" si="400"/>
        <v>0</v>
      </c>
      <c r="AC303" s="7">
        <f t="shared" si="400"/>
        <v>0</v>
      </c>
      <c r="AD303" s="7">
        <f t="shared" si="400"/>
        <v>-1191819.52</v>
      </c>
      <c r="AE303" s="7">
        <f t="shared" si="400"/>
        <v>0</v>
      </c>
      <c r="AF303" s="7">
        <f t="shared" si="400"/>
        <v>0</v>
      </c>
      <c r="AG303" s="7">
        <f t="shared" si="400"/>
        <v>0</v>
      </c>
      <c r="AH303" s="7">
        <f t="shared" si="400"/>
        <v>0</v>
      </c>
      <c r="AI303" s="7">
        <f t="shared" si="400"/>
        <v>0</v>
      </c>
      <c r="AJ303" s="7">
        <f t="shared" si="400"/>
        <v>0</v>
      </c>
      <c r="AK303" s="7">
        <f t="shared" si="400"/>
        <v>0</v>
      </c>
      <c r="AL303" s="7">
        <f t="shared" si="400"/>
        <v>0</v>
      </c>
      <c r="AM303" s="7">
        <f t="shared" si="400"/>
        <v>0</v>
      </c>
      <c r="AN303" s="7">
        <f t="shared" si="400"/>
        <v>0</v>
      </c>
      <c r="AO303" s="7">
        <f t="shared" si="400"/>
        <v>0</v>
      </c>
      <c r="AP303" s="7">
        <f t="shared" si="400"/>
        <v>0</v>
      </c>
      <c r="AQ303" s="7">
        <f t="shared" si="400"/>
        <v>0</v>
      </c>
      <c r="AR303" s="7">
        <f t="shared" si="400"/>
        <v>-19126588.665600002</v>
      </c>
      <c r="AS303" s="7">
        <f t="shared" si="400"/>
        <v>-2961977</v>
      </c>
      <c r="AT303" s="7">
        <f t="shared" si="400"/>
        <v>0</v>
      </c>
      <c r="AU303" s="7">
        <f t="shared" si="400"/>
        <v>0</v>
      </c>
      <c r="AV303" s="7">
        <f t="shared" si="400"/>
        <v>0</v>
      </c>
      <c r="AW303" s="7">
        <f t="shared" si="400"/>
        <v>0</v>
      </c>
      <c r="AX303" s="7">
        <f t="shared" si="400"/>
        <v>0</v>
      </c>
      <c r="AY303" s="7">
        <f t="shared" si="400"/>
        <v>0</v>
      </c>
      <c r="AZ303" s="7">
        <f t="shared" si="400"/>
        <v>0</v>
      </c>
      <c r="BA303" s="7">
        <f t="shared" si="400"/>
        <v>0</v>
      </c>
      <c r="BB303" s="7">
        <f t="shared" si="400"/>
        <v>0</v>
      </c>
      <c r="BC303" s="7">
        <f t="shared" si="400"/>
        <v>-37656074.061000004</v>
      </c>
      <c r="BD303" s="7">
        <f t="shared" si="400"/>
        <v>0</v>
      </c>
      <c r="BE303" s="7">
        <f t="shared" si="400"/>
        <v>0</v>
      </c>
      <c r="BF303" s="7">
        <f t="shared" si="400"/>
        <v>0</v>
      </c>
      <c r="BG303" s="7">
        <f t="shared" si="400"/>
        <v>0</v>
      </c>
      <c r="BH303" s="7">
        <f t="shared" si="400"/>
        <v>0</v>
      </c>
      <c r="BI303" s="7">
        <f t="shared" si="400"/>
        <v>0</v>
      </c>
      <c r="BJ303" s="7">
        <f t="shared" si="400"/>
        <v>0</v>
      </c>
      <c r="BK303" s="7">
        <f t="shared" si="400"/>
        <v>0</v>
      </c>
      <c r="BL303" s="7">
        <f t="shared" si="400"/>
        <v>0</v>
      </c>
      <c r="BM303" s="7">
        <f t="shared" si="400"/>
        <v>0</v>
      </c>
      <c r="BN303" s="7">
        <f t="shared" si="400"/>
        <v>0</v>
      </c>
      <c r="BO303" s="7">
        <f t="shared" ref="BO303:DZ303" si="401">((BO299*(BO94+BO95+BO96)+(BO300*(BO101+BO99)))*-1)</f>
        <v>0</v>
      </c>
      <c r="BP303" s="7">
        <f t="shared" si="401"/>
        <v>0</v>
      </c>
      <c r="BQ303" s="7">
        <f t="shared" si="401"/>
        <v>-2496160</v>
      </c>
      <c r="BR303" s="7">
        <f t="shared" si="401"/>
        <v>0</v>
      </c>
      <c r="BS303" s="7">
        <f t="shared" si="401"/>
        <v>0</v>
      </c>
      <c r="BT303" s="7">
        <f t="shared" si="401"/>
        <v>0</v>
      </c>
      <c r="BU303" s="7">
        <f t="shared" si="401"/>
        <v>0</v>
      </c>
      <c r="BV303" s="7">
        <f t="shared" si="401"/>
        <v>0</v>
      </c>
      <c r="BW303" s="7">
        <f t="shared" si="401"/>
        <v>0</v>
      </c>
      <c r="BX303" s="7">
        <f t="shared" si="401"/>
        <v>0</v>
      </c>
      <c r="BY303" s="7">
        <f t="shared" si="401"/>
        <v>0</v>
      </c>
      <c r="BZ303" s="7">
        <f t="shared" si="401"/>
        <v>0</v>
      </c>
      <c r="CA303" s="7">
        <f t="shared" si="401"/>
        <v>0</v>
      </c>
      <c r="CB303" s="7">
        <f t="shared" si="401"/>
        <v>-7600411.7749999994</v>
      </c>
      <c r="CC303" s="7">
        <f t="shared" si="401"/>
        <v>0</v>
      </c>
      <c r="CD303" s="7">
        <f t="shared" si="401"/>
        <v>0</v>
      </c>
      <c r="CE303" s="7">
        <f t="shared" si="401"/>
        <v>0</v>
      </c>
      <c r="CF303" s="7">
        <f t="shared" si="401"/>
        <v>0</v>
      </c>
      <c r="CG303" s="7">
        <f t="shared" si="401"/>
        <v>0</v>
      </c>
      <c r="CH303" s="7">
        <f t="shared" si="401"/>
        <v>0</v>
      </c>
      <c r="CI303" s="7">
        <f t="shared" si="401"/>
        <v>0</v>
      </c>
      <c r="CJ303" s="7">
        <f t="shared" si="401"/>
        <v>0</v>
      </c>
      <c r="CK303" s="7">
        <f t="shared" si="401"/>
        <v>-5226610.1580000008</v>
      </c>
      <c r="CL303" s="7">
        <f t="shared" si="401"/>
        <v>0</v>
      </c>
      <c r="CM303" s="7">
        <f t="shared" si="401"/>
        <v>0</v>
      </c>
      <c r="CN303" s="7">
        <f t="shared" si="401"/>
        <v>-29525564.943599999</v>
      </c>
      <c r="CO303" s="7">
        <f t="shared" si="401"/>
        <v>0</v>
      </c>
      <c r="CP303" s="7">
        <f t="shared" si="401"/>
        <v>0</v>
      </c>
      <c r="CQ303" s="7">
        <f t="shared" si="401"/>
        <v>0</v>
      </c>
      <c r="CR303" s="7">
        <f t="shared" si="401"/>
        <v>0</v>
      </c>
      <c r="CS303" s="7">
        <f t="shared" si="401"/>
        <v>0</v>
      </c>
      <c r="CT303" s="7">
        <f t="shared" si="401"/>
        <v>0</v>
      </c>
      <c r="CU303" s="7">
        <f t="shared" si="401"/>
        <v>0</v>
      </c>
      <c r="CV303" s="7">
        <f t="shared" si="401"/>
        <v>0</v>
      </c>
      <c r="CW303" s="7">
        <f t="shared" si="401"/>
        <v>0</v>
      </c>
      <c r="CX303" s="7">
        <f t="shared" si="401"/>
        <v>0</v>
      </c>
      <c r="CY303" s="7">
        <f t="shared" si="401"/>
        <v>0</v>
      </c>
      <c r="CZ303" s="7">
        <f t="shared" si="401"/>
        <v>0</v>
      </c>
      <c r="DA303" s="7">
        <f t="shared" si="401"/>
        <v>0</v>
      </c>
      <c r="DB303" s="7">
        <f t="shared" si="401"/>
        <v>0</v>
      </c>
      <c r="DC303" s="7">
        <f t="shared" si="401"/>
        <v>0</v>
      </c>
      <c r="DD303" s="7">
        <f t="shared" si="401"/>
        <v>0</v>
      </c>
      <c r="DE303" s="7">
        <f t="shared" si="401"/>
        <v>0</v>
      </c>
      <c r="DF303" s="7">
        <f t="shared" si="401"/>
        <v>-8505084.9215999991</v>
      </c>
      <c r="DG303" s="7">
        <f t="shared" si="401"/>
        <v>0</v>
      </c>
      <c r="DH303" s="7">
        <f t="shared" si="401"/>
        <v>0</v>
      </c>
      <c r="DI303" s="7">
        <f t="shared" si="401"/>
        <v>-446737.92000000004</v>
      </c>
      <c r="DJ303" s="7">
        <f t="shared" si="401"/>
        <v>0</v>
      </c>
      <c r="DK303" s="7">
        <f t="shared" si="401"/>
        <v>0</v>
      </c>
      <c r="DL303" s="7">
        <f t="shared" si="401"/>
        <v>0</v>
      </c>
      <c r="DM303" s="7">
        <f t="shared" si="401"/>
        <v>0</v>
      </c>
      <c r="DN303" s="7">
        <f t="shared" si="401"/>
        <v>0</v>
      </c>
      <c r="DO303" s="7">
        <f t="shared" si="401"/>
        <v>0</v>
      </c>
      <c r="DP303" s="7">
        <f t="shared" si="401"/>
        <v>0</v>
      </c>
      <c r="DQ303" s="7">
        <f t="shared" si="401"/>
        <v>0</v>
      </c>
      <c r="DR303" s="7">
        <f t="shared" si="401"/>
        <v>0</v>
      </c>
      <c r="DS303" s="7">
        <f t="shared" si="401"/>
        <v>0</v>
      </c>
      <c r="DT303" s="7">
        <f t="shared" si="401"/>
        <v>0</v>
      </c>
      <c r="DU303" s="7">
        <f t="shared" si="401"/>
        <v>0</v>
      </c>
      <c r="DV303" s="7">
        <f t="shared" si="401"/>
        <v>0</v>
      </c>
      <c r="DW303" s="7">
        <f t="shared" si="401"/>
        <v>0</v>
      </c>
      <c r="DX303" s="7">
        <f t="shared" si="401"/>
        <v>0</v>
      </c>
      <c r="DY303" s="7">
        <f t="shared" si="401"/>
        <v>0</v>
      </c>
      <c r="DZ303" s="7">
        <f t="shared" si="401"/>
        <v>0</v>
      </c>
      <c r="EA303" s="7">
        <f t="shared" ref="EA303:FX303" si="402">((EA299*(EA94+EA95+EA96)+(EA300*(EA101+EA99)))*-1)</f>
        <v>0</v>
      </c>
      <c r="EB303" s="7">
        <f t="shared" si="402"/>
        <v>0</v>
      </c>
      <c r="EC303" s="7">
        <f t="shared" si="402"/>
        <v>0</v>
      </c>
      <c r="ED303" s="7">
        <f t="shared" si="402"/>
        <v>0</v>
      </c>
      <c r="EE303" s="7">
        <f t="shared" si="402"/>
        <v>0</v>
      </c>
      <c r="EF303" s="7">
        <f t="shared" si="402"/>
        <v>0</v>
      </c>
      <c r="EG303" s="7">
        <f t="shared" si="402"/>
        <v>0</v>
      </c>
      <c r="EH303" s="7">
        <f t="shared" si="402"/>
        <v>0</v>
      </c>
      <c r="EI303" s="7">
        <f t="shared" si="402"/>
        <v>0</v>
      </c>
      <c r="EJ303" s="7">
        <f t="shared" si="402"/>
        <v>0</v>
      </c>
      <c r="EK303" s="7">
        <f t="shared" si="402"/>
        <v>0</v>
      </c>
      <c r="EL303" s="7">
        <f t="shared" si="402"/>
        <v>0</v>
      </c>
      <c r="EM303" s="7">
        <f t="shared" si="402"/>
        <v>0</v>
      </c>
      <c r="EN303" s="7">
        <f t="shared" si="402"/>
        <v>0</v>
      </c>
      <c r="EO303" s="7">
        <f t="shared" si="402"/>
        <v>0</v>
      </c>
      <c r="EP303" s="7">
        <f t="shared" si="402"/>
        <v>0</v>
      </c>
      <c r="EQ303" s="7">
        <f t="shared" si="402"/>
        <v>-1126409.97</v>
      </c>
      <c r="ER303" s="7">
        <f t="shared" si="402"/>
        <v>0</v>
      </c>
      <c r="ES303" s="7">
        <f t="shared" si="402"/>
        <v>0</v>
      </c>
      <c r="ET303" s="7">
        <f t="shared" si="402"/>
        <v>0</v>
      </c>
      <c r="EU303" s="7">
        <f t="shared" si="402"/>
        <v>0</v>
      </c>
      <c r="EV303" s="7">
        <f t="shared" si="402"/>
        <v>0</v>
      </c>
      <c r="EW303" s="7">
        <f t="shared" si="402"/>
        <v>0</v>
      </c>
      <c r="EX303" s="7">
        <f t="shared" si="402"/>
        <v>0</v>
      </c>
      <c r="EY303" s="7">
        <f t="shared" si="402"/>
        <v>0</v>
      </c>
      <c r="EZ303" s="7">
        <f t="shared" si="402"/>
        <v>0</v>
      </c>
      <c r="FA303" s="7">
        <f t="shared" si="402"/>
        <v>0</v>
      </c>
      <c r="FB303" s="7">
        <f t="shared" si="402"/>
        <v>0</v>
      </c>
      <c r="FC303" s="7">
        <f t="shared" si="402"/>
        <v>0</v>
      </c>
      <c r="FD303" s="7">
        <f t="shared" si="402"/>
        <v>0</v>
      </c>
      <c r="FE303" s="7">
        <f t="shared" si="402"/>
        <v>0</v>
      </c>
      <c r="FF303" s="7">
        <f t="shared" si="402"/>
        <v>0</v>
      </c>
      <c r="FG303" s="7">
        <f t="shared" si="402"/>
        <v>0</v>
      </c>
      <c r="FH303" s="7">
        <f t="shared" si="402"/>
        <v>0</v>
      </c>
      <c r="FI303" s="7">
        <f t="shared" si="402"/>
        <v>0</v>
      </c>
      <c r="FJ303" s="7">
        <f t="shared" si="402"/>
        <v>0</v>
      </c>
      <c r="FK303" s="7">
        <f t="shared" si="402"/>
        <v>0</v>
      </c>
      <c r="FL303" s="7">
        <f t="shared" si="402"/>
        <v>0</v>
      </c>
      <c r="FM303" s="7">
        <f t="shared" si="402"/>
        <v>0</v>
      </c>
      <c r="FN303" s="7">
        <f t="shared" si="402"/>
        <v>0</v>
      </c>
      <c r="FO303" s="7">
        <f t="shared" si="402"/>
        <v>0</v>
      </c>
      <c r="FP303" s="7">
        <f t="shared" si="402"/>
        <v>0</v>
      </c>
      <c r="FQ303" s="7">
        <f t="shared" si="402"/>
        <v>0</v>
      </c>
      <c r="FR303" s="7">
        <f t="shared" si="402"/>
        <v>0</v>
      </c>
      <c r="FS303" s="7">
        <f t="shared" si="402"/>
        <v>0</v>
      </c>
      <c r="FT303" s="7">
        <f t="shared" si="402"/>
        <v>0</v>
      </c>
      <c r="FU303" s="7">
        <f t="shared" si="402"/>
        <v>0</v>
      </c>
      <c r="FV303" s="7">
        <f t="shared" si="402"/>
        <v>0</v>
      </c>
      <c r="FW303" s="7">
        <f t="shared" si="402"/>
        <v>0</v>
      </c>
      <c r="FX303" s="7">
        <f t="shared" si="402"/>
        <v>0</v>
      </c>
      <c r="FY303" s="7">
        <f>SUM(C303:FX303)</f>
        <v>-191752127.54338127</v>
      </c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</row>
    <row r="304" spans="1:195" x14ac:dyDescent="0.2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</row>
    <row r="305" spans="1:195" x14ac:dyDescent="0.2">
      <c r="A305" s="6" t="s">
        <v>876</v>
      </c>
      <c r="B305" s="7" t="s">
        <v>877</v>
      </c>
      <c r="C305" s="7">
        <f t="shared" ref="C305:BN305" si="403">C291+C303</f>
        <v>67813599.623503536</v>
      </c>
      <c r="D305" s="7">
        <f t="shared" si="403"/>
        <v>344143693.2338804</v>
      </c>
      <c r="E305" s="7">
        <f t="shared" si="403"/>
        <v>61658959.02072487</v>
      </c>
      <c r="F305" s="7">
        <f t="shared" si="403"/>
        <v>206883668.80863622</v>
      </c>
      <c r="G305" s="7">
        <f t="shared" si="403"/>
        <v>12393262.163609674</v>
      </c>
      <c r="H305" s="7">
        <f t="shared" si="403"/>
        <v>11293167.320968406</v>
      </c>
      <c r="I305" s="7">
        <f t="shared" si="403"/>
        <v>84141888.944379777</v>
      </c>
      <c r="J305" s="7">
        <f t="shared" si="403"/>
        <v>21366207.971624829</v>
      </c>
      <c r="K305" s="7">
        <f t="shared" si="403"/>
        <v>3468273.2549445322</v>
      </c>
      <c r="L305" s="7">
        <f t="shared" si="403"/>
        <v>23739509.540770214</v>
      </c>
      <c r="M305" s="7">
        <f t="shared" si="403"/>
        <v>13419200.789443243</v>
      </c>
      <c r="N305" s="7">
        <f t="shared" si="403"/>
        <v>507857035.48686182</v>
      </c>
      <c r="O305" s="7">
        <f t="shared" si="403"/>
        <v>127652394.49387918</v>
      </c>
      <c r="P305" s="7">
        <f t="shared" si="403"/>
        <v>4103432.7047441397</v>
      </c>
      <c r="Q305" s="7">
        <f t="shared" si="403"/>
        <v>390596801.31995368</v>
      </c>
      <c r="R305" s="7">
        <f t="shared" si="403"/>
        <v>49115242.896700174</v>
      </c>
      <c r="S305" s="7">
        <f t="shared" si="403"/>
        <v>16390747.965595149</v>
      </c>
      <c r="T305" s="7">
        <f t="shared" si="403"/>
        <v>2720568.3553544064</v>
      </c>
      <c r="U305" s="7">
        <f t="shared" si="403"/>
        <v>1095134.655932195</v>
      </c>
      <c r="V305" s="7">
        <f t="shared" si="403"/>
        <v>3516554.2741495804</v>
      </c>
      <c r="W305" s="7">
        <f t="shared" si="403"/>
        <v>2333936.3261435279</v>
      </c>
      <c r="X305" s="7">
        <f t="shared" si="403"/>
        <v>942585.25891625381</v>
      </c>
      <c r="Y305" s="7">
        <f t="shared" si="403"/>
        <v>7864762.0795916319</v>
      </c>
      <c r="Z305" s="7">
        <f t="shared" si="403"/>
        <v>3208891.6285907631</v>
      </c>
      <c r="AA305" s="7">
        <f t="shared" si="403"/>
        <v>293926048.05839282</v>
      </c>
      <c r="AB305" s="7">
        <f t="shared" si="403"/>
        <v>273246684.49329281</v>
      </c>
      <c r="AC305" s="7">
        <f t="shared" si="403"/>
        <v>9690573.8182703592</v>
      </c>
      <c r="AD305" s="7">
        <f t="shared" si="403"/>
        <v>12123039.74770857</v>
      </c>
      <c r="AE305" s="7">
        <f t="shared" si="403"/>
        <v>1764404.1494829128</v>
      </c>
      <c r="AF305" s="7">
        <f t="shared" si="403"/>
        <v>2791064.5249589109</v>
      </c>
      <c r="AG305" s="7">
        <f t="shared" si="403"/>
        <v>6918113.7980332663</v>
      </c>
      <c r="AH305" s="7">
        <f t="shared" si="403"/>
        <v>10141686.020856906</v>
      </c>
      <c r="AI305" s="7">
        <f t="shared" si="403"/>
        <v>4256643.8163647261</v>
      </c>
      <c r="AJ305" s="7">
        <f t="shared" si="403"/>
        <v>2774232.7634970085</v>
      </c>
      <c r="AK305" s="7">
        <f t="shared" si="403"/>
        <v>3149484.9504729374</v>
      </c>
      <c r="AL305" s="7">
        <f t="shared" si="403"/>
        <v>3730570.8138088924</v>
      </c>
      <c r="AM305" s="7">
        <f t="shared" si="403"/>
        <v>4638907.4850973347</v>
      </c>
      <c r="AN305" s="7">
        <f t="shared" si="403"/>
        <v>4170917.9818769572</v>
      </c>
      <c r="AO305" s="7">
        <f t="shared" si="403"/>
        <v>43587548.288803607</v>
      </c>
      <c r="AP305" s="7">
        <f t="shared" si="403"/>
        <v>886066863.20100069</v>
      </c>
      <c r="AQ305" s="7">
        <f t="shared" si="403"/>
        <v>3586773.1826282018</v>
      </c>
      <c r="AR305" s="7">
        <f t="shared" si="403"/>
        <v>580423128.54859424</v>
      </c>
      <c r="AS305" s="7">
        <f t="shared" si="403"/>
        <v>66009510.682154611</v>
      </c>
      <c r="AT305" s="7">
        <f t="shared" si="403"/>
        <v>21663830.982761517</v>
      </c>
      <c r="AU305" s="7">
        <f t="shared" si="403"/>
        <v>3882004.645589618</v>
      </c>
      <c r="AV305" s="7">
        <f t="shared" si="403"/>
        <v>4380130.3315337487</v>
      </c>
      <c r="AW305" s="7">
        <f t="shared" si="403"/>
        <v>3587210.5628729854</v>
      </c>
      <c r="AX305" s="7">
        <f t="shared" si="403"/>
        <v>1385689.8007283467</v>
      </c>
      <c r="AY305" s="7">
        <f t="shared" si="403"/>
        <v>4982600.4094903097</v>
      </c>
      <c r="AZ305" s="7">
        <f t="shared" si="403"/>
        <v>122842706.35873415</v>
      </c>
      <c r="BA305" s="7">
        <f t="shared" si="403"/>
        <v>84489862.111985937</v>
      </c>
      <c r="BB305" s="7">
        <f t="shared" si="403"/>
        <v>74277346.266182974</v>
      </c>
      <c r="BC305" s="7">
        <f t="shared" si="403"/>
        <v>226459464.62317038</v>
      </c>
      <c r="BD305" s="7">
        <f t="shared" si="403"/>
        <v>33119993.344625346</v>
      </c>
      <c r="BE305" s="7">
        <f t="shared" si="403"/>
        <v>13050039.591926405</v>
      </c>
      <c r="BF305" s="7">
        <f t="shared" si="403"/>
        <v>232277882.10174465</v>
      </c>
      <c r="BG305" s="7">
        <f t="shared" si="403"/>
        <v>10179945.715700284</v>
      </c>
      <c r="BH305" s="7">
        <f t="shared" si="403"/>
        <v>6219162.0590756079</v>
      </c>
      <c r="BI305" s="7">
        <f t="shared" si="403"/>
        <v>3837355.1923416969</v>
      </c>
      <c r="BJ305" s="7">
        <f t="shared" si="403"/>
        <v>58010251.253339544</v>
      </c>
      <c r="BK305" s="7">
        <f t="shared" si="403"/>
        <v>265494410.20750958</v>
      </c>
      <c r="BL305" s="7">
        <f t="shared" si="403"/>
        <v>2543137.8014929788</v>
      </c>
      <c r="BM305" s="7">
        <f t="shared" si="403"/>
        <v>4045302.5874746442</v>
      </c>
      <c r="BN305" s="7">
        <f t="shared" si="403"/>
        <v>31982206.707968991</v>
      </c>
      <c r="BO305" s="7">
        <f t="shared" ref="BO305:DZ305" si="404">BO291+BO303</f>
        <v>12891102.921511497</v>
      </c>
      <c r="BP305" s="7">
        <f t="shared" si="404"/>
        <v>3088893.5507632</v>
      </c>
      <c r="BQ305" s="7">
        <f t="shared" si="404"/>
        <v>58366205.295528173</v>
      </c>
      <c r="BR305" s="7">
        <f t="shared" si="404"/>
        <v>43270373.985821083</v>
      </c>
      <c r="BS305" s="7">
        <f t="shared" si="404"/>
        <v>12259341.514567612</v>
      </c>
      <c r="BT305" s="7">
        <f t="shared" si="404"/>
        <v>4880931.3571425239</v>
      </c>
      <c r="BU305" s="7">
        <f t="shared" si="404"/>
        <v>4928473.0486618336</v>
      </c>
      <c r="BV305" s="7">
        <f t="shared" si="404"/>
        <v>12304060.759871328</v>
      </c>
      <c r="BW305" s="7">
        <f t="shared" si="404"/>
        <v>19232339.444313139</v>
      </c>
      <c r="BX305" s="7">
        <f t="shared" si="404"/>
        <v>1543541.3135150168</v>
      </c>
      <c r="BY305" s="7">
        <f t="shared" si="404"/>
        <v>5323559.307633494</v>
      </c>
      <c r="BZ305" s="7">
        <f t="shared" si="404"/>
        <v>3191375.0843523103</v>
      </c>
      <c r="CA305" s="7">
        <f t="shared" si="404"/>
        <v>2838623.3803539355</v>
      </c>
      <c r="CB305" s="7">
        <f t="shared" si="404"/>
        <v>732572539.43073344</v>
      </c>
      <c r="CC305" s="7">
        <f t="shared" si="404"/>
        <v>2868097.0201378516</v>
      </c>
      <c r="CD305" s="7">
        <f t="shared" si="404"/>
        <v>3037075.7907168544</v>
      </c>
      <c r="CE305" s="7">
        <f t="shared" si="404"/>
        <v>2591064.1680225548</v>
      </c>
      <c r="CF305" s="7">
        <f t="shared" si="404"/>
        <v>2221503.5588344843</v>
      </c>
      <c r="CG305" s="7">
        <f t="shared" si="404"/>
        <v>3086688.3491106271</v>
      </c>
      <c r="CH305" s="7">
        <f t="shared" si="404"/>
        <v>1945044.74300698</v>
      </c>
      <c r="CI305" s="7">
        <f t="shared" si="404"/>
        <v>7239483.7439748067</v>
      </c>
      <c r="CJ305" s="7">
        <f t="shared" si="404"/>
        <v>9938554.0367787816</v>
      </c>
      <c r="CK305" s="7">
        <f t="shared" si="404"/>
        <v>51486720.615597263</v>
      </c>
      <c r="CL305" s="7">
        <f t="shared" si="404"/>
        <v>13575337.43648356</v>
      </c>
      <c r="CM305" s="7">
        <f t="shared" si="404"/>
        <v>8600782.3770189229</v>
      </c>
      <c r="CN305" s="7">
        <f t="shared" si="404"/>
        <v>266562301.51114446</v>
      </c>
      <c r="CO305" s="7">
        <f t="shared" si="404"/>
        <v>136171293.3462511</v>
      </c>
      <c r="CP305" s="7">
        <f t="shared" si="404"/>
        <v>10537950.943015411</v>
      </c>
      <c r="CQ305" s="7">
        <f t="shared" si="404"/>
        <v>9399276.9089419171</v>
      </c>
      <c r="CR305" s="7">
        <f t="shared" si="404"/>
        <v>3380633.7157372041</v>
      </c>
      <c r="CS305" s="7">
        <f t="shared" si="404"/>
        <v>4060762.7414408796</v>
      </c>
      <c r="CT305" s="7">
        <f t="shared" si="404"/>
        <v>2023537.7953966416</v>
      </c>
      <c r="CU305" s="7">
        <f t="shared" si="404"/>
        <v>4106538.3645408303</v>
      </c>
      <c r="CV305" s="7">
        <f t="shared" si="404"/>
        <v>889933.91434480727</v>
      </c>
      <c r="CW305" s="7">
        <f t="shared" si="404"/>
        <v>3024547.0475711287</v>
      </c>
      <c r="CX305" s="7">
        <f t="shared" si="404"/>
        <v>5098000.36977378</v>
      </c>
      <c r="CY305" s="7">
        <f t="shared" si="404"/>
        <v>968603.8259296841</v>
      </c>
      <c r="CZ305" s="7">
        <f t="shared" si="404"/>
        <v>19163714.320165828</v>
      </c>
      <c r="DA305" s="7">
        <f t="shared" si="404"/>
        <v>3098923.0717905462</v>
      </c>
      <c r="DB305" s="7">
        <f t="shared" si="404"/>
        <v>3929979.2578282035</v>
      </c>
      <c r="DC305" s="7">
        <f t="shared" si="404"/>
        <v>2669923.855052554</v>
      </c>
      <c r="DD305" s="7">
        <f t="shared" si="404"/>
        <v>2702172.7837369679</v>
      </c>
      <c r="DE305" s="7">
        <f t="shared" si="404"/>
        <v>4154267.2790770559</v>
      </c>
      <c r="DF305" s="7">
        <f t="shared" si="404"/>
        <v>189150328.81874478</v>
      </c>
      <c r="DG305" s="7">
        <f t="shared" si="404"/>
        <v>1702676.0138315507</v>
      </c>
      <c r="DH305" s="7">
        <f t="shared" si="404"/>
        <v>18665669.281321224</v>
      </c>
      <c r="DI305" s="7">
        <f t="shared" si="404"/>
        <v>24349072.073612813</v>
      </c>
      <c r="DJ305" s="7">
        <f t="shared" si="404"/>
        <v>6754121.5956760077</v>
      </c>
      <c r="DK305" s="7">
        <f t="shared" si="404"/>
        <v>5137968.477054459</v>
      </c>
      <c r="DL305" s="7">
        <f t="shared" si="404"/>
        <v>55606695.011010781</v>
      </c>
      <c r="DM305" s="7">
        <f t="shared" si="404"/>
        <v>3761144.723522393</v>
      </c>
      <c r="DN305" s="7">
        <f t="shared" si="404"/>
        <v>13782971.586068813</v>
      </c>
      <c r="DO305" s="7">
        <f t="shared" si="404"/>
        <v>31921882.427094944</v>
      </c>
      <c r="DP305" s="7">
        <f t="shared" si="404"/>
        <v>3304648.2458722745</v>
      </c>
      <c r="DQ305" s="7">
        <f t="shared" si="404"/>
        <v>8408728.7404296082</v>
      </c>
      <c r="DR305" s="7">
        <f t="shared" si="404"/>
        <v>14391444.936640395</v>
      </c>
      <c r="DS305" s="7">
        <f t="shared" si="404"/>
        <v>7809345.4150374001</v>
      </c>
      <c r="DT305" s="7">
        <f t="shared" si="404"/>
        <v>2809395.4864314031</v>
      </c>
      <c r="DU305" s="7">
        <f t="shared" si="404"/>
        <v>4338083.4592988733</v>
      </c>
      <c r="DV305" s="7">
        <f t="shared" si="404"/>
        <v>3300368.9603225184</v>
      </c>
      <c r="DW305" s="7">
        <f t="shared" si="404"/>
        <v>3990975.819396493</v>
      </c>
      <c r="DX305" s="7">
        <f t="shared" si="404"/>
        <v>3064279.9847118245</v>
      </c>
      <c r="DY305" s="7">
        <f t="shared" si="404"/>
        <v>4306299.5059792893</v>
      </c>
      <c r="DZ305" s="7">
        <f t="shared" si="404"/>
        <v>8168385.0885297935</v>
      </c>
      <c r="EA305" s="7">
        <f t="shared" ref="EA305:FX305" si="405">EA291+EA303</f>
        <v>6330493.8437015302</v>
      </c>
      <c r="EB305" s="7">
        <f t="shared" si="405"/>
        <v>6185765.4623514004</v>
      </c>
      <c r="EC305" s="7">
        <f t="shared" si="405"/>
        <v>3715843.0429973123</v>
      </c>
      <c r="ED305" s="7">
        <f t="shared" si="405"/>
        <v>20098679.376909409</v>
      </c>
      <c r="EE305" s="7">
        <f t="shared" si="405"/>
        <v>3059794.7422852963</v>
      </c>
      <c r="EF305" s="7">
        <f t="shared" si="405"/>
        <v>14708478.095158992</v>
      </c>
      <c r="EG305" s="7">
        <f t="shared" si="405"/>
        <v>3440871.9075421519</v>
      </c>
      <c r="EH305" s="7">
        <f t="shared" si="405"/>
        <v>3305604.1157879899</v>
      </c>
      <c r="EI305" s="7">
        <f t="shared" si="405"/>
        <v>150243242.30084392</v>
      </c>
      <c r="EJ305" s="7">
        <f t="shared" si="405"/>
        <v>94103227.673907861</v>
      </c>
      <c r="EK305" s="7">
        <f t="shared" si="405"/>
        <v>6870143.452684097</v>
      </c>
      <c r="EL305" s="7">
        <f t="shared" si="405"/>
        <v>4789147.8110803962</v>
      </c>
      <c r="EM305" s="7">
        <f t="shared" si="405"/>
        <v>4581302.2048579725</v>
      </c>
      <c r="EN305" s="7">
        <f t="shared" si="405"/>
        <v>10448001.234749487</v>
      </c>
      <c r="EO305" s="7">
        <f t="shared" si="405"/>
        <v>4106463.1208836567</v>
      </c>
      <c r="EP305" s="7">
        <f t="shared" si="405"/>
        <v>4969869.3984489562</v>
      </c>
      <c r="EQ305" s="7">
        <f t="shared" si="405"/>
        <v>24780069.075460743</v>
      </c>
      <c r="ER305" s="7">
        <f t="shared" si="405"/>
        <v>4292065.5096281562</v>
      </c>
      <c r="ES305" s="7">
        <f t="shared" si="405"/>
        <v>2795939.6532019684</v>
      </c>
      <c r="ET305" s="7">
        <f t="shared" si="405"/>
        <v>3536704.3560209153</v>
      </c>
      <c r="EU305" s="7">
        <f t="shared" si="405"/>
        <v>6690658.3000660986</v>
      </c>
      <c r="EV305" s="7">
        <f t="shared" si="405"/>
        <v>1735940.6740969813</v>
      </c>
      <c r="EW305" s="7">
        <f t="shared" si="405"/>
        <v>11442344.613578288</v>
      </c>
      <c r="EX305" s="7">
        <f t="shared" si="405"/>
        <v>3044156.3999348171</v>
      </c>
      <c r="EY305" s="7">
        <f t="shared" si="405"/>
        <v>5711371.2810612256</v>
      </c>
      <c r="EZ305" s="7">
        <f t="shared" si="405"/>
        <v>2336819.6068366822</v>
      </c>
      <c r="FA305" s="7">
        <f t="shared" si="405"/>
        <v>35769100.346504532</v>
      </c>
      <c r="FB305" s="7">
        <f t="shared" si="405"/>
        <v>4143115.3157060421</v>
      </c>
      <c r="FC305" s="7">
        <f t="shared" si="405"/>
        <v>20742867.921092782</v>
      </c>
      <c r="FD305" s="7">
        <f t="shared" si="405"/>
        <v>4777262.1738929171</v>
      </c>
      <c r="FE305" s="7">
        <f t="shared" si="405"/>
        <v>1763794.6296271447</v>
      </c>
      <c r="FF305" s="7">
        <f t="shared" si="405"/>
        <v>3185220.3227152685</v>
      </c>
      <c r="FG305" s="7">
        <f t="shared" si="405"/>
        <v>2285296.6763277263</v>
      </c>
      <c r="FH305" s="7">
        <f t="shared" si="405"/>
        <v>1536308.8588982644</v>
      </c>
      <c r="FI305" s="7">
        <f t="shared" si="405"/>
        <v>17539575.761342928</v>
      </c>
      <c r="FJ305" s="7">
        <f t="shared" si="405"/>
        <v>19382213.25</v>
      </c>
      <c r="FK305" s="7">
        <f t="shared" si="405"/>
        <v>24867172.659618579</v>
      </c>
      <c r="FL305" s="7">
        <f t="shared" si="405"/>
        <v>72824240.277255878</v>
      </c>
      <c r="FM305" s="7">
        <f t="shared" si="405"/>
        <v>34395828.590592168</v>
      </c>
      <c r="FN305" s="7">
        <f t="shared" si="405"/>
        <v>214415363.90604877</v>
      </c>
      <c r="FO305" s="7">
        <f t="shared" si="405"/>
        <v>11434077.415310001</v>
      </c>
      <c r="FP305" s="7">
        <f t="shared" si="405"/>
        <v>23231957.573717937</v>
      </c>
      <c r="FQ305" s="7">
        <f t="shared" si="405"/>
        <v>10011572.159560412</v>
      </c>
      <c r="FR305" s="7">
        <f t="shared" si="405"/>
        <v>2980522.87</v>
      </c>
      <c r="FS305" s="7">
        <f t="shared" si="405"/>
        <v>2983982.0669940608</v>
      </c>
      <c r="FT305" s="7">
        <f t="shared" si="405"/>
        <v>1307530.4994999999</v>
      </c>
      <c r="FU305" s="7">
        <f t="shared" si="405"/>
        <v>9085478.7460915558</v>
      </c>
      <c r="FV305" s="7">
        <f t="shared" si="405"/>
        <v>7352062.4716500575</v>
      </c>
      <c r="FW305" s="7">
        <f t="shared" si="405"/>
        <v>2958099.0965251373</v>
      </c>
      <c r="FX305" s="7">
        <f t="shared" si="405"/>
        <v>1229642.0263486465</v>
      </c>
      <c r="FY305" s="7">
        <f>-(FY291+FY303)</f>
        <v>191752127.54338127</v>
      </c>
      <c r="FZ305" s="7">
        <f>SUM(C305:FY305)</f>
        <v>8438652216.4500046</v>
      </c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</row>
    <row r="306" spans="1:195" x14ac:dyDescent="0.2">
      <c r="A306" s="6" t="s">
        <v>878</v>
      </c>
      <c r="B306" s="7" t="s">
        <v>879</v>
      </c>
      <c r="C306" s="7">
        <f t="shared" ref="C306:BN307" si="406">C292</f>
        <v>26100562.5</v>
      </c>
      <c r="D306" s="7">
        <f t="shared" si="406"/>
        <v>91933996.328999996</v>
      </c>
      <c r="E306" s="7">
        <f t="shared" si="406"/>
        <v>26304603.928319998</v>
      </c>
      <c r="F306" s="7">
        <f t="shared" si="406"/>
        <v>65707873.137000002</v>
      </c>
      <c r="G306" s="7">
        <f t="shared" si="406"/>
        <v>7561733.56953</v>
      </c>
      <c r="H306" s="7">
        <f t="shared" si="406"/>
        <v>3172075.236</v>
      </c>
      <c r="I306" s="7">
        <f t="shared" si="406"/>
        <v>24895752.030000001</v>
      </c>
      <c r="J306" s="7">
        <f t="shared" si="406"/>
        <v>4246838.4510000004</v>
      </c>
      <c r="K306" s="7">
        <f t="shared" si="406"/>
        <v>1225559.727</v>
      </c>
      <c r="L306" s="7">
        <f t="shared" si="406"/>
        <v>16975377.392804999</v>
      </c>
      <c r="M306" s="7">
        <f t="shared" si="406"/>
        <v>6111608.0615399992</v>
      </c>
      <c r="N306" s="7">
        <f t="shared" si="406"/>
        <v>140125584.48026401</v>
      </c>
      <c r="O306" s="7">
        <f t="shared" si="406"/>
        <v>55280249.442000002</v>
      </c>
      <c r="P306" s="7">
        <f t="shared" si="406"/>
        <v>1439938.1610000001</v>
      </c>
      <c r="Q306" s="7">
        <f t="shared" si="406"/>
        <v>105878731.068</v>
      </c>
      <c r="R306" s="7">
        <f t="shared" si="406"/>
        <v>1665629.5270289998</v>
      </c>
      <c r="S306" s="7">
        <f t="shared" si="406"/>
        <v>8602908.1712720003</v>
      </c>
      <c r="T306" s="7">
        <f t="shared" si="406"/>
        <v>624880.08651599986</v>
      </c>
      <c r="U306" s="7">
        <f t="shared" si="406"/>
        <v>615789.24702899996</v>
      </c>
      <c r="V306" s="7">
        <f t="shared" si="406"/>
        <v>917199.34199999995</v>
      </c>
      <c r="W306" s="7">
        <f t="shared" si="406"/>
        <v>194485.07699999999</v>
      </c>
      <c r="X306" s="7">
        <f t="shared" si="406"/>
        <v>235361.64482399999</v>
      </c>
      <c r="Y306" s="7">
        <f t="shared" si="406"/>
        <v>1586970.96606</v>
      </c>
      <c r="Z306" s="7">
        <f t="shared" si="406"/>
        <v>555773.66755000001</v>
      </c>
      <c r="AA306" s="7">
        <f t="shared" si="406"/>
        <v>133836104.92156</v>
      </c>
      <c r="AB306" s="7">
        <f t="shared" si="406"/>
        <v>210395571.79499999</v>
      </c>
      <c r="AC306" s="7">
        <f t="shared" si="406"/>
        <v>5131646.6965199998</v>
      </c>
      <c r="AD306" s="7">
        <f t="shared" si="406"/>
        <v>5801011.1054140013</v>
      </c>
      <c r="AE306" s="7">
        <f t="shared" si="406"/>
        <v>473339.52470000001</v>
      </c>
      <c r="AF306" s="7">
        <f t="shared" si="406"/>
        <v>817606.13968799997</v>
      </c>
      <c r="AG306" s="7">
        <f t="shared" si="406"/>
        <v>3895268.0623999997</v>
      </c>
      <c r="AH306" s="7">
        <f t="shared" si="406"/>
        <v>760675.49716600007</v>
      </c>
      <c r="AI306" s="7">
        <f t="shared" si="406"/>
        <v>290470.07699999999</v>
      </c>
      <c r="AJ306" s="7">
        <f t="shared" si="406"/>
        <v>717492.47748400003</v>
      </c>
      <c r="AK306" s="7">
        <f t="shared" si="406"/>
        <v>1031663.4244</v>
      </c>
      <c r="AL306" s="7">
        <f t="shared" si="406"/>
        <v>1895216.5349999999</v>
      </c>
      <c r="AM306" s="7">
        <f t="shared" si="406"/>
        <v>1060106.364846</v>
      </c>
      <c r="AN306" s="7">
        <f t="shared" si="406"/>
        <v>3017428.5248099999</v>
      </c>
      <c r="AO306" s="7">
        <f t="shared" si="406"/>
        <v>10741298.599984</v>
      </c>
      <c r="AP306" s="7">
        <f t="shared" si="406"/>
        <v>587674557.31499994</v>
      </c>
      <c r="AQ306" s="7">
        <f t="shared" si="406"/>
        <v>1739627.7761970002</v>
      </c>
      <c r="AR306" s="7">
        <f t="shared" si="406"/>
        <v>219904214.68799999</v>
      </c>
      <c r="AS306" s="7">
        <f t="shared" si="406"/>
        <v>39268600.153020002</v>
      </c>
      <c r="AT306" s="7">
        <f t="shared" si="406"/>
        <v>7494473.5649999995</v>
      </c>
      <c r="AU306" s="7">
        <f t="shared" si="406"/>
        <v>1134174.401296</v>
      </c>
      <c r="AV306" s="7">
        <f t="shared" si="406"/>
        <v>1102639.5</v>
      </c>
      <c r="AW306" s="7">
        <f t="shared" si="406"/>
        <v>614111.33128799999</v>
      </c>
      <c r="AX306" s="7">
        <f t="shared" si="406"/>
        <v>504353.83642799995</v>
      </c>
      <c r="AY306" s="7">
        <f t="shared" si="406"/>
        <v>1374487.2719999999</v>
      </c>
      <c r="AZ306" s="7">
        <f t="shared" si="406"/>
        <v>12986279.109600002</v>
      </c>
      <c r="BA306" s="7">
        <f t="shared" si="406"/>
        <v>16796307.609899998</v>
      </c>
      <c r="BB306" s="7">
        <f t="shared" si="406"/>
        <v>4371710.5894800005</v>
      </c>
      <c r="BC306" s="7">
        <f t="shared" si="406"/>
        <v>72220196.601449996</v>
      </c>
      <c r="BD306" s="7">
        <f t="shared" si="406"/>
        <v>12568888.26</v>
      </c>
      <c r="BE306" s="7">
        <f t="shared" si="406"/>
        <v>3845069.2103999997</v>
      </c>
      <c r="BF306" s="7">
        <f t="shared" si="406"/>
        <v>60092713.350000001</v>
      </c>
      <c r="BG306" s="7">
        <f t="shared" si="406"/>
        <v>1252562.94</v>
      </c>
      <c r="BH306" s="7">
        <f t="shared" si="406"/>
        <v>1400481.2583299999</v>
      </c>
      <c r="BI306" s="7">
        <f t="shared" si="406"/>
        <v>522098.93198999995</v>
      </c>
      <c r="BJ306" s="7">
        <f t="shared" si="406"/>
        <v>17645022.215640001</v>
      </c>
      <c r="BK306" s="7">
        <f t="shared" si="406"/>
        <v>34777126.972819999</v>
      </c>
      <c r="BL306" s="7">
        <f t="shared" si="406"/>
        <v>199896.30900000001</v>
      </c>
      <c r="BM306" s="7">
        <f t="shared" si="406"/>
        <v>829482.79460200004</v>
      </c>
      <c r="BN306" s="7">
        <f t="shared" si="406"/>
        <v>8459873.307</v>
      </c>
      <c r="BO306" s="7">
        <f t="shared" ref="BO306:DZ307" si="407">BO292</f>
        <v>2921223.9861579998</v>
      </c>
      <c r="BP306" s="7">
        <f t="shared" si="407"/>
        <v>1821334.2318220001</v>
      </c>
      <c r="BQ306" s="7">
        <f t="shared" si="407"/>
        <v>30167956.987399999</v>
      </c>
      <c r="BR306" s="7">
        <f t="shared" si="407"/>
        <v>6409498.7870000005</v>
      </c>
      <c r="BS306" s="7">
        <f t="shared" si="407"/>
        <v>3819009.5059399996</v>
      </c>
      <c r="BT306" s="7">
        <f t="shared" si="407"/>
        <v>2309841.4389750003</v>
      </c>
      <c r="BU306" s="7">
        <f t="shared" si="407"/>
        <v>1696315.08228</v>
      </c>
      <c r="BV306" s="7">
        <f t="shared" si="407"/>
        <v>10627574.225909999</v>
      </c>
      <c r="BW306" s="7">
        <f t="shared" si="407"/>
        <v>12016028.373048</v>
      </c>
      <c r="BX306" s="7">
        <f t="shared" si="407"/>
        <v>1050632.0293700001</v>
      </c>
      <c r="BY306" s="7">
        <f t="shared" si="407"/>
        <v>2898183.3609749996</v>
      </c>
      <c r="BZ306" s="7">
        <f t="shared" si="407"/>
        <v>901507.94099999999</v>
      </c>
      <c r="CA306" s="7">
        <f t="shared" si="407"/>
        <v>2042171.686157</v>
      </c>
      <c r="CB306" s="7">
        <f t="shared" si="407"/>
        <v>310870723.41899997</v>
      </c>
      <c r="CC306" s="7">
        <f t="shared" si="407"/>
        <v>530011.82178</v>
      </c>
      <c r="CD306" s="7">
        <f t="shared" si="407"/>
        <v>380642.31680000003</v>
      </c>
      <c r="CE306" s="7">
        <f t="shared" si="407"/>
        <v>1159828.0109999999</v>
      </c>
      <c r="CF306" s="7">
        <f t="shared" si="407"/>
        <v>785162.64471599995</v>
      </c>
      <c r="CG306" s="7">
        <f t="shared" si="407"/>
        <v>621356.022</v>
      </c>
      <c r="CH306" s="7">
        <f t="shared" si="407"/>
        <v>421718.98939999996</v>
      </c>
      <c r="CI306" s="7">
        <f t="shared" si="407"/>
        <v>2840953.88038</v>
      </c>
      <c r="CJ306" s="7">
        <f t="shared" si="407"/>
        <v>7880264.7504390003</v>
      </c>
      <c r="CK306" s="7">
        <f t="shared" si="407"/>
        <v>12140612.130753001</v>
      </c>
      <c r="CL306" s="7">
        <f t="shared" si="407"/>
        <v>2242541.9264599998</v>
      </c>
      <c r="CM306" s="7">
        <f t="shared" si="407"/>
        <v>1149110.9395280001</v>
      </c>
      <c r="CN306" s="7">
        <f t="shared" si="407"/>
        <v>105586980.381</v>
      </c>
      <c r="CO306" s="7">
        <f t="shared" si="407"/>
        <v>65348305.61868</v>
      </c>
      <c r="CP306" s="7">
        <f t="shared" si="407"/>
        <v>9592937.1587389987</v>
      </c>
      <c r="CQ306" s="7">
        <f t="shared" si="407"/>
        <v>2126736.2236049999</v>
      </c>
      <c r="CR306" s="7">
        <f t="shared" si="407"/>
        <v>461541.20240000001</v>
      </c>
      <c r="CS306" s="7">
        <f t="shared" si="407"/>
        <v>1367974.0582000001</v>
      </c>
      <c r="CT306" s="7">
        <f t="shared" si="407"/>
        <v>555103.02243999997</v>
      </c>
      <c r="CU306" s="7">
        <f t="shared" si="407"/>
        <v>429401.21313599998</v>
      </c>
      <c r="CV306" s="7">
        <f t="shared" si="407"/>
        <v>331122.45442999998</v>
      </c>
      <c r="CW306" s="7">
        <f t="shared" si="407"/>
        <v>1243206.6607260001</v>
      </c>
      <c r="CX306" s="7">
        <f t="shared" si="407"/>
        <v>2006817.3321120001</v>
      </c>
      <c r="CY306" s="7">
        <f t="shared" si="407"/>
        <v>175624.68599999999</v>
      </c>
      <c r="CZ306" s="7">
        <f t="shared" si="407"/>
        <v>6222928.9500000002</v>
      </c>
      <c r="DA306" s="7">
        <f t="shared" si="407"/>
        <v>1167724.08</v>
      </c>
      <c r="DB306" s="7">
        <f t="shared" si="407"/>
        <v>976037.74199999997</v>
      </c>
      <c r="DC306" s="7">
        <f t="shared" si="407"/>
        <v>1160399.2910999998</v>
      </c>
      <c r="DD306" s="7">
        <f t="shared" si="407"/>
        <v>1159351.2504</v>
      </c>
      <c r="DE306" s="7">
        <f t="shared" si="407"/>
        <v>2458346.0732999998</v>
      </c>
      <c r="DF306" s="7">
        <f t="shared" si="407"/>
        <v>55086887.907407992</v>
      </c>
      <c r="DG306" s="7">
        <f t="shared" si="407"/>
        <v>1124397.023024</v>
      </c>
      <c r="DH306" s="7">
        <f t="shared" si="407"/>
        <v>9394564.9422559999</v>
      </c>
      <c r="DI306" s="7">
        <f t="shared" si="407"/>
        <v>10457842.072149999</v>
      </c>
      <c r="DJ306" s="7">
        <f t="shared" si="407"/>
        <v>1424155.9988599999</v>
      </c>
      <c r="DK306" s="7">
        <f t="shared" si="407"/>
        <v>906768.84834000003</v>
      </c>
      <c r="DL306" s="7">
        <f t="shared" si="407"/>
        <v>15512098.736295</v>
      </c>
      <c r="DM306" s="7">
        <f t="shared" si="407"/>
        <v>516988.67943300004</v>
      </c>
      <c r="DN306" s="7">
        <f t="shared" si="407"/>
        <v>6958483.0109999999</v>
      </c>
      <c r="DO306" s="7">
        <f t="shared" si="407"/>
        <v>8348358.6899999995</v>
      </c>
      <c r="DP306" s="7">
        <f t="shared" si="407"/>
        <v>844944.48</v>
      </c>
      <c r="DQ306" s="7">
        <f t="shared" si="407"/>
        <v>7502222.9401000002</v>
      </c>
      <c r="DR306" s="7">
        <f t="shared" si="407"/>
        <v>2164686.8837330001</v>
      </c>
      <c r="DS306" s="7">
        <f t="shared" si="407"/>
        <v>1034025.48</v>
      </c>
      <c r="DT306" s="7">
        <f t="shared" si="407"/>
        <v>267117.163168</v>
      </c>
      <c r="DU306" s="7">
        <f t="shared" si="407"/>
        <v>750912.201</v>
      </c>
      <c r="DV306" s="7">
        <f t="shared" si="407"/>
        <v>229270.82399999999</v>
      </c>
      <c r="DW306" s="7">
        <f t="shared" si="407"/>
        <v>483307.64299200004</v>
      </c>
      <c r="DX306" s="7">
        <f t="shared" si="407"/>
        <v>1503136.53159</v>
      </c>
      <c r="DY306" s="7">
        <f t="shared" si="407"/>
        <v>1885828.2652799999</v>
      </c>
      <c r="DZ306" s="7">
        <f t="shared" si="407"/>
        <v>3539042.4802259998</v>
      </c>
      <c r="EA306" s="7">
        <f t="shared" ref="EA306:FY307" si="408">EA292</f>
        <v>4711682.4512240002</v>
      </c>
      <c r="EB306" s="7">
        <f t="shared" si="408"/>
        <v>2105181.09</v>
      </c>
      <c r="EC306" s="7">
        <f t="shared" si="408"/>
        <v>931654.57499999995</v>
      </c>
      <c r="ED306" s="7">
        <f t="shared" si="408"/>
        <v>15287298.955600001</v>
      </c>
      <c r="EE306" s="7">
        <f t="shared" si="408"/>
        <v>438305.55300000001</v>
      </c>
      <c r="EF306" s="7">
        <f t="shared" si="408"/>
        <v>2088024.2211499999</v>
      </c>
      <c r="EG306" s="7">
        <f t="shared" si="408"/>
        <v>759338.95499999996</v>
      </c>
      <c r="EH306" s="7">
        <f t="shared" si="408"/>
        <v>363922.25400000002</v>
      </c>
      <c r="EI306" s="7">
        <f t="shared" si="408"/>
        <v>32071811.463</v>
      </c>
      <c r="EJ306" s="7">
        <f t="shared" si="408"/>
        <v>23453493.921</v>
      </c>
      <c r="EK306" s="7">
        <f t="shared" si="408"/>
        <v>3230028.5917300005</v>
      </c>
      <c r="EL306" s="7">
        <f t="shared" si="408"/>
        <v>1128577.44132</v>
      </c>
      <c r="EM306" s="7">
        <f t="shared" si="408"/>
        <v>1798134.5368560001</v>
      </c>
      <c r="EN306" s="7">
        <f t="shared" si="408"/>
        <v>1796740.7309999999</v>
      </c>
      <c r="EO306" s="7">
        <f t="shared" si="408"/>
        <v>1159335.3689999999</v>
      </c>
      <c r="EP306" s="7">
        <f t="shared" si="408"/>
        <v>2960500.6047999999</v>
      </c>
      <c r="EQ306" s="7">
        <f t="shared" si="408"/>
        <v>9306313.6634160001</v>
      </c>
      <c r="ER306" s="7">
        <f t="shared" si="408"/>
        <v>2127616.6028700001</v>
      </c>
      <c r="ES306" s="7">
        <f t="shared" si="408"/>
        <v>708822.811736</v>
      </c>
      <c r="ET306" s="7">
        <f t="shared" si="408"/>
        <v>870115.82400000002</v>
      </c>
      <c r="EU306" s="7">
        <f t="shared" si="408"/>
        <v>1040269.068</v>
      </c>
      <c r="EV306" s="7">
        <f t="shared" si="408"/>
        <v>693364.20678000001</v>
      </c>
      <c r="EW306" s="7">
        <f t="shared" si="408"/>
        <v>6660724.6493639993</v>
      </c>
      <c r="EX306" s="7">
        <f t="shared" si="408"/>
        <v>301710.73626000003</v>
      </c>
      <c r="EY306" s="7">
        <f t="shared" si="408"/>
        <v>862998.19200000004</v>
      </c>
      <c r="EZ306" s="7">
        <f t="shared" si="408"/>
        <v>685090.86817799998</v>
      </c>
      <c r="FA306" s="7">
        <f t="shared" si="408"/>
        <v>25694920.900400002</v>
      </c>
      <c r="FB306" s="7">
        <f t="shared" si="408"/>
        <v>3553763.0520000001</v>
      </c>
      <c r="FC306" s="7">
        <f t="shared" si="408"/>
        <v>8022252.870050001</v>
      </c>
      <c r="FD306" s="7">
        <f t="shared" si="408"/>
        <v>1269863.3800619999</v>
      </c>
      <c r="FE306" s="7">
        <f t="shared" si="408"/>
        <v>482546.33544700005</v>
      </c>
      <c r="FF306" s="7">
        <f t="shared" si="408"/>
        <v>551220.87600000005</v>
      </c>
      <c r="FG306" s="7">
        <f t="shared" si="408"/>
        <v>610077.39300000004</v>
      </c>
      <c r="FH306" s="7">
        <f t="shared" si="408"/>
        <v>807092.96047199995</v>
      </c>
      <c r="FI306" s="7">
        <f t="shared" si="408"/>
        <v>12991360.359799998</v>
      </c>
      <c r="FJ306" s="7">
        <f t="shared" si="408"/>
        <v>18790457.59</v>
      </c>
      <c r="FK306" s="7">
        <f t="shared" si="408"/>
        <v>21008727.619650003</v>
      </c>
      <c r="FL306" s="7">
        <f t="shared" si="408"/>
        <v>44044668.593999997</v>
      </c>
      <c r="FM306" s="7">
        <f t="shared" si="408"/>
        <v>13312221.370002002</v>
      </c>
      <c r="FN306" s="7">
        <f t="shared" si="408"/>
        <v>67814768.538000003</v>
      </c>
      <c r="FO306" s="7">
        <f t="shared" si="408"/>
        <v>10927770.86531</v>
      </c>
      <c r="FP306" s="7">
        <f t="shared" si="408"/>
        <v>18211198.403301001</v>
      </c>
      <c r="FQ306" s="7">
        <f t="shared" si="408"/>
        <v>9217473.7119999994</v>
      </c>
      <c r="FR306" s="7">
        <f t="shared" si="408"/>
        <v>2890284.6815999998</v>
      </c>
      <c r="FS306" s="7">
        <f t="shared" si="408"/>
        <v>2636813.1476399996</v>
      </c>
      <c r="FT306" s="7">
        <f t="shared" si="408"/>
        <v>1221029.3095</v>
      </c>
      <c r="FU306" s="7">
        <f t="shared" si="408"/>
        <v>2939597.9840499996</v>
      </c>
      <c r="FV306" s="7">
        <f t="shared" si="408"/>
        <v>2101881.3089599996</v>
      </c>
      <c r="FW306" s="7">
        <f t="shared" si="408"/>
        <v>465113.32601800002</v>
      </c>
      <c r="FX306" s="7">
        <f t="shared" si="408"/>
        <v>356607.33059999999</v>
      </c>
      <c r="FY306" s="7">
        <f t="shared" si="408"/>
        <v>0</v>
      </c>
      <c r="FZ306" s="7">
        <f>SUM(C306:FY306)</f>
        <v>3220075882.2187114</v>
      </c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</row>
    <row r="307" spans="1:195" x14ac:dyDescent="0.2">
      <c r="A307" s="6" t="s">
        <v>880</v>
      </c>
      <c r="B307" s="7" t="s">
        <v>881</v>
      </c>
      <c r="C307" s="7">
        <f t="shared" si="406"/>
        <v>1119115.52</v>
      </c>
      <c r="D307" s="7">
        <f t="shared" si="406"/>
        <v>4907332.93</v>
      </c>
      <c r="E307" s="7">
        <f t="shared" si="406"/>
        <v>1394614.3</v>
      </c>
      <c r="F307" s="7">
        <f t="shared" si="406"/>
        <v>2354803.58</v>
      </c>
      <c r="G307" s="7">
        <f t="shared" si="406"/>
        <v>446035.64</v>
      </c>
      <c r="H307" s="7">
        <f t="shared" si="406"/>
        <v>158138.99</v>
      </c>
      <c r="I307" s="7">
        <f t="shared" si="406"/>
        <v>1503954.24</v>
      </c>
      <c r="J307" s="7">
        <f t="shared" si="406"/>
        <v>546336.32999999996</v>
      </c>
      <c r="K307" s="7">
        <f t="shared" si="406"/>
        <v>134674.67000000001</v>
      </c>
      <c r="L307" s="7">
        <f t="shared" si="406"/>
        <v>966480.42</v>
      </c>
      <c r="M307" s="7">
        <f t="shared" si="406"/>
        <v>387505.08</v>
      </c>
      <c r="N307" s="7">
        <f t="shared" si="406"/>
        <v>11191315.859999999</v>
      </c>
      <c r="O307" s="7">
        <f t="shared" si="406"/>
        <v>4238219.2699999996</v>
      </c>
      <c r="P307" s="7">
        <f t="shared" si="406"/>
        <v>89114.11</v>
      </c>
      <c r="Q307" s="7">
        <f t="shared" si="406"/>
        <v>6110023.21</v>
      </c>
      <c r="R307" s="7">
        <f t="shared" si="406"/>
        <v>116353.93</v>
      </c>
      <c r="S307" s="7">
        <f t="shared" si="406"/>
        <v>830096.79</v>
      </c>
      <c r="T307" s="7">
        <f t="shared" si="406"/>
        <v>47860.01</v>
      </c>
      <c r="U307" s="7">
        <f t="shared" si="406"/>
        <v>48556.24</v>
      </c>
      <c r="V307" s="7">
        <f t="shared" si="406"/>
        <v>85885.72</v>
      </c>
      <c r="W307" s="7">
        <f t="shared" si="406"/>
        <v>22945.97</v>
      </c>
      <c r="X307" s="7">
        <f t="shared" si="406"/>
        <v>20002.12</v>
      </c>
      <c r="Y307" s="7">
        <f t="shared" si="406"/>
        <v>130536.6</v>
      </c>
      <c r="Z307" s="7">
        <f t="shared" si="406"/>
        <v>58012.68</v>
      </c>
      <c r="AA307" s="7">
        <f t="shared" si="406"/>
        <v>5715807.29</v>
      </c>
      <c r="AB307" s="7">
        <f t="shared" si="406"/>
        <v>11542487.17</v>
      </c>
      <c r="AC307" s="7">
        <f t="shared" si="406"/>
        <v>771903.3</v>
      </c>
      <c r="AD307" s="7">
        <f t="shared" si="406"/>
        <v>612736.39</v>
      </c>
      <c r="AE307" s="7">
        <f t="shared" si="406"/>
        <v>45826.3</v>
      </c>
      <c r="AF307" s="7">
        <f t="shared" si="406"/>
        <v>63940.68</v>
      </c>
      <c r="AG307" s="7">
        <f t="shared" si="406"/>
        <v>303300.37</v>
      </c>
      <c r="AH307" s="7">
        <f t="shared" si="406"/>
        <v>154632.26999999999</v>
      </c>
      <c r="AI307" s="7">
        <f t="shared" si="406"/>
        <v>49971.89</v>
      </c>
      <c r="AJ307" s="7">
        <f t="shared" si="406"/>
        <v>113990.98</v>
      </c>
      <c r="AK307" s="7">
        <f t="shared" si="406"/>
        <v>73893.86</v>
      </c>
      <c r="AL307" s="7">
        <f t="shared" si="406"/>
        <v>84233.96</v>
      </c>
      <c r="AM307" s="7">
        <f t="shared" si="406"/>
        <v>106118.06</v>
      </c>
      <c r="AN307" s="7">
        <f t="shared" si="406"/>
        <v>390225.35</v>
      </c>
      <c r="AO307" s="7">
        <f t="shared" si="406"/>
        <v>1511735.49</v>
      </c>
      <c r="AP307" s="7">
        <f t="shared" si="406"/>
        <v>34307972.369999997</v>
      </c>
      <c r="AQ307" s="7">
        <f t="shared" si="406"/>
        <v>109310.61</v>
      </c>
      <c r="AR307" s="7">
        <f t="shared" si="406"/>
        <v>18964550.16</v>
      </c>
      <c r="AS307" s="7">
        <f t="shared" si="406"/>
        <v>2368990.85</v>
      </c>
      <c r="AT307" s="7">
        <f t="shared" si="406"/>
        <v>1215121.1499999999</v>
      </c>
      <c r="AU307" s="7">
        <f t="shared" si="406"/>
        <v>168538.57</v>
      </c>
      <c r="AV307" s="7">
        <f t="shared" si="406"/>
        <v>160263.95000000001</v>
      </c>
      <c r="AW307" s="7">
        <f t="shared" si="406"/>
        <v>98284.06</v>
      </c>
      <c r="AX307" s="7">
        <f t="shared" si="406"/>
        <v>64678.61</v>
      </c>
      <c r="AY307" s="7">
        <f t="shared" si="406"/>
        <v>150852.14000000001</v>
      </c>
      <c r="AZ307" s="7">
        <f t="shared" si="406"/>
        <v>1473034.6</v>
      </c>
      <c r="BA307" s="7">
        <f t="shared" si="406"/>
        <v>1784112.98</v>
      </c>
      <c r="BB307" s="7">
        <f t="shared" si="406"/>
        <v>425648.84</v>
      </c>
      <c r="BC307" s="7">
        <f t="shared" si="406"/>
        <v>8206312.4299999997</v>
      </c>
      <c r="BD307" s="7">
        <f t="shared" si="406"/>
        <v>1326475.74</v>
      </c>
      <c r="BE307" s="7">
        <f t="shared" si="406"/>
        <v>388674.13</v>
      </c>
      <c r="BF307" s="7">
        <f t="shared" si="406"/>
        <v>6827525.54</v>
      </c>
      <c r="BG307" s="7">
        <f t="shared" si="406"/>
        <v>81352.69</v>
      </c>
      <c r="BH307" s="7">
        <f t="shared" si="406"/>
        <v>126377.21</v>
      </c>
      <c r="BI307" s="7">
        <f t="shared" si="406"/>
        <v>40932.01</v>
      </c>
      <c r="BJ307" s="7">
        <f t="shared" si="406"/>
        <v>1607403.34</v>
      </c>
      <c r="BK307" s="7">
        <f t="shared" si="406"/>
        <v>3272334.85</v>
      </c>
      <c r="BL307" s="7">
        <f t="shared" si="406"/>
        <v>17150.84</v>
      </c>
      <c r="BM307" s="7">
        <f t="shared" si="406"/>
        <v>71326.81</v>
      </c>
      <c r="BN307" s="7">
        <f t="shared" si="406"/>
        <v>1176091.57</v>
      </c>
      <c r="BO307" s="7">
        <f t="shared" si="407"/>
        <v>372888.14</v>
      </c>
      <c r="BP307" s="7">
        <f t="shared" si="407"/>
        <v>102637.2</v>
      </c>
      <c r="BQ307" s="7">
        <f t="shared" si="407"/>
        <v>1596105.17</v>
      </c>
      <c r="BR307" s="7">
        <f t="shared" si="407"/>
        <v>279823.13</v>
      </c>
      <c r="BS307" s="7">
        <f t="shared" si="407"/>
        <v>286211.34999999998</v>
      </c>
      <c r="BT307" s="7">
        <f t="shared" si="407"/>
        <v>130235.27</v>
      </c>
      <c r="BU307" s="7">
        <f t="shared" si="407"/>
        <v>109645.75999999999</v>
      </c>
      <c r="BV307" s="7">
        <f t="shared" si="407"/>
        <v>659483.86</v>
      </c>
      <c r="BW307" s="7">
        <f t="shared" si="407"/>
        <v>778157.08</v>
      </c>
      <c r="BX307" s="7">
        <f t="shared" si="407"/>
        <v>83977.59</v>
      </c>
      <c r="BY307" s="7">
        <f t="shared" si="407"/>
        <v>273506.67</v>
      </c>
      <c r="BZ307" s="7">
        <f t="shared" si="407"/>
        <v>97556.39</v>
      </c>
      <c r="CA307" s="7">
        <f t="shared" si="407"/>
        <v>320886.27</v>
      </c>
      <c r="CB307" s="7">
        <f t="shared" si="407"/>
        <v>23347042.469999999</v>
      </c>
      <c r="CC307" s="7">
        <f t="shared" si="407"/>
        <v>85835.36</v>
      </c>
      <c r="CD307" s="7">
        <f t="shared" si="407"/>
        <v>71959</v>
      </c>
      <c r="CE307" s="7">
        <f t="shared" si="407"/>
        <v>100925.44</v>
      </c>
      <c r="CF307" s="7">
        <f t="shared" si="407"/>
        <v>50801.29</v>
      </c>
      <c r="CG307" s="7">
        <f t="shared" si="407"/>
        <v>62706.34</v>
      </c>
      <c r="CH307" s="7">
        <f t="shared" si="407"/>
        <v>41999.02</v>
      </c>
      <c r="CI307" s="7">
        <f t="shared" si="407"/>
        <v>246301.89</v>
      </c>
      <c r="CJ307" s="7">
        <f t="shared" si="407"/>
        <v>301171.19</v>
      </c>
      <c r="CK307" s="7">
        <f t="shared" si="407"/>
        <v>1508405.47</v>
      </c>
      <c r="CL307" s="7">
        <f t="shared" si="407"/>
        <v>227011.84</v>
      </c>
      <c r="CM307" s="7">
        <f t="shared" si="407"/>
        <v>58979.37</v>
      </c>
      <c r="CN307" s="7">
        <f t="shared" si="407"/>
        <v>8232481.54</v>
      </c>
      <c r="CO307" s="7">
        <f t="shared" si="407"/>
        <v>4369635.3499999996</v>
      </c>
      <c r="CP307" s="7">
        <f t="shared" si="407"/>
        <v>688798.76</v>
      </c>
      <c r="CQ307" s="7">
        <f t="shared" si="407"/>
        <v>309575.55</v>
      </c>
      <c r="CR307" s="7">
        <f t="shared" si="407"/>
        <v>49195.8</v>
      </c>
      <c r="CS307" s="7">
        <f t="shared" si="407"/>
        <v>219921.94</v>
      </c>
      <c r="CT307" s="7">
        <f t="shared" si="407"/>
        <v>81024.460000000006</v>
      </c>
      <c r="CU307" s="7">
        <f t="shared" si="407"/>
        <v>48060.25</v>
      </c>
      <c r="CV307" s="7">
        <f t="shared" si="407"/>
        <v>57331.88</v>
      </c>
      <c r="CW307" s="7">
        <f t="shared" si="407"/>
        <v>118379.29</v>
      </c>
      <c r="CX307" s="7">
        <f t="shared" si="407"/>
        <v>221739.86</v>
      </c>
      <c r="CY307" s="7">
        <f t="shared" si="407"/>
        <v>17881.75</v>
      </c>
      <c r="CZ307" s="7">
        <f t="shared" si="407"/>
        <v>656701.19999999995</v>
      </c>
      <c r="DA307" s="7">
        <f t="shared" si="407"/>
        <v>133854.21</v>
      </c>
      <c r="DB307" s="7">
        <f t="shared" si="407"/>
        <v>90246.080000000002</v>
      </c>
      <c r="DC307" s="7">
        <f t="shared" si="407"/>
        <v>120952.77</v>
      </c>
      <c r="DD307" s="7">
        <f t="shared" si="407"/>
        <v>193653.4</v>
      </c>
      <c r="DE307" s="7">
        <f t="shared" si="407"/>
        <v>362572.03</v>
      </c>
      <c r="DF307" s="7">
        <f t="shared" si="407"/>
        <v>6841605.0899999999</v>
      </c>
      <c r="DG307" s="7">
        <f t="shared" si="407"/>
        <v>109783.77</v>
      </c>
      <c r="DH307" s="7">
        <f t="shared" si="407"/>
        <v>875100.94</v>
      </c>
      <c r="DI307" s="7">
        <f t="shared" si="407"/>
        <v>1265353.1599999999</v>
      </c>
      <c r="DJ307" s="7">
        <f t="shared" si="407"/>
        <v>169930.6</v>
      </c>
      <c r="DK307" s="7">
        <f t="shared" si="407"/>
        <v>77248.84</v>
      </c>
      <c r="DL307" s="7">
        <f t="shared" si="407"/>
        <v>2137826.0499999998</v>
      </c>
      <c r="DM307" s="7">
        <f t="shared" si="407"/>
        <v>82850.570000000007</v>
      </c>
      <c r="DN307" s="7">
        <f t="shared" si="407"/>
        <v>594694.85</v>
      </c>
      <c r="DO307" s="7">
        <f t="shared" si="407"/>
        <v>695114.3</v>
      </c>
      <c r="DP307" s="7">
        <f t="shared" si="407"/>
        <v>72127.5</v>
      </c>
      <c r="DQ307" s="7">
        <f t="shared" si="407"/>
        <v>377671.54</v>
      </c>
      <c r="DR307" s="7">
        <f t="shared" si="407"/>
        <v>338020.58</v>
      </c>
      <c r="DS307" s="7">
        <f t="shared" si="407"/>
        <v>223001.89</v>
      </c>
      <c r="DT307" s="7">
        <f t="shared" si="407"/>
        <v>49209.32</v>
      </c>
      <c r="DU307" s="7">
        <f t="shared" si="407"/>
        <v>102404.13</v>
      </c>
      <c r="DV307" s="7">
        <f t="shared" si="407"/>
        <v>46543.63</v>
      </c>
      <c r="DW307" s="7">
        <f t="shared" si="407"/>
        <v>96944.73</v>
      </c>
      <c r="DX307" s="7">
        <f t="shared" si="407"/>
        <v>135050.73000000001</v>
      </c>
      <c r="DY307" s="7">
        <f t="shared" si="407"/>
        <v>184048.65</v>
      </c>
      <c r="DZ307" s="7">
        <f t="shared" si="407"/>
        <v>328087.32</v>
      </c>
      <c r="EA307" s="7">
        <f t="shared" si="408"/>
        <v>604163.39</v>
      </c>
      <c r="EB307" s="7">
        <f t="shared" si="408"/>
        <v>238504.64</v>
      </c>
      <c r="EC307" s="7">
        <f t="shared" si="408"/>
        <v>126542.44</v>
      </c>
      <c r="ED307" s="7">
        <f t="shared" si="408"/>
        <v>600357.41</v>
      </c>
      <c r="EE307" s="7">
        <f t="shared" si="408"/>
        <v>66131.320000000007</v>
      </c>
      <c r="EF307" s="7">
        <f t="shared" si="408"/>
        <v>282970.46000000002</v>
      </c>
      <c r="EG307" s="7">
        <f t="shared" si="408"/>
        <v>149565.06</v>
      </c>
      <c r="EH307" s="7">
        <f t="shared" si="408"/>
        <v>40230.31</v>
      </c>
      <c r="EI307" s="7">
        <f t="shared" si="408"/>
        <v>3127240.22</v>
      </c>
      <c r="EJ307" s="7">
        <f t="shared" si="408"/>
        <v>3131161.86</v>
      </c>
      <c r="EK307" s="7">
        <f t="shared" si="408"/>
        <v>107636.78</v>
      </c>
      <c r="EL307" s="7">
        <f t="shared" si="408"/>
        <v>56315.24</v>
      </c>
      <c r="EM307" s="7">
        <f t="shared" si="408"/>
        <v>222456.23</v>
      </c>
      <c r="EN307" s="7">
        <f t="shared" si="408"/>
        <v>233880.49</v>
      </c>
      <c r="EO307" s="7">
        <f t="shared" si="408"/>
        <v>213479.71</v>
      </c>
      <c r="EP307" s="7">
        <f t="shared" si="408"/>
        <v>215915.96</v>
      </c>
      <c r="EQ307" s="7">
        <f t="shared" si="408"/>
        <v>789961.3</v>
      </c>
      <c r="ER307" s="7">
        <f t="shared" si="408"/>
        <v>231324.2</v>
      </c>
      <c r="ES307" s="7">
        <f t="shared" si="408"/>
        <v>89958.12</v>
      </c>
      <c r="ET307" s="7">
        <f t="shared" si="408"/>
        <v>112411.62</v>
      </c>
      <c r="EU307" s="7">
        <f t="shared" si="408"/>
        <v>222530.71</v>
      </c>
      <c r="EV307" s="7">
        <f t="shared" si="408"/>
        <v>40969.89</v>
      </c>
      <c r="EW307" s="7">
        <f t="shared" si="408"/>
        <v>323743.35999999999</v>
      </c>
      <c r="EX307" s="7">
        <f t="shared" si="408"/>
        <v>86405.440000000002</v>
      </c>
      <c r="EY307" s="7">
        <f t="shared" si="408"/>
        <v>85923.71</v>
      </c>
      <c r="EZ307" s="7">
        <f t="shared" si="408"/>
        <v>76331.929999999993</v>
      </c>
      <c r="FA307" s="7">
        <f t="shared" si="408"/>
        <v>1467254.95</v>
      </c>
      <c r="FB307" s="7">
        <f t="shared" si="408"/>
        <v>395018.5</v>
      </c>
      <c r="FC307" s="7">
        <f t="shared" si="408"/>
        <v>825030.79</v>
      </c>
      <c r="FD307" s="7">
        <f t="shared" si="408"/>
        <v>128675.87</v>
      </c>
      <c r="FE307" s="7">
        <f t="shared" si="408"/>
        <v>52489.919999999998</v>
      </c>
      <c r="FF307" s="7">
        <f t="shared" si="408"/>
        <v>77445.38</v>
      </c>
      <c r="FG307" s="7">
        <f t="shared" si="408"/>
        <v>52547.76</v>
      </c>
      <c r="FH307" s="7">
        <f t="shared" si="408"/>
        <v>100854.83</v>
      </c>
      <c r="FI307" s="7">
        <f t="shared" si="408"/>
        <v>394179.39</v>
      </c>
      <c r="FJ307" s="7">
        <f t="shared" si="408"/>
        <v>591755.66</v>
      </c>
      <c r="FK307" s="7">
        <f t="shared" si="408"/>
        <v>694022.99</v>
      </c>
      <c r="FL307" s="7">
        <f t="shared" si="408"/>
        <v>1829123.25</v>
      </c>
      <c r="FM307" s="7">
        <f t="shared" si="408"/>
        <v>501842.18</v>
      </c>
      <c r="FN307" s="7">
        <f t="shared" si="408"/>
        <v>3382875.41</v>
      </c>
      <c r="FO307" s="7">
        <f t="shared" si="408"/>
        <v>506306.55</v>
      </c>
      <c r="FP307" s="7">
        <f t="shared" si="408"/>
        <v>741704.15</v>
      </c>
      <c r="FQ307" s="7">
        <f t="shared" si="408"/>
        <v>304029.33</v>
      </c>
      <c r="FR307" s="7">
        <f t="shared" si="408"/>
        <v>90265.96</v>
      </c>
      <c r="FS307" s="7">
        <f t="shared" si="408"/>
        <v>68677.86</v>
      </c>
      <c r="FT307" s="7">
        <f t="shared" si="408"/>
        <v>86501.19</v>
      </c>
      <c r="FU307" s="7">
        <f t="shared" si="408"/>
        <v>239566.55</v>
      </c>
      <c r="FV307" s="7">
        <f t="shared" si="408"/>
        <v>233800.42</v>
      </c>
      <c r="FW307" s="7">
        <f t="shared" si="408"/>
        <v>43901.86</v>
      </c>
      <c r="FX307" s="7">
        <f t="shared" si="408"/>
        <v>37069.760000000002</v>
      </c>
      <c r="FY307" s="7">
        <f t="shared" si="408"/>
        <v>0</v>
      </c>
      <c r="FZ307" s="7">
        <f>SUM(C307:FY307)</f>
        <v>229171962.80000001</v>
      </c>
      <c r="GB307" s="7"/>
      <c r="GC307" s="7"/>
      <c r="GD307" s="7"/>
      <c r="GE307" s="15"/>
      <c r="GF307" s="15"/>
      <c r="GG307" s="15"/>
      <c r="GH307" s="7"/>
      <c r="GI307" s="7"/>
      <c r="GJ307" s="7"/>
      <c r="GK307" s="7"/>
      <c r="GL307" s="7"/>
      <c r="GM307" s="7"/>
    </row>
    <row r="308" spans="1:195" x14ac:dyDescent="0.2">
      <c r="A308" s="6" t="s">
        <v>882</v>
      </c>
      <c r="B308" s="7" t="s">
        <v>883</v>
      </c>
      <c r="C308" s="7">
        <f t="shared" ref="C308:BN308" si="409">C294+C303</f>
        <v>40593921.600000001</v>
      </c>
      <c r="D308" s="7">
        <f t="shared" si="409"/>
        <v>247302363.9748804</v>
      </c>
      <c r="E308" s="7">
        <f t="shared" si="409"/>
        <v>33959740.792404875</v>
      </c>
      <c r="F308" s="7">
        <f t="shared" si="409"/>
        <v>138820992.09163621</v>
      </c>
      <c r="G308" s="7">
        <f t="shared" si="409"/>
        <v>4385492.9540796746</v>
      </c>
      <c r="H308" s="7">
        <f t="shared" si="409"/>
        <v>7962953.0949684065</v>
      </c>
      <c r="I308" s="7">
        <f t="shared" si="409"/>
        <v>57742182.674379781</v>
      </c>
      <c r="J308" s="7">
        <f t="shared" si="409"/>
        <v>16573033.190624828</v>
      </c>
      <c r="K308" s="7">
        <f t="shared" si="409"/>
        <v>2108038.8579445323</v>
      </c>
      <c r="L308" s="7">
        <f t="shared" si="409"/>
        <v>5797651.7279652152</v>
      </c>
      <c r="M308" s="7">
        <f t="shared" si="409"/>
        <v>6920087.647903244</v>
      </c>
      <c r="N308" s="7">
        <f t="shared" si="409"/>
        <v>356540135.1465978</v>
      </c>
      <c r="O308" s="7">
        <f t="shared" si="409"/>
        <v>68133925.781879187</v>
      </c>
      <c r="P308" s="7">
        <f t="shared" si="409"/>
        <v>2574380.4337441395</v>
      </c>
      <c r="Q308" s="7">
        <f t="shared" si="409"/>
        <v>278608047.04195368</v>
      </c>
      <c r="R308" s="7">
        <f t="shared" si="409"/>
        <v>47333259.439671174</v>
      </c>
      <c r="S308" s="7">
        <f t="shared" si="409"/>
        <v>6957743.0043231482</v>
      </c>
      <c r="T308" s="7">
        <f t="shared" si="409"/>
        <v>2047828.2588384065</v>
      </c>
      <c r="U308" s="7">
        <f t="shared" si="409"/>
        <v>430789.16890319507</v>
      </c>
      <c r="V308" s="7">
        <f t="shared" si="409"/>
        <v>2513469.2121495805</v>
      </c>
      <c r="W308" s="7">
        <f t="shared" si="409"/>
        <v>2116505.2791435276</v>
      </c>
      <c r="X308" s="7">
        <f t="shared" si="409"/>
        <v>687221.49409225385</v>
      </c>
      <c r="Y308" s="7">
        <f t="shared" si="409"/>
        <v>6147254.5135316327</v>
      </c>
      <c r="Z308" s="7">
        <f t="shared" si="409"/>
        <v>2595105.281040763</v>
      </c>
      <c r="AA308" s="7">
        <f t="shared" si="409"/>
        <v>154374135.84683284</v>
      </c>
      <c r="AB308" s="7">
        <f t="shared" si="409"/>
        <v>51308625.52829282</v>
      </c>
      <c r="AC308" s="7">
        <f t="shared" si="409"/>
        <v>3787023.8217503596</v>
      </c>
      <c r="AD308" s="7">
        <f t="shared" si="409"/>
        <v>5709292.2522945683</v>
      </c>
      <c r="AE308" s="7">
        <f t="shared" si="409"/>
        <v>1245238.3247829129</v>
      </c>
      <c r="AF308" s="7">
        <f t="shared" si="409"/>
        <v>1909517.7052709109</v>
      </c>
      <c r="AG308" s="7">
        <f t="shared" si="409"/>
        <v>2719545.3656332665</v>
      </c>
      <c r="AH308" s="7">
        <f t="shared" si="409"/>
        <v>9226378.2536909059</v>
      </c>
      <c r="AI308" s="7">
        <f t="shared" si="409"/>
        <v>3916201.8493647259</v>
      </c>
      <c r="AJ308" s="7">
        <f t="shared" si="409"/>
        <v>1942749.3060130086</v>
      </c>
      <c r="AK308" s="7">
        <f t="shared" si="409"/>
        <v>2043927.6660729374</v>
      </c>
      <c r="AL308" s="7">
        <f t="shared" si="409"/>
        <v>1751120.3188088925</v>
      </c>
      <c r="AM308" s="7">
        <f t="shared" si="409"/>
        <v>3472683.0602513347</v>
      </c>
      <c r="AN308" s="7">
        <f t="shared" si="409"/>
        <v>763264.1070669574</v>
      </c>
      <c r="AO308" s="7">
        <f t="shared" si="409"/>
        <v>31334514.198819611</v>
      </c>
      <c r="AP308" s="7">
        <f t="shared" si="409"/>
        <v>264084333.51600075</v>
      </c>
      <c r="AQ308" s="7">
        <f t="shared" si="409"/>
        <v>1737834.7964312015</v>
      </c>
      <c r="AR308" s="7">
        <f t="shared" si="409"/>
        <v>341554363.70059431</v>
      </c>
      <c r="AS308" s="7">
        <f t="shared" si="409"/>
        <v>24371919.679134607</v>
      </c>
      <c r="AT308" s="7">
        <f t="shared" si="409"/>
        <v>12954236.267761517</v>
      </c>
      <c r="AU308" s="7">
        <f t="shared" si="409"/>
        <v>2579291.6742936182</v>
      </c>
      <c r="AV308" s="7">
        <f t="shared" si="409"/>
        <v>3117226.8815337485</v>
      </c>
      <c r="AW308" s="7">
        <f t="shared" si="409"/>
        <v>2874815.1715849852</v>
      </c>
      <c r="AX308" s="7">
        <f t="shared" si="409"/>
        <v>816657.35430034681</v>
      </c>
      <c r="AY308" s="7">
        <f t="shared" si="409"/>
        <v>3457260.9974903096</v>
      </c>
      <c r="AZ308" s="7">
        <f t="shared" si="409"/>
        <v>108383392.64913414</v>
      </c>
      <c r="BA308" s="7">
        <f t="shared" si="409"/>
        <v>65909441.522085942</v>
      </c>
      <c r="BB308" s="7">
        <f t="shared" si="409"/>
        <v>69479986.836702973</v>
      </c>
      <c r="BC308" s="7">
        <f t="shared" si="409"/>
        <v>146032955.5917204</v>
      </c>
      <c r="BD308" s="7">
        <f t="shared" si="409"/>
        <v>19224629.34462535</v>
      </c>
      <c r="BE308" s="7">
        <f t="shared" si="409"/>
        <v>8816296.2515264042</v>
      </c>
      <c r="BF308" s="7">
        <f t="shared" si="409"/>
        <v>165357643.21174467</v>
      </c>
      <c r="BG308" s="7">
        <f t="shared" si="409"/>
        <v>8846030.0857002847</v>
      </c>
      <c r="BH308" s="7">
        <f t="shared" si="409"/>
        <v>4692303.5907456083</v>
      </c>
      <c r="BI308" s="7">
        <f t="shared" si="409"/>
        <v>3274324.2503516972</v>
      </c>
      <c r="BJ308" s="7">
        <f t="shared" si="409"/>
        <v>38757825.697699539</v>
      </c>
      <c r="BK308" s="7">
        <f t="shared" si="409"/>
        <v>227444948.3846896</v>
      </c>
      <c r="BL308" s="7">
        <f t="shared" si="409"/>
        <v>2326090.6524929791</v>
      </c>
      <c r="BM308" s="7">
        <f t="shared" si="409"/>
        <v>3144492.982872644</v>
      </c>
      <c r="BN308" s="7">
        <f t="shared" si="409"/>
        <v>22346241.830968991</v>
      </c>
      <c r="BO308" s="7">
        <f t="shared" ref="BO308:DZ308" si="410">BO294+BO303</f>
        <v>9596990.7953534964</v>
      </c>
      <c r="BP308" s="7">
        <f t="shared" si="410"/>
        <v>1164922.1189412</v>
      </c>
      <c r="BQ308" s="7">
        <f t="shared" si="410"/>
        <v>26602143.138128176</v>
      </c>
      <c r="BR308" s="7">
        <f t="shared" si="410"/>
        <v>36581052.06882108</v>
      </c>
      <c r="BS308" s="7">
        <f t="shared" si="410"/>
        <v>8154120.6586276125</v>
      </c>
      <c r="BT308" s="7">
        <f t="shared" si="410"/>
        <v>2440854.6481675236</v>
      </c>
      <c r="BU308" s="7">
        <f t="shared" si="410"/>
        <v>3122512.2063818341</v>
      </c>
      <c r="BV308" s="7">
        <f t="shared" si="410"/>
        <v>1017002.6739613296</v>
      </c>
      <c r="BW308" s="7">
        <f t="shared" si="410"/>
        <v>6438153.9912651386</v>
      </c>
      <c r="BX308" s="7">
        <f t="shared" si="410"/>
        <v>408931.69414501672</v>
      </c>
      <c r="BY308" s="7">
        <f t="shared" si="410"/>
        <v>2151869.2766584945</v>
      </c>
      <c r="BZ308" s="7">
        <f t="shared" si="410"/>
        <v>2192310.75335231</v>
      </c>
      <c r="CA308" s="7">
        <f t="shared" si="410"/>
        <v>475565.42419693549</v>
      </c>
      <c r="CB308" s="7">
        <f t="shared" si="410"/>
        <v>398354773.5417335</v>
      </c>
      <c r="CC308" s="7">
        <f t="shared" si="410"/>
        <v>2252249.8383578518</v>
      </c>
      <c r="CD308" s="7">
        <f t="shared" si="410"/>
        <v>2584474.4739168542</v>
      </c>
      <c r="CE308" s="7">
        <f t="shared" si="410"/>
        <v>1330310.7170225549</v>
      </c>
      <c r="CF308" s="7">
        <f t="shared" si="410"/>
        <v>1385539.6241184843</v>
      </c>
      <c r="CG308" s="7">
        <f t="shared" si="410"/>
        <v>2402625.9871106273</v>
      </c>
      <c r="CH308" s="7">
        <f t="shared" si="410"/>
        <v>1481326.7336069802</v>
      </c>
      <c r="CI308" s="7">
        <f t="shared" si="410"/>
        <v>4152227.9735948066</v>
      </c>
      <c r="CJ308" s="7">
        <f t="shared" si="410"/>
        <v>1757118.0963397813</v>
      </c>
      <c r="CK308" s="7">
        <f t="shared" si="410"/>
        <v>37837703.014844261</v>
      </c>
      <c r="CL308" s="7">
        <f t="shared" si="410"/>
        <v>11105783.670023561</v>
      </c>
      <c r="CM308" s="7">
        <f t="shared" si="410"/>
        <v>7392692.0674909232</v>
      </c>
      <c r="CN308" s="7">
        <f t="shared" si="410"/>
        <v>152742839.59014449</v>
      </c>
      <c r="CO308" s="7">
        <f t="shared" si="410"/>
        <v>66453352.377571099</v>
      </c>
      <c r="CP308" s="7">
        <f t="shared" si="410"/>
        <v>256215.02427641279</v>
      </c>
      <c r="CQ308" s="7">
        <f t="shared" si="410"/>
        <v>6962965.1353369178</v>
      </c>
      <c r="CR308" s="7">
        <f t="shared" si="410"/>
        <v>2869896.7133372044</v>
      </c>
      <c r="CS308" s="7">
        <f t="shared" si="410"/>
        <v>2472866.7432408794</v>
      </c>
      <c r="CT308" s="7">
        <f t="shared" si="410"/>
        <v>1387410.3129566417</v>
      </c>
      <c r="CU308" s="7">
        <f t="shared" si="410"/>
        <v>3629076.9014048302</v>
      </c>
      <c r="CV308" s="7">
        <f t="shared" si="410"/>
        <v>501479.57991480723</v>
      </c>
      <c r="CW308" s="7">
        <f t="shared" si="410"/>
        <v>1662961.0968451286</v>
      </c>
      <c r="CX308" s="7">
        <f t="shared" si="410"/>
        <v>2869443.1776617798</v>
      </c>
      <c r="CY308" s="7">
        <f t="shared" si="410"/>
        <v>775097.38992968411</v>
      </c>
      <c r="CZ308" s="7">
        <f t="shared" si="410"/>
        <v>12284084.170165829</v>
      </c>
      <c r="DA308" s="7">
        <f t="shared" si="410"/>
        <v>1797344.7817905461</v>
      </c>
      <c r="DB308" s="7">
        <f t="shared" si="410"/>
        <v>2863695.4358282033</v>
      </c>
      <c r="DC308" s="7">
        <f t="shared" si="410"/>
        <v>1388571.7939525542</v>
      </c>
      <c r="DD308" s="7">
        <f t="shared" si="410"/>
        <v>1349168.133336968</v>
      </c>
      <c r="DE308" s="7">
        <f t="shared" si="410"/>
        <v>1333349.175777056</v>
      </c>
      <c r="DF308" s="7">
        <f t="shared" si="410"/>
        <v>127221835.82133679</v>
      </c>
      <c r="DG308" s="7">
        <f t="shared" si="410"/>
        <v>468495.22080755071</v>
      </c>
      <c r="DH308" s="7">
        <f t="shared" si="410"/>
        <v>8396003.3990652245</v>
      </c>
      <c r="DI308" s="7">
        <f t="shared" si="410"/>
        <v>12625876.841462815</v>
      </c>
      <c r="DJ308" s="7">
        <f t="shared" si="410"/>
        <v>5160034.9968160084</v>
      </c>
      <c r="DK308" s="7">
        <f t="shared" si="410"/>
        <v>4153950.7887144592</v>
      </c>
      <c r="DL308" s="7">
        <f t="shared" si="410"/>
        <v>37956770.224715784</v>
      </c>
      <c r="DM308" s="7">
        <f t="shared" si="410"/>
        <v>3161305.4740893929</v>
      </c>
      <c r="DN308" s="7">
        <f t="shared" si="410"/>
        <v>6229793.7250688132</v>
      </c>
      <c r="DO308" s="7">
        <f t="shared" si="410"/>
        <v>22878409.437094945</v>
      </c>
      <c r="DP308" s="7">
        <f t="shared" si="410"/>
        <v>2387576.2658722745</v>
      </c>
      <c r="DQ308" s="7">
        <f t="shared" si="410"/>
        <v>528834.26032960787</v>
      </c>
      <c r="DR308" s="7">
        <f t="shared" si="410"/>
        <v>11888737.472907394</v>
      </c>
      <c r="DS308" s="7">
        <f t="shared" si="410"/>
        <v>6552318.0450374009</v>
      </c>
      <c r="DT308" s="7">
        <f t="shared" si="410"/>
        <v>2493069.0032634032</v>
      </c>
      <c r="DU308" s="7">
        <f t="shared" si="410"/>
        <v>3484767.1282988735</v>
      </c>
      <c r="DV308" s="7">
        <f t="shared" si="410"/>
        <v>3024554.5063225185</v>
      </c>
      <c r="DW308" s="7">
        <f t="shared" si="410"/>
        <v>3410723.4464044929</v>
      </c>
      <c r="DX308" s="7">
        <f t="shared" si="410"/>
        <v>1426092.7231218244</v>
      </c>
      <c r="DY308" s="7">
        <f t="shared" si="410"/>
        <v>2236422.5906992895</v>
      </c>
      <c r="DZ308" s="7">
        <f t="shared" si="410"/>
        <v>4301255.2883037934</v>
      </c>
      <c r="EA308" s="7">
        <f t="shared" ref="EA308:FX308" si="411">EA294+EA303</f>
        <v>1014648.00247753</v>
      </c>
      <c r="EB308" s="7">
        <f t="shared" si="411"/>
        <v>3842079.7323514004</v>
      </c>
      <c r="EC308" s="7">
        <f t="shared" si="411"/>
        <v>2657646.0279973126</v>
      </c>
      <c r="ED308" s="7">
        <f t="shared" si="411"/>
        <v>4211023.0113094077</v>
      </c>
      <c r="EE308" s="7">
        <f t="shared" si="411"/>
        <v>2555357.8692852966</v>
      </c>
      <c r="EF308" s="7">
        <f t="shared" si="411"/>
        <v>12337483.414008992</v>
      </c>
      <c r="EG308" s="7">
        <f t="shared" si="411"/>
        <v>2531967.8925421517</v>
      </c>
      <c r="EH308" s="7">
        <f t="shared" si="411"/>
        <v>2901451.5517879897</v>
      </c>
      <c r="EI308" s="7">
        <f t="shared" si="411"/>
        <v>115044190.61784393</v>
      </c>
      <c r="EJ308" s="7">
        <f t="shared" si="411"/>
        <v>67518571.892907858</v>
      </c>
      <c r="EK308" s="7">
        <f t="shared" si="411"/>
        <v>3532478.0809540967</v>
      </c>
      <c r="EL308" s="7">
        <f t="shared" si="411"/>
        <v>3604255.1297603957</v>
      </c>
      <c r="EM308" s="7">
        <f t="shared" si="411"/>
        <v>2560711.4380019722</v>
      </c>
      <c r="EN308" s="7">
        <f t="shared" si="411"/>
        <v>8417380.0137494858</v>
      </c>
      <c r="EO308" s="7">
        <f t="shared" si="411"/>
        <v>2733648.0418836568</v>
      </c>
      <c r="EP308" s="7">
        <f t="shared" si="411"/>
        <v>1793452.8336489564</v>
      </c>
      <c r="EQ308" s="7">
        <f t="shared" si="411"/>
        <v>14683794.11204474</v>
      </c>
      <c r="ER308" s="7">
        <f t="shared" si="411"/>
        <v>1933124.7067581562</v>
      </c>
      <c r="ES308" s="7">
        <f t="shared" si="411"/>
        <v>1997158.7214659685</v>
      </c>
      <c r="ET308" s="7">
        <f t="shared" si="411"/>
        <v>2554176.9120209152</v>
      </c>
      <c r="EU308" s="7">
        <f t="shared" si="411"/>
        <v>5427858.5220660986</v>
      </c>
      <c r="EV308" s="7">
        <f t="shared" si="411"/>
        <v>1001606.5773169813</v>
      </c>
      <c r="EW308" s="7">
        <f t="shared" si="411"/>
        <v>4457876.6042142883</v>
      </c>
      <c r="EX308" s="7">
        <f t="shared" si="411"/>
        <v>2656040.223674817</v>
      </c>
      <c r="EY308" s="7">
        <f t="shared" si="411"/>
        <v>4762449.3790612258</v>
      </c>
      <c r="EZ308" s="7">
        <f t="shared" si="411"/>
        <v>1575396.8086586823</v>
      </c>
      <c r="FA308" s="7">
        <f t="shared" si="411"/>
        <v>8606924.496104531</v>
      </c>
      <c r="FB308" s="7">
        <f t="shared" si="411"/>
        <v>194333.76370604197</v>
      </c>
      <c r="FC308" s="7">
        <f t="shared" si="411"/>
        <v>11895584.261042781</v>
      </c>
      <c r="FD308" s="7">
        <f t="shared" si="411"/>
        <v>3378722.9238309171</v>
      </c>
      <c r="FE308" s="7">
        <f t="shared" si="411"/>
        <v>1228758.3741801446</v>
      </c>
      <c r="FF308" s="7">
        <f t="shared" si="411"/>
        <v>2556554.0667152684</v>
      </c>
      <c r="FG308" s="7">
        <f t="shared" si="411"/>
        <v>1622671.5233277262</v>
      </c>
      <c r="FH308" s="7">
        <f t="shared" si="411"/>
        <v>628361.06842626445</v>
      </c>
      <c r="FI308" s="7">
        <f t="shared" si="411"/>
        <v>4154036.0115429298</v>
      </c>
      <c r="FJ308" s="7">
        <f t="shared" si="411"/>
        <v>1.1641532182693481E-10</v>
      </c>
      <c r="FK308" s="7">
        <f t="shared" si="411"/>
        <v>3164422.0499685761</v>
      </c>
      <c r="FL308" s="7">
        <f t="shared" si="411"/>
        <v>26950448.433255881</v>
      </c>
      <c r="FM308" s="7">
        <f t="shared" si="411"/>
        <v>20581765.040590167</v>
      </c>
      <c r="FN308" s="7">
        <f t="shared" si="411"/>
        <v>143217719.95804879</v>
      </c>
      <c r="FO308" s="7">
        <f t="shared" si="411"/>
        <v>7.5669959187507629E-10</v>
      </c>
      <c r="FP308" s="7">
        <f t="shared" si="411"/>
        <v>4279055.0204169359</v>
      </c>
      <c r="FQ308" s="7">
        <f t="shared" si="411"/>
        <v>490069.11756041279</v>
      </c>
      <c r="FR308" s="7">
        <f t="shared" si="411"/>
        <v>0</v>
      </c>
      <c r="FS308" s="7">
        <f t="shared" si="411"/>
        <v>278491.05935406114</v>
      </c>
      <c r="FT308" s="7">
        <f t="shared" si="411"/>
        <v>0</v>
      </c>
      <c r="FU308" s="7">
        <f t="shared" si="411"/>
        <v>5906314.2120415559</v>
      </c>
      <c r="FV308" s="7">
        <f t="shared" si="411"/>
        <v>5016380.7426900584</v>
      </c>
      <c r="FW308" s="7">
        <f t="shared" si="411"/>
        <v>2449083.9105071374</v>
      </c>
      <c r="FX308" s="7">
        <f t="shared" si="411"/>
        <v>835964.9357486465</v>
      </c>
      <c r="FY308" s="7">
        <f>FY294-FY303</f>
        <v>191752127.54338127</v>
      </c>
      <c r="FZ308" s="7">
        <f>SUM(C308:FY308)</f>
        <v>4989404399.1993876</v>
      </c>
      <c r="GA308">
        <f>FZ308-FY308</f>
        <v>4797652271.6560059</v>
      </c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</row>
    <row r="309" spans="1:195" x14ac:dyDescent="0.2">
      <c r="A309" s="7"/>
      <c r="B309" s="7" t="s">
        <v>884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</row>
    <row r="310" spans="1:195" x14ac:dyDescent="0.2">
      <c r="A310" s="7"/>
      <c r="B310" s="7" t="s">
        <v>864</v>
      </c>
      <c r="C310" s="7">
        <f t="shared" ref="C310:BN310" si="412">-C295</f>
        <v>0</v>
      </c>
      <c r="D310" s="7">
        <f t="shared" si="412"/>
        <v>0</v>
      </c>
      <c r="E310" s="7">
        <f t="shared" si="412"/>
        <v>0</v>
      </c>
      <c r="F310" s="7">
        <f t="shared" si="412"/>
        <v>0</v>
      </c>
      <c r="G310" s="7">
        <f t="shared" si="412"/>
        <v>0</v>
      </c>
      <c r="H310" s="7">
        <f t="shared" si="412"/>
        <v>0</v>
      </c>
      <c r="I310" s="7">
        <f t="shared" si="412"/>
        <v>0</v>
      </c>
      <c r="J310" s="7">
        <f t="shared" si="412"/>
        <v>0</v>
      </c>
      <c r="K310" s="7">
        <f t="shared" si="412"/>
        <v>0</v>
      </c>
      <c r="L310" s="7">
        <f t="shared" si="412"/>
        <v>0</v>
      </c>
      <c r="M310" s="7">
        <f t="shared" si="412"/>
        <v>0</v>
      </c>
      <c r="N310" s="7">
        <f t="shared" si="412"/>
        <v>0</v>
      </c>
      <c r="O310" s="7">
        <f t="shared" si="412"/>
        <v>0</v>
      </c>
      <c r="P310" s="7">
        <f t="shared" si="412"/>
        <v>0</v>
      </c>
      <c r="Q310" s="7">
        <f t="shared" si="412"/>
        <v>0</v>
      </c>
      <c r="R310" s="7">
        <f t="shared" si="412"/>
        <v>0</v>
      </c>
      <c r="S310" s="7">
        <f t="shared" si="412"/>
        <v>0</v>
      </c>
      <c r="T310" s="7">
        <f t="shared" si="412"/>
        <v>0</v>
      </c>
      <c r="U310" s="7">
        <f t="shared" si="412"/>
        <v>0</v>
      </c>
      <c r="V310" s="7">
        <f t="shared" si="412"/>
        <v>0</v>
      </c>
      <c r="W310" s="7">
        <f t="shared" si="412"/>
        <v>0</v>
      </c>
      <c r="X310" s="7">
        <f t="shared" si="412"/>
        <v>0</v>
      </c>
      <c r="Y310" s="7">
        <f t="shared" si="412"/>
        <v>0</v>
      </c>
      <c r="Z310" s="7">
        <f t="shared" si="412"/>
        <v>0</v>
      </c>
      <c r="AA310" s="7">
        <f t="shared" si="412"/>
        <v>0</v>
      </c>
      <c r="AB310" s="7">
        <f t="shared" si="412"/>
        <v>0</v>
      </c>
      <c r="AC310" s="7">
        <f t="shared" si="412"/>
        <v>0</v>
      </c>
      <c r="AD310" s="7">
        <f t="shared" si="412"/>
        <v>0</v>
      </c>
      <c r="AE310" s="7">
        <f t="shared" si="412"/>
        <v>0</v>
      </c>
      <c r="AF310" s="7">
        <f t="shared" si="412"/>
        <v>0</v>
      </c>
      <c r="AG310" s="7">
        <f t="shared" si="412"/>
        <v>0</v>
      </c>
      <c r="AH310" s="7">
        <f t="shared" si="412"/>
        <v>0</v>
      </c>
      <c r="AI310" s="7">
        <f t="shared" si="412"/>
        <v>0</v>
      </c>
      <c r="AJ310" s="7">
        <f t="shared" si="412"/>
        <v>0</v>
      </c>
      <c r="AK310" s="7">
        <f t="shared" si="412"/>
        <v>0</v>
      </c>
      <c r="AL310" s="7">
        <f t="shared" si="412"/>
        <v>0</v>
      </c>
      <c r="AM310" s="7">
        <f t="shared" si="412"/>
        <v>0</v>
      </c>
      <c r="AN310" s="7">
        <f t="shared" si="412"/>
        <v>0</v>
      </c>
      <c r="AO310" s="7">
        <f t="shared" si="412"/>
        <v>0</v>
      </c>
      <c r="AP310" s="7">
        <f t="shared" si="412"/>
        <v>0</v>
      </c>
      <c r="AQ310" s="7">
        <f t="shared" si="412"/>
        <v>0</v>
      </c>
      <c r="AR310" s="7">
        <f t="shared" si="412"/>
        <v>0</v>
      </c>
      <c r="AS310" s="7">
        <f t="shared" si="412"/>
        <v>0</v>
      </c>
      <c r="AT310" s="7">
        <f t="shared" si="412"/>
        <v>0</v>
      </c>
      <c r="AU310" s="7">
        <f t="shared" si="412"/>
        <v>0</v>
      </c>
      <c r="AV310" s="7">
        <f t="shared" si="412"/>
        <v>0</v>
      </c>
      <c r="AW310" s="7">
        <f t="shared" si="412"/>
        <v>0</v>
      </c>
      <c r="AX310" s="7">
        <f t="shared" si="412"/>
        <v>0</v>
      </c>
      <c r="AY310" s="7">
        <f t="shared" si="412"/>
        <v>0</v>
      </c>
      <c r="AZ310" s="7">
        <f t="shared" si="412"/>
        <v>0</v>
      </c>
      <c r="BA310" s="7">
        <f t="shared" si="412"/>
        <v>0</v>
      </c>
      <c r="BB310" s="7">
        <f t="shared" si="412"/>
        <v>0</v>
      </c>
      <c r="BC310" s="7">
        <f t="shared" si="412"/>
        <v>0</v>
      </c>
      <c r="BD310" s="7">
        <f t="shared" si="412"/>
        <v>0</v>
      </c>
      <c r="BE310" s="7">
        <f t="shared" si="412"/>
        <v>0</v>
      </c>
      <c r="BF310" s="7">
        <f t="shared" si="412"/>
        <v>0</v>
      </c>
      <c r="BG310" s="7">
        <f t="shared" si="412"/>
        <v>0</v>
      </c>
      <c r="BH310" s="7">
        <f t="shared" si="412"/>
        <v>0</v>
      </c>
      <c r="BI310" s="7">
        <f t="shared" si="412"/>
        <v>0</v>
      </c>
      <c r="BJ310" s="7">
        <f t="shared" si="412"/>
        <v>0</v>
      </c>
      <c r="BK310" s="7">
        <f t="shared" si="412"/>
        <v>0</v>
      </c>
      <c r="BL310" s="7">
        <f t="shared" si="412"/>
        <v>0</v>
      </c>
      <c r="BM310" s="7">
        <f t="shared" si="412"/>
        <v>0</v>
      </c>
      <c r="BN310" s="7">
        <f t="shared" si="412"/>
        <v>0</v>
      </c>
      <c r="BO310" s="7">
        <f t="shared" ref="BO310:DZ310" si="413">-BO295</f>
        <v>0</v>
      </c>
      <c r="BP310" s="7">
        <f t="shared" si="413"/>
        <v>0</v>
      </c>
      <c r="BQ310" s="7">
        <f t="shared" si="413"/>
        <v>0</v>
      </c>
      <c r="BR310" s="7">
        <f t="shared" si="413"/>
        <v>0</v>
      </c>
      <c r="BS310" s="7">
        <f t="shared" si="413"/>
        <v>0</v>
      </c>
      <c r="BT310" s="7">
        <f t="shared" si="413"/>
        <v>0</v>
      </c>
      <c r="BU310" s="7">
        <f t="shared" si="413"/>
        <v>0</v>
      </c>
      <c r="BV310" s="7">
        <f t="shared" si="413"/>
        <v>0</v>
      </c>
      <c r="BW310" s="7">
        <f t="shared" si="413"/>
        <v>0</v>
      </c>
      <c r="BX310" s="7">
        <f t="shared" si="413"/>
        <v>0</v>
      </c>
      <c r="BY310" s="7">
        <f t="shared" si="413"/>
        <v>0</v>
      </c>
      <c r="BZ310" s="7">
        <f t="shared" si="413"/>
        <v>0</v>
      </c>
      <c r="CA310" s="7">
        <f t="shared" si="413"/>
        <v>0</v>
      </c>
      <c r="CB310" s="7">
        <f t="shared" si="413"/>
        <v>0</v>
      </c>
      <c r="CC310" s="7">
        <f t="shared" si="413"/>
        <v>0</v>
      </c>
      <c r="CD310" s="7">
        <f t="shared" si="413"/>
        <v>0</v>
      </c>
      <c r="CE310" s="7">
        <f t="shared" si="413"/>
        <v>0</v>
      </c>
      <c r="CF310" s="7">
        <f t="shared" si="413"/>
        <v>0</v>
      </c>
      <c r="CG310" s="7">
        <f t="shared" si="413"/>
        <v>0</v>
      </c>
      <c r="CH310" s="7">
        <f t="shared" si="413"/>
        <v>0</v>
      </c>
      <c r="CI310" s="7">
        <f t="shared" si="413"/>
        <v>0</v>
      </c>
      <c r="CJ310" s="7">
        <f t="shared" si="413"/>
        <v>0</v>
      </c>
      <c r="CK310" s="7">
        <f t="shared" si="413"/>
        <v>0</v>
      </c>
      <c r="CL310" s="7">
        <f t="shared" si="413"/>
        <v>0</v>
      </c>
      <c r="CM310" s="7">
        <f t="shared" si="413"/>
        <v>0</v>
      </c>
      <c r="CN310" s="7">
        <f t="shared" si="413"/>
        <v>0</v>
      </c>
      <c r="CO310" s="7">
        <f t="shared" si="413"/>
        <v>0</v>
      </c>
      <c r="CP310" s="7">
        <f t="shared" si="413"/>
        <v>0</v>
      </c>
      <c r="CQ310" s="7">
        <f t="shared" si="413"/>
        <v>0</v>
      </c>
      <c r="CR310" s="7">
        <f t="shared" si="413"/>
        <v>0</v>
      </c>
      <c r="CS310" s="7">
        <f t="shared" si="413"/>
        <v>0</v>
      </c>
      <c r="CT310" s="7">
        <f t="shared" si="413"/>
        <v>0</v>
      </c>
      <c r="CU310" s="7">
        <f t="shared" si="413"/>
        <v>0</v>
      </c>
      <c r="CV310" s="7">
        <f t="shared" si="413"/>
        <v>0</v>
      </c>
      <c r="CW310" s="7">
        <f t="shared" si="413"/>
        <v>0</v>
      </c>
      <c r="CX310" s="7">
        <f t="shared" si="413"/>
        <v>0</v>
      </c>
      <c r="CY310" s="7">
        <f t="shared" si="413"/>
        <v>0</v>
      </c>
      <c r="CZ310" s="7">
        <f t="shared" si="413"/>
        <v>0</v>
      </c>
      <c r="DA310" s="7">
        <f t="shared" si="413"/>
        <v>0</v>
      </c>
      <c r="DB310" s="7">
        <f t="shared" si="413"/>
        <v>0</v>
      </c>
      <c r="DC310" s="7">
        <f t="shared" si="413"/>
        <v>0</v>
      </c>
      <c r="DD310" s="7">
        <f t="shared" si="413"/>
        <v>0</v>
      </c>
      <c r="DE310" s="7">
        <f t="shared" si="413"/>
        <v>0</v>
      </c>
      <c r="DF310" s="7">
        <f t="shared" si="413"/>
        <v>0</v>
      </c>
      <c r="DG310" s="7">
        <f t="shared" si="413"/>
        <v>0</v>
      </c>
      <c r="DH310" s="7">
        <f t="shared" si="413"/>
        <v>0</v>
      </c>
      <c r="DI310" s="7">
        <f t="shared" si="413"/>
        <v>0</v>
      </c>
      <c r="DJ310" s="7">
        <f t="shared" si="413"/>
        <v>0</v>
      </c>
      <c r="DK310" s="7">
        <f t="shared" si="413"/>
        <v>0</v>
      </c>
      <c r="DL310" s="7">
        <f t="shared" si="413"/>
        <v>0</v>
      </c>
      <c r="DM310" s="7">
        <f t="shared" si="413"/>
        <v>0</v>
      </c>
      <c r="DN310" s="7">
        <f t="shared" si="413"/>
        <v>0</v>
      </c>
      <c r="DO310" s="7">
        <f t="shared" si="413"/>
        <v>0</v>
      </c>
      <c r="DP310" s="7">
        <f t="shared" si="413"/>
        <v>0</v>
      </c>
      <c r="DQ310" s="7">
        <f t="shared" si="413"/>
        <v>0</v>
      </c>
      <c r="DR310" s="7">
        <f t="shared" si="413"/>
        <v>0</v>
      </c>
      <c r="DS310" s="7">
        <f t="shared" si="413"/>
        <v>0</v>
      </c>
      <c r="DT310" s="7">
        <f t="shared" si="413"/>
        <v>0</v>
      </c>
      <c r="DU310" s="7">
        <f t="shared" si="413"/>
        <v>0</v>
      </c>
      <c r="DV310" s="7">
        <f t="shared" si="413"/>
        <v>0</v>
      </c>
      <c r="DW310" s="7">
        <f t="shared" si="413"/>
        <v>0</v>
      </c>
      <c r="DX310" s="7">
        <f t="shared" si="413"/>
        <v>0</v>
      </c>
      <c r="DY310" s="7">
        <f t="shared" si="413"/>
        <v>0</v>
      </c>
      <c r="DZ310" s="7">
        <f t="shared" si="413"/>
        <v>0</v>
      </c>
      <c r="EA310" s="7">
        <f t="shared" ref="EA310:FY310" si="414">-EA295</f>
        <v>0</v>
      </c>
      <c r="EB310" s="7">
        <f t="shared" si="414"/>
        <v>0</v>
      </c>
      <c r="EC310" s="7">
        <f t="shared" si="414"/>
        <v>0</v>
      </c>
      <c r="ED310" s="7">
        <f t="shared" si="414"/>
        <v>0</v>
      </c>
      <c r="EE310" s="7">
        <f t="shared" si="414"/>
        <v>0</v>
      </c>
      <c r="EF310" s="7">
        <f t="shared" si="414"/>
        <v>0</v>
      </c>
      <c r="EG310" s="7">
        <f t="shared" si="414"/>
        <v>0</v>
      </c>
      <c r="EH310" s="7">
        <f t="shared" si="414"/>
        <v>0</v>
      </c>
      <c r="EI310" s="7">
        <f t="shared" si="414"/>
        <v>0</v>
      </c>
      <c r="EJ310" s="7">
        <f t="shared" si="414"/>
        <v>0</v>
      </c>
      <c r="EK310" s="7">
        <f t="shared" si="414"/>
        <v>0</v>
      </c>
      <c r="EL310" s="7">
        <f t="shared" si="414"/>
        <v>0</v>
      </c>
      <c r="EM310" s="7">
        <f t="shared" si="414"/>
        <v>0</v>
      </c>
      <c r="EN310" s="7">
        <f t="shared" si="414"/>
        <v>0</v>
      </c>
      <c r="EO310" s="7">
        <f t="shared" si="414"/>
        <v>0</v>
      </c>
      <c r="EP310" s="7">
        <f t="shared" si="414"/>
        <v>0</v>
      </c>
      <c r="EQ310" s="7">
        <f t="shared" si="414"/>
        <v>0</v>
      </c>
      <c r="ER310" s="7">
        <f t="shared" si="414"/>
        <v>0</v>
      </c>
      <c r="ES310" s="7">
        <f t="shared" si="414"/>
        <v>0</v>
      </c>
      <c r="ET310" s="7">
        <f t="shared" si="414"/>
        <v>0</v>
      </c>
      <c r="EU310" s="7">
        <f t="shared" si="414"/>
        <v>0</v>
      </c>
      <c r="EV310" s="7">
        <f t="shared" si="414"/>
        <v>0</v>
      </c>
      <c r="EW310" s="7">
        <f t="shared" si="414"/>
        <v>0</v>
      </c>
      <c r="EX310" s="7">
        <f t="shared" si="414"/>
        <v>0</v>
      </c>
      <c r="EY310" s="7">
        <f t="shared" si="414"/>
        <v>0</v>
      </c>
      <c r="EZ310" s="7">
        <f t="shared" si="414"/>
        <v>0</v>
      </c>
      <c r="FA310" s="7">
        <f t="shared" si="414"/>
        <v>0</v>
      </c>
      <c r="FB310" s="7">
        <f t="shared" si="414"/>
        <v>0</v>
      </c>
      <c r="FC310" s="7">
        <f t="shared" si="414"/>
        <v>0</v>
      </c>
      <c r="FD310" s="7">
        <f t="shared" si="414"/>
        <v>0</v>
      </c>
      <c r="FE310" s="7">
        <f t="shared" si="414"/>
        <v>0</v>
      </c>
      <c r="FF310" s="7">
        <f t="shared" si="414"/>
        <v>0</v>
      </c>
      <c r="FG310" s="7">
        <f t="shared" si="414"/>
        <v>0</v>
      </c>
      <c r="FH310" s="7">
        <f t="shared" si="414"/>
        <v>0</v>
      </c>
      <c r="FI310" s="7">
        <f t="shared" si="414"/>
        <v>0</v>
      </c>
      <c r="FJ310" s="7">
        <f t="shared" si="414"/>
        <v>-631.21000000007916</v>
      </c>
      <c r="FK310" s="7">
        <f t="shared" si="414"/>
        <v>0</v>
      </c>
      <c r="FL310" s="7">
        <f t="shared" si="414"/>
        <v>0</v>
      </c>
      <c r="FM310" s="7">
        <f t="shared" si="414"/>
        <v>0</v>
      </c>
      <c r="FN310" s="7">
        <f t="shared" si="414"/>
        <v>0</v>
      </c>
      <c r="FO310" s="7">
        <f t="shared" si="414"/>
        <v>-1557.9600000000792</v>
      </c>
      <c r="FP310" s="7">
        <f t="shared" si="414"/>
        <v>0</v>
      </c>
      <c r="FQ310" s="7">
        <f t="shared" si="414"/>
        <v>0</v>
      </c>
      <c r="FR310" s="7">
        <f t="shared" si="414"/>
        <v>-147.5800000000163</v>
      </c>
      <c r="FS310" s="7">
        <f t="shared" si="414"/>
        <v>0</v>
      </c>
      <c r="FT310" s="7">
        <f t="shared" si="414"/>
        <v>-407.98000000001048</v>
      </c>
      <c r="FU310" s="7">
        <f t="shared" si="414"/>
        <v>0</v>
      </c>
      <c r="FV310" s="7">
        <f t="shared" si="414"/>
        <v>0</v>
      </c>
      <c r="FW310" s="7">
        <f t="shared" si="414"/>
        <v>0</v>
      </c>
      <c r="FX310" s="7">
        <f t="shared" si="414"/>
        <v>0</v>
      </c>
      <c r="FY310" s="7">
        <f t="shared" si="414"/>
        <v>0</v>
      </c>
      <c r="FZ310" s="7">
        <f>SUM(C310:FY310)</f>
        <v>-2744.7300000001851</v>
      </c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</row>
    <row r="311" spans="1:19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B311" s="7"/>
      <c r="GC311" s="7"/>
      <c r="GD311" s="7"/>
      <c r="GE311" s="7"/>
      <c r="GF311" s="7"/>
      <c r="GG311" s="87"/>
      <c r="GH311" s="7"/>
      <c r="GI311" s="7"/>
      <c r="GJ311" s="7"/>
      <c r="GK311" s="7"/>
      <c r="GL311" s="7"/>
      <c r="GM311" s="7"/>
    </row>
    <row r="312" spans="1:19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</row>
    <row r="313" spans="1:195" ht="15.75" x14ac:dyDescent="0.25">
      <c r="A313" s="6" t="s">
        <v>601</v>
      </c>
      <c r="B313" s="43" t="s">
        <v>885</v>
      </c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  <c r="BV313" s="86"/>
      <c r="BW313" s="86"/>
      <c r="BX313" s="86"/>
      <c r="BY313" s="86"/>
      <c r="BZ313" s="86"/>
      <c r="CA313" s="86"/>
      <c r="CB313" s="86"/>
      <c r="CC313" s="86"/>
      <c r="CD313" s="86"/>
      <c r="CE313" s="86"/>
      <c r="CF313" s="86"/>
      <c r="CG313" s="86"/>
      <c r="CH313" s="86"/>
      <c r="CI313" s="86"/>
      <c r="CJ313" s="86"/>
      <c r="CK313" s="86"/>
      <c r="CL313" s="86"/>
      <c r="CM313" s="86"/>
      <c r="CN313" s="86"/>
      <c r="CO313" s="86"/>
      <c r="CP313" s="86"/>
      <c r="CQ313" s="86"/>
      <c r="CR313" s="86"/>
      <c r="CS313" s="86"/>
      <c r="CT313" s="86"/>
      <c r="CU313" s="86"/>
      <c r="CV313" s="86"/>
      <c r="CW313" s="86"/>
      <c r="CX313" s="86"/>
      <c r="CY313" s="86"/>
      <c r="CZ313" s="86"/>
      <c r="DA313" s="86"/>
      <c r="DB313" s="86"/>
      <c r="DC313" s="86"/>
      <c r="DD313" s="86"/>
      <c r="DE313" s="86"/>
      <c r="DF313" s="86"/>
      <c r="DG313" s="86"/>
      <c r="DH313" s="86"/>
      <c r="DI313" s="86"/>
      <c r="DJ313" s="86"/>
      <c r="DK313" s="86"/>
      <c r="DL313" s="86"/>
      <c r="DM313" s="86"/>
      <c r="DN313" s="86"/>
      <c r="DO313" s="86"/>
      <c r="DP313" s="86"/>
      <c r="DQ313" s="86"/>
      <c r="DR313" s="86"/>
      <c r="DS313" s="86"/>
      <c r="DT313" s="86"/>
      <c r="DU313" s="86"/>
      <c r="DV313" s="86"/>
      <c r="DW313" s="86"/>
      <c r="DX313" s="86"/>
      <c r="DY313" s="86"/>
      <c r="DZ313" s="86"/>
      <c r="EA313" s="86"/>
      <c r="EB313" s="86"/>
      <c r="EC313" s="86"/>
      <c r="ED313" s="86"/>
      <c r="EE313" s="86"/>
      <c r="EF313" s="86"/>
      <c r="EG313" s="86"/>
      <c r="EH313" s="86"/>
      <c r="EI313" s="86"/>
      <c r="EJ313" s="86"/>
      <c r="EK313" s="86"/>
      <c r="EL313" s="86"/>
      <c r="EM313" s="86"/>
      <c r="EN313" s="86"/>
      <c r="EO313" s="86"/>
      <c r="EP313" s="86"/>
      <c r="EQ313" s="86"/>
      <c r="ER313" s="86"/>
      <c r="ES313" s="86"/>
      <c r="ET313" s="86"/>
      <c r="EU313" s="86"/>
      <c r="EV313" s="86"/>
      <c r="EW313" s="86"/>
      <c r="EX313" s="86"/>
      <c r="EY313" s="86"/>
      <c r="EZ313" s="86"/>
      <c r="FA313" s="86"/>
      <c r="FB313" s="86"/>
      <c r="FC313" s="86"/>
      <c r="FD313" s="86"/>
      <c r="FE313" s="86"/>
      <c r="FF313" s="86"/>
      <c r="FG313" s="86"/>
      <c r="FH313" s="86"/>
      <c r="FI313" s="86"/>
      <c r="FJ313" s="86"/>
      <c r="FK313" s="86"/>
      <c r="FL313" s="86"/>
      <c r="FM313" s="86"/>
      <c r="FN313" s="86"/>
      <c r="FO313" s="86"/>
      <c r="FP313" s="86"/>
      <c r="FQ313" s="86"/>
      <c r="FR313" s="86"/>
      <c r="FS313" s="86"/>
      <c r="FT313" s="86"/>
      <c r="FU313" s="86"/>
      <c r="FV313" s="86"/>
      <c r="FW313" s="86"/>
      <c r="FX313" s="86"/>
      <c r="FY313" s="86"/>
      <c r="FZ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</row>
    <row r="314" spans="1:195" x14ac:dyDescent="0.2">
      <c r="A314" s="6" t="s">
        <v>886</v>
      </c>
      <c r="B314" s="7" t="s">
        <v>887</v>
      </c>
      <c r="C314" s="42">
        <f t="shared" ref="C314:BN314" si="415">+C262</f>
        <v>2.7E-2</v>
      </c>
      <c r="D314" s="42">
        <f t="shared" si="415"/>
        <v>2.7E-2</v>
      </c>
      <c r="E314" s="42">
        <f t="shared" si="415"/>
        <v>2.6688E-2</v>
      </c>
      <c r="F314" s="42">
        <f t="shared" si="415"/>
        <v>2.7E-2</v>
      </c>
      <c r="G314" s="42">
        <f t="shared" si="415"/>
        <v>2.4285000000000001E-2</v>
      </c>
      <c r="H314" s="42">
        <f t="shared" si="415"/>
        <v>2.7E-2</v>
      </c>
      <c r="I314" s="42">
        <f t="shared" si="415"/>
        <v>2.7E-2</v>
      </c>
      <c r="J314" s="42">
        <f t="shared" si="415"/>
        <v>2.7E-2</v>
      </c>
      <c r="K314" s="42">
        <f t="shared" si="415"/>
        <v>2.7E-2</v>
      </c>
      <c r="L314" s="42">
        <f t="shared" si="415"/>
        <v>2.3895E-2</v>
      </c>
      <c r="M314" s="42">
        <f t="shared" si="415"/>
        <v>2.2946999999999999E-2</v>
      </c>
      <c r="N314" s="42">
        <f t="shared" si="415"/>
        <v>1.8756000000000002E-2</v>
      </c>
      <c r="O314" s="42">
        <f t="shared" si="415"/>
        <v>2.7E-2</v>
      </c>
      <c r="P314" s="42">
        <f t="shared" si="415"/>
        <v>2.7E-2</v>
      </c>
      <c r="Q314" s="42">
        <f t="shared" si="415"/>
        <v>2.7E-2</v>
      </c>
      <c r="R314" s="42">
        <f t="shared" si="415"/>
        <v>2.5908999999999998E-2</v>
      </c>
      <c r="S314" s="42">
        <f t="shared" si="415"/>
        <v>2.3014E-2</v>
      </c>
      <c r="T314" s="42">
        <f t="shared" si="415"/>
        <v>2.1300999999999997E-2</v>
      </c>
      <c r="U314" s="42">
        <f t="shared" si="415"/>
        <v>2.0801E-2</v>
      </c>
      <c r="V314" s="42">
        <f t="shared" si="415"/>
        <v>2.7E-2</v>
      </c>
      <c r="W314" s="42">
        <f t="shared" si="415"/>
        <v>2.7E-2</v>
      </c>
      <c r="X314" s="42">
        <f t="shared" si="415"/>
        <v>1.2756E-2</v>
      </c>
      <c r="Y314" s="42">
        <f t="shared" si="415"/>
        <v>2.1498E-2</v>
      </c>
      <c r="Z314" s="42">
        <f t="shared" si="415"/>
        <v>2.0915E-2</v>
      </c>
      <c r="AA314" s="42">
        <f t="shared" si="415"/>
        <v>2.6995000000000002E-2</v>
      </c>
      <c r="AB314" s="42">
        <f t="shared" si="415"/>
        <v>2.7E-2</v>
      </c>
      <c r="AC314" s="42">
        <f t="shared" si="415"/>
        <v>1.7981999999999998E-2</v>
      </c>
      <c r="AD314" s="42">
        <f t="shared" si="415"/>
        <v>1.6693000000000003E-2</v>
      </c>
      <c r="AE314" s="42">
        <f t="shared" si="415"/>
        <v>9.8139999999999998E-3</v>
      </c>
      <c r="AF314" s="42">
        <f t="shared" si="415"/>
        <v>8.6739999999999994E-3</v>
      </c>
      <c r="AG314" s="42">
        <f t="shared" si="415"/>
        <v>1.2485E-2</v>
      </c>
      <c r="AH314" s="42">
        <f t="shared" si="415"/>
        <v>1.9123000000000001E-2</v>
      </c>
      <c r="AI314" s="42">
        <f t="shared" si="415"/>
        <v>2.7E-2</v>
      </c>
      <c r="AJ314" s="42">
        <f t="shared" si="415"/>
        <v>2.0788000000000001E-2</v>
      </c>
      <c r="AK314" s="42">
        <f t="shared" si="415"/>
        <v>1.8280000000000001E-2</v>
      </c>
      <c r="AL314" s="42">
        <f t="shared" si="415"/>
        <v>2.7E-2</v>
      </c>
      <c r="AM314" s="42">
        <f t="shared" si="415"/>
        <v>1.8449E-2</v>
      </c>
      <c r="AN314" s="42">
        <f t="shared" si="415"/>
        <v>2.4902999999999998E-2</v>
      </c>
      <c r="AO314" s="42">
        <f t="shared" si="415"/>
        <v>2.4655999999999997E-2</v>
      </c>
      <c r="AP314" s="42">
        <f t="shared" si="415"/>
        <v>2.7E-2</v>
      </c>
      <c r="AQ314" s="42">
        <f t="shared" si="415"/>
        <v>1.7559000000000002E-2</v>
      </c>
      <c r="AR314" s="42">
        <f t="shared" si="415"/>
        <v>2.7E-2</v>
      </c>
      <c r="AS314" s="42">
        <f t="shared" si="415"/>
        <v>1.2137999999999999E-2</v>
      </c>
      <c r="AT314" s="42">
        <f t="shared" si="415"/>
        <v>2.7E-2</v>
      </c>
      <c r="AU314" s="42">
        <f t="shared" si="415"/>
        <v>2.1187999999999999E-2</v>
      </c>
      <c r="AV314" s="42">
        <f t="shared" si="415"/>
        <v>2.7E-2</v>
      </c>
      <c r="AW314" s="42">
        <f t="shared" si="415"/>
        <v>2.2596000000000002E-2</v>
      </c>
      <c r="AX314" s="42">
        <f t="shared" si="415"/>
        <v>1.8797999999999999E-2</v>
      </c>
      <c r="AY314" s="42">
        <f t="shared" si="415"/>
        <v>2.7E-2</v>
      </c>
      <c r="AZ314" s="42">
        <f t="shared" si="415"/>
        <v>1.5720000000000001E-2</v>
      </c>
      <c r="BA314" s="42">
        <f t="shared" si="415"/>
        <v>2.3893999999999999E-2</v>
      </c>
      <c r="BB314" s="42">
        <f t="shared" si="415"/>
        <v>2.1684000000000002E-2</v>
      </c>
      <c r="BC314" s="42">
        <f t="shared" si="415"/>
        <v>2.0715000000000001E-2</v>
      </c>
      <c r="BD314" s="42">
        <f t="shared" si="415"/>
        <v>2.7E-2</v>
      </c>
      <c r="BE314" s="42">
        <f t="shared" si="415"/>
        <v>2.4815999999999998E-2</v>
      </c>
      <c r="BF314" s="42">
        <f t="shared" si="415"/>
        <v>2.7E-2</v>
      </c>
      <c r="BG314" s="42">
        <f t="shared" si="415"/>
        <v>2.7E-2</v>
      </c>
      <c r="BH314" s="42">
        <f t="shared" si="415"/>
        <v>2.3418999999999999E-2</v>
      </c>
      <c r="BI314" s="42">
        <f t="shared" si="415"/>
        <v>1.0433E-2</v>
      </c>
      <c r="BJ314" s="42">
        <f t="shared" si="415"/>
        <v>2.5164000000000002E-2</v>
      </c>
      <c r="BK314" s="42">
        <f t="shared" si="415"/>
        <v>2.6459E-2</v>
      </c>
      <c r="BL314" s="42">
        <f t="shared" si="415"/>
        <v>2.7E-2</v>
      </c>
      <c r="BM314" s="42">
        <f t="shared" si="415"/>
        <v>2.2834E-2</v>
      </c>
      <c r="BN314" s="42">
        <f t="shared" si="415"/>
        <v>2.7E-2</v>
      </c>
      <c r="BO314" s="42">
        <f t="shared" ref="BO314:DZ314" si="416">+BO262</f>
        <v>1.7203E-2</v>
      </c>
      <c r="BP314" s="42">
        <f t="shared" si="416"/>
        <v>2.3702000000000001E-2</v>
      </c>
      <c r="BQ314" s="42">
        <f t="shared" si="416"/>
        <v>2.3758999999999999E-2</v>
      </c>
      <c r="BR314" s="42">
        <f t="shared" si="416"/>
        <v>6.7000000000000002E-3</v>
      </c>
      <c r="BS314" s="42">
        <f t="shared" si="416"/>
        <v>4.2309999999999995E-3</v>
      </c>
      <c r="BT314" s="42">
        <f t="shared" si="416"/>
        <v>6.0750000000000005E-3</v>
      </c>
      <c r="BU314" s="42">
        <f t="shared" si="416"/>
        <v>1.3811E-2</v>
      </c>
      <c r="BV314" s="42">
        <f t="shared" si="416"/>
        <v>1.2776999999999998E-2</v>
      </c>
      <c r="BW314" s="42">
        <f t="shared" si="416"/>
        <v>1.5736E-2</v>
      </c>
      <c r="BX314" s="42">
        <f t="shared" si="416"/>
        <v>1.8599000000000001E-2</v>
      </c>
      <c r="BY314" s="42">
        <f t="shared" si="416"/>
        <v>2.5780999999999998E-2</v>
      </c>
      <c r="BZ314" s="42">
        <f t="shared" si="416"/>
        <v>2.7E-2</v>
      </c>
      <c r="CA314" s="42">
        <f t="shared" si="416"/>
        <v>2.3040999999999999E-2</v>
      </c>
      <c r="CB314" s="42">
        <f t="shared" si="416"/>
        <v>2.7E-2</v>
      </c>
      <c r="CC314" s="42">
        <f t="shared" si="416"/>
        <v>2.4199000000000002E-2</v>
      </c>
      <c r="CD314" s="42">
        <f t="shared" si="416"/>
        <v>2.1520000000000001E-2</v>
      </c>
      <c r="CE314" s="42">
        <f t="shared" si="416"/>
        <v>2.7E-2</v>
      </c>
      <c r="CF314" s="42">
        <f t="shared" si="416"/>
        <v>2.4333999999999998E-2</v>
      </c>
      <c r="CG314" s="42">
        <f t="shared" si="416"/>
        <v>2.7E-2</v>
      </c>
      <c r="CH314" s="42">
        <f t="shared" si="416"/>
        <v>2.4187999999999998E-2</v>
      </c>
      <c r="CI314" s="42">
        <f t="shared" si="416"/>
        <v>2.6179999999999998E-2</v>
      </c>
      <c r="CJ314" s="42">
        <f t="shared" si="416"/>
        <v>2.5469000000000002E-2</v>
      </c>
      <c r="CK314" s="42">
        <f t="shared" si="416"/>
        <v>8.601000000000001E-3</v>
      </c>
      <c r="CL314" s="42">
        <f t="shared" si="416"/>
        <v>1.0228999999999999E-2</v>
      </c>
      <c r="CM314" s="42">
        <f t="shared" si="416"/>
        <v>4.274E-3</v>
      </c>
      <c r="CN314" s="42">
        <f t="shared" si="416"/>
        <v>2.7E-2</v>
      </c>
      <c r="CO314" s="42">
        <f t="shared" si="416"/>
        <v>2.436E-2</v>
      </c>
      <c r="CP314" s="42">
        <f t="shared" si="416"/>
        <v>2.0548999999999998E-2</v>
      </c>
      <c r="CQ314" s="42">
        <f t="shared" si="416"/>
        <v>1.4426999999999999E-2</v>
      </c>
      <c r="CR314" s="42">
        <f t="shared" si="416"/>
        <v>3.6800000000000001E-3</v>
      </c>
      <c r="CS314" s="42">
        <f t="shared" si="416"/>
        <v>2.4658000000000003E-2</v>
      </c>
      <c r="CT314" s="42">
        <f t="shared" si="416"/>
        <v>1.052E-2</v>
      </c>
      <c r="CU314" s="42">
        <f t="shared" si="416"/>
        <v>2.1616E-2</v>
      </c>
      <c r="CV314" s="42">
        <f t="shared" si="416"/>
        <v>1.2978999999999999E-2</v>
      </c>
      <c r="CW314" s="42">
        <f t="shared" si="416"/>
        <v>1.7379000000000002E-2</v>
      </c>
      <c r="CX314" s="42">
        <f t="shared" si="416"/>
        <v>2.3824000000000001E-2</v>
      </c>
      <c r="CY314" s="42">
        <f t="shared" si="416"/>
        <v>2.7E-2</v>
      </c>
      <c r="CZ314" s="42">
        <f t="shared" si="416"/>
        <v>2.7E-2</v>
      </c>
      <c r="DA314" s="42">
        <f t="shared" si="416"/>
        <v>2.7E-2</v>
      </c>
      <c r="DB314" s="42">
        <f t="shared" si="416"/>
        <v>2.7E-2</v>
      </c>
      <c r="DC314" s="42">
        <f t="shared" si="416"/>
        <v>1.9417999999999998E-2</v>
      </c>
      <c r="DD314" s="42">
        <f t="shared" si="416"/>
        <v>3.4300000000000003E-3</v>
      </c>
      <c r="DE314" s="42">
        <f t="shared" si="416"/>
        <v>1.1894999999999999E-2</v>
      </c>
      <c r="DF314" s="42">
        <f t="shared" si="416"/>
        <v>2.6213999999999998E-2</v>
      </c>
      <c r="DG314" s="42">
        <f t="shared" si="416"/>
        <v>2.2453000000000001E-2</v>
      </c>
      <c r="DH314" s="42">
        <f t="shared" si="416"/>
        <v>2.2515999999999998E-2</v>
      </c>
      <c r="DI314" s="42">
        <f t="shared" si="416"/>
        <v>2.0844999999999999E-2</v>
      </c>
      <c r="DJ314" s="42">
        <f t="shared" si="416"/>
        <v>2.2883000000000001E-2</v>
      </c>
      <c r="DK314" s="42">
        <f t="shared" si="416"/>
        <v>1.7658E-2</v>
      </c>
      <c r="DL314" s="42">
        <f t="shared" si="416"/>
        <v>2.3966999999999999E-2</v>
      </c>
      <c r="DM314" s="42">
        <f t="shared" si="416"/>
        <v>2.1899000000000002E-2</v>
      </c>
      <c r="DN314" s="42">
        <f t="shared" si="416"/>
        <v>2.7E-2</v>
      </c>
      <c r="DO314" s="42">
        <f t="shared" si="416"/>
        <v>2.7E-2</v>
      </c>
      <c r="DP314" s="42">
        <f t="shared" si="416"/>
        <v>2.7E-2</v>
      </c>
      <c r="DQ314" s="42">
        <f t="shared" si="416"/>
        <v>2.4545000000000001E-2</v>
      </c>
      <c r="DR314" s="42">
        <f t="shared" si="416"/>
        <v>2.6417000000000003E-2</v>
      </c>
      <c r="DS314" s="42">
        <f t="shared" si="416"/>
        <v>2.7E-2</v>
      </c>
      <c r="DT314" s="42">
        <f t="shared" si="416"/>
        <v>2.3729E-2</v>
      </c>
      <c r="DU314" s="42">
        <f t="shared" si="416"/>
        <v>2.7E-2</v>
      </c>
      <c r="DV314" s="42">
        <f t="shared" si="416"/>
        <v>2.7E-2</v>
      </c>
      <c r="DW314" s="42">
        <f t="shared" si="416"/>
        <v>2.3997000000000001E-2</v>
      </c>
      <c r="DX314" s="42">
        <f t="shared" si="416"/>
        <v>2.0931000000000002E-2</v>
      </c>
      <c r="DY314" s="42">
        <f t="shared" si="416"/>
        <v>1.4928E-2</v>
      </c>
      <c r="DZ314" s="42">
        <f t="shared" si="416"/>
        <v>1.9661999999999999E-2</v>
      </c>
      <c r="EA314" s="42">
        <f t="shared" ref="EA314:FX314" si="417">+EA262</f>
        <v>1.2173E-2</v>
      </c>
      <c r="EB314" s="42">
        <f t="shared" si="417"/>
        <v>2.7E-2</v>
      </c>
      <c r="EC314" s="42">
        <f t="shared" si="417"/>
        <v>2.7E-2</v>
      </c>
      <c r="ED314" s="42">
        <f t="shared" si="417"/>
        <v>4.4120000000000001E-3</v>
      </c>
      <c r="EE314" s="42">
        <f t="shared" si="417"/>
        <v>2.7E-2</v>
      </c>
      <c r="EF314" s="42">
        <f t="shared" si="417"/>
        <v>2.1595E-2</v>
      </c>
      <c r="EG314" s="42">
        <f t="shared" si="417"/>
        <v>2.7E-2</v>
      </c>
      <c r="EH314" s="42">
        <f t="shared" si="417"/>
        <v>2.7E-2</v>
      </c>
      <c r="EI314" s="42">
        <f t="shared" si="417"/>
        <v>2.7E-2</v>
      </c>
      <c r="EJ314" s="42">
        <f t="shared" si="417"/>
        <v>2.7E-2</v>
      </c>
      <c r="EK314" s="42">
        <f t="shared" si="417"/>
        <v>5.7670000000000004E-3</v>
      </c>
      <c r="EL314" s="42">
        <f t="shared" si="417"/>
        <v>4.1159999999999999E-3</v>
      </c>
      <c r="EM314" s="42">
        <f t="shared" si="417"/>
        <v>1.8308000000000001E-2</v>
      </c>
      <c r="EN314" s="42">
        <f t="shared" si="417"/>
        <v>2.7E-2</v>
      </c>
      <c r="EO314" s="42">
        <f t="shared" si="417"/>
        <v>2.7E-2</v>
      </c>
      <c r="EP314" s="42">
        <f t="shared" si="417"/>
        <v>2.2585999999999998E-2</v>
      </c>
      <c r="EQ314" s="42">
        <f t="shared" si="417"/>
        <v>8.5959999999999995E-3</v>
      </c>
      <c r="ER314" s="42">
        <f t="shared" si="417"/>
        <v>2.1283E-2</v>
      </c>
      <c r="ES314" s="42">
        <f t="shared" si="417"/>
        <v>2.5558000000000001E-2</v>
      </c>
      <c r="ET314" s="42">
        <f t="shared" si="417"/>
        <v>2.7E-2</v>
      </c>
      <c r="EU314" s="42">
        <f t="shared" si="417"/>
        <v>2.7E-2</v>
      </c>
      <c r="EV314" s="42">
        <f t="shared" si="417"/>
        <v>1.2964999999999999E-2</v>
      </c>
      <c r="EW314" s="42">
        <f t="shared" si="417"/>
        <v>7.2809999999999993E-3</v>
      </c>
      <c r="EX314" s="42">
        <f t="shared" si="417"/>
        <v>5.9100000000000003E-3</v>
      </c>
      <c r="EY314" s="42">
        <f t="shared" si="417"/>
        <v>2.7E-2</v>
      </c>
      <c r="EZ314" s="42">
        <f t="shared" si="417"/>
        <v>2.4941999999999999E-2</v>
      </c>
      <c r="FA314" s="42">
        <f t="shared" si="417"/>
        <v>1.0666E-2</v>
      </c>
      <c r="FB314" s="42">
        <f t="shared" si="417"/>
        <v>9.6240000000000006E-3</v>
      </c>
      <c r="FC314" s="42">
        <f t="shared" si="417"/>
        <v>2.4550000000000002E-2</v>
      </c>
      <c r="FD314" s="42">
        <f t="shared" si="417"/>
        <v>2.6438E-2</v>
      </c>
      <c r="FE314" s="42">
        <f t="shared" si="417"/>
        <v>1.6181000000000001E-2</v>
      </c>
      <c r="FF314" s="42">
        <f t="shared" si="417"/>
        <v>2.7E-2</v>
      </c>
      <c r="FG314" s="42">
        <f t="shared" si="417"/>
        <v>2.7E-2</v>
      </c>
      <c r="FH314" s="42">
        <f t="shared" si="417"/>
        <v>2.1772E-2</v>
      </c>
      <c r="FI314" s="42">
        <f t="shared" si="417"/>
        <v>8.199999999999999E-3</v>
      </c>
      <c r="FJ314" s="42">
        <f t="shared" si="417"/>
        <v>1.9900000000000001E-2</v>
      </c>
      <c r="FK314" s="42">
        <f t="shared" si="417"/>
        <v>1.0845E-2</v>
      </c>
      <c r="FL314" s="42">
        <f t="shared" si="417"/>
        <v>2.7E-2</v>
      </c>
      <c r="FM314" s="42">
        <f t="shared" si="417"/>
        <v>2.0414000000000002E-2</v>
      </c>
      <c r="FN314" s="42">
        <f t="shared" si="417"/>
        <v>2.7E-2</v>
      </c>
      <c r="FO314" s="42">
        <f t="shared" si="417"/>
        <v>4.4289999999999998E-3</v>
      </c>
      <c r="FP314" s="42">
        <f t="shared" si="417"/>
        <v>1.2143000000000001E-2</v>
      </c>
      <c r="FQ314" s="42">
        <f t="shared" si="417"/>
        <v>1.8879999999999997E-2</v>
      </c>
      <c r="FR314" s="42">
        <f t="shared" si="417"/>
        <v>8.208E-3</v>
      </c>
      <c r="FS314" s="42">
        <f t="shared" si="417"/>
        <v>5.0679999999999996E-3</v>
      </c>
      <c r="FT314" s="42">
        <f t="shared" si="417"/>
        <v>2.261E-3</v>
      </c>
      <c r="FU314" s="42">
        <f t="shared" si="417"/>
        <v>2.0344999999999999E-2</v>
      </c>
      <c r="FV314" s="42">
        <f t="shared" si="417"/>
        <v>1.7031999999999999E-2</v>
      </c>
      <c r="FW314" s="42">
        <f t="shared" si="417"/>
        <v>2.3498000000000002E-2</v>
      </c>
      <c r="FX314" s="42">
        <f t="shared" si="417"/>
        <v>2.1675E-2</v>
      </c>
      <c r="FY314" s="42"/>
      <c r="FZ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</row>
    <row r="315" spans="1:195" x14ac:dyDescent="0.2">
      <c r="A315" s="6" t="s">
        <v>888</v>
      </c>
      <c r="B315" s="7" t="s">
        <v>889</v>
      </c>
      <c r="C315" s="42">
        <f t="shared" ref="C315:BN315" si="418">+C274</f>
        <v>0</v>
      </c>
      <c r="D315" s="42">
        <f t="shared" si="418"/>
        <v>0</v>
      </c>
      <c r="E315" s="42">
        <f t="shared" si="418"/>
        <v>0</v>
      </c>
      <c r="F315" s="42">
        <f t="shared" si="418"/>
        <v>0</v>
      </c>
      <c r="G315" s="42">
        <f t="shared" si="418"/>
        <v>0</v>
      </c>
      <c r="H315" s="42">
        <f t="shared" si="418"/>
        <v>0</v>
      </c>
      <c r="I315" s="42">
        <f t="shared" si="418"/>
        <v>0</v>
      </c>
      <c r="J315" s="42">
        <f t="shared" si="418"/>
        <v>0</v>
      </c>
      <c r="K315" s="42">
        <f t="shared" si="418"/>
        <v>0</v>
      </c>
      <c r="L315" s="42">
        <f t="shared" si="418"/>
        <v>0</v>
      </c>
      <c r="M315" s="42">
        <f t="shared" si="418"/>
        <v>0</v>
      </c>
      <c r="N315" s="42">
        <f t="shared" si="418"/>
        <v>0</v>
      </c>
      <c r="O315" s="42">
        <f t="shared" si="418"/>
        <v>0</v>
      </c>
      <c r="P315" s="42">
        <f t="shared" si="418"/>
        <v>0</v>
      </c>
      <c r="Q315" s="42">
        <f t="shared" si="418"/>
        <v>0</v>
      </c>
      <c r="R315" s="42">
        <f t="shared" si="418"/>
        <v>0</v>
      </c>
      <c r="S315" s="42">
        <f t="shared" si="418"/>
        <v>0</v>
      </c>
      <c r="T315" s="42">
        <f t="shared" si="418"/>
        <v>0</v>
      </c>
      <c r="U315" s="42">
        <f t="shared" si="418"/>
        <v>0</v>
      </c>
      <c r="V315" s="42">
        <f t="shared" si="418"/>
        <v>0</v>
      </c>
      <c r="W315" s="42">
        <f t="shared" si="418"/>
        <v>0</v>
      </c>
      <c r="X315" s="42">
        <f t="shared" si="418"/>
        <v>0</v>
      </c>
      <c r="Y315" s="42">
        <f t="shared" si="418"/>
        <v>0</v>
      </c>
      <c r="Z315" s="42">
        <f t="shared" si="418"/>
        <v>0</v>
      </c>
      <c r="AA315" s="42">
        <f t="shared" si="418"/>
        <v>0</v>
      </c>
      <c r="AB315" s="42">
        <f t="shared" si="418"/>
        <v>0</v>
      </c>
      <c r="AC315" s="42">
        <f t="shared" si="418"/>
        <v>0</v>
      </c>
      <c r="AD315" s="42">
        <f t="shared" si="418"/>
        <v>0</v>
      </c>
      <c r="AE315" s="42">
        <f t="shared" si="418"/>
        <v>0</v>
      </c>
      <c r="AF315" s="42">
        <f t="shared" si="418"/>
        <v>0</v>
      </c>
      <c r="AG315" s="42">
        <f t="shared" si="418"/>
        <v>0</v>
      </c>
      <c r="AH315" s="42">
        <f t="shared" si="418"/>
        <v>0</v>
      </c>
      <c r="AI315" s="42">
        <f t="shared" si="418"/>
        <v>0</v>
      </c>
      <c r="AJ315" s="42">
        <f t="shared" si="418"/>
        <v>0</v>
      </c>
      <c r="AK315" s="42">
        <f t="shared" si="418"/>
        <v>0</v>
      </c>
      <c r="AL315" s="42">
        <f t="shared" si="418"/>
        <v>0</v>
      </c>
      <c r="AM315" s="42">
        <f t="shared" si="418"/>
        <v>0</v>
      </c>
      <c r="AN315" s="42">
        <f t="shared" si="418"/>
        <v>0</v>
      </c>
      <c r="AO315" s="42">
        <f t="shared" si="418"/>
        <v>0</v>
      </c>
      <c r="AP315" s="42">
        <f t="shared" si="418"/>
        <v>0</v>
      </c>
      <c r="AQ315" s="42">
        <f t="shared" si="418"/>
        <v>0</v>
      </c>
      <c r="AR315" s="42">
        <f t="shared" si="418"/>
        <v>0</v>
      </c>
      <c r="AS315" s="42">
        <f t="shared" si="418"/>
        <v>0</v>
      </c>
      <c r="AT315" s="42">
        <f t="shared" si="418"/>
        <v>0</v>
      </c>
      <c r="AU315" s="42">
        <f t="shared" si="418"/>
        <v>0</v>
      </c>
      <c r="AV315" s="42">
        <f t="shared" si="418"/>
        <v>0</v>
      </c>
      <c r="AW315" s="42">
        <f t="shared" si="418"/>
        <v>0</v>
      </c>
      <c r="AX315" s="42">
        <f t="shared" si="418"/>
        <v>0</v>
      </c>
      <c r="AY315" s="42">
        <f t="shared" si="418"/>
        <v>0</v>
      </c>
      <c r="AZ315" s="42">
        <f t="shared" si="418"/>
        <v>0</v>
      </c>
      <c r="BA315" s="42">
        <f t="shared" si="418"/>
        <v>0</v>
      </c>
      <c r="BB315" s="42">
        <f t="shared" si="418"/>
        <v>0</v>
      </c>
      <c r="BC315" s="42">
        <f t="shared" si="418"/>
        <v>0</v>
      </c>
      <c r="BD315" s="42">
        <f t="shared" si="418"/>
        <v>0</v>
      </c>
      <c r="BE315" s="42">
        <f t="shared" si="418"/>
        <v>0</v>
      </c>
      <c r="BF315" s="42">
        <f t="shared" si="418"/>
        <v>0</v>
      </c>
      <c r="BG315" s="42">
        <f t="shared" si="418"/>
        <v>0</v>
      </c>
      <c r="BH315" s="42">
        <f t="shared" si="418"/>
        <v>0</v>
      </c>
      <c r="BI315" s="42">
        <f t="shared" si="418"/>
        <v>0</v>
      </c>
      <c r="BJ315" s="42">
        <f t="shared" si="418"/>
        <v>0</v>
      </c>
      <c r="BK315" s="42">
        <f t="shared" si="418"/>
        <v>0</v>
      </c>
      <c r="BL315" s="42">
        <f t="shared" si="418"/>
        <v>0</v>
      </c>
      <c r="BM315" s="42">
        <f t="shared" si="418"/>
        <v>0</v>
      </c>
      <c r="BN315" s="42">
        <f t="shared" si="418"/>
        <v>0</v>
      </c>
      <c r="BO315" s="42">
        <f t="shared" ref="BO315:DZ315" si="419">+BO274</f>
        <v>0</v>
      </c>
      <c r="BP315" s="42">
        <f t="shared" si="419"/>
        <v>0</v>
      </c>
      <c r="BQ315" s="42">
        <f t="shared" si="419"/>
        <v>0</v>
      </c>
      <c r="BR315" s="42">
        <f t="shared" si="419"/>
        <v>0</v>
      </c>
      <c r="BS315" s="42">
        <f t="shared" si="419"/>
        <v>0</v>
      </c>
      <c r="BT315" s="42">
        <f t="shared" si="419"/>
        <v>0</v>
      </c>
      <c r="BU315" s="42">
        <f t="shared" si="419"/>
        <v>0</v>
      </c>
      <c r="BV315" s="42">
        <f t="shared" si="419"/>
        <v>0</v>
      </c>
      <c r="BW315" s="42">
        <f t="shared" si="419"/>
        <v>0</v>
      </c>
      <c r="BX315" s="42">
        <f t="shared" si="419"/>
        <v>0</v>
      </c>
      <c r="BY315" s="42">
        <f t="shared" si="419"/>
        <v>0</v>
      </c>
      <c r="BZ315" s="42">
        <f t="shared" si="419"/>
        <v>0</v>
      </c>
      <c r="CA315" s="42">
        <f t="shared" si="419"/>
        <v>0</v>
      </c>
      <c r="CB315" s="42">
        <f t="shared" si="419"/>
        <v>0</v>
      </c>
      <c r="CC315" s="42">
        <f t="shared" si="419"/>
        <v>0</v>
      </c>
      <c r="CD315" s="42">
        <f t="shared" si="419"/>
        <v>0</v>
      </c>
      <c r="CE315" s="42">
        <f t="shared" si="419"/>
        <v>0</v>
      </c>
      <c r="CF315" s="42">
        <f t="shared" si="419"/>
        <v>0</v>
      </c>
      <c r="CG315" s="42">
        <f t="shared" si="419"/>
        <v>0</v>
      </c>
      <c r="CH315" s="42">
        <f t="shared" si="419"/>
        <v>0</v>
      </c>
      <c r="CI315" s="42">
        <f t="shared" si="419"/>
        <v>0</v>
      </c>
      <c r="CJ315" s="42">
        <f t="shared" si="419"/>
        <v>0</v>
      </c>
      <c r="CK315" s="42">
        <f t="shared" si="419"/>
        <v>0</v>
      </c>
      <c r="CL315" s="42">
        <f t="shared" si="419"/>
        <v>0</v>
      </c>
      <c r="CM315" s="42">
        <f t="shared" si="419"/>
        <v>0</v>
      </c>
      <c r="CN315" s="42">
        <f t="shared" si="419"/>
        <v>0</v>
      </c>
      <c r="CO315" s="42">
        <f t="shared" si="419"/>
        <v>0</v>
      </c>
      <c r="CP315" s="42">
        <f t="shared" si="419"/>
        <v>0</v>
      </c>
      <c r="CQ315" s="42">
        <f t="shared" si="419"/>
        <v>0</v>
      </c>
      <c r="CR315" s="42">
        <f t="shared" si="419"/>
        <v>0</v>
      </c>
      <c r="CS315" s="42">
        <f t="shared" si="419"/>
        <v>0</v>
      </c>
      <c r="CT315" s="42">
        <f t="shared" si="419"/>
        <v>0</v>
      </c>
      <c r="CU315" s="42">
        <f t="shared" si="419"/>
        <v>0</v>
      </c>
      <c r="CV315" s="42">
        <f t="shared" si="419"/>
        <v>0</v>
      </c>
      <c r="CW315" s="42">
        <f t="shared" si="419"/>
        <v>0</v>
      </c>
      <c r="CX315" s="42">
        <f t="shared" si="419"/>
        <v>0</v>
      </c>
      <c r="CY315" s="42">
        <f t="shared" si="419"/>
        <v>0</v>
      </c>
      <c r="CZ315" s="42">
        <f t="shared" si="419"/>
        <v>0</v>
      </c>
      <c r="DA315" s="42">
        <f t="shared" si="419"/>
        <v>0</v>
      </c>
      <c r="DB315" s="42">
        <f t="shared" si="419"/>
        <v>0</v>
      </c>
      <c r="DC315" s="42">
        <f t="shared" si="419"/>
        <v>0</v>
      </c>
      <c r="DD315" s="42">
        <f t="shared" si="419"/>
        <v>0</v>
      </c>
      <c r="DE315" s="42">
        <f t="shared" si="419"/>
        <v>0</v>
      </c>
      <c r="DF315" s="42">
        <f t="shared" si="419"/>
        <v>0</v>
      </c>
      <c r="DG315" s="42">
        <f t="shared" si="419"/>
        <v>0</v>
      </c>
      <c r="DH315" s="42">
        <f t="shared" si="419"/>
        <v>0</v>
      </c>
      <c r="DI315" s="42">
        <f t="shared" si="419"/>
        <v>0</v>
      </c>
      <c r="DJ315" s="42">
        <f t="shared" si="419"/>
        <v>0</v>
      </c>
      <c r="DK315" s="42">
        <f t="shared" si="419"/>
        <v>0</v>
      </c>
      <c r="DL315" s="42">
        <f t="shared" si="419"/>
        <v>0</v>
      </c>
      <c r="DM315" s="42">
        <f t="shared" si="419"/>
        <v>0</v>
      </c>
      <c r="DN315" s="42">
        <f t="shared" si="419"/>
        <v>0</v>
      </c>
      <c r="DO315" s="42">
        <f t="shared" si="419"/>
        <v>0</v>
      </c>
      <c r="DP315" s="42">
        <f t="shared" si="419"/>
        <v>0</v>
      </c>
      <c r="DQ315" s="42">
        <f t="shared" si="419"/>
        <v>0</v>
      </c>
      <c r="DR315" s="42">
        <f t="shared" si="419"/>
        <v>0</v>
      </c>
      <c r="DS315" s="42">
        <f t="shared" si="419"/>
        <v>0</v>
      </c>
      <c r="DT315" s="42">
        <f t="shared" si="419"/>
        <v>0</v>
      </c>
      <c r="DU315" s="42">
        <f t="shared" si="419"/>
        <v>0</v>
      </c>
      <c r="DV315" s="42">
        <f t="shared" si="419"/>
        <v>0</v>
      </c>
      <c r="DW315" s="42">
        <f t="shared" si="419"/>
        <v>0</v>
      </c>
      <c r="DX315" s="42">
        <f t="shared" si="419"/>
        <v>0</v>
      </c>
      <c r="DY315" s="42">
        <f t="shared" si="419"/>
        <v>0</v>
      </c>
      <c r="DZ315" s="42">
        <f t="shared" si="419"/>
        <v>0</v>
      </c>
      <c r="EA315" s="42">
        <f t="shared" ref="EA315:FX315" si="420">+EA274</f>
        <v>0</v>
      </c>
      <c r="EB315" s="42">
        <f t="shared" si="420"/>
        <v>0</v>
      </c>
      <c r="EC315" s="42">
        <f t="shared" si="420"/>
        <v>0</v>
      </c>
      <c r="ED315" s="42">
        <f t="shared" si="420"/>
        <v>0</v>
      </c>
      <c r="EE315" s="42">
        <f t="shared" si="420"/>
        <v>0</v>
      </c>
      <c r="EF315" s="42">
        <f t="shared" si="420"/>
        <v>0</v>
      </c>
      <c r="EG315" s="42">
        <f t="shared" si="420"/>
        <v>0</v>
      </c>
      <c r="EH315" s="42">
        <f t="shared" si="420"/>
        <v>0</v>
      </c>
      <c r="EI315" s="42">
        <f t="shared" si="420"/>
        <v>0</v>
      </c>
      <c r="EJ315" s="42">
        <f t="shared" si="420"/>
        <v>0</v>
      </c>
      <c r="EK315" s="42">
        <f t="shared" si="420"/>
        <v>0</v>
      </c>
      <c r="EL315" s="42">
        <f t="shared" si="420"/>
        <v>0</v>
      </c>
      <c r="EM315" s="42">
        <f t="shared" si="420"/>
        <v>0</v>
      </c>
      <c r="EN315" s="42">
        <f t="shared" si="420"/>
        <v>0</v>
      </c>
      <c r="EO315" s="42">
        <f t="shared" si="420"/>
        <v>0</v>
      </c>
      <c r="EP315" s="42">
        <f t="shared" si="420"/>
        <v>0</v>
      </c>
      <c r="EQ315" s="42">
        <f t="shared" si="420"/>
        <v>0</v>
      </c>
      <c r="ER315" s="42">
        <f t="shared" si="420"/>
        <v>0</v>
      </c>
      <c r="ES315" s="42">
        <f t="shared" si="420"/>
        <v>0</v>
      </c>
      <c r="ET315" s="42">
        <f t="shared" si="420"/>
        <v>0</v>
      </c>
      <c r="EU315" s="42">
        <f t="shared" si="420"/>
        <v>0</v>
      </c>
      <c r="EV315" s="42">
        <f t="shared" si="420"/>
        <v>0</v>
      </c>
      <c r="EW315" s="42">
        <f t="shared" si="420"/>
        <v>0</v>
      </c>
      <c r="EX315" s="42">
        <f t="shared" si="420"/>
        <v>0</v>
      </c>
      <c r="EY315" s="42">
        <f t="shared" si="420"/>
        <v>0</v>
      </c>
      <c r="EZ315" s="42">
        <f t="shared" si="420"/>
        <v>0</v>
      </c>
      <c r="FA315" s="42">
        <f t="shared" si="420"/>
        <v>0</v>
      </c>
      <c r="FB315" s="42">
        <f t="shared" si="420"/>
        <v>0</v>
      </c>
      <c r="FC315" s="42">
        <f t="shared" si="420"/>
        <v>0</v>
      </c>
      <c r="FD315" s="42">
        <f t="shared" si="420"/>
        <v>0</v>
      </c>
      <c r="FE315" s="42">
        <f t="shared" si="420"/>
        <v>0</v>
      </c>
      <c r="FF315" s="42">
        <f t="shared" si="420"/>
        <v>0</v>
      </c>
      <c r="FG315" s="42">
        <f t="shared" si="420"/>
        <v>0</v>
      </c>
      <c r="FH315" s="42">
        <f t="shared" si="420"/>
        <v>0</v>
      </c>
      <c r="FI315" s="42">
        <f t="shared" si="420"/>
        <v>0</v>
      </c>
      <c r="FJ315" s="42">
        <f t="shared" si="420"/>
        <v>8.5300000000000003E-4</v>
      </c>
      <c r="FK315" s="42">
        <f t="shared" si="420"/>
        <v>0</v>
      </c>
      <c r="FL315" s="42">
        <f t="shared" si="420"/>
        <v>0</v>
      </c>
      <c r="FM315" s="42">
        <f t="shared" si="420"/>
        <v>0</v>
      </c>
      <c r="FN315" s="42">
        <f t="shared" si="420"/>
        <v>0</v>
      </c>
      <c r="FO315" s="42">
        <f t="shared" si="420"/>
        <v>2.2100000000000001E-4</v>
      </c>
      <c r="FP315" s="42">
        <f t="shared" si="420"/>
        <v>0</v>
      </c>
      <c r="FQ315" s="42">
        <f t="shared" si="420"/>
        <v>0</v>
      </c>
      <c r="FR315" s="42">
        <f t="shared" si="420"/>
        <v>4.0200000000000001E-4</v>
      </c>
      <c r="FS315" s="42">
        <f t="shared" si="420"/>
        <v>0</v>
      </c>
      <c r="FT315" s="42">
        <f t="shared" si="420"/>
        <v>3.6299999999999999E-4</v>
      </c>
      <c r="FU315" s="42">
        <f t="shared" si="420"/>
        <v>0</v>
      </c>
      <c r="FV315" s="42">
        <f t="shared" si="420"/>
        <v>0</v>
      </c>
      <c r="FW315" s="42">
        <f t="shared" si="420"/>
        <v>0</v>
      </c>
      <c r="FX315" s="42">
        <f t="shared" si="420"/>
        <v>0</v>
      </c>
      <c r="FY315" s="42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</row>
    <row r="316" spans="1:195" x14ac:dyDescent="0.2">
      <c r="A316" s="6" t="s">
        <v>890</v>
      </c>
      <c r="B316" s="7" t="s">
        <v>891</v>
      </c>
      <c r="C316" s="42">
        <f t="shared" ref="C316:BN316" si="421">ROUND((C77/C48),6)</f>
        <v>2.2100000000000001E-4</v>
      </c>
      <c r="D316" s="42">
        <f t="shared" si="421"/>
        <v>0</v>
      </c>
      <c r="E316" s="42">
        <f t="shared" si="421"/>
        <v>0</v>
      </c>
      <c r="F316" s="42">
        <f t="shared" si="421"/>
        <v>0</v>
      </c>
      <c r="G316" s="42">
        <f t="shared" si="421"/>
        <v>0</v>
      </c>
      <c r="H316" s="42">
        <f t="shared" si="421"/>
        <v>0</v>
      </c>
      <c r="I316" s="42">
        <f t="shared" si="421"/>
        <v>5.62E-4</v>
      </c>
      <c r="J316" s="42">
        <f t="shared" si="421"/>
        <v>0</v>
      </c>
      <c r="K316" s="42">
        <f t="shared" si="421"/>
        <v>0</v>
      </c>
      <c r="L316" s="42">
        <f t="shared" si="421"/>
        <v>0</v>
      </c>
      <c r="M316" s="42">
        <f t="shared" si="421"/>
        <v>0</v>
      </c>
      <c r="N316" s="42">
        <f t="shared" si="421"/>
        <v>8.6399999999999997E-4</v>
      </c>
      <c r="O316" s="42">
        <f t="shared" si="421"/>
        <v>1.1310000000000001E-3</v>
      </c>
      <c r="P316" s="42">
        <f t="shared" si="421"/>
        <v>1.22E-4</v>
      </c>
      <c r="Q316" s="42">
        <f t="shared" si="421"/>
        <v>0</v>
      </c>
      <c r="R316" s="42">
        <f t="shared" si="421"/>
        <v>0</v>
      </c>
      <c r="S316" s="42">
        <f t="shared" si="421"/>
        <v>0</v>
      </c>
      <c r="T316" s="42">
        <f t="shared" si="421"/>
        <v>0</v>
      </c>
      <c r="U316" s="42">
        <f t="shared" si="421"/>
        <v>0</v>
      </c>
      <c r="V316" s="42">
        <f t="shared" si="421"/>
        <v>0</v>
      </c>
      <c r="W316" s="42">
        <f t="shared" si="421"/>
        <v>0</v>
      </c>
      <c r="X316" s="42">
        <f t="shared" si="421"/>
        <v>2.52E-4</v>
      </c>
      <c r="Y316" s="42">
        <f t="shared" si="421"/>
        <v>0</v>
      </c>
      <c r="Z316" s="42">
        <f t="shared" si="421"/>
        <v>4.7330000000000002E-3</v>
      </c>
      <c r="AA316" s="42">
        <f t="shared" si="421"/>
        <v>0</v>
      </c>
      <c r="AB316" s="42">
        <f t="shared" si="421"/>
        <v>0</v>
      </c>
      <c r="AC316" s="42">
        <f t="shared" si="421"/>
        <v>0</v>
      </c>
      <c r="AD316" s="42">
        <f t="shared" si="421"/>
        <v>0</v>
      </c>
      <c r="AE316" s="42">
        <f t="shared" si="421"/>
        <v>1.5219999999999999E-3</v>
      </c>
      <c r="AF316" s="42">
        <f t="shared" si="421"/>
        <v>0</v>
      </c>
      <c r="AG316" s="42">
        <f t="shared" si="421"/>
        <v>0</v>
      </c>
      <c r="AH316" s="42">
        <f t="shared" si="421"/>
        <v>4.7730000000000003E-3</v>
      </c>
      <c r="AI316" s="42">
        <f t="shared" si="421"/>
        <v>0</v>
      </c>
      <c r="AJ316" s="42">
        <f t="shared" si="421"/>
        <v>0</v>
      </c>
      <c r="AK316" s="42">
        <f t="shared" si="421"/>
        <v>0</v>
      </c>
      <c r="AL316" s="42">
        <f t="shared" si="421"/>
        <v>0</v>
      </c>
      <c r="AM316" s="42">
        <f t="shared" si="421"/>
        <v>0</v>
      </c>
      <c r="AN316" s="42">
        <f t="shared" si="421"/>
        <v>0</v>
      </c>
      <c r="AO316" s="42">
        <f t="shared" si="421"/>
        <v>0</v>
      </c>
      <c r="AP316" s="42">
        <f t="shared" si="421"/>
        <v>0</v>
      </c>
      <c r="AQ316" s="42">
        <f t="shared" si="421"/>
        <v>0</v>
      </c>
      <c r="AR316" s="42">
        <f t="shared" si="421"/>
        <v>0</v>
      </c>
      <c r="AS316" s="42">
        <f t="shared" si="421"/>
        <v>6.5399999999999996E-4</v>
      </c>
      <c r="AT316" s="42">
        <f t="shared" si="421"/>
        <v>0</v>
      </c>
      <c r="AU316" s="42">
        <f t="shared" si="421"/>
        <v>0</v>
      </c>
      <c r="AV316" s="42">
        <f t="shared" si="421"/>
        <v>0</v>
      </c>
      <c r="AW316" s="42">
        <f t="shared" si="421"/>
        <v>0</v>
      </c>
      <c r="AX316" s="42">
        <f t="shared" si="421"/>
        <v>0</v>
      </c>
      <c r="AY316" s="42">
        <f t="shared" si="421"/>
        <v>0</v>
      </c>
      <c r="AZ316" s="42">
        <f t="shared" si="421"/>
        <v>0</v>
      </c>
      <c r="BA316" s="42">
        <f t="shared" si="421"/>
        <v>0</v>
      </c>
      <c r="BB316" s="42">
        <f t="shared" si="421"/>
        <v>0</v>
      </c>
      <c r="BC316" s="42">
        <f t="shared" si="421"/>
        <v>0</v>
      </c>
      <c r="BD316" s="42">
        <f t="shared" si="421"/>
        <v>0</v>
      </c>
      <c r="BE316" s="42">
        <f t="shared" si="421"/>
        <v>0</v>
      </c>
      <c r="BF316" s="42">
        <f t="shared" si="421"/>
        <v>0</v>
      </c>
      <c r="BG316" s="42">
        <f t="shared" si="421"/>
        <v>0</v>
      </c>
      <c r="BH316" s="42">
        <f t="shared" si="421"/>
        <v>0</v>
      </c>
      <c r="BI316" s="42">
        <f t="shared" si="421"/>
        <v>0</v>
      </c>
      <c r="BJ316" s="42">
        <f t="shared" si="421"/>
        <v>0</v>
      </c>
      <c r="BK316" s="42">
        <f t="shared" si="421"/>
        <v>0</v>
      </c>
      <c r="BL316" s="42">
        <f t="shared" si="421"/>
        <v>0</v>
      </c>
      <c r="BM316" s="42">
        <f t="shared" si="421"/>
        <v>1.1169999999999999E-3</v>
      </c>
      <c r="BN316" s="42">
        <f t="shared" si="421"/>
        <v>0</v>
      </c>
      <c r="BO316" s="42">
        <f t="shared" ref="BO316:DZ316" si="422">ROUND((BO77/BO48),6)</f>
        <v>0</v>
      </c>
      <c r="BP316" s="42">
        <f t="shared" si="422"/>
        <v>0</v>
      </c>
      <c r="BQ316" s="42">
        <f t="shared" si="422"/>
        <v>0</v>
      </c>
      <c r="BR316" s="42">
        <f t="shared" si="422"/>
        <v>0</v>
      </c>
      <c r="BS316" s="42">
        <f t="shared" si="422"/>
        <v>0</v>
      </c>
      <c r="BT316" s="42">
        <f t="shared" si="422"/>
        <v>0</v>
      </c>
      <c r="BU316" s="42">
        <f t="shared" si="422"/>
        <v>0</v>
      </c>
      <c r="BV316" s="42">
        <f t="shared" si="422"/>
        <v>9.4300000000000004E-4</v>
      </c>
      <c r="BW316" s="42">
        <f t="shared" si="422"/>
        <v>0</v>
      </c>
      <c r="BX316" s="42">
        <f t="shared" si="422"/>
        <v>0</v>
      </c>
      <c r="BY316" s="42">
        <f t="shared" si="422"/>
        <v>0</v>
      </c>
      <c r="BZ316" s="42">
        <f t="shared" si="422"/>
        <v>0</v>
      </c>
      <c r="CA316" s="42">
        <f t="shared" si="422"/>
        <v>0</v>
      </c>
      <c r="CB316" s="42">
        <f t="shared" si="422"/>
        <v>0</v>
      </c>
      <c r="CC316" s="42">
        <f t="shared" si="422"/>
        <v>0</v>
      </c>
      <c r="CD316" s="42">
        <f t="shared" si="422"/>
        <v>3.6489999999999999E-3</v>
      </c>
      <c r="CE316" s="42">
        <f t="shared" si="422"/>
        <v>0</v>
      </c>
      <c r="CF316" s="42">
        <f t="shared" si="422"/>
        <v>4.3189999999999999E-3</v>
      </c>
      <c r="CG316" s="42">
        <f t="shared" si="422"/>
        <v>0</v>
      </c>
      <c r="CH316" s="42">
        <f t="shared" si="422"/>
        <v>0</v>
      </c>
      <c r="CI316" s="42">
        <f t="shared" si="422"/>
        <v>0</v>
      </c>
      <c r="CJ316" s="42">
        <f t="shared" si="422"/>
        <v>0</v>
      </c>
      <c r="CK316" s="42">
        <f t="shared" si="422"/>
        <v>1.8569999999999999E-3</v>
      </c>
      <c r="CL316" s="42">
        <f t="shared" si="422"/>
        <v>1.5699999999999999E-4</v>
      </c>
      <c r="CM316" s="42">
        <f t="shared" si="422"/>
        <v>0</v>
      </c>
      <c r="CN316" s="42">
        <f t="shared" si="422"/>
        <v>0</v>
      </c>
      <c r="CO316" s="42">
        <f t="shared" si="422"/>
        <v>0</v>
      </c>
      <c r="CP316" s="42">
        <f t="shared" si="422"/>
        <v>0</v>
      </c>
      <c r="CQ316" s="42">
        <f t="shared" si="422"/>
        <v>0</v>
      </c>
      <c r="CR316" s="42">
        <f t="shared" si="422"/>
        <v>6.2699999999999995E-4</v>
      </c>
      <c r="CS316" s="42">
        <f t="shared" si="422"/>
        <v>0</v>
      </c>
      <c r="CT316" s="42">
        <f t="shared" si="422"/>
        <v>5.62E-4</v>
      </c>
      <c r="CU316" s="42">
        <f t="shared" si="422"/>
        <v>0</v>
      </c>
      <c r="CV316" s="42">
        <f t="shared" si="422"/>
        <v>1.111E-3</v>
      </c>
      <c r="CW316" s="42">
        <f t="shared" si="422"/>
        <v>0</v>
      </c>
      <c r="CX316" s="42">
        <f t="shared" si="422"/>
        <v>0</v>
      </c>
      <c r="CY316" s="42">
        <f t="shared" si="422"/>
        <v>0</v>
      </c>
      <c r="CZ316" s="42">
        <f t="shared" si="422"/>
        <v>0</v>
      </c>
      <c r="DA316" s="42">
        <f t="shared" si="422"/>
        <v>4.3100000000000001E-4</v>
      </c>
      <c r="DB316" s="42">
        <f t="shared" si="422"/>
        <v>0</v>
      </c>
      <c r="DC316" s="42">
        <f t="shared" si="422"/>
        <v>6.11E-4</v>
      </c>
      <c r="DD316" s="42">
        <f t="shared" si="422"/>
        <v>1.5E-5</v>
      </c>
      <c r="DE316" s="42">
        <f t="shared" si="422"/>
        <v>0</v>
      </c>
      <c r="DF316" s="42">
        <f t="shared" si="422"/>
        <v>0</v>
      </c>
      <c r="DG316" s="42">
        <f t="shared" si="422"/>
        <v>0</v>
      </c>
      <c r="DH316" s="42">
        <f t="shared" si="422"/>
        <v>6.6600000000000003E-4</v>
      </c>
      <c r="DI316" s="42">
        <f t="shared" si="422"/>
        <v>0</v>
      </c>
      <c r="DJ316" s="42">
        <f t="shared" si="422"/>
        <v>0</v>
      </c>
      <c r="DK316" s="42">
        <f t="shared" si="422"/>
        <v>0</v>
      </c>
      <c r="DL316" s="42">
        <f t="shared" si="422"/>
        <v>0</v>
      </c>
      <c r="DM316" s="42">
        <f t="shared" si="422"/>
        <v>0</v>
      </c>
      <c r="DN316" s="42">
        <f t="shared" si="422"/>
        <v>0</v>
      </c>
      <c r="DO316" s="42">
        <f t="shared" si="422"/>
        <v>0</v>
      </c>
      <c r="DP316" s="42">
        <f t="shared" si="422"/>
        <v>3.0699999999999998E-4</v>
      </c>
      <c r="DQ316" s="42">
        <f t="shared" si="422"/>
        <v>0</v>
      </c>
      <c r="DR316" s="42">
        <f t="shared" si="422"/>
        <v>0</v>
      </c>
      <c r="DS316" s="42">
        <f t="shared" si="422"/>
        <v>0</v>
      </c>
      <c r="DT316" s="42">
        <f t="shared" si="422"/>
        <v>0</v>
      </c>
      <c r="DU316" s="42">
        <f t="shared" si="422"/>
        <v>0</v>
      </c>
      <c r="DV316" s="42">
        <f t="shared" si="422"/>
        <v>0</v>
      </c>
      <c r="DW316" s="42">
        <f t="shared" si="422"/>
        <v>0</v>
      </c>
      <c r="DX316" s="42">
        <f t="shared" si="422"/>
        <v>0</v>
      </c>
      <c r="DY316" s="42">
        <f t="shared" si="422"/>
        <v>0</v>
      </c>
      <c r="DZ316" s="42">
        <f t="shared" si="422"/>
        <v>0</v>
      </c>
      <c r="EA316" s="42">
        <f t="shared" ref="EA316:FX316" si="423">ROUND((EA77/EA48),6)</f>
        <v>1.423E-3</v>
      </c>
      <c r="EB316" s="42">
        <f t="shared" si="423"/>
        <v>0</v>
      </c>
      <c r="EC316" s="42">
        <f t="shared" si="423"/>
        <v>0</v>
      </c>
      <c r="ED316" s="42">
        <f t="shared" si="423"/>
        <v>2.05E-4</v>
      </c>
      <c r="EE316" s="42">
        <f t="shared" si="423"/>
        <v>0</v>
      </c>
      <c r="EF316" s="42">
        <f t="shared" si="423"/>
        <v>0</v>
      </c>
      <c r="EG316" s="42">
        <f t="shared" si="423"/>
        <v>0</v>
      </c>
      <c r="EH316" s="42">
        <f t="shared" si="423"/>
        <v>0</v>
      </c>
      <c r="EI316" s="42">
        <f t="shared" si="423"/>
        <v>0</v>
      </c>
      <c r="EJ316" s="42">
        <f t="shared" si="423"/>
        <v>0</v>
      </c>
      <c r="EK316" s="42">
        <f t="shared" si="423"/>
        <v>0</v>
      </c>
      <c r="EL316" s="42">
        <f t="shared" si="423"/>
        <v>2.4480000000000001E-3</v>
      </c>
      <c r="EM316" s="42">
        <f t="shared" si="423"/>
        <v>0</v>
      </c>
      <c r="EN316" s="42">
        <f t="shared" si="423"/>
        <v>0</v>
      </c>
      <c r="EO316" s="42">
        <f t="shared" si="423"/>
        <v>0</v>
      </c>
      <c r="EP316" s="42">
        <f t="shared" si="423"/>
        <v>0</v>
      </c>
      <c r="EQ316" s="42">
        <f t="shared" si="423"/>
        <v>9.8299999999999993E-4</v>
      </c>
      <c r="ER316" s="42">
        <f t="shared" si="423"/>
        <v>0</v>
      </c>
      <c r="ES316" s="42">
        <f t="shared" si="423"/>
        <v>0</v>
      </c>
      <c r="ET316" s="42">
        <f t="shared" si="423"/>
        <v>0</v>
      </c>
      <c r="EU316" s="42">
        <f t="shared" si="423"/>
        <v>0</v>
      </c>
      <c r="EV316" s="42">
        <f t="shared" si="423"/>
        <v>3.7100000000000002E-4</v>
      </c>
      <c r="EW316" s="42">
        <f t="shared" si="423"/>
        <v>0</v>
      </c>
      <c r="EX316" s="42">
        <f t="shared" si="423"/>
        <v>0</v>
      </c>
      <c r="EY316" s="42">
        <f t="shared" si="423"/>
        <v>0</v>
      </c>
      <c r="EZ316" s="42">
        <f t="shared" si="423"/>
        <v>2.702E-3</v>
      </c>
      <c r="FA316" s="42">
        <f t="shared" si="423"/>
        <v>6.1200000000000002E-4</v>
      </c>
      <c r="FB316" s="42">
        <f t="shared" si="423"/>
        <v>0</v>
      </c>
      <c r="FC316" s="42">
        <f t="shared" si="423"/>
        <v>0</v>
      </c>
      <c r="FD316" s="42">
        <f t="shared" si="423"/>
        <v>0</v>
      </c>
      <c r="FE316" s="42">
        <f t="shared" si="423"/>
        <v>2.6200000000000003E-4</v>
      </c>
      <c r="FF316" s="42">
        <f t="shared" si="423"/>
        <v>0</v>
      </c>
      <c r="FG316" s="42">
        <f t="shared" si="423"/>
        <v>0</v>
      </c>
      <c r="FH316" s="42">
        <f t="shared" si="423"/>
        <v>2.0760000000000002E-3</v>
      </c>
      <c r="FI316" s="42">
        <f t="shared" si="423"/>
        <v>0</v>
      </c>
      <c r="FJ316" s="42">
        <f t="shared" si="423"/>
        <v>0</v>
      </c>
      <c r="FK316" s="42">
        <f t="shared" si="423"/>
        <v>2.4000000000000001E-5</v>
      </c>
      <c r="FL316" s="42">
        <f t="shared" si="423"/>
        <v>0</v>
      </c>
      <c r="FM316" s="42">
        <f t="shared" si="423"/>
        <v>0</v>
      </c>
      <c r="FN316" s="42">
        <f t="shared" si="423"/>
        <v>0</v>
      </c>
      <c r="FO316" s="42">
        <f t="shared" si="423"/>
        <v>0</v>
      </c>
      <c r="FP316" s="42">
        <f t="shared" si="423"/>
        <v>0</v>
      </c>
      <c r="FQ316" s="42">
        <f t="shared" si="423"/>
        <v>0</v>
      </c>
      <c r="FR316" s="42">
        <f t="shared" si="423"/>
        <v>0</v>
      </c>
      <c r="FS316" s="42">
        <f t="shared" si="423"/>
        <v>0</v>
      </c>
      <c r="FT316" s="42">
        <f t="shared" si="423"/>
        <v>0</v>
      </c>
      <c r="FU316" s="42">
        <f t="shared" si="423"/>
        <v>0</v>
      </c>
      <c r="FV316" s="42">
        <f t="shared" si="423"/>
        <v>0</v>
      </c>
      <c r="FW316" s="42">
        <f t="shared" si="423"/>
        <v>0</v>
      </c>
      <c r="FX316" s="42">
        <f t="shared" si="423"/>
        <v>0</v>
      </c>
      <c r="FY316" s="42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</row>
    <row r="317" spans="1:195" x14ac:dyDescent="0.2">
      <c r="A317" s="7"/>
      <c r="B317" s="7" t="s">
        <v>892</v>
      </c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  <c r="DB317" s="42"/>
      <c r="DC317" s="42"/>
      <c r="DD317" s="42"/>
      <c r="DE317" s="42"/>
      <c r="DF317" s="42"/>
      <c r="DG317" s="42"/>
      <c r="DH317" s="42"/>
      <c r="DI317" s="42"/>
      <c r="DJ317" s="42"/>
      <c r="DK317" s="42"/>
      <c r="DL317" s="42"/>
      <c r="DM317" s="42"/>
      <c r="DN317" s="42"/>
      <c r="DO317" s="42"/>
      <c r="DP317" s="42"/>
      <c r="DQ317" s="42"/>
      <c r="DR317" s="42"/>
      <c r="DS317" s="42"/>
      <c r="DT317" s="42"/>
      <c r="DU317" s="42"/>
      <c r="DV317" s="42"/>
      <c r="DW317" s="42"/>
      <c r="DX317" s="42"/>
      <c r="DY317" s="42"/>
      <c r="DZ317" s="42"/>
      <c r="EA317" s="42"/>
      <c r="EB317" s="42"/>
      <c r="EC317" s="42"/>
      <c r="ED317" s="42"/>
      <c r="EE317" s="42"/>
      <c r="EF317" s="42"/>
      <c r="EG317" s="42"/>
      <c r="EH317" s="42"/>
      <c r="EI317" s="42"/>
      <c r="EJ317" s="42"/>
      <c r="EK317" s="42"/>
      <c r="EL317" s="42"/>
      <c r="EM317" s="42"/>
      <c r="EN317" s="42"/>
      <c r="EO317" s="42"/>
      <c r="EP317" s="42"/>
      <c r="EQ317" s="42"/>
      <c r="ER317" s="42"/>
      <c r="ES317" s="42"/>
      <c r="ET317" s="42"/>
      <c r="EU317" s="42"/>
      <c r="EV317" s="42"/>
      <c r="EW317" s="42"/>
      <c r="EX317" s="42"/>
      <c r="EY317" s="42"/>
      <c r="EZ317" s="42"/>
      <c r="FA317" s="42"/>
      <c r="FB317" s="42"/>
      <c r="FC317" s="42"/>
      <c r="FD317" s="42"/>
      <c r="FE317" s="42"/>
      <c r="FF317" s="42"/>
      <c r="FG317" s="42"/>
      <c r="FH317" s="42"/>
      <c r="FI317" s="42"/>
      <c r="FJ317" s="42"/>
      <c r="FK317" s="42"/>
      <c r="FL317" s="42"/>
      <c r="FM317" s="42"/>
      <c r="FN317" s="42"/>
      <c r="FO317" s="42"/>
      <c r="FP317" s="42"/>
      <c r="FQ317" s="42"/>
      <c r="FR317" s="42"/>
      <c r="FS317" s="42"/>
      <c r="FT317" s="42"/>
      <c r="FU317" s="42"/>
      <c r="FV317" s="42"/>
      <c r="FW317" s="42"/>
      <c r="FX317" s="42"/>
      <c r="FY317" s="42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</row>
    <row r="318" spans="1:195" x14ac:dyDescent="0.2">
      <c r="A318" s="6" t="s">
        <v>893</v>
      </c>
      <c r="B318" s="7" t="s">
        <v>894</v>
      </c>
      <c r="C318" s="42">
        <f t="shared" ref="C318:BN318" si="424">ROUND((C78/C48),6)</f>
        <v>0</v>
      </c>
      <c r="D318" s="42">
        <f t="shared" si="424"/>
        <v>0</v>
      </c>
      <c r="E318" s="42">
        <f t="shared" si="424"/>
        <v>0</v>
      </c>
      <c r="F318" s="42">
        <f t="shared" si="424"/>
        <v>0</v>
      </c>
      <c r="G318" s="42">
        <f t="shared" si="424"/>
        <v>0</v>
      </c>
      <c r="H318" s="42">
        <f t="shared" si="424"/>
        <v>0</v>
      </c>
      <c r="I318" s="42">
        <f t="shared" si="424"/>
        <v>0</v>
      </c>
      <c r="J318" s="42">
        <f t="shared" si="424"/>
        <v>0</v>
      </c>
      <c r="K318" s="42">
        <f t="shared" si="424"/>
        <v>0</v>
      </c>
      <c r="L318" s="42">
        <f t="shared" si="424"/>
        <v>0</v>
      </c>
      <c r="M318" s="42">
        <f t="shared" si="424"/>
        <v>0</v>
      </c>
      <c r="N318" s="42">
        <f t="shared" si="424"/>
        <v>5.1999999999999997E-5</v>
      </c>
      <c r="O318" s="42">
        <f t="shared" si="424"/>
        <v>0</v>
      </c>
      <c r="P318" s="42">
        <f t="shared" si="424"/>
        <v>0</v>
      </c>
      <c r="Q318" s="42">
        <f t="shared" si="424"/>
        <v>0</v>
      </c>
      <c r="R318" s="42">
        <f t="shared" si="424"/>
        <v>0</v>
      </c>
      <c r="S318" s="42">
        <f t="shared" si="424"/>
        <v>0</v>
      </c>
      <c r="T318" s="42">
        <f t="shared" si="424"/>
        <v>0</v>
      </c>
      <c r="U318" s="42">
        <f t="shared" si="424"/>
        <v>0</v>
      </c>
      <c r="V318" s="42">
        <f t="shared" si="424"/>
        <v>0</v>
      </c>
      <c r="W318" s="42">
        <f t="shared" si="424"/>
        <v>0</v>
      </c>
      <c r="X318" s="42">
        <f t="shared" si="424"/>
        <v>0</v>
      </c>
      <c r="Y318" s="42">
        <f t="shared" si="424"/>
        <v>0</v>
      </c>
      <c r="Z318" s="42">
        <f t="shared" si="424"/>
        <v>0</v>
      </c>
      <c r="AA318" s="42">
        <f t="shared" si="424"/>
        <v>0</v>
      </c>
      <c r="AB318" s="42">
        <f t="shared" si="424"/>
        <v>0</v>
      </c>
      <c r="AC318" s="42">
        <f t="shared" si="424"/>
        <v>0</v>
      </c>
      <c r="AD318" s="42">
        <f t="shared" si="424"/>
        <v>0</v>
      </c>
      <c r="AE318" s="42">
        <f t="shared" si="424"/>
        <v>0</v>
      </c>
      <c r="AF318" s="42">
        <f t="shared" si="424"/>
        <v>0</v>
      </c>
      <c r="AG318" s="42">
        <f t="shared" si="424"/>
        <v>0</v>
      </c>
      <c r="AH318" s="42">
        <f t="shared" si="424"/>
        <v>0</v>
      </c>
      <c r="AI318" s="42">
        <f t="shared" si="424"/>
        <v>0</v>
      </c>
      <c r="AJ318" s="42">
        <f t="shared" si="424"/>
        <v>0</v>
      </c>
      <c r="AK318" s="42">
        <f t="shared" si="424"/>
        <v>0</v>
      </c>
      <c r="AL318" s="42">
        <f t="shared" si="424"/>
        <v>0</v>
      </c>
      <c r="AM318" s="42">
        <f t="shared" si="424"/>
        <v>0</v>
      </c>
      <c r="AN318" s="42">
        <f t="shared" si="424"/>
        <v>0</v>
      </c>
      <c r="AO318" s="42">
        <f t="shared" si="424"/>
        <v>0</v>
      </c>
      <c r="AP318" s="42">
        <f t="shared" si="424"/>
        <v>0</v>
      </c>
      <c r="AQ318" s="42">
        <f t="shared" si="424"/>
        <v>0</v>
      </c>
      <c r="AR318" s="42">
        <f t="shared" si="424"/>
        <v>0</v>
      </c>
      <c r="AS318" s="42">
        <f t="shared" si="424"/>
        <v>0</v>
      </c>
      <c r="AT318" s="42">
        <f t="shared" si="424"/>
        <v>0</v>
      </c>
      <c r="AU318" s="42">
        <f t="shared" si="424"/>
        <v>0</v>
      </c>
      <c r="AV318" s="42">
        <f t="shared" si="424"/>
        <v>0</v>
      </c>
      <c r="AW318" s="42">
        <f t="shared" si="424"/>
        <v>0</v>
      </c>
      <c r="AX318" s="42">
        <f t="shared" si="424"/>
        <v>0</v>
      </c>
      <c r="AY318" s="42">
        <f t="shared" si="424"/>
        <v>0</v>
      </c>
      <c r="AZ318" s="42">
        <f t="shared" si="424"/>
        <v>0</v>
      </c>
      <c r="BA318" s="42">
        <f t="shared" si="424"/>
        <v>0</v>
      </c>
      <c r="BB318" s="42">
        <f t="shared" si="424"/>
        <v>0</v>
      </c>
      <c r="BC318" s="42">
        <f t="shared" si="424"/>
        <v>0</v>
      </c>
      <c r="BD318" s="42">
        <f t="shared" si="424"/>
        <v>0</v>
      </c>
      <c r="BE318" s="42">
        <f t="shared" si="424"/>
        <v>0</v>
      </c>
      <c r="BF318" s="42">
        <f t="shared" si="424"/>
        <v>0</v>
      </c>
      <c r="BG318" s="42">
        <f t="shared" si="424"/>
        <v>0</v>
      </c>
      <c r="BH318" s="42">
        <f t="shared" si="424"/>
        <v>0</v>
      </c>
      <c r="BI318" s="42">
        <f t="shared" si="424"/>
        <v>0</v>
      </c>
      <c r="BJ318" s="42">
        <f t="shared" si="424"/>
        <v>0</v>
      </c>
      <c r="BK318" s="42">
        <f t="shared" si="424"/>
        <v>0</v>
      </c>
      <c r="BL318" s="42">
        <f t="shared" si="424"/>
        <v>0</v>
      </c>
      <c r="BM318" s="42">
        <f t="shared" si="424"/>
        <v>0</v>
      </c>
      <c r="BN318" s="42">
        <f t="shared" si="424"/>
        <v>0</v>
      </c>
      <c r="BO318" s="42">
        <f t="shared" ref="BO318:DZ318" si="425">ROUND((BO78/BO48),6)</f>
        <v>0</v>
      </c>
      <c r="BP318" s="42">
        <f t="shared" si="425"/>
        <v>0</v>
      </c>
      <c r="BQ318" s="42">
        <f t="shared" si="425"/>
        <v>0</v>
      </c>
      <c r="BR318" s="42">
        <f t="shared" si="425"/>
        <v>0</v>
      </c>
      <c r="BS318" s="42">
        <f t="shared" si="425"/>
        <v>0</v>
      </c>
      <c r="BT318" s="42">
        <f t="shared" si="425"/>
        <v>0</v>
      </c>
      <c r="BU318" s="42">
        <f t="shared" si="425"/>
        <v>0</v>
      </c>
      <c r="BV318" s="42">
        <f t="shared" si="425"/>
        <v>0</v>
      </c>
      <c r="BW318" s="42">
        <f t="shared" si="425"/>
        <v>0</v>
      </c>
      <c r="BX318" s="42">
        <f t="shared" si="425"/>
        <v>0</v>
      </c>
      <c r="BY318" s="42">
        <f t="shared" si="425"/>
        <v>0</v>
      </c>
      <c r="BZ318" s="42">
        <f t="shared" si="425"/>
        <v>0</v>
      </c>
      <c r="CA318" s="42">
        <f t="shared" si="425"/>
        <v>0</v>
      </c>
      <c r="CB318" s="42">
        <f t="shared" si="425"/>
        <v>0</v>
      </c>
      <c r="CC318" s="42">
        <f t="shared" si="425"/>
        <v>0</v>
      </c>
      <c r="CD318" s="42">
        <f t="shared" si="425"/>
        <v>0</v>
      </c>
      <c r="CE318" s="42">
        <f t="shared" si="425"/>
        <v>0</v>
      </c>
      <c r="CF318" s="42">
        <f t="shared" si="425"/>
        <v>0</v>
      </c>
      <c r="CG318" s="42">
        <f t="shared" si="425"/>
        <v>0</v>
      </c>
      <c r="CH318" s="42">
        <f t="shared" si="425"/>
        <v>0</v>
      </c>
      <c r="CI318" s="42">
        <f t="shared" si="425"/>
        <v>0</v>
      </c>
      <c r="CJ318" s="42">
        <f t="shared" si="425"/>
        <v>0</v>
      </c>
      <c r="CK318" s="42">
        <f t="shared" si="425"/>
        <v>0</v>
      </c>
      <c r="CL318" s="42">
        <f t="shared" si="425"/>
        <v>0</v>
      </c>
      <c r="CM318" s="42">
        <f t="shared" si="425"/>
        <v>0</v>
      </c>
      <c r="CN318" s="42">
        <f t="shared" si="425"/>
        <v>0</v>
      </c>
      <c r="CO318" s="42">
        <f t="shared" si="425"/>
        <v>0</v>
      </c>
      <c r="CP318" s="42">
        <f t="shared" si="425"/>
        <v>0</v>
      </c>
      <c r="CQ318" s="42">
        <f t="shared" si="425"/>
        <v>0</v>
      </c>
      <c r="CR318" s="42">
        <f t="shared" si="425"/>
        <v>0</v>
      </c>
      <c r="CS318" s="42">
        <f t="shared" si="425"/>
        <v>0</v>
      </c>
      <c r="CT318" s="42">
        <f t="shared" si="425"/>
        <v>0</v>
      </c>
      <c r="CU318" s="42">
        <f t="shared" si="425"/>
        <v>0</v>
      </c>
      <c r="CV318" s="42">
        <f t="shared" si="425"/>
        <v>0</v>
      </c>
      <c r="CW318" s="42">
        <f t="shared" si="425"/>
        <v>0</v>
      </c>
      <c r="CX318" s="42">
        <f t="shared" si="425"/>
        <v>0</v>
      </c>
      <c r="CY318" s="42">
        <f t="shared" si="425"/>
        <v>0</v>
      </c>
      <c r="CZ318" s="42">
        <f t="shared" si="425"/>
        <v>0</v>
      </c>
      <c r="DA318" s="42">
        <f t="shared" si="425"/>
        <v>0</v>
      </c>
      <c r="DB318" s="42">
        <f t="shared" si="425"/>
        <v>0</v>
      </c>
      <c r="DC318" s="42">
        <f t="shared" si="425"/>
        <v>0</v>
      </c>
      <c r="DD318" s="42">
        <f t="shared" si="425"/>
        <v>0</v>
      </c>
      <c r="DE318" s="42">
        <f t="shared" si="425"/>
        <v>0</v>
      </c>
      <c r="DF318" s="42">
        <f t="shared" si="425"/>
        <v>0</v>
      </c>
      <c r="DG318" s="42">
        <f t="shared" si="425"/>
        <v>0</v>
      </c>
      <c r="DH318" s="42">
        <f t="shared" si="425"/>
        <v>0</v>
      </c>
      <c r="DI318" s="42">
        <f t="shared" si="425"/>
        <v>0</v>
      </c>
      <c r="DJ318" s="42">
        <f t="shared" si="425"/>
        <v>0</v>
      </c>
      <c r="DK318" s="42">
        <f t="shared" si="425"/>
        <v>0</v>
      </c>
      <c r="DL318" s="42">
        <f t="shared" si="425"/>
        <v>0</v>
      </c>
      <c r="DM318" s="42">
        <f t="shared" si="425"/>
        <v>0</v>
      </c>
      <c r="DN318" s="42">
        <f t="shared" si="425"/>
        <v>0</v>
      </c>
      <c r="DO318" s="42">
        <f t="shared" si="425"/>
        <v>0</v>
      </c>
      <c r="DP318" s="42">
        <f t="shared" si="425"/>
        <v>0</v>
      </c>
      <c r="DQ318" s="42">
        <f t="shared" si="425"/>
        <v>0</v>
      </c>
      <c r="DR318" s="42">
        <f t="shared" si="425"/>
        <v>0</v>
      </c>
      <c r="DS318" s="42">
        <f t="shared" si="425"/>
        <v>0</v>
      </c>
      <c r="DT318" s="42">
        <f t="shared" si="425"/>
        <v>0</v>
      </c>
      <c r="DU318" s="42">
        <f t="shared" si="425"/>
        <v>0</v>
      </c>
      <c r="DV318" s="42">
        <f t="shared" si="425"/>
        <v>0</v>
      </c>
      <c r="DW318" s="42">
        <f t="shared" si="425"/>
        <v>0</v>
      </c>
      <c r="DX318" s="42">
        <f t="shared" si="425"/>
        <v>0</v>
      </c>
      <c r="DY318" s="42">
        <f t="shared" si="425"/>
        <v>0</v>
      </c>
      <c r="DZ318" s="42">
        <f t="shared" si="425"/>
        <v>0</v>
      </c>
      <c r="EA318" s="42">
        <f t="shared" ref="EA318:FX318" si="426">ROUND((EA78/EA48),6)</f>
        <v>0</v>
      </c>
      <c r="EB318" s="42">
        <f t="shared" si="426"/>
        <v>0</v>
      </c>
      <c r="EC318" s="42">
        <f t="shared" si="426"/>
        <v>0</v>
      </c>
      <c r="ED318" s="42">
        <f t="shared" si="426"/>
        <v>0</v>
      </c>
      <c r="EE318" s="42">
        <f t="shared" si="426"/>
        <v>0</v>
      </c>
      <c r="EF318" s="42">
        <f t="shared" si="426"/>
        <v>0</v>
      </c>
      <c r="EG318" s="42">
        <f t="shared" si="426"/>
        <v>0</v>
      </c>
      <c r="EH318" s="42">
        <f t="shared" si="426"/>
        <v>0</v>
      </c>
      <c r="EI318" s="42">
        <f t="shared" si="426"/>
        <v>0</v>
      </c>
      <c r="EJ318" s="42">
        <f t="shared" si="426"/>
        <v>0</v>
      </c>
      <c r="EK318" s="42">
        <f t="shared" si="426"/>
        <v>0</v>
      </c>
      <c r="EL318" s="42">
        <f t="shared" si="426"/>
        <v>0</v>
      </c>
      <c r="EM318" s="42">
        <f t="shared" si="426"/>
        <v>0</v>
      </c>
      <c r="EN318" s="42">
        <f t="shared" si="426"/>
        <v>0</v>
      </c>
      <c r="EO318" s="42">
        <f t="shared" si="426"/>
        <v>0</v>
      </c>
      <c r="EP318" s="42">
        <f t="shared" si="426"/>
        <v>0</v>
      </c>
      <c r="EQ318" s="42">
        <f t="shared" si="426"/>
        <v>0</v>
      </c>
      <c r="ER318" s="42">
        <f t="shared" si="426"/>
        <v>0</v>
      </c>
      <c r="ES318" s="42">
        <f t="shared" si="426"/>
        <v>0</v>
      </c>
      <c r="ET318" s="42">
        <f t="shared" si="426"/>
        <v>0</v>
      </c>
      <c r="EU318" s="42">
        <f t="shared" si="426"/>
        <v>0</v>
      </c>
      <c r="EV318" s="42">
        <f t="shared" si="426"/>
        <v>0</v>
      </c>
      <c r="EW318" s="42">
        <f t="shared" si="426"/>
        <v>0</v>
      </c>
      <c r="EX318" s="42">
        <f t="shared" si="426"/>
        <v>0</v>
      </c>
      <c r="EY318" s="42">
        <f t="shared" si="426"/>
        <v>0</v>
      </c>
      <c r="EZ318" s="42">
        <f t="shared" si="426"/>
        <v>0</v>
      </c>
      <c r="FA318" s="42">
        <f t="shared" si="426"/>
        <v>0</v>
      </c>
      <c r="FB318" s="42">
        <f t="shared" si="426"/>
        <v>0</v>
      </c>
      <c r="FC318" s="42">
        <f t="shared" si="426"/>
        <v>0</v>
      </c>
      <c r="FD318" s="42">
        <f t="shared" si="426"/>
        <v>0</v>
      </c>
      <c r="FE318" s="42">
        <f t="shared" si="426"/>
        <v>0</v>
      </c>
      <c r="FF318" s="42">
        <f t="shared" si="426"/>
        <v>0</v>
      </c>
      <c r="FG318" s="42">
        <f t="shared" si="426"/>
        <v>0</v>
      </c>
      <c r="FH318" s="42">
        <f t="shared" si="426"/>
        <v>0</v>
      </c>
      <c r="FI318" s="42">
        <f t="shared" si="426"/>
        <v>0</v>
      </c>
      <c r="FJ318" s="42">
        <f t="shared" si="426"/>
        <v>0</v>
      </c>
      <c r="FK318" s="42">
        <f t="shared" si="426"/>
        <v>0</v>
      </c>
      <c r="FL318" s="42">
        <f t="shared" si="426"/>
        <v>0</v>
      </c>
      <c r="FM318" s="42">
        <f t="shared" si="426"/>
        <v>0</v>
      </c>
      <c r="FN318" s="42">
        <f t="shared" si="426"/>
        <v>0</v>
      </c>
      <c r="FO318" s="42">
        <f t="shared" si="426"/>
        <v>0</v>
      </c>
      <c r="FP318" s="42">
        <f t="shared" si="426"/>
        <v>0</v>
      </c>
      <c r="FQ318" s="42">
        <f t="shared" si="426"/>
        <v>0</v>
      </c>
      <c r="FR318" s="42">
        <f t="shared" si="426"/>
        <v>0</v>
      </c>
      <c r="FS318" s="42">
        <f t="shared" si="426"/>
        <v>0</v>
      </c>
      <c r="FT318" s="42">
        <f t="shared" si="426"/>
        <v>0</v>
      </c>
      <c r="FU318" s="42">
        <f t="shared" si="426"/>
        <v>0</v>
      </c>
      <c r="FV318" s="42">
        <f t="shared" si="426"/>
        <v>0</v>
      </c>
      <c r="FW318" s="42">
        <f t="shared" si="426"/>
        <v>0</v>
      </c>
      <c r="FX318" s="42">
        <f t="shared" si="426"/>
        <v>0</v>
      </c>
      <c r="FY318" s="42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</row>
    <row r="319" spans="1:195" x14ac:dyDescent="0.2">
      <c r="A319" s="7"/>
      <c r="B319" s="7" t="s">
        <v>895</v>
      </c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  <c r="DB319" s="42"/>
      <c r="DC319" s="42"/>
      <c r="DD319" s="42"/>
      <c r="DE319" s="42"/>
      <c r="DF319" s="42"/>
      <c r="DG319" s="42"/>
      <c r="DH319" s="42"/>
      <c r="DI319" s="42"/>
      <c r="DJ319" s="42"/>
      <c r="DK319" s="42"/>
      <c r="DL319" s="42"/>
      <c r="DM319" s="42"/>
      <c r="DN319" s="42"/>
      <c r="DO319" s="42"/>
      <c r="DP319" s="42"/>
      <c r="DQ319" s="42"/>
      <c r="DR319" s="42"/>
      <c r="DS319" s="42"/>
      <c r="DT319" s="42"/>
      <c r="DU319" s="42"/>
      <c r="DV319" s="42"/>
      <c r="DW319" s="42"/>
      <c r="DX319" s="42"/>
      <c r="DY319" s="42"/>
      <c r="DZ319" s="42"/>
      <c r="EA319" s="42"/>
      <c r="EB319" s="42"/>
      <c r="EC319" s="42"/>
      <c r="ED319" s="42"/>
      <c r="EE319" s="42"/>
      <c r="EF319" s="42"/>
      <c r="EG319" s="42"/>
      <c r="EH319" s="42"/>
      <c r="EI319" s="42"/>
      <c r="EJ319" s="42"/>
      <c r="EK319" s="42"/>
      <c r="EL319" s="42"/>
      <c r="EM319" s="42"/>
      <c r="EN319" s="42"/>
      <c r="EO319" s="42"/>
      <c r="EP319" s="42"/>
      <c r="EQ319" s="42"/>
      <c r="ER319" s="42"/>
      <c r="ES319" s="42"/>
      <c r="ET319" s="42"/>
      <c r="EU319" s="42"/>
      <c r="EV319" s="42"/>
      <c r="EW319" s="42"/>
      <c r="EX319" s="42"/>
      <c r="EY319" s="42"/>
      <c r="EZ319" s="42"/>
      <c r="FA319" s="42"/>
      <c r="FB319" s="42"/>
      <c r="FC319" s="42"/>
      <c r="FD319" s="42"/>
      <c r="FE319" s="42"/>
      <c r="FF319" s="42"/>
      <c r="FG319" s="42"/>
      <c r="FH319" s="42"/>
      <c r="FI319" s="42"/>
      <c r="FJ319" s="42"/>
      <c r="FK319" s="42"/>
      <c r="FL319" s="42"/>
      <c r="FM319" s="42"/>
      <c r="FN319" s="42"/>
      <c r="FO319" s="42"/>
      <c r="FP319" s="42"/>
      <c r="FQ319" s="42"/>
      <c r="FR319" s="42"/>
      <c r="FS319" s="42"/>
      <c r="FT319" s="42"/>
      <c r="FU319" s="42"/>
      <c r="FV319" s="42"/>
      <c r="FW319" s="42"/>
      <c r="FX319" s="42"/>
      <c r="FY319" s="42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2">
      <c r="A320" s="6" t="s">
        <v>896</v>
      </c>
      <c r="B320" s="7" t="s">
        <v>897</v>
      </c>
      <c r="C320" s="42">
        <f t="shared" ref="C320:BN320" si="427">ROUND((C79/C48),6)</f>
        <v>1.7243999999999999E-2</v>
      </c>
      <c r="D320" s="42">
        <f t="shared" si="427"/>
        <v>1.9157E-2</v>
      </c>
      <c r="E320" s="42">
        <f t="shared" si="427"/>
        <v>4.9610000000000001E-3</v>
      </c>
      <c r="F320" s="42">
        <f t="shared" si="427"/>
        <v>7.0150000000000004E-3</v>
      </c>
      <c r="G320" s="42">
        <f t="shared" si="427"/>
        <v>0</v>
      </c>
      <c r="H320" s="42">
        <f t="shared" si="427"/>
        <v>2.5530000000000001E-3</v>
      </c>
      <c r="I320" s="42">
        <f t="shared" si="427"/>
        <v>2.7855000000000001E-2</v>
      </c>
      <c r="J320" s="42">
        <f t="shared" si="427"/>
        <v>0</v>
      </c>
      <c r="K320" s="42">
        <f t="shared" si="427"/>
        <v>0</v>
      </c>
      <c r="L320" s="42">
        <f t="shared" si="427"/>
        <v>8.6650000000000008E-3</v>
      </c>
      <c r="M320" s="42">
        <f t="shared" si="427"/>
        <v>1.4352E-2</v>
      </c>
      <c r="N320" s="42">
        <f t="shared" si="427"/>
        <v>1.6806999999999999E-2</v>
      </c>
      <c r="O320" s="42">
        <f t="shared" si="427"/>
        <v>1.2942E-2</v>
      </c>
      <c r="P320" s="42">
        <f t="shared" si="427"/>
        <v>0</v>
      </c>
      <c r="Q320" s="42">
        <f t="shared" si="427"/>
        <v>2.7164000000000001E-2</v>
      </c>
      <c r="R320" s="42">
        <f t="shared" si="427"/>
        <v>3.7339999999999999E-3</v>
      </c>
      <c r="S320" s="42">
        <f t="shared" si="427"/>
        <v>3.9719999999999998E-3</v>
      </c>
      <c r="T320" s="42">
        <f t="shared" si="427"/>
        <v>6.097E-3</v>
      </c>
      <c r="U320" s="42">
        <f t="shared" si="427"/>
        <v>3.3779999999999999E-3</v>
      </c>
      <c r="V320" s="42">
        <f t="shared" si="427"/>
        <v>0</v>
      </c>
      <c r="W320" s="42">
        <f t="shared" si="427"/>
        <v>0</v>
      </c>
      <c r="X320" s="42">
        <f t="shared" si="427"/>
        <v>8.1300000000000001E-3</v>
      </c>
      <c r="Y320" s="42">
        <f t="shared" si="427"/>
        <v>0</v>
      </c>
      <c r="Z320" s="42">
        <f t="shared" si="427"/>
        <v>0</v>
      </c>
      <c r="AA320" s="42">
        <f t="shared" si="427"/>
        <v>1.359E-2</v>
      </c>
      <c r="AB320" s="42">
        <f t="shared" si="427"/>
        <v>9.8049999999999995E-3</v>
      </c>
      <c r="AC320" s="42">
        <f t="shared" si="427"/>
        <v>9.3100000000000006E-3</v>
      </c>
      <c r="AD320" s="42">
        <f t="shared" si="427"/>
        <v>6.7390000000000002E-3</v>
      </c>
      <c r="AE320" s="42">
        <f t="shared" si="427"/>
        <v>7.2570000000000004E-3</v>
      </c>
      <c r="AF320" s="42">
        <f t="shared" si="427"/>
        <v>8.4119999999999993E-3</v>
      </c>
      <c r="AG320" s="42">
        <f t="shared" si="427"/>
        <v>8.8540000000000008E-3</v>
      </c>
      <c r="AH320" s="42">
        <f t="shared" si="427"/>
        <v>0</v>
      </c>
      <c r="AI320" s="42">
        <f t="shared" si="427"/>
        <v>0</v>
      </c>
      <c r="AJ320" s="42">
        <f t="shared" si="427"/>
        <v>0</v>
      </c>
      <c r="AK320" s="42">
        <f t="shared" si="427"/>
        <v>0</v>
      </c>
      <c r="AL320" s="42">
        <f t="shared" si="427"/>
        <v>5.4850000000000003E-3</v>
      </c>
      <c r="AM320" s="42">
        <f t="shared" si="427"/>
        <v>6.0000000000000001E-3</v>
      </c>
      <c r="AN320" s="42">
        <f t="shared" si="427"/>
        <v>0</v>
      </c>
      <c r="AO320" s="42">
        <f t="shared" si="427"/>
        <v>0</v>
      </c>
      <c r="AP320" s="42">
        <f t="shared" si="427"/>
        <v>1.1207999999999999E-2</v>
      </c>
      <c r="AQ320" s="42">
        <f t="shared" si="427"/>
        <v>3.0000000000000001E-3</v>
      </c>
      <c r="AR320" s="42">
        <f t="shared" si="427"/>
        <v>9.0500000000000008E-3</v>
      </c>
      <c r="AS320" s="42">
        <f t="shared" si="427"/>
        <v>4.7410000000000004E-3</v>
      </c>
      <c r="AT320" s="42">
        <f t="shared" si="427"/>
        <v>5.7279999999999996E-3</v>
      </c>
      <c r="AU320" s="42">
        <f t="shared" si="427"/>
        <v>0</v>
      </c>
      <c r="AV320" s="42">
        <f t="shared" si="427"/>
        <v>0</v>
      </c>
      <c r="AW320" s="42">
        <f t="shared" si="427"/>
        <v>0</v>
      </c>
      <c r="AX320" s="42">
        <f t="shared" si="427"/>
        <v>0</v>
      </c>
      <c r="AY320" s="42">
        <f t="shared" si="427"/>
        <v>0</v>
      </c>
      <c r="AZ320" s="42">
        <f t="shared" si="427"/>
        <v>6.9610000000000002E-3</v>
      </c>
      <c r="BA320" s="42">
        <f t="shared" si="427"/>
        <v>1.2470999999999999E-2</v>
      </c>
      <c r="BB320" s="42">
        <f t="shared" si="427"/>
        <v>5.0000000000000001E-3</v>
      </c>
      <c r="BC320" s="42">
        <f t="shared" si="427"/>
        <v>2.1562000000000001E-2</v>
      </c>
      <c r="BD320" s="42">
        <f t="shared" si="427"/>
        <v>1.9955000000000001E-2</v>
      </c>
      <c r="BE320" s="42">
        <f t="shared" si="427"/>
        <v>2.6647000000000001E-2</v>
      </c>
      <c r="BF320" s="42">
        <f t="shared" si="427"/>
        <v>1.2019E-2</v>
      </c>
      <c r="BG320" s="42">
        <f t="shared" si="427"/>
        <v>0</v>
      </c>
      <c r="BH320" s="42">
        <f t="shared" si="427"/>
        <v>7.0000000000000001E-3</v>
      </c>
      <c r="BI320" s="42">
        <f t="shared" si="427"/>
        <v>0</v>
      </c>
      <c r="BJ320" s="42">
        <f t="shared" si="427"/>
        <v>5.7039999999999999E-3</v>
      </c>
      <c r="BK320" s="42">
        <f t="shared" si="427"/>
        <v>1.8499999999999999E-2</v>
      </c>
      <c r="BL320" s="42">
        <f t="shared" si="427"/>
        <v>0</v>
      </c>
      <c r="BM320" s="42">
        <f t="shared" si="427"/>
        <v>0</v>
      </c>
      <c r="BN320" s="42">
        <f t="shared" si="427"/>
        <v>4.4200000000000003E-3</v>
      </c>
      <c r="BO320" s="42">
        <f t="shared" ref="BO320:DZ320" si="428">ROUND((BO79/BO48),6)</f>
        <v>2.0609999999999999E-3</v>
      </c>
      <c r="BP320" s="42">
        <f t="shared" si="428"/>
        <v>2E-3</v>
      </c>
      <c r="BQ320" s="42">
        <f t="shared" si="428"/>
        <v>1.3101E-2</v>
      </c>
      <c r="BR320" s="42">
        <f t="shared" si="428"/>
        <v>9.6159999999999995E-3</v>
      </c>
      <c r="BS320" s="42">
        <f t="shared" si="428"/>
        <v>2.4009999999999999E-3</v>
      </c>
      <c r="BT320" s="42">
        <f t="shared" si="428"/>
        <v>2.464E-3</v>
      </c>
      <c r="BU320" s="42">
        <f t="shared" si="428"/>
        <v>8.9560000000000004E-3</v>
      </c>
      <c r="BV320" s="42">
        <f t="shared" si="428"/>
        <v>2.777E-3</v>
      </c>
      <c r="BW320" s="42">
        <f t="shared" si="428"/>
        <v>4.9750000000000003E-3</v>
      </c>
      <c r="BX320" s="42">
        <f t="shared" si="428"/>
        <v>0</v>
      </c>
      <c r="BY320" s="42">
        <f t="shared" si="428"/>
        <v>0</v>
      </c>
      <c r="BZ320" s="42">
        <f t="shared" si="428"/>
        <v>0</v>
      </c>
      <c r="CA320" s="42">
        <f t="shared" si="428"/>
        <v>0</v>
      </c>
      <c r="CB320" s="42">
        <f t="shared" si="428"/>
        <v>1.3006999999999999E-2</v>
      </c>
      <c r="CC320" s="42">
        <f t="shared" si="428"/>
        <v>0</v>
      </c>
      <c r="CD320" s="42">
        <f t="shared" si="428"/>
        <v>0</v>
      </c>
      <c r="CE320" s="42">
        <f t="shared" si="428"/>
        <v>0</v>
      </c>
      <c r="CF320" s="42">
        <f t="shared" si="428"/>
        <v>0</v>
      </c>
      <c r="CG320" s="42">
        <f t="shared" si="428"/>
        <v>7.4999999999999997E-3</v>
      </c>
      <c r="CH320" s="42">
        <f t="shared" si="428"/>
        <v>1.4200000000000001E-2</v>
      </c>
      <c r="CI320" s="42">
        <f t="shared" si="428"/>
        <v>3.5149999999999999E-3</v>
      </c>
      <c r="CJ320" s="42">
        <f t="shared" si="428"/>
        <v>2.1589999999999999E-3</v>
      </c>
      <c r="CK320" s="42">
        <f t="shared" si="428"/>
        <v>8.5710000000000005E-3</v>
      </c>
      <c r="CL320" s="42">
        <f t="shared" si="428"/>
        <v>8.5570000000000004E-3</v>
      </c>
      <c r="CM320" s="42">
        <f t="shared" si="428"/>
        <v>4.091E-3</v>
      </c>
      <c r="CN320" s="42">
        <f t="shared" si="428"/>
        <v>1.5949999999999999E-2</v>
      </c>
      <c r="CO320" s="42">
        <f t="shared" si="428"/>
        <v>1.2834E-2</v>
      </c>
      <c r="CP320" s="42">
        <f t="shared" si="428"/>
        <v>6.4279999999999997E-3</v>
      </c>
      <c r="CQ320" s="42">
        <f t="shared" si="428"/>
        <v>0</v>
      </c>
      <c r="CR320" s="42">
        <f t="shared" si="428"/>
        <v>2.7910000000000001E-3</v>
      </c>
      <c r="CS320" s="42">
        <f t="shared" si="428"/>
        <v>0</v>
      </c>
      <c r="CT320" s="42">
        <f t="shared" si="428"/>
        <v>0</v>
      </c>
      <c r="CU320" s="42">
        <f t="shared" si="428"/>
        <v>6.6400000000000001E-3</v>
      </c>
      <c r="CV320" s="42">
        <f t="shared" si="428"/>
        <v>6.7279999999999996E-3</v>
      </c>
      <c r="CW320" s="42">
        <f t="shared" si="428"/>
        <v>0</v>
      </c>
      <c r="CX320" s="42">
        <f t="shared" si="428"/>
        <v>0</v>
      </c>
      <c r="CY320" s="42">
        <f t="shared" si="428"/>
        <v>0</v>
      </c>
      <c r="CZ320" s="42">
        <f t="shared" si="428"/>
        <v>2.1689999999999999E-3</v>
      </c>
      <c r="DA320" s="42">
        <f t="shared" si="428"/>
        <v>5.0900000000000001E-4</v>
      </c>
      <c r="DB320" s="42">
        <f t="shared" si="428"/>
        <v>0</v>
      </c>
      <c r="DC320" s="42">
        <f t="shared" si="428"/>
        <v>7.4469999999999996E-3</v>
      </c>
      <c r="DD320" s="42">
        <f t="shared" si="428"/>
        <v>0</v>
      </c>
      <c r="DE320" s="42">
        <f t="shared" si="428"/>
        <v>1.6930000000000001E-3</v>
      </c>
      <c r="DF320" s="42">
        <f t="shared" si="428"/>
        <v>7.6270000000000001E-3</v>
      </c>
      <c r="DG320" s="42">
        <f t="shared" si="428"/>
        <v>1.3979999999999999E-3</v>
      </c>
      <c r="DH320" s="42">
        <f t="shared" si="428"/>
        <v>4.5529999999999998E-3</v>
      </c>
      <c r="DI320" s="42">
        <f t="shared" si="428"/>
        <v>0</v>
      </c>
      <c r="DJ320" s="42">
        <f t="shared" si="428"/>
        <v>6.2659999999999999E-3</v>
      </c>
      <c r="DK320" s="42">
        <f t="shared" si="428"/>
        <v>1.126E-3</v>
      </c>
      <c r="DL320" s="42">
        <f t="shared" si="428"/>
        <v>0</v>
      </c>
      <c r="DM320" s="42">
        <f t="shared" si="428"/>
        <v>1.0505E-2</v>
      </c>
      <c r="DN320" s="42">
        <f t="shared" si="428"/>
        <v>9.3120000000000008E-3</v>
      </c>
      <c r="DO320" s="42">
        <f t="shared" si="428"/>
        <v>1.7730000000000001E-3</v>
      </c>
      <c r="DP320" s="42">
        <f t="shared" si="428"/>
        <v>0</v>
      </c>
      <c r="DQ320" s="42">
        <f t="shared" si="428"/>
        <v>0</v>
      </c>
      <c r="DR320" s="42">
        <f t="shared" si="428"/>
        <v>0</v>
      </c>
      <c r="DS320" s="42">
        <f t="shared" si="428"/>
        <v>0</v>
      </c>
      <c r="DT320" s="42">
        <f t="shared" si="428"/>
        <v>0</v>
      </c>
      <c r="DU320" s="42">
        <f t="shared" si="428"/>
        <v>0</v>
      </c>
      <c r="DV320" s="42">
        <f t="shared" si="428"/>
        <v>0</v>
      </c>
      <c r="DW320" s="42">
        <f t="shared" si="428"/>
        <v>7.8799999999999996E-4</v>
      </c>
      <c r="DX320" s="42">
        <f t="shared" si="428"/>
        <v>6.8719999999999996E-3</v>
      </c>
      <c r="DY320" s="42">
        <f t="shared" si="428"/>
        <v>1.0512000000000001E-2</v>
      </c>
      <c r="DZ320" s="42">
        <f t="shared" si="428"/>
        <v>3.5739999999999999E-3</v>
      </c>
      <c r="EA320" s="42">
        <f t="shared" ref="EA320:FX320" si="429">ROUND((EA79/EA48),6)</f>
        <v>3.2799999999999999E-3</v>
      </c>
      <c r="EB320" s="42">
        <f t="shared" si="429"/>
        <v>7.0000000000000001E-3</v>
      </c>
      <c r="EC320" s="42">
        <f t="shared" si="429"/>
        <v>5.0000000000000001E-3</v>
      </c>
      <c r="ED320" s="42">
        <f t="shared" si="429"/>
        <v>1.8469999999999999E-3</v>
      </c>
      <c r="EE320" s="42">
        <f t="shared" si="429"/>
        <v>0</v>
      </c>
      <c r="EF320" s="42">
        <f t="shared" si="429"/>
        <v>0</v>
      </c>
      <c r="EG320" s="42">
        <f t="shared" si="429"/>
        <v>0</v>
      </c>
      <c r="EH320" s="42">
        <f t="shared" si="429"/>
        <v>0</v>
      </c>
      <c r="EI320" s="42">
        <f t="shared" si="429"/>
        <v>0</v>
      </c>
      <c r="EJ320" s="42">
        <f t="shared" si="429"/>
        <v>0</v>
      </c>
      <c r="EK320" s="42">
        <f t="shared" si="429"/>
        <v>7.2199999999999999E-4</v>
      </c>
      <c r="EL320" s="42">
        <f t="shared" si="429"/>
        <v>2.6700000000000001E-3</v>
      </c>
      <c r="EM320" s="42">
        <f t="shared" si="429"/>
        <v>8.9999999999999993E-3</v>
      </c>
      <c r="EN320" s="42">
        <f t="shared" si="429"/>
        <v>2.9299999999999999E-3</v>
      </c>
      <c r="EO320" s="42">
        <f t="shared" si="429"/>
        <v>1.7470000000000001E-3</v>
      </c>
      <c r="EP320" s="42">
        <f t="shared" si="429"/>
        <v>6.9080000000000001E-3</v>
      </c>
      <c r="EQ320" s="42">
        <f t="shared" si="429"/>
        <v>5.2310000000000004E-3</v>
      </c>
      <c r="ER320" s="42">
        <f t="shared" si="429"/>
        <v>1.1649E-2</v>
      </c>
      <c r="ES320" s="42">
        <f t="shared" si="429"/>
        <v>0</v>
      </c>
      <c r="ET320" s="42">
        <f t="shared" si="429"/>
        <v>7.345E-3</v>
      </c>
      <c r="EU320" s="42">
        <f t="shared" si="429"/>
        <v>0</v>
      </c>
      <c r="EV320" s="42">
        <f t="shared" si="429"/>
        <v>0</v>
      </c>
      <c r="EW320" s="42">
        <f t="shared" si="429"/>
        <v>3.6800000000000001E-3</v>
      </c>
      <c r="EX320" s="42">
        <f t="shared" si="429"/>
        <v>7.7920000000000003E-3</v>
      </c>
      <c r="EY320" s="42">
        <f t="shared" si="429"/>
        <v>0</v>
      </c>
      <c r="EZ320" s="42">
        <f t="shared" si="429"/>
        <v>0</v>
      </c>
      <c r="FA320" s="42">
        <f t="shared" si="429"/>
        <v>2.3749999999999999E-3</v>
      </c>
      <c r="FB320" s="42">
        <f t="shared" si="429"/>
        <v>1.5809999999999999E-3</v>
      </c>
      <c r="FC320" s="42">
        <f t="shared" si="429"/>
        <v>3.3660000000000001E-3</v>
      </c>
      <c r="FD320" s="42">
        <f t="shared" si="429"/>
        <v>0</v>
      </c>
      <c r="FE320" s="42">
        <f t="shared" si="429"/>
        <v>8.3840000000000008E-3</v>
      </c>
      <c r="FF320" s="42">
        <f t="shared" si="429"/>
        <v>0</v>
      </c>
      <c r="FG320" s="42">
        <f t="shared" si="429"/>
        <v>0</v>
      </c>
      <c r="FH320" s="42">
        <f t="shared" si="429"/>
        <v>3.901E-3</v>
      </c>
      <c r="FI320" s="42">
        <f t="shared" si="429"/>
        <v>2.464E-3</v>
      </c>
      <c r="FJ320" s="42">
        <f t="shared" si="429"/>
        <v>2.8600000000000001E-3</v>
      </c>
      <c r="FK320" s="42">
        <f t="shared" si="429"/>
        <v>2.323E-3</v>
      </c>
      <c r="FL320" s="42">
        <f t="shared" si="429"/>
        <v>5.3299999999999997E-3</v>
      </c>
      <c r="FM320" s="42">
        <f t="shared" si="429"/>
        <v>6.901E-3</v>
      </c>
      <c r="FN320" s="42">
        <f t="shared" si="429"/>
        <v>0.01</v>
      </c>
      <c r="FO320" s="42">
        <f t="shared" si="429"/>
        <v>1.1770000000000001E-3</v>
      </c>
      <c r="FP320" s="42">
        <f t="shared" si="429"/>
        <v>1.7830000000000001E-3</v>
      </c>
      <c r="FQ320" s="42">
        <f t="shared" si="429"/>
        <v>1.8439999999999999E-3</v>
      </c>
      <c r="FR320" s="42">
        <f t="shared" si="429"/>
        <v>2.2720000000000001E-3</v>
      </c>
      <c r="FS320" s="42">
        <f t="shared" si="429"/>
        <v>1.44E-4</v>
      </c>
      <c r="FT320" s="42">
        <f t="shared" si="429"/>
        <v>7.5000000000000002E-4</v>
      </c>
      <c r="FU320" s="42">
        <f t="shared" si="429"/>
        <v>8.2640000000000005E-3</v>
      </c>
      <c r="FV320" s="42">
        <f t="shared" si="429"/>
        <v>1.192E-2</v>
      </c>
      <c r="FW320" s="42">
        <f t="shared" si="429"/>
        <v>0</v>
      </c>
      <c r="FX320" s="42">
        <f t="shared" si="429"/>
        <v>1.9400000000000001E-2</v>
      </c>
      <c r="FY320" s="42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2">
      <c r="A321" s="7"/>
      <c r="B321" s="7" t="s">
        <v>898</v>
      </c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  <c r="DB321" s="42"/>
      <c r="DC321" s="42"/>
      <c r="DD321" s="42"/>
      <c r="DE321" s="42"/>
      <c r="DF321" s="42"/>
      <c r="DG321" s="42"/>
      <c r="DH321" s="42"/>
      <c r="DI321" s="42"/>
      <c r="DJ321" s="42"/>
      <c r="DK321" s="42"/>
      <c r="DL321" s="42"/>
      <c r="DM321" s="42"/>
      <c r="DN321" s="42"/>
      <c r="DO321" s="42"/>
      <c r="DP321" s="42"/>
      <c r="DQ321" s="42"/>
      <c r="DR321" s="42"/>
      <c r="DS321" s="42"/>
      <c r="DT321" s="42"/>
      <c r="DU321" s="42"/>
      <c r="DV321" s="42"/>
      <c r="DW321" s="42"/>
      <c r="DX321" s="42"/>
      <c r="DY321" s="42"/>
      <c r="DZ321" s="42"/>
      <c r="EA321" s="42"/>
      <c r="EB321" s="42"/>
      <c r="EC321" s="42"/>
      <c r="ED321" s="42"/>
      <c r="EE321" s="42"/>
      <c r="EF321" s="42"/>
      <c r="EG321" s="42"/>
      <c r="EH321" s="42"/>
      <c r="EI321" s="42"/>
      <c r="EJ321" s="42"/>
      <c r="EK321" s="42"/>
      <c r="EL321" s="42"/>
      <c r="EM321" s="42"/>
      <c r="EN321" s="42"/>
      <c r="EO321" s="42"/>
      <c r="EP321" s="42"/>
      <c r="EQ321" s="42"/>
      <c r="ER321" s="42"/>
      <c r="ES321" s="42"/>
      <c r="ET321" s="42"/>
      <c r="EU321" s="42"/>
      <c r="EV321" s="42"/>
      <c r="EW321" s="42"/>
      <c r="EX321" s="42"/>
      <c r="EY321" s="42"/>
      <c r="EZ321" s="42"/>
      <c r="FA321" s="42"/>
      <c r="FB321" s="42"/>
      <c r="FC321" s="42"/>
      <c r="FD321" s="42"/>
      <c r="FE321" s="42"/>
      <c r="FF321" s="42"/>
      <c r="FG321" s="42"/>
      <c r="FH321" s="42"/>
      <c r="FI321" s="42"/>
      <c r="FJ321" s="42"/>
      <c r="FK321" s="42"/>
      <c r="FL321" s="42"/>
      <c r="FM321" s="42"/>
      <c r="FN321" s="42"/>
      <c r="FO321" s="42"/>
      <c r="FP321" s="42"/>
      <c r="FQ321" s="42"/>
      <c r="FR321" s="42"/>
      <c r="FS321" s="42"/>
      <c r="FT321" s="42"/>
      <c r="FU321" s="42"/>
      <c r="FV321" s="42"/>
      <c r="FW321" s="42"/>
      <c r="FX321" s="42"/>
      <c r="FY321" s="42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2">
      <c r="A322" s="6" t="s">
        <v>899</v>
      </c>
      <c r="B322" s="7" t="s">
        <v>900</v>
      </c>
      <c r="C322" s="42">
        <f t="shared" ref="C322:AH322" si="430">SUM(C314:C320)</f>
        <v>4.4464999999999998E-2</v>
      </c>
      <c r="D322" s="42">
        <f t="shared" si="430"/>
        <v>4.6157000000000004E-2</v>
      </c>
      <c r="E322" s="42">
        <f t="shared" si="430"/>
        <v>3.1648999999999997E-2</v>
      </c>
      <c r="F322" s="42">
        <f t="shared" si="430"/>
        <v>3.4015000000000004E-2</v>
      </c>
      <c r="G322" s="42">
        <f t="shared" si="430"/>
        <v>2.4285000000000001E-2</v>
      </c>
      <c r="H322" s="42">
        <f t="shared" si="430"/>
        <v>2.9552999999999999E-2</v>
      </c>
      <c r="I322" s="42">
        <f t="shared" si="430"/>
        <v>5.5417000000000001E-2</v>
      </c>
      <c r="J322" s="42">
        <f t="shared" si="430"/>
        <v>2.7E-2</v>
      </c>
      <c r="K322" s="42">
        <f t="shared" si="430"/>
        <v>2.7E-2</v>
      </c>
      <c r="L322" s="42">
        <f t="shared" si="430"/>
        <v>3.2559999999999999E-2</v>
      </c>
      <c r="M322" s="42">
        <f t="shared" si="430"/>
        <v>3.7298999999999999E-2</v>
      </c>
      <c r="N322" s="42">
        <f t="shared" si="430"/>
        <v>3.6478999999999998E-2</v>
      </c>
      <c r="O322" s="42">
        <f t="shared" si="430"/>
        <v>4.1072999999999998E-2</v>
      </c>
      <c r="P322" s="42">
        <f t="shared" si="430"/>
        <v>2.7122E-2</v>
      </c>
      <c r="Q322" s="42">
        <f t="shared" si="430"/>
        <v>5.4164000000000004E-2</v>
      </c>
      <c r="R322" s="42">
        <f t="shared" si="430"/>
        <v>2.9642999999999999E-2</v>
      </c>
      <c r="S322" s="42">
        <f t="shared" si="430"/>
        <v>2.6986E-2</v>
      </c>
      <c r="T322" s="42">
        <f t="shared" si="430"/>
        <v>2.7397999999999999E-2</v>
      </c>
      <c r="U322" s="42">
        <f t="shared" si="430"/>
        <v>2.4178999999999999E-2</v>
      </c>
      <c r="V322" s="42">
        <f t="shared" si="430"/>
        <v>2.7E-2</v>
      </c>
      <c r="W322" s="42">
        <f t="shared" si="430"/>
        <v>2.7E-2</v>
      </c>
      <c r="X322" s="42">
        <f t="shared" si="430"/>
        <v>2.1138000000000001E-2</v>
      </c>
      <c r="Y322" s="42">
        <f t="shared" si="430"/>
        <v>2.1498E-2</v>
      </c>
      <c r="Z322" s="42">
        <f t="shared" si="430"/>
        <v>2.5648000000000001E-2</v>
      </c>
      <c r="AA322" s="42">
        <f t="shared" si="430"/>
        <v>4.0585000000000003E-2</v>
      </c>
      <c r="AB322" s="42">
        <f t="shared" si="430"/>
        <v>3.6804999999999997E-2</v>
      </c>
      <c r="AC322" s="42">
        <f t="shared" si="430"/>
        <v>2.7291999999999997E-2</v>
      </c>
      <c r="AD322" s="42">
        <f t="shared" si="430"/>
        <v>2.3432000000000001E-2</v>
      </c>
      <c r="AE322" s="42">
        <f t="shared" si="430"/>
        <v>1.8592999999999998E-2</v>
      </c>
      <c r="AF322" s="42">
        <f t="shared" si="430"/>
        <v>1.7085999999999997E-2</v>
      </c>
      <c r="AG322" s="42">
        <f t="shared" si="430"/>
        <v>2.1339E-2</v>
      </c>
      <c r="AH322" s="42">
        <f t="shared" si="430"/>
        <v>2.3896000000000001E-2</v>
      </c>
      <c r="AI322" s="42">
        <f t="shared" ref="AI322:CT322" si="431">SUM(AI314:AI320)</f>
        <v>2.7E-2</v>
      </c>
      <c r="AJ322" s="42">
        <f t="shared" si="431"/>
        <v>2.0788000000000001E-2</v>
      </c>
      <c r="AK322" s="42">
        <f t="shared" si="431"/>
        <v>1.8280000000000001E-2</v>
      </c>
      <c r="AL322" s="42">
        <f t="shared" si="431"/>
        <v>3.2485E-2</v>
      </c>
      <c r="AM322" s="42">
        <f t="shared" si="431"/>
        <v>2.4448999999999999E-2</v>
      </c>
      <c r="AN322" s="42">
        <f t="shared" si="431"/>
        <v>2.4902999999999998E-2</v>
      </c>
      <c r="AO322" s="42">
        <f t="shared" si="431"/>
        <v>2.4655999999999997E-2</v>
      </c>
      <c r="AP322" s="42">
        <f t="shared" si="431"/>
        <v>3.8207999999999999E-2</v>
      </c>
      <c r="AQ322" s="42">
        <f t="shared" si="431"/>
        <v>2.0559000000000001E-2</v>
      </c>
      <c r="AR322" s="42">
        <f t="shared" si="431"/>
        <v>3.6049999999999999E-2</v>
      </c>
      <c r="AS322" s="42">
        <f t="shared" si="431"/>
        <v>1.7533E-2</v>
      </c>
      <c r="AT322" s="42">
        <f t="shared" si="431"/>
        <v>3.2728E-2</v>
      </c>
      <c r="AU322" s="42">
        <f t="shared" si="431"/>
        <v>2.1187999999999999E-2</v>
      </c>
      <c r="AV322" s="42">
        <f t="shared" si="431"/>
        <v>2.7E-2</v>
      </c>
      <c r="AW322" s="42">
        <f t="shared" si="431"/>
        <v>2.2596000000000002E-2</v>
      </c>
      <c r="AX322" s="42">
        <f t="shared" si="431"/>
        <v>1.8797999999999999E-2</v>
      </c>
      <c r="AY322" s="42">
        <f t="shared" si="431"/>
        <v>2.7E-2</v>
      </c>
      <c r="AZ322" s="42">
        <f t="shared" si="431"/>
        <v>2.2681E-2</v>
      </c>
      <c r="BA322" s="42">
        <f t="shared" si="431"/>
        <v>3.6364999999999995E-2</v>
      </c>
      <c r="BB322" s="42">
        <f t="shared" si="431"/>
        <v>2.6684000000000003E-2</v>
      </c>
      <c r="BC322" s="42">
        <f t="shared" si="431"/>
        <v>4.2277000000000002E-2</v>
      </c>
      <c r="BD322" s="42">
        <f t="shared" si="431"/>
        <v>4.6954999999999997E-2</v>
      </c>
      <c r="BE322" s="42">
        <f t="shared" si="431"/>
        <v>5.1462999999999995E-2</v>
      </c>
      <c r="BF322" s="42">
        <f t="shared" si="431"/>
        <v>3.9018999999999998E-2</v>
      </c>
      <c r="BG322" s="42">
        <f t="shared" si="431"/>
        <v>2.7E-2</v>
      </c>
      <c r="BH322" s="42">
        <f t="shared" si="431"/>
        <v>3.0418999999999998E-2</v>
      </c>
      <c r="BI322" s="42">
        <f t="shared" si="431"/>
        <v>1.0433E-2</v>
      </c>
      <c r="BJ322" s="42">
        <f t="shared" si="431"/>
        <v>3.0868000000000003E-2</v>
      </c>
      <c r="BK322" s="42">
        <f t="shared" si="431"/>
        <v>4.4958999999999999E-2</v>
      </c>
      <c r="BL322" s="42">
        <f t="shared" si="431"/>
        <v>2.7E-2</v>
      </c>
      <c r="BM322" s="42">
        <f t="shared" si="431"/>
        <v>2.3951E-2</v>
      </c>
      <c r="BN322" s="42">
        <f t="shared" si="431"/>
        <v>3.1420000000000003E-2</v>
      </c>
      <c r="BO322" s="42">
        <f t="shared" si="431"/>
        <v>1.9264E-2</v>
      </c>
      <c r="BP322" s="42">
        <f t="shared" si="431"/>
        <v>2.5702000000000003E-2</v>
      </c>
      <c r="BQ322" s="42">
        <f t="shared" si="431"/>
        <v>3.6859999999999997E-2</v>
      </c>
      <c r="BR322" s="42">
        <f t="shared" si="431"/>
        <v>1.6316000000000001E-2</v>
      </c>
      <c r="BS322" s="42">
        <f t="shared" si="431"/>
        <v>6.631999999999999E-3</v>
      </c>
      <c r="BT322" s="42">
        <f t="shared" si="431"/>
        <v>8.5390000000000015E-3</v>
      </c>
      <c r="BU322" s="42">
        <f t="shared" si="431"/>
        <v>2.2767000000000003E-2</v>
      </c>
      <c r="BV322" s="42">
        <f t="shared" si="431"/>
        <v>1.6496999999999998E-2</v>
      </c>
      <c r="BW322" s="42">
        <f t="shared" si="431"/>
        <v>2.0711E-2</v>
      </c>
      <c r="BX322" s="42">
        <f t="shared" si="431"/>
        <v>1.8599000000000001E-2</v>
      </c>
      <c r="BY322" s="42">
        <f t="shared" si="431"/>
        <v>2.5780999999999998E-2</v>
      </c>
      <c r="BZ322" s="42">
        <f t="shared" si="431"/>
        <v>2.7E-2</v>
      </c>
      <c r="CA322" s="42">
        <f t="shared" si="431"/>
        <v>2.3040999999999999E-2</v>
      </c>
      <c r="CB322" s="42">
        <f t="shared" si="431"/>
        <v>4.0007000000000001E-2</v>
      </c>
      <c r="CC322" s="42">
        <f t="shared" si="431"/>
        <v>2.4199000000000002E-2</v>
      </c>
      <c r="CD322" s="42">
        <f t="shared" si="431"/>
        <v>2.5169E-2</v>
      </c>
      <c r="CE322" s="42">
        <f t="shared" si="431"/>
        <v>2.7E-2</v>
      </c>
      <c r="CF322" s="42">
        <f t="shared" si="431"/>
        <v>2.8652999999999998E-2</v>
      </c>
      <c r="CG322" s="42">
        <f t="shared" si="431"/>
        <v>3.4500000000000003E-2</v>
      </c>
      <c r="CH322" s="42">
        <f t="shared" si="431"/>
        <v>3.8387999999999999E-2</v>
      </c>
      <c r="CI322" s="42">
        <f t="shared" si="431"/>
        <v>2.9694999999999999E-2</v>
      </c>
      <c r="CJ322" s="42">
        <f t="shared" si="431"/>
        <v>2.7628000000000003E-2</v>
      </c>
      <c r="CK322" s="42">
        <f t="shared" si="431"/>
        <v>1.9029000000000001E-2</v>
      </c>
      <c r="CL322" s="42">
        <f t="shared" si="431"/>
        <v>1.8942999999999998E-2</v>
      </c>
      <c r="CM322" s="42">
        <f t="shared" si="431"/>
        <v>8.3650000000000009E-3</v>
      </c>
      <c r="CN322" s="42">
        <f t="shared" si="431"/>
        <v>4.2950000000000002E-2</v>
      </c>
      <c r="CO322" s="42">
        <f t="shared" si="431"/>
        <v>3.7193999999999998E-2</v>
      </c>
      <c r="CP322" s="42">
        <f t="shared" si="431"/>
        <v>2.6976999999999998E-2</v>
      </c>
      <c r="CQ322" s="42">
        <f t="shared" si="431"/>
        <v>1.4426999999999999E-2</v>
      </c>
      <c r="CR322" s="42">
        <f t="shared" si="431"/>
        <v>7.0980000000000001E-3</v>
      </c>
      <c r="CS322" s="42">
        <f t="shared" si="431"/>
        <v>2.4658000000000003E-2</v>
      </c>
      <c r="CT322" s="42">
        <f t="shared" si="431"/>
        <v>1.1082E-2</v>
      </c>
      <c r="CU322" s="42">
        <f t="shared" ref="CU322:FF322" si="432">SUM(CU314:CU320)</f>
        <v>2.8256E-2</v>
      </c>
      <c r="CV322" s="42">
        <f t="shared" si="432"/>
        <v>2.0817999999999996E-2</v>
      </c>
      <c r="CW322" s="42">
        <f t="shared" si="432"/>
        <v>1.7379000000000002E-2</v>
      </c>
      <c r="CX322" s="42">
        <f t="shared" si="432"/>
        <v>2.3824000000000001E-2</v>
      </c>
      <c r="CY322" s="42">
        <f t="shared" si="432"/>
        <v>2.7E-2</v>
      </c>
      <c r="CZ322" s="42">
        <f t="shared" si="432"/>
        <v>2.9169E-2</v>
      </c>
      <c r="DA322" s="42">
        <f t="shared" si="432"/>
        <v>2.794E-2</v>
      </c>
      <c r="DB322" s="42">
        <f t="shared" si="432"/>
        <v>2.7E-2</v>
      </c>
      <c r="DC322" s="42">
        <f t="shared" si="432"/>
        <v>2.7475999999999997E-2</v>
      </c>
      <c r="DD322" s="42">
        <f t="shared" si="432"/>
        <v>3.4450000000000001E-3</v>
      </c>
      <c r="DE322" s="42">
        <f t="shared" si="432"/>
        <v>1.3587999999999999E-2</v>
      </c>
      <c r="DF322" s="42">
        <f t="shared" si="432"/>
        <v>3.3840999999999996E-2</v>
      </c>
      <c r="DG322" s="42">
        <f t="shared" si="432"/>
        <v>2.3851000000000001E-2</v>
      </c>
      <c r="DH322" s="42">
        <f t="shared" si="432"/>
        <v>2.7734999999999996E-2</v>
      </c>
      <c r="DI322" s="42">
        <f t="shared" si="432"/>
        <v>2.0844999999999999E-2</v>
      </c>
      <c r="DJ322" s="42">
        <f t="shared" si="432"/>
        <v>2.9149000000000001E-2</v>
      </c>
      <c r="DK322" s="42">
        <f t="shared" si="432"/>
        <v>1.8783999999999999E-2</v>
      </c>
      <c r="DL322" s="42">
        <f t="shared" si="432"/>
        <v>2.3966999999999999E-2</v>
      </c>
      <c r="DM322" s="42">
        <f t="shared" si="432"/>
        <v>3.2404000000000002E-2</v>
      </c>
      <c r="DN322" s="42">
        <f t="shared" si="432"/>
        <v>3.6311999999999997E-2</v>
      </c>
      <c r="DO322" s="42">
        <f t="shared" si="432"/>
        <v>2.8773E-2</v>
      </c>
      <c r="DP322" s="42">
        <f t="shared" si="432"/>
        <v>2.7306999999999998E-2</v>
      </c>
      <c r="DQ322" s="42">
        <f t="shared" si="432"/>
        <v>2.4545000000000001E-2</v>
      </c>
      <c r="DR322" s="42">
        <f t="shared" si="432"/>
        <v>2.6417000000000003E-2</v>
      </c>
      <c r="DS322" s="42">
        <f t="shared" si="432"/>
        <v>2.7E-2</v>
      </c>
      <c r="DT322" s="42">
        <f t="shared" si="432"/>
        <v>2.3729E-2</v>
      </c>
      <c r="DU322" s="42">
        <f t="shared" si="432"/>
        <v>2.7E-2</v>
      </c>
      <c r="DV322" s="42">
        <f t="shared" si="432"/>
        <v>2.7E-2</v>
      </c>
      <c r="DW322" s="42">
        <f t="shared" si="432"/>
        <v>2.4785000000000001E-2</v>
      </c>
      <c r="DX322" s="42">
        <f t="shared" si="432"/>
        <v>2.7803000000000001E-2</v>
      </c>
      <c r="DY322" s="42">
        <f t="shared" si="432"/>
        <v>2.5440000000000001E-2</v>
      </c>
      <c r="DZ322" s="42">
        <f t="shared" si="432"/>
        <v>2.3236E-2</v>
      </c>
      <c r="EA322" s="42">
        <f t="shared" si="432"/>
        <v>1.6876000000000002E-2</v>
      </c>
      <c r="EB322" s="42">
        <f t="shared" si="432"/>
        <v>3.4000000000000002E-2</v>
      </c>
      <c r="EC322" s="42">
        <f t="shared" si="432"/>
        <v>3.2000000000000001E-2</v>
      </c>
      <c r="ED322" s="42">
        <f t="shared" si="432"/>
        <v>6.4640000000000001E-3</v>
      </c>
      <c r="EE322" s="42">
        <f t="shared" si="432"/>
        <v>2.7E-2</v>
      </c>
      <c r="EF322" s="42">
        <f t="shared" si="432"/>
        <v>2.1595E-2</v>
      </c>
      <c r="EG322" s="42">
        <f t="shared" si="432"/>
        <v>2.7E-2</v>
      </c>
      <c r="EH322" s="42">
        <f t="shared" si="432"/>
        <v>2.7E-2</v>
      </c>
      <c r="EI322" s="42">
        <f t="shared" si="432"/>
        <v>2.7E-2</v>
      </c>
      <c r="EJ322" s="42">
        <f t="shared" si="432"/>
        <v>2.7E-2</v>
      </c>
      <c r="EK322" s="42">
        <f t="shared" si="432"/>
        <v>6.489E-3</v>
      </c>
      <c r="EL322" s="42">
        <f t="shared" si="432"/>
        <v>9.2340000000000009E-3</v>
      </c>
      <c r="EM322" s="42">
        <f t="shared" si="432"/>
        <v>2.7307999999999999E-2</v>
      </c>
      <c r="EN322" s="42">
        <f t="shared" si="432"/>
        <v>2.9929999999999998E-2</v>
      </c>
      <c r="EO322" s="42">
        <f t="shared" si="432"/>
        <v>2.8746999999999998E-2</v>
      </c>
      <c r="EP322" s="42">
        <f t="shared" si="432"/>
        <v>2.9493999999999999E-2</v>
      </c>
      <c r="EQ322" s="42">
        <f t="shared" si="432"/>
        <v>1.481E-2</v>
      </c>
      <c r="ER322" s="42">
        <f t="shared" si="432"/>
        <v>3.2932000000000003E-2</v>
      </c>
      <c r="ES322" s="42">
        <f t="shared" si="432"/>
        <v>2.5558000000000001E-2</v>
      </c>
      <c r="ET322" s="42">
        <f t="shared" si="432"/>
        <v>3.4345000000000001E-2</v>
      </c>
      <c r="EU322" s="42">
        <f t="shared" si="432"/>
        <v>2.7E-2</v>
      </c>
      <c r="EV322" s="42">
        <f t="shared" si="432"/>
        <v>1.3335999999999999E-2</v>
      </c>
      <c r="EW322" s="42">
        <f t="shared" si="432"/>
        <v>1.0960999999999999E-2</v>
      </c>
      <c r="EX322" s="42">
        <f t="shared" si="432"/>
        <v>1.3702000000000001E-2</v>
      </c>
      <c r="EY322" s="42">
        <f t="shared" si="432"/>
        <v>2.7E-2</v>
      </c>
      <c r="EZ322" s="42">
        <f t="shared" si="432"/>
        <v>2.7643999999999998E-2</v>
      </c>
      <c r="FA322" s="42">
        <f t="shared" si="432"/>
        <v>1.3653E-2</v>
      </c>
      <c r="FB322" s="42">
        <f t="shared" si="432"/>
        <v>1.1205E-2</v>
      </c>
      <c r="FC322" s="42">
        <f t="shared" si="432"/>
        <v>2.7916000000000003E-2</v>
      </c>
      <c r="FD322" s="42">
        <f t="shared" si="432"/>
        <v>2.6438E-2</v>
      </c>
      <c r="FE322" s="42">
        <f t="shared" si="432"/>
        <v>2.4827000000000002E-2</v>
      </c>
      <c r="FF322" s="42">
        <f t="shared" si="432"/>
        <v>2.7E-2</v>
      </c>
      <c r="FG322" s="42">
        <f t="shared" ref="FG322:FX322" si="433">SUM(FG314:FG320)</f>
        <v>2.7E-2</v>
      </c>
      <c r="FH322" s="42">
        <f t="shared" si="433"/>
        <v>2.7749000000000003E-2</v>
      </c>
      <c r="FI322" s="42">
        <f t="shared" si="433"/>
        <v>1.0664E-2</v>
      </c>
      <c r="FJ322" s="42">
        <f t="shared" si="433"/>
        <v>2.3613000000000002E-2</v>
      </c>
      <c r="FK322" s="42">
        <f t="shared" si="433"/>
        <v>1.3192000000000001E-2</v>
      </c>
      <c r="FL322" s="42">
        <f t="shared" si="433"/>
        <v>3.2329999999999998E-2</v>
      </c>
      <c r="FM322" s="42">
        <f t="shared" si="433"/>
        <v>2.7315000000000002E-2</v>
      </c>
      <c r="FN322" s="42">
        <f t="shared" si="433"/>
        <v>3.6999999999999998E-2</v>
      </c>
      <c r="FO322" s="42">
        <f t="shared" si="433"/>
        <v>5.8269999999999997E-3</v>
      </c>
      <c r="FP322" s="42">
        <f t="shared" si="433"/>
        <v>1.3926000000000001E-2</v>
      </c>
      <c r="FQ322" s="42">
        <f t="shared" si="433"/>
        <v>2.0723999999999996E-2</v>
      </c>
      <c r="FR322" s="42">
        <f t="shared" si="433"/>
        <v>1.0881999999999999E-2</v>
      </c>
      <c r="FS322" s="42">
        <f t="shared" si="433"/>
        <v>5.2119999999999996E-3</v>
      </c>
      <c r="FT322" s="42">
        <f t="shared" si="433"/>
        <v>3.3740000000000003E-3</v>
      </c>
      <c r="FU322" s="42">
        <f t="shared" si="433"/>
        <v>2.8608999999999999E-2</v>
      </c>
      <c r="FV322" s="42">
        <f t="shared" si="433"/>
        <v>2.8951999999999999E-2</v>
      </c>
      <c r="FW322" s="42">
        <f t="shared" si="433"/>
        <v>2.3498000000000002E-2</v>
      </c>
      <c r="FX322" s="42">
        <f t="shared" si="433"/>
        <v>4.1075E-2</v>
      </c>
      <c r="FY322" s="42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</row>
    <row r="323" spans="1:195" x14ac:dyDescent="0.2">
      <c r="A323" s="7"/>
      <c r="B323" s="7" t="s">
        <v>901</v>
      </c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</row>
    <row r="324" spans="1:19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</row>
    <row r="325" spans="1:195" x14ac:dyDescent="0.2">
      <c r="A325" s="7"/>
      <c r="B325" s="7" t="s">
        <v>902</v>
      </c>
      <c r="C325" s="7">
        <f t="shared" ref="C325:BN325" si="434">ROUND(C326/C97,2)</f>
        <v>10263.299999999999</v>
      </c>
      <c r="D325" s="7">
        <f t="shared" si="434"/>
        <v>9783.14</v>
      </c>
      <c r="E325" s="7">
        <f t="shared" si="434"/>
        <v>10427.040000000001</v>
      </c>
      <c r="F325" s="7">
        <f t="shared" si="434"/>
        <v>9660.19</v>
      </c>
      <c r="G325" s="7">
        <f t="shared" si="434"/>
        <v>10265.120000000001</v>
      </c>
      <c r="H325" s="7">
        <f t="shared" si="434"/>
        <v>10199.65</v>
      </c>
      <c r="I325" s="7">
        <f t="shared" si="434"/>
        <v>10259.799999999999</v>
      </c>
      <c r="J325" s="7">
        <f t="shared" si="434"/>
        <v>9542.16</v>
      </c>
      <c r="K325" s="7">
        <f t="shared" si="434"/>
        <v>13968.96</v>
      </c>
      <c r="L325" s="7">
        <f t="shared" si="434"/>
        <v>10284.74</v>
      </c>
      <c r="M325" s="7">
        <f t="shared" si="434"/>
        <v>11679.67</v>
      </c>
      <c r="N325" s="7">
        <f t="shared" si="434"/>
        <v>9883.85</v>
      </c>
      <c r="O325" s="7">
        <f t="shared" si="434"/>
        <v>9484.91</v>
      </c>
      <c r="P325" s="7">
        <f t="shared" si="434"/>
        <v>13814.05</v>
      </c>
      <c r="Q325" s="7">
        <f t="shared" si="434"/>
        <v>10572.31</v>
      </c>
      <c r="R325" s="7">
        <f t="shared" si="434"/>
        <v>14384.67</v>
      </c>
      <c r="S325" s="7">
        <f t="shared" si="434"/>
        <v>10029.82</v>
      </c>
      <c r="T325" s="7">
        <f t="shared" si="434"/>
        <v>16607.8</v>
      </c>
      <c r="U325" s="7">
        <f t="shared" si="434"/>
        <v>20159.55</v>
      </c>
      <c r="V325" s="7">
        <f t="shared" si="434"/>
        <v>13209.05</v>
      </c>
      <c r="W325" s="7">
        <f t="shared" si="434"/>
        <v>17407.73</v>
      </c>
      <c r="X325" s="7">
        <f t="shared" si="434"/>
        <v>19572.349999999999</v>
      </c>
      <c r="Y325" s="7">
        <f t="shared" si="434"/>
        <v>10774.75</v>
      </c>
      <c r="Z325" s="7">
        <f t="shared" si="434"/>
        <v>13815.2</v>
      </c>
      <c r="AA325" s="7">
        <f t="shared" si="434"/>
        <v>9709.6299999999992</v>
      </c>
      <c r="AB325" s="7">
        <f t="shared" si="434"/>
        <v>9833.59</v>
      </c>
      <c r="AC325" s="7">
        <f t="shared" si="434"/>
        <v>10003.98</v>
      </c>
      <c r="AD325" s="7">
        <f t="shared" si="434"/>
        <v>9655.0300000000007</v>
      </c>
      <c r="AE325" s="7">
        <f t="shared" si="434"/>
        <v>18203.98</v>
      </c>
      <c r="AF325" s="7">
        <f t="shared" si="434"/>
        <v>16563.09</v>
      </c>
      <c r="AG325" s="7">
        <f t="shared" si="434"/>
        <v>10864.41</v>
      </c>
      <c r="AH325" s="7">
        <f t="shared" si="434"/>
        <v>10007.959999999999</v>
      </c>
      <c r="AI325" s="7">
        <f t="shared" si="434"/>
        <v>11864.06</v>
      </c>
      <c r="AJ325" s="7">
        <f t="shared" si="434"/>
        <v>17440.71</v>
      </c>
      <c r="AK325" s="7">
        <f t="shared" si="434"/>
        <v>15682.88</v>
      </c>
      <c r="AL325" s="7">
        <f t="shared" si="434"/>
        <v>13447.83</v>
      </c>
      <c r="AM325" s="7">
        <f t="shared" si="434"/>
        <v>11319.01</v>
      </c>
      <c r="AN325" s="7">
        <f t="shared" si="434"/>
        <v>12443.56</v>
      </c>
      <c r="AO325" s="7">
        <f t="shared" si="434"/>
        <v>9591.02</v>
      </c>
      <c r="AP325" s="7">
        <f t="shared" si="434"/>
        <v>10221.450000000001</v>
      </c>
      <c r="AQ325" s="7">
        <f t="shared" si="434"/>
        <v>14811.81</v>
      </c>
      <c r="AR325" s="7">
        <f t="shared" si="434"/>
        <v>9536.1</v>
      </c>
      <c r="AS325" s="7">
        <f t="shared" si="434"/>
        <v>10291.790000000001</v>
      </c>
      <c r="AT325" s="7">
        <f t="shared" si="434"/>
        <v>9725.18</v>
      </c>
      <c r="AU325" s="7">
        <f t="shared" si="434"/>
        <v>14147.68</v>
      </c>
      <c r="AV325" s="7">
        <f t="shared" si="434"/>
        <v>13456.39</v>
      </c>
      <c r="AW325" s="7">
        <f t="shared" si="434"/>
        <v>14526.76</v>
      </c>
      <c r="AX325" s="7">
        <f t="shared" si="434"/>
        <v>19691.5</v>
      </c>
      <c r="AY325" s="7">
        <f t="shared" si="434"/>
        <v>11799.71</v>
      </c>
      <c r="AZ325" s="7">
        <f t="shared" si="434"/>
        <v>9776.51</v>
      </c>
      <c r="BA325" s="7">
        <f t="shared" si="434"/>
        <v>9284.18</v>
      </c>
      <c r="BB325" s="7">
        <f t="shared" si="434"/>
        <v>9454.5300000000007</v>
      </c>
      <c r="BC325" s="7">
        <f t="shared" si="434"/>
        <v>9778.4500000000007</v>
      </c>
      <c r="BD325" s="7">
        <f t="shared" si="434"/>
        <v>9288</v>
      </c>
      <c r="BE325" s="7">
        <f t="shared" si="434"/>
        <v>9980.1200000000008</v>
      </c>
      <c r="BF325" s="7">
        <f t="shared" si="434"/>
        <v>9362.44</v>
      </c>
      <c r="BG325" s="7">
        <f t="shared" si="434"/>
        <v>10565.86</v>
      </c>
      <c r="BH325" s="7">
        <f t="shared" si="434"/>
        <v>10988.71</v>
      </c>
      <c r="BI325" s="7">
        <f t="shared" si="434"/>
        <v>14193.73</v>
      </c>
      <c r="BJ325" s="7">
        <f t="shared" si="434"/>
        <v>9377.5300000000007</v>
      </c>
      <c r="BK325" s="7">
        <f t="shared" si="434"/>
        <v>9755.7000000000007</v>
      </c>
      <c r="BL325" s="7">
        <f t="shared" si="434"/>
        <v>17929.86</v>
      </c>
      <c r="BM325" s="7">
        <f t="shared" si="434"/>
        <v>13247.96</v>
      </c>
      <c r="BN325" s="7">
        <f t="shared" si="434"/>
        <v>9426.68</v>
      </c>
      <c r="BO325" s="7">
        <f t="shared" ref="BO325:DZ325" si="435">ROUND(BO326/BO97,2)</f>
        <v>9811.86</v>
      </c>
      <c r="BP325" s="7">
        <f t="shared" si="435"/>
        <v>16083.11</v>
      </c>
      <c r="BQ325" s="7">
        <f t="shared" si="435"/>
        <v>10224.34</v>
      </c>
      <c r="BR325" s="7">
        <f t="shared" si="435"/>
        <v>9531.59</v>
      </c>
      <c r="BS325" s="7">
        <f t="shared" si="435"/>
        <v>10535.61</v>
      </c>
      <c r="BT325" s="7">
        <f t="shared" si="435"/>
        <v>11997.32</v>
      </c>
      <c r="BU325" s="7">
        <f t="shared" si="435"/>
        <v>12151.89</v>
      </c>
      <c r="BV325" s="7">
        <f t="shared" si="435"/>
        <v>9874.18</v>
      </c>
      <c r="BW325" s="7">
        <f t="shared" si="435"/>
        <v>9731.0499999999993</v>
      </c>
      <c r="BX325" s="7">
        <f t="shared" si="435"/>
        <v>20948.32</v>
      </c>
      <c r="BY325" s="7">
        <f t="shared" si="435"/>
        <v>10864.12</v>
      </c>
      <c r="BZ325" s="7">
        <f t="shared" si="435"/>
        <v>14312.62</v>
      </c>
      <c r="CA325" s="7">
        <f t="shared" si="435"/>
        <v>17062.03</v>
      </c>
      <c r="CB325" s="7">
        <f t="shared" si="435"/>
        <v>9683.2900000000009</v>
      </c>
      <c r="CC325" s="7">
        <f t="shared" si="435"/>
        <v>15388.82</v>
      </c>
      <c r="CD325" s="7">
        <f t="shared" si="435"/>
        <v>13400.17</v>
      </c>
      <c r="CE325" s="7">
        <f t="shared" si="435"/>
        <v>16387.900000000001</v>
      </c>
      <c r="CF325" s="7">
        <f t="shared" si="435"/>
        <v>16896.89</v>
      </c>
      <c r="CG325" s="7">
        <f t="shared" si="435"/>
        <v>15035.75</v>
      </c>
      <c r="CH325" s="7">
        <f t="shared" si="435"/>
        <v>18570.14</v>
      </c>
      <c r="CI325" s="7">
        <f t="shared" si="435"/>
        <v>10285.030000000001</v>
      </c>
      <c r="CJ325" s="7">
        <f t="shared" si="435"/>
        <v>10424.049999999999</v>
      </c>
      <c r="CK325" s="7">
        <f t="shared" si="435"/>
        <v>9861.92</v>
      </c>
      <c r="CL325" s="7">
        <f t="shared" si="435"/>
        <v>10326.99</v>
      </c>
      <c r="CM325" s="7">
        <f t="shared" si="435"/>
        <v>11448.4</v>
      </c>
      <c r="CN325" s="7">
        <f t="shared" si="435"/>
        <v>9281.9699999999993</v>
      </c>
      <c r="CO325" s="7">
        <f t="shared" si="435"/>
        <v>9346.8799999999992</v>
      </c>
      <c r="CP325" s="7">
        <f t="shared" si="435"/>
        <v>10339.33</v>
      </c>
      <c r="CQ325" s="7">
        <f t="shared" si="435"/>
        <v>10854.89</v>
      </c>
      <c r="CR325" s="7">
        <f t="shared" si="435"/>
        <v>14384.69</v>
      </c>
      <c r="CS325" s="7">
        <f t="shared" si="435"/>
        <v>12354.23</v>
      </c>
      <c r="CT325" s="7">
        <f t="shared" si="435"/>
        <v>18745.73</v>
      </c>
      <c r="CU325" s="7">
        <f t="shared" si="435"/>
        <v>11804.4</v>
      </c>
      <c r="CV325" s="7">
        <f t="shared" si="435"/>
        <v>18479.07</v>
      </c>
      <c r="CW325" s="7">
        <f t="shared" si="435"/>
        <v>15661.68</v>
      </c>
      <c r="CX325" s="7">
        <f t="shared" si="435"/>
        <v>10916.25</v>
      </c>
      <c r="CY325" s="7">
        <f t="shared" si="435"/>
        <v>20112.61</v>
      </c>
      <c r="CZ325" s="7">
        <f t="shared" si="435"/>
        <v>9702.1</v>
      </c>
      <c r="DA325" s="7">
        <f t="shared" si="435"/>
        <v>15248.27</v>
      </c>
      <c r="DB325" s="7">
        <f t="shared" si="435"/>
        <v>12758.21</v>
      </c>
      <c r="DC325" s="7">
        <f t="shared" si="435"/>
        <v>16799.919999999998</v>
      </c>
      <c r="DD325" s="7">
        <f t="shared" si="435"/>
        <v>17171.89</v>
      </c>
      <c r="DE325" s="7">
        <f t="shared" si="435"/>
        <v>12146.83</v>
      </c>
      <c r="DF325" s="7">
        <f t="shared" si="435"/>
        <v>9169.0300000000007</v>
      </c>
      <c r="DG325" s="7">
        <f t="shared" si="435"/>
        <v>19751.560000000001</v>
      </c>
      <c r="DH325" s="7">
        <f t="shared" si="435"/>
        <v>9369.7900000000009</v>
      </c>
      <c r="DI325" s="7">
        <f t="shared" si="435"/>
        <v>9652.18</v>
      </c>
      <c r="DJ325" s="7">
        <f t="shared" si="435"/>
        <v>10619.8</v>
      </c>
      <c r="DK325" s="7">
        <f t="shared" si="435"/>
        <v>11062.09</v>
      </c>
      <c r="DL325" s="7">
        <f t="shared" si="435"/>
        <v>9863.23</v>
      </c>
      <c r="DM325" s="7">
        <f t="shared" si="435"/>
        <v>15676.12</v>
      </c>
      <c r="DN325" s="7">
        <f t="shared" si="435"/>
        <v>10341.76</v>
      </c>
      <c r="DO325" s="7">
        <f t="shared" si="435"/>
        <v>9930.17</v>
      </c>
      <c r="DP325" s="7">
        <f t="shared" si="435"/>
        <v>15921</v>
      </c>
      <c r="DQ325" s="7">
        <f t="shared" si="435"/>
        <v>10343.49</v>
      </c>
      <c r="DR325" s="7">
        <f t="shared" si="435"/>
        <v>10398.15</v>
      </c>
      <c r="DS325" s="7">
        <f t="shared" si="435"/>
        <v>10953.14</v>
      </c>
      <c r="DT325" s="7">
        <f t="shared" si="435"/>
        <v>17862.38</v>
      </c>
      <c r="DU325" s="7">
        <f t="shared" si="435"/>
        <v>12003.16</v>
      </c>
      <c r="DV325" s="7">
        <f t="shared" si="435"/>
        <v>15046.7</v>
      </c>
      <c r="DW325" s="7">
        <f t="shared" si="435"/>
        <v>12936.43</v>
      </c>
      <c r="DX325" s="7">
        <f t="shared" si="435"/>
        <v>18459.14</v>
      </c>
      <c r="DY325" s="7">
        <f t="shared" si="435"/>
        <v>13834.21</v>
      </c>
      <c r="DZ325" s="7">
        <f t="shared" si="435"/>
        <v>10749.02</v>
      </c>
      <c r="EA325" s="7">
        <f t="shared" ref="EA325:FX325" si="436">ROUND(EA326/EA97,2)</f>
        <v>11099.74</v>
      </c>
      <c r="EB325" s="7">
        <f t="shared" si="436"/>
        <v>10683.67</v>
      </c>
      <c r="EC325" s="7">
        <f t="shared" si="436"/>
        <v>12131.73</v>
      </c>
      <c r="ED325" s="7">
        <f t="shared" si="436"/>
        <v>12738.32</v>
      </c>
      <c r="EE325" s="7">
        <f t="shared" si="436"/>
        <v>15634.93</v>
      </c>
      <c r="EF325" s="7">
        <f t="shared" si="436"/>
        <v>10073.120000000001</v>
      </c>
      <c r="EG325" s="7">
        <f t="shared" si="436"/>
        <v>12896.35</v>
      </c>
      <c r="EH325" s="7">
        <f t="shared" si="436"/>
        <v>13347.99</v>
      </c>
      <c r="EI325" s="7">
        <f t="shared" si="436"/>
        <v>10093.790000000001</v>
      </c>
      <c r="EJ325" s="7">
        <f t="shared" si="436"/>
        <v>9374.06</v>
      </c>
      <c r="EK325" s="7">
        <f t="shared" si="436"/>
        <v>10258.24</v>
      </c>
      <c r="EL325" s="7">
        <f t="shared" si="436"/>
        <v>10528.21</v>
      </c>
      <c r="EM325" s="7">
        <f t="shared" si="436"/>
        <v>11351.87</v>
      </c>
      <c r="EN325" s="7">
        <f t="shared" si="436"/>
        <v>10185.450000000001</v>
      </c>
      <c r="EO325" s="7">
        <f t="shared" si="436"/>
        <v>12149.01</v>
      </c>
      <c r="EP325" s="7">
        <f t="shared" si="436"/>
        <v>11940.78</v>
      </c>
      <c r="EQ325" s="7">
        <f t="shared" si="436"/>
        <v>9784.83</v>
      </c>
      <c r="ER325" s="7">
        <f t="shared" si="436"/>
        <v>13630.16</v>
      </c>
      <c r="ES325" s="7">
        <f t="shared" si="436"/>
        <v>15763.08</v>
      </c>
      <c r="ET325" s="7">
        <f t="shared" si="436"/>
        <v>17072.57</v>
      </c>
      <c r="EU325" s="7">
        <f t="shared" si="436"/>
        <v>11258.82</v>
      </c>
      <c r="EV325" s="7">
        <f t="shared" si="436"/>
        <v>20520.91</v>
      </c>
      <c r="EW325" s="7">
        <f t="shared" si="436"/>
        <v>13143.96</v>
      </c>
      <c r="EX325" s="7">
        <f t="shared" si="436"/>
        <v>17463.650000000001</v>
      </c>
      <c r="EY325" s="7">
        <f t="shared" si="436"/>
        <v>10932.82</v>
      </c>
      <c r="EZ325" s="7">
        <f t="shared" si="436"/>
        <v>17657.560000000001</v>
      </c>
      <c r="FA325" s="7">
        <f t="shared" si="436"/>
        <v>10334.719999999999</v>
      </c>
      <c r="FB325" s="7">
        <f t="shared" si="436"/>
        <v>12844.12</v>
      </c>
      <c r="FC325" s="7">
        <f t="shared" si="436"/>
        <v>9494.06</v>
      </c>
      <c r="FD325" s="7">
        <f t="shared" si="436"/>
        <v>11416.45</v>
      </c>
      <c r="FE325" s="7">
        <f t="shared" si="436"/>
        <v>19249.689999999999</v>
      </c>
      <c r="FF325" s="7">
        <f t="shared" si="436"/>
        <v>15695.22</v>
      </c>
      <c r="FG325" s="7">
        <f t="shared" si="436"/>
        <v>18350.009999999998</v>
      </c>
      <c r="FH325" s="7">
        <f t="shared" si="436"/>
        <v>19643.32</v>
      </c>
      <c r="FI325" s="7">
        <f t="shared" si="436"/>
        <v>9786.02</v>
      </c>
      <c r="FJ325" s="7">
        <f t="shared" si="436"/>
        <v>9436.26</v>
      </c>
      <c r="FK325" s="7">
        <f t="shared" si="436"/>
        <v>9647.07</v>
      </c>
      <c r="FL325" s="7">
        <f t="shared" si="436"/>
        <v>9095.26</v>
      </c>
      <c r="FM325" s="7">
        <f t="shared" si="436"/>
        <v>9189.9699999999993</v>
      </c>
      <c r="FN325" s="7">
        <f t="shared" si="436"/>
        <v>9893.85</v>
      </c>
      <c r="FO325" s="7">
        <f t="shared" si="436"/>
        <v>10040.27</v>
      </c>
      <c r="FP325" s="7">
        <f t="shared" si="436"/>
        <v>9975.7800000000007</v>
      </c>
      <c r="FQ325" s="7">
        <f t="shared" si="436"/>
        <v>10018.530000000001</v>
      </c>
      <c r="FR325" s="7">
        <f t="shared" si="436"/>
        <v>16763.349999999999</v>
      </c>
      <c r="FS325" s="7">
        <f t="shared" si="436"/>
        <v>15544.66</v>
      </c>
      <c r="FT325" s="7">
        <f t="shared" si="436"/>
        <v>20337.25</v>
      </c>
      <c r="FU325" s="7">
        <f t="shared" si="436"/>
        <v>10929.89</v>
      </c>
      <c r="FV325" s="7">
        <f t="shared" si="436"/>
        <v>10577.74</v>
      </c>
      <c r="FW325" s="7">
        <f t="shared" si="436"/>
        <v>16869.55</v>
      </c>
      <c r="FX325" s="7">
        <f t="shared" si="436"/>
        <v>21428.81</v>
      </c>
      <c r="FY325" s="7"/>
      <c r="FZ325" s="7"/>
      <c r="GA325" s="115">
        <f>ROUND(FZ326/FZ97,2)-0.01</f>
        <v>9916.9499999999989</v>
      </c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</row>
    <row r="326" spans="1:195" x14ac:dyDescent="0.2">
      <c r="A326" s="6" t="s">
        <v>903</v>
      </c>
      <c r="B326" s="7" t="s">
        <v>904</v>
      </c>
      <c r="C326" s="18">
        <f t="shared" ref="C326:BN326" si="437">IF(AND(C189&lt;&gt;0,C97&gt;459,C138&gt;C19),MIN(C189/459*C191,C213),MIN(((C278-C178)/C97)*C97,C213))</f>
        <v>67748030.590000004</v>
      </c>
      <c r="D326" s="18">
        <f t="shared" si="437"/>
        <v>399688323.64999998</v>
      </c>
      <c r="E326" s="18">
        <f t="shared" si="437"/>
        <v>69405516.200000003</v>
      </c>
      <c r="F326" s="18">
        <f t="shared" si="437"/>
        <v>204651035.40000001</v>
      </c>
      <c r="G326" s="18">
        <f t="shared" si="437"/>
        <v>12795470.140000001</v>
      </c>
      <c r="H326" s="18">
        <f t="shared" si="437"/>
        <v>11642896.810000001</v>
      </c>
      <c r="I326" s="18">
        <f t="shared" si="437"/>
        <v>95788545.370000005</v>
      </c>
      <c r="J326" s="18">
        <f t="shared" si="437"/>
        <v>22053844.229999997</v>
      </c>
      <c r="K326" s="18">
        <f t="shared" si="437"/>
        <v>3599802.11</v>
      </c>
      <c r="L326" s="18">
        <f t="shared" si="437"/>
        <v>24507499.649999999</v>
      </c>
      <c r="M326" s="18">
        <f t="shared" si="437"/>
        <v>13807701.109999999</v>
      </c>
      <c r="N326" s="18">
        <f t="shared" si="437"/>
        <v>524125536.44</v>
      </c>
      <c r="O326" s="18">
        <f t="shared" si="437"/>
        <v>132139083.77999999</v>
      </c>
      <c r="P326" s="18">
        <f t="shared" si="437"/>
        <v>4234004.8199999994</v>
      </c>
      <c r="Q326" s="18">
        <f t="shared" si="437"/>
        <v>407595256.87</v>
      </c>
      <c r="R326" s="18">
        <f t="shared" si="437"/>
        <v>7110344.2300000004</v>
      </c>
      <c r="S326" s="18">
        <f t="shared" si="437"/>
        <v>16965432.780000001</v>
      </c>
      <c r="T326" s="18">
        <f t="shared" si="437"/>
        <v>2823325.56</v>
      </c>
      <c r="U326" s="18">
        <f t="shared" si="437"/>
        <v>1136998.42</v>
      </c>
      <c r="V326" s="18">
        <f t="shared" si="437"/>
        <v>3650981.76</v>
      </c>
      <c r="W326" s="18">
        <f t="shared" si="437"/>
        <v>2423155.8199999998</v>
      </c>
      <c r="X326" s="18">
        <f t="shared" si="437"/>
        <v>978617.51</v>
      </c>
      <c r="Y326" s="18">
        <f t="shared" si="437"/>
        <v>5198815.7100000009</v>
      </c>
      <c r="Z326" s="18">
        <f t="shared" si="437"/>
        <v>3329463.1199999996</v>
      </c>
      <c r="AA326" s="18">
        <f t="shared" si="437"/>
        <v>303238499.58000004</v>
      </c>
      <c r="AB326" s="18">
        <f t="shared" si="437"/>
        <v>280946549.26999998</v>
      </c>
      <c r="AC326" s="18">
        <f t="shared" si="437"/>
        <v>10043996.710000001</v>
      </c>
      <c r="AD326" s="18">
        <f t="shared" si="437"/>
        <v>13806695.060000001</v>
      </c>
      <c r="AE326" s="18">
        <f t="shared" si="437"/>
        <v>1827679.6400000001</v>
      </c>
      <c r="AF326" s="18">
        <f t="shared" si="437"/>
        <v>2895228.6</v>
      </c>
      <c r="AG326" s="18">
        <f t="shared" si="437"/>
        <v>7171598.46</v>
      </c>
      <c r="AH326" s="18">
        <f t="shared" si="437"/>
        <v>10529372.73</v>
      </c>
      <c r="AI326" s="18">
        <f t="shared" si="437"/>
        <v>4419362.74</v>
      </c>
      <c r="AJ326" s="18">
        <f t="shared" si="437"/>
        <v>2877716.62</v>
      </c>
      <c r="AK326" s="18">
        <f t="shared" si="437"/>
        <v>3269880.46</v>
      </c>
      <c r="AL326" s="18">
        <f t="shared" si="437"/>
        <v>3866251.11</v>
      </c>
      <c r="AM326" s="18">
        <f t="shared" si="437"/>
        <v>4816239.22</v>
      </c>
      <c r="AN326" s="18">
        <f t="shared" si="437"/>
        <v>4330359.8600000003</v>
      </c>
      <c r="AO326" s="18">
        <f t="shared" si="437"/>
        <v>44224190.630000003</v>
      </c>
      <c r="AP326" s="18">
        <f t="shared" si="437"/>
        <v>902806379.64999998</v>
      </c>
      <c r="AQ326" s="18">
        <f t="shared" si="437"/>
        <v>3710359.4299999997</v>
      </c>
      <c r="AR326" s="18">
        <f t="shared" si="437"/>
        <v>605120768.09000003</v>
      </c>
      <c r="AS326" s="18">
        <f t="shared" si="437"/>
        <v>70661384.670000002</v>
      </c>
      <c r="AT326" s="18">
        <f t="shared" si="437"/>
        <v>22452524.77</v>
      </c>
      <c r="AU326" s="18">
        <f t="shared" si="437"/>
        <v>4025015.78</v>
      </c>
      <c r="AV326" s="18">
        <f t="shared" si="437"/>
        <v>4541532.5199999996</v>
      </c>
      <c r="AW326" s="18">
        <f t="shared" si="437"/>
        <v>3723208.59</v>
      </c>
      <c r="AX326" s="18">
        <f t="shared" si="437"/>
        <v>1427633.39</v>
      </c>
      <c r="AY326" s="18">
        <f t="shared" si="437"/>
        <v>5162374.4300000006</v>
      </c>
      <c r="AZ326" s="18">
        <f t="shared" si="437"/>
        <v>125810007.33</v>
      </c>
      <c r="BA326" s="18">
        <f t="shared" si="437"/>
        <v>86440337.409999996</v>
      </c>
      <c r="BB326" s="18">
        <f t="shared" si="437"/>
        <v>76922022.769999996</v>
      </c>
      <c r="BC326" s="18">
        <f t="shared" si="437"/>
        <v>268245375.00999999</v>
      </c>
      <c r="BD326" s="18">
        <f t="shared" si="437"/>
        <v>33900272.969999999</v>
      </c>
      <c r="BE326" s="18">
        <f t="shared" si="437"/>
        <v>13545014.040000001</v>
      </c>
      <c r="BF326" s="18">
        <f t="shared" si="437"/>
        <v>229870420.25999999</v>
      </c>
      <c r="BG326" s="18">
        <f t="shared" si="437"/>
        <v>10510914.139999999</v>
      </c>
      <c r="BH326" s="18">
        <f t="shared" si="437"/>
        <v>6263562.5800000001</v>
      </c>
      <c r="BI326" s="18">
        <f t="shared" si="437"/>
        <v>3967147.62</v>
      </c>
      <c r="BJ326" s="18">
        <f t="shared" si="437"/>
        <v>59899880.380000003</v>
      </c>
      <c r="BK326" s="18">
        <f t="shared" si="437"/>
        <v>184769043.81</v>
      </c>
      <c r="BL326" s="18">
        <f t="shared" si="437"/>
        <v>2608794.9500000002</v>
      </c>
      <c r="BM326" s="18">
        <f t="shared" si="437"/>
        <v>4159860.2699999996</v>
      </c>
      <c r="BN326" s="18">
        <f t="shared" si="437"/>
        <v>32909496.259999998</v>
      </c>
      <c r="BO326" s="18">
        <f t="shared" ref="BO326:DZ326" si="438">IF(AND(BO189&lt;&gt;0,BO97&gt;459,BO138&gt;BO19),MIN(BO189/459*BO191,BO213),MIN(((BO278-BO178)/BO97)*BO97,BO213))</f>
        <v>13373562.030000001</v>
      </c>
      <c r="BP326" s="18">
        <f t="shared" si="438"/>
        <v>3206972.83</v>
      </c>
      <c r="BQ326" s="18">
        <f t="shared" si="438"/>
        <v>62323496.130000003</v>
      </c>
      <c r="BR326" s="18">
        <f t="shared" si="438"/>
        <v>44459168.329999998</v>
      </c>
      <c r="BS326" s="18">
        <f t="shared" si="438"/>
        <v>12603750.01</v>
      </c>
      <c r="BT326" s="18">
        <f t="shared" si="438"/>
        <v>5062868.88</v>
      </c>
      <c r="BU326" s="18">
        <f t="shared" si="438"/>
        <v>5079490.47</v>
      </c>
      <c r="BV326" s="18">
        <f t="shared" si="438"/>
        <v>12722882.370000001</v>
      </c>
      <c r="BW326" s="18">
        <f t="shared" si="438"/>
        <v>19865947.010000002</v>
      </c>
      <c r="BX326" s="18">
        <f t="shared" si="438"/>
        <v>1602546.3399999999</v>
      </c>
      <c r="BY326" s="18">
        <f t="shared" si="438"/>
        <v>5525490.3239389984</v>
      </c>
      <c r="BZ326" s="18">
        <f t="shared" si="438"/>
        <v>3313371.93</v>
      </c>
      <c r="CA326" s="18">
        <f t="shared" si="438"/>
        <v>2943200.2800000003</v>
      </c>
      <c r="CB326" s="18">
        <f t="shared" si="438"/>
        <v>758271202.92999995</v>
      </c>
      <c r="CC326" s="18">
        <f t="shared" si="438"/>
        <v>2977735.9</v>
      </c>
      <c r="CD326" s="18">
        <f t="shared" si="438"/>
        <v>3143679.1</v>
      </c>
      <c r="CE326" s="18">
        <f t="shared" si="438"/>
        <v>2687615.12</v>
      </c>
      <c r="CF326" s="18">
        <f t="shared" si="438"/>
        <v>2306425.0799999996</v>
      </c>
      <c r="CG326" s="18">
        <f t="shared" si="438"/>
        <v>3178556.96</v>
      </c>
      <c r="CH326" s="18">
        <f t="shared" si="438"/>
        <v>2005575.56</v>
      </c>
      <c r="CI326" s="18">
        <f t="shared" si="438"/>
        <v>7456647.1800000006</v>
      </c>
      <c r="CJ326" s="18">
        <f t="shared" si="438"/>
        <v>10204106.59</v>
      </c>
      <c r="CK326" s="18">
        <f t="shared" si="438"/>
        <v>50119282.469999999</v>
      </c>
      <c r="CL326" s="18">
        <f t="shared" si="438"/>
        <v>13954858.699999999</v>
      </c>
      <c r="CM326" s="18">
        <f t="shared" si="438"/>
        <v>8674451.0800000001</v>
      </c>
      <c r="CN326" s="18">
        <f t="shared" si="438"/>
        <v>296936756.66999996</v>
      </c>
      <c r="CO326" s="18">
        <f t="shared" si="438"/>
        <v>140052770.34</v>
      </c>
      <c r="CP326" s="18">
        <f t="shared" si="438"/>
        <v>10795298.58</v>
      </c>
      <c r="CQ326" s="18">
        <f t="shared" si="438"/>
        <v>9753122.6699999999</v>
      </c>
      <c r="CR326" s="18">
        <f t="shared" si="438"/>
        <v>3509865.36</v>
      </c>
      <c r="CS326" s="18">
        <f t="shared" si="438"/>
        <v>4210321.33</v>
      </c>
      <c r="CT326" s="18">
        <f t="shared" si="438"/>
        <v>2099522.0300000003</v>
      </c>
      <c r="CU326" s="18">
        <f t="shared" si="438"/>
        <v>897134.62</v>
      </c>
      <c r="CV326" s="18">
        <f t="shared" si="438"/>
        <v>923953.46</v>
      </c>
      <c r="CW326" s="18">
        <f t="shared" si="438"/>
        <v>3140166.55</v>
      </c>
      <c r="CX326" s="18">
        <f t="shared" si="438"/>
        <v>5278008.1499999994</v>
      </c>
      <c r="CY326" s="18">
        <f t="shared" si="438"/>
        <v>1005630.69</v>
      </c>
      <c r="CZ326" s="18">
        <f t="shared" si="438"/>
        <v>19865044.280000001</v>
      </c>
      <c r="DA326" s="18">
        <f t="shared" si="438"/>
        <v>3217385.75</v>
      </c>
      <c r="DB326" s="18">
        <f t="shared" si="438"/>
        <v>4076249.25</v>
      </c>
      <c r="DC326" s="18">
        <f t="shared" si="438"/>
        <v>2771987.1599999997</v>
      </c>
      <c r="DD326" s="18">
        <f t="shared" si="438"/>
        <v>2804169.86</v>
      </c>
      <c r="DE326" s="18">
        <f t="shared" si="438"/>
        <v>4312126.21</v>
      </c>
      <c r="DF326" s="18">
        <f t="shared" si="438"/>
        <v>199430918.59999999</v>
      </c>
      <c r="DG326" s="18">
        <f t="shared" si="438"/>
        <v>1767764.29</v>
      </c>
      <c r="DH326" s="18">
        <f t="shared" si="438"/>
        <v>19273654.66</v>
      </c>
      <c r="DI326" s="18">
        <f t="shared" si="438"/>
        <v>25688313.530000001</v>
      </c>
      <c r="DJ326" s="18">
        <f t="shared" si="438"/>
        <v>7009068.3599999994</v>
      </c>
      <c r="DK326" s="18">
        <f t="shared" si="438"/>
        <v>5315335.4899999993</v>
      </c>
      <c r="DL326" s="18">
        <f t="shared" si="438"/>
        <v>57526292.379999995</v>
      </c>
      <c r="DM326" s="18">
        <f t="shared" si="438"/>
        <v>3904922.18</v>
      </c>
      <c r="DN326" s="18">
        <f t="shared" si="438"/>
        <v>14247849.25</v>
      </c>
      <c r="DO326" s="18">
        <f t="shared" si="438"/>
        <v>32792399.710000001</v>
      </c>
      <c r="DP326" s="18">
        <f t="shared" si="438"/>
        <v>3430975.19</v>
      </c>
      <c r="DQ326" s="18">
        <f t="shared" si="438"/>
        <v>8683361.5999999996</v>
      </c>
      <c r="DR326" s="18">
        <f t="shared" si="438"/>
        <v>14922378.51</v>
      </c>
      <c r="DS326" s="18">
        <f t="shared" si="438"/>
        <v>8092177.1900000004</v>
      </c>
      <c r="DT326" s="18">
        <f t="shared" si="438"/>
        <v>2911568.42</v>
      </c>
      <c r="DU326" s="18">
        <f t="shared" si="438"/>
        <v>4501185.9300000006</v>
      </c>
      <c r="DV326" s="18">
        <f t="shared" si="438"/>
        <v>3423124.08</v>
      </c>
      <c r="DW326" s="18">
        <f t="shared" si="438"/>
        <v>4143539.04</v>
      </c>
      <c r="DX326" s="18">
        <f t="shared" si="438"/>
        <v>3171280.23</v>
      </c>
      <c r="DY326" s="18">
        <f t="shared" si="438"/>
        <v>4469834.2799999993</v>
      </c>
      <c r="DZ326" s="18">
        <f t="shared" si="438"/>
        <v>8475601</v>
      </c>
      <c r="EA326" s="18">
        <f t="shared" ref="EA326:FX326" si="439">IF(AND(EA189&lt;&gt;0,EA97&gt;459,EA138&gt;EA19),MIN(EA189/459*EA191,EA213),MIN(((EA278-EA178)/EA97)*EA97,EA213))</f>
        <v>6558837.8600000003</v>
      </c>
      <c r="EB326" s="18">
        <f t="shared" si="439"/>
        <v>6354649.5999999996</v>
      </c>
      <c r="EC326" s="18">
        <f t="shared" si="439"/>
        <v>3857888.75</v>
      </c>
      <c r="ED326" s="18">
        <f t="shared" si="439"/>
        <v>20823329.780000001</v>
      </c>
      <c r="EE326" s="18">
        <f t="shared" si="439"/>
        <v>3158256.1399999997</v>
      </c>
      <c r="EF326" s="18">
        <f t="shared" si="439"/>
        <v>15201343.530000001</v>
      </c>
      <c r="EG326" s="18">
        <f t="shared" si="439"/>
        <v>3527150.6</v>
      </c>
      <c r="EH326" s="18">
        <f t="shared" si="439"/>
        <v>3423758.99</v>
      </c>
      <c r="EI326" s="18">
        <f t="shared" si="439"/>
        <v>155661400</v>
      </c>
      <c r="EJ326" s="18">
        <f t="shared" si="439"/>
        <v>95642606.320000008</v>
      </c>
      <c r="EK326" s="18">
        <f t="shared" si="439"/>
        <v>7123322.5699999994</v>
      </c>
      <c r="EL326" s="18">
        <f t="shared" si="439"/>
        <v>4971419.3899999997</v>
      </c>
      <c r="EM326" s="18">
        <f t="shared" si="439"/>
        <v>4756431.8599999994</v>
      </c>
      <c r="EN326" s="18">
        <f t="shared" si="439"/>
        <v>10082579.890000001</v>
      </c>
      <c r="EO326" s="18">
        <f t="shared" si="439"/>
        <v>4260656.25</v>
      </c>
      <c r="EP326" s="18">
        <f t="shared" si="439"/>
        <v>5152448.3599999994</v>
      </c>
      <c r="EQ326" s="18">
        <f t="shared" si="439"/>
        <v>26780105.699999999</v>
      </c>
      <c r="ER326" s="18">
        <f t="shared" si="439"/>
        <v>4436618.1399999997</v>
      </c>
      <c r="ES326" s="18">
        <f t="shared" si="439"/>
        <v>2900406.6799999997</v>
      </c>
      <c r="ET326" s="18">
        <f t="shared" si="439"/>
        <v>3665481.48</v>
      </c>
      <c r="EU326" s="18">
        <f t="shared" si="439"/>
        <v>6878016.0099999998</v>
      </c>
      <c r="EV326" s="18">
        <f t="shared" si="439"/>
        <v>1785319.5699999998</v>
      </c>
      <c r="EW326" s="18">
        <f t="shared" si="439"/>
        <v>11819051.970000001</v>
      </c>
      <c r="EX326" s="18">
        <f t="shared" si="439"/>
        <v>3159173.44</v>
      </c>
      <c r="EY326" s="18">
        <f t="shared" si="439"/>
        <v>2624969.6399999997</v>
      </c>
      <c r="EZ326" s="18">
        <f t="shared" si="439"/>
        <v>2426149.3199999998</v>
      </c>
      <c r="FA326" s="18">
        <f t="shared" si="439"/>
        <v>36610730.180000007</v>
      </c>
      <c r="FB326" s="18">
        <f t="shared" si="439"/>
        <v>4301494.38</v>
      </c>
      <c r="FC326" s="18">
        <f t="shared" si="439"/>
        <v>21500249.630000003</v>
      </c>
      <c r="FD326" s="18">
        <f t="shared" si="439"/>
        <v>4954737.3800000008</v>
      </c>
      <c r="FE326" s="18">
        <f t="shared" si="439"/>
        <v>1821020.35</v>
      </c>
      <c r="FF326" s="18">
        <f t="shared" si="439"/>
        <v>3306981.8899999997</v>
      </c>
      <c r="FG326" s="18">
        <f t="shared" si="439"/>
        <v>2372656.8199999998</v>
      </c>
      <c r="FH326" s="18">
        <f t="shared" si="439"/>
        <v>1595037.41</v>
      </c>
      <c r="FI326" s="18">
        <f t="shared" si="439"/>
        <v>18087508.120000001</v>
      </c>
      <c r="FJ326" s="18">
        <f t="shared" si="439"/>
        <v>19334891.190000001</v>
      </c>
      <c r="FK326" s="18">
        <f t="shared" si="439"/>
        <v>25637083.129999999</v>
      </c>
      <c r="FL326" s="18">
        <f t="shared" si="439"/>
        <v>72993072.159999996</v>
      </c>
      <c r="FM326" s="18">
        <f t="shared" si="439"/>
        <v>34834565.869999997</v>
      </c>
      <c r="FN326" s="18">
        <f t="shared" si="439"/>
        <v>217539933.50999999</v>
      </c>
      <c r="FO326" s="18">
        <f t="shared" si="439"/>
        <v>11400729.989999998</v>
      </c>
      <c r="FP326" s="18">
        <f t="shared" si="439"/>
        <v>23916942.57</v>
      </c>
      <c r="FQ326" s="18">
        <f t="shared" si="439"/>
        <v>10349139.369999999</v>
      </c>
      <c r="FR326" s="18">
        <f t="shared" si="439"/>
        <v>2980522.87</v>
      </c>
      <c r="FS326" s="18">
        <f t="shared" si="439"/>
        <v>3098050.8899999997</v>
      </c>
      <c r="FT326" s="18">
        <f t="shared" si="439"/>
        <v>1307684.93</v>
      </c>
      <c r="FU326" s="18">
        <f t="shared" si="439"/>
        <v>9326474.9699999988</v>
      </c>
      <c r="FV326" s="18">
        <f t="shared" si="439"/>
        <v>7572602.5599999996</v>
      </c>
      <c r="FW326" s="18">
        <f t="shared" si="439"/>
        <v>3058449.54</v>
      </c>
      <c r="FX326" s="18">
        <f t="shared" si="439"/>
        <v>1275014.3400000001</v>
      </c>
      <c r="FY326" s="18"/>
      <c r="FZ326" s="7">
        <f>SUM(C326:FY326)</f>
        <v>8461217520.2639418</v>
      </c>
      <c r="GA326" s="115">
        <f>ROUND(GA325*0.95,2)</f>
        <v>9421.1</v>
      </c>
      <c r="GB326" s="7">
        <f>ROUND(GA326+(GA326*GE279),2)</f>
        <v>9074.2199999999993</v>
      </c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</row>
    <row r="327" spans="1:195" x14ac:dyDescent="0.2">
      <c r="A327" s="7"/>
      <c r="B327" s="7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  <c r="CZ327" s="18"/>
      <c r="DA327" s="18"/>
      <c r="DB327" s="18"/>
      <c r="DC327" s="18"/>
      <c r="DD327" s="18"/>
      <c r="DE327" s="18"/>
      <c r="DF327" s="18"/>
      <c r="DG327" s="18"/>
      <c r="DH327" s="18"/>
      <c r="DI327" s="18"/>
      <c r="DJ327" s="18"/>
      <c r="DK327" s="18"/>
      <c r="DL327" s="18"/>
      <c r="DM327" s="18"/>
      <c r="DN327" s="18"/>
      <c r="DO327" s="18"/>
      <c r="DP327" s="18"/>
      <c r="DQ327" s="18"/>
      <c r="DR327" s="18"/>
      <c r="DS327" s="18"/>
      <c r="DT327" s="18"/>
      <c r="DU327" s="18"/>
      <c r="DV327" s="18"/>
      <c r="DW327" s="18"/>
      <c r="DX327" s="18"/>
      <c r="DY327" s="18"/>
      <c r="DZ327" s="18"/>
      <c r="EA327" s="18"/>
      <c r="EB327" s="18"/>
      <c r="EC327" s="18"/>
      <c r="ED327" s="18"/>
      <c r="EE327" s="18"/>
      <c r="EF327" s="18"/>
      <c r="EG327" s="18"/>
      <c r="EH327" s="18"/>
      <c r="EI327" s="18"/>
      <c r="EJ327" s="18"/>
      <c r="EK327" s="18"/>
      <c r="EL327" s="18"/>
      <c r="EM327" s="18"/>
      <c r="EN327" s="18"/>
      <c r="EO327" s="18"/>
      <c r="EP327" s="18"/>
      <c r="EQ327" s="18"/>
      <c r="ER327" s="18"/>
      <c r="ES327" s="18"/>
      <c r="ET327" s="18"/>
      <c r="EU327" s="18"/>
      <c r="EV327" s="18"/>
      <c r="EW327" s="18"/>
      <c r="EX327" s="18"/>
      <c r="EY327" s="18"/>
      <c r="EZ327" s="18"/>
      <c r="FA327" s="18"/>
      <c r="FB327" s="18"/>
      <c r="FC327" s="18"/>
      <c r="FD327" s="18"/>
      <c r="FE327" s="18"/>
      <c r="FF327" s="18"/>
      <c r="FG327" s="18"/>
      <c r="FH327" s="18"/>
      <c r="FI327" s="18"/>
      <c r="FJ327" s="18"/>
      <c r="FK327" s="18"/>
      <c r="FL327" s="18"/>
      <c r="FM327" s="18"/>
      <c r="FN327" s="18"/>
      <c r="FO327" s="18"/>
      <c r="FP327" s="18"/>
      <c r="FQ327" s="18"/>
      <c r="FR327" s="18"/>
      <c r="FS327" s="18"/>
      <c r="FT327" s="18"/>
      <c r="FU327" s="18"/>
      <c r="FV327" s="18"/>
      <c r="FW327" s="18"/>
      <c r="FX327" s="18"/>
      <c r="FY327" s="18"/>
      <c r="FZ327" s="7"/>
      <c r="GA327" s="86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</row>
    <row r="328" spans="1:195" x14ac:dyDescent="0.2">
      <c r="F328" s="116"/>
      <c r="G328" s="116"/>
      <c r="BY328" s="117"/>
    </row>
    <row r="329" spans="1:195" x14ac:dyDescent="0.2">
      <c r="B329" s="8"/>
      <c r="C329">
        <f>C307*1.03</f>
        <v>1152688.9856</v>
      </c>
      <c r="D329">
        <f t="shared" ref="D329:BO329" si="440">D307*1.03</f>
        <v>5054552.9178999998</v>
      </c>
      <c r="E329">
        <f t="shared" si="440"/>
        <v>1436452.7290000001</v>
      </c>
      <c r="F329">
        <f t="shared" si="440"/>
        <v>2425447.6874000002</v>
      </c>
      <c r="G329">
        <f t="shared" si="440"/>
        <v>459416.70920000004</v>
      </c>
      <c r="H329">
        <f t="shared" si="440"/>
        <v>162883.15969999999</v>
      </c>
      <c r="I329">
        <f t="shared" si="440"/>
        <v>1549072.8672</v>
      </c>
      <c r="J329">
        <f t="shared" si="440"/>
        <v>562726.41989999998</v>
      </c>
      <c r="K329">
        <f t="shared" si="440"/>
        <v>138714.91010000001</v>
      </c>
      <c r="L329">
        <f t="shared" si="440"/>
        <v>995474.83260000008</v>
      </c>
      <c r="M329">
        <f t="shared" si="440"/>
        <v>399130.23240000004</v>
      </c>
      <c r="N329">
        <f t="shared" si="440"/>
        <v>11527055.3358</v>
      </c>
      <c r="O329">
        <f t="shared" si="440"/>
        <v>4365365.8481000001</v>
      </c>
      <c r="P329">
        <f t="shared" si="440"/>
        <v>91787.53330000001</v>
      </c>
      <c r="Q329">
        <f t="shared" si="440"/>
        <v>6293323.9062999999</v>
      </c>
      <c r="R329">
        <f t="shared" si="440"/>
        <v>119844.54789999999</v>
      </c>
      <c r="S329">
        <f t="shared" si="440"/>
        <v>854999.69370000006</v>
      </c>
      <c r="T329">
        <f t="shared" si="440"/>
        <v>49295.810300000005</v>
      </c>
      <c r="U329">
        <f t="shared" si="440"/>
        <v>50012.927199999998</v>
      </c>
      <c r="V329">
        <f t="shared" si="440"/>
        <v>88462.291599999997</v>
      </c>
      <c r="W329">
        <f t="shared" si="440"/>
        <v>23634.349100000003</v>
      </c>
      <c r="X329">
        <f t="shared" si="440"/>
        <v>20602.1836</v>
      </c>
      <c r="Y329">
        <f t="shared" si="440"/>
        <v>134452.698</v>
      </c>
      <c r="Z329">
        <f t="shared" si="440"/>
        <v>59753.060400000002</v>
      </c>
      <c r="AA329">
        <f t="shared" si="440"/>
        <v>5887281.5087000001</v>
      </c>
      <c r="AB329">
        <f t="shared" si="440"/>
        <v>11888761.7851</v>
      </c>
      <c r="AC329">
        <f t="shared" si="440"/>
        <v>795060.39900000009</v>
      </c>
      <c r="AD329">
        <f t="shared" si="440"/>
        <v>631118.4817</v>
      </c>
      <c r="AE329">
        <f t="shared" si="440"/>
        <v>47201.089000000007</v>
      </c>
      <c r="AF329">
        <f t="shared" si="440"/>
        <v>65858.900399999999</v>
      </c>
      <c r="AG329">
        <f t="shared" si="440"/>
        <v>312399.3811</v>
      </c>
      <c r="AH329">
        <f t="shared" si="440"/>
        <v>159271.23809999999</v>
      </c>
      <c r="AI329">
        <f t="shared" si="440"/>
        <v>51471.046699999999</v>
      </c>
      <c r="AJ329">
        <f t="shared" si="440"/>
        <v>117410.70939999999</v>
      </c>
      <c r="AK329">
        <f t="shared" si="440"/>
        <v>76110.675799999997</v>
      </c>
      <c r="AL329">
        <f t="shared" si="440"/>
        <v>86760.978800000012</v>
      </c>
      <c r="AM329">
        <f t="shared" si="440"/>
        <v>109301.6018</v>
      </c>
      <c r="AN329">
        <f t="shared" si="440"/>
        <v>401932.11050000001</v>
      </c>
      <c r="AO329">
        <f t="shared" si="440"/>
        <v>1557087.5547</v>
      </c>
      <c r="AP329">
        <f t="shared" si="440"/>
        <v>35337211.541099995</v>
      </c>
      <c r="AQ329">
        <f t="shared" si="440"/>
        <v>112589.9283</v>
      </c>
      <c r="AR329">
        <f t="shared" si="440"/>
        <v>19533486.664799999</v>
      </c>
      <c r="AS329">
        <f t="shared" si="440"/>
        <v>2440060.5755000003</v>
      </c>
      <c r="AT329">
        <f t="shared" si="440"/>
        <v>1251574.7844999998</v>
      </c>
      <c r="AU329">
        <f t="shared" si="440"/>
        <v>173594.72710000002</v>
      </c>
      <c r="AV329">
        <f t="shared" si="440"/>
        <v>165071.86850000001</v>
      </c>
      <c r="AW329">
        <f t="shared" si="440"/>
        <v>101232.5818</v>
      </c>
      <c r="AX329">
        <f t="shared" si="440"/>
        <v>66618.968300000008</v>
      </c>
      <c r="AY329">
        <f t="shared" si="440"/>
        <v>155377.70420000001</v>
      </c>
      <c r="AZ329">
        <f t="shared" si="440"/>
        <v>1517225.638</v>
      </c>
      <c r="BA329">
        <f t="shared" si="440"/>
        <v>1837636.3694</v>
      </c>
      <c r="BB329">
        <f t="shared" si="440"/>
        <v>438418.30520000006</v>
      </c>
      <c r="BC329">
        <f t="shared" si="440"/>
        <v>8452501.8028999995</v>
      </c>
      <c r="BD329">
        <f t="shared" si="440"/>
        <v>1366270.0122</v>
      </c>
      <c r="BE329">
        <f t="shared" si="440"/>
        <v>400334.35389999999</v>
      </c>
      <c r="BF329">
        <f t="shared" si="440"/>
        <v>7032351.3062000005</v>
      </c>
      <c r="BG329">
        <f t="shared" si="440"/>
        <v>83793.270700000008</v>
      </c>
      <c r="BH329">
        <f t="shared" si="440"/>
        <v>130168.52630000001</v>
      </c>
      <c r="BI329">
        <f t="shared" si="440"/>
        <v>42159.970300000001</v>
      </c>
      <c r="BJ329">
        <f t="shared" si="440"/>
        <v>1655625.4402000001</v>
      </c>
      <c r="BK329">
        <f t="shared" si="440"/>
        <v>3370504.8955000001</v>
      </c>
      <c r="BL329">
        <f t="shared" si="440"/>
        <v>17665.3652</v>
      </c>
      <c r="BM329">
        <f t="shared" si="440"/>
        <v>73466.614300000001</v>
      </c>
      <c r="BN329">
        <f t="shared" si="440"/>
        <v>1211374.3171000001</v>
      </c>
      <c r="BO329">
        <f t="shared" si="440"/>
        <v>384074.78420000005</v>
      </c>
      <c r="BP329">
        <f t="shared" ref="BP329:EA329" si="441">BP307*1.03</f>
        <v>105716.31600000001</v>
      </c>
      <c r="BQ329">
        <f t="shared" si="441"/>
        <v>1643988.3251</v>
      </c>
      <c r="BR329">
        <f t="shared" si="441"/>
        <v>288217.82390000002</v>
      </c>
      <c r="BS329">
        <f t="shared" si="441"/>
        <v>294797.69049999997</v>
      </c>
      <c r="BT329">
        <f t="shared" si="441"/>
        <v>134142.32810000001</v>
      </c>
      <c r="BU329">
        <f t="shared" si="441"/>
        <v>112935.13279999999</v>
      </c>
      <c r="BV329">
        <f t="shared" si="441"/>
        <v>679268.37580000004</v>
      </c>
      <c r="BW329">
        <f t="shared" si="441"/>
        <v>801501.79240000003</v>
      </c>
      <c r="BX329">
        <f t="shared" si="441"/>
        <v>86496.917700000005</v>
      </c>
      <c r="BY329">
        <f t="shared" si="441"/>
        <v>281711.8701</v>
      </c>
      <c r="BZ329">
        <f t="shared" si="441"/>
        <v>100483.0817</v>
      </c>
      <c r="CA329">
        <f t="shared" si="441"/>
        <v>330512.85810000001</v>
      </c>
      <c r="CB329">
        <f t="shared" si="441"/>
        <v>24047453.744100001</v>
      </c>
      <c r="CC329">
        <f t="shared" si="441"/>
        <v>88410.420800000007</v>
      </c>
      <c r="CD329">
        <f t="shared" si="441"/>
        <v>74117.77</v>
      </c>
      <c r="CE329">
        <f t="shared" si="441"/>
        <v>103953.2032</v>
      </c>
      <c r="CF329">
        <f t="shared" si="441"/>
        <v>52325.328700000005</v>
      </c>
      <c r="CG329">
        <f t="shared" si="441"/>
        <v>64587.530200000001</v>
      </c>
      <c r="CH329">
        <f t="shared" si="441"/>
        <v>43258.990599999997</v>
      </c>
      <c r="CI329">
        <f t="shared" si="441"/>
        <v>253690.94670000003</v>
      </c>
      <c r="CJ329">
        <f t="shared" si="441"/>
        <v>310206.32569999999</v>
      </c>
      <c r="CK329">
        <f t="shared" si="441"/>
        <v>1553657.6340999999</v>
      </c>
      <c r="CL329">
        <f t="shared" si="441"/>
        <v>233822.19520000002</v>
      </c>
      <c r="CM329">
        <f t="shared" si="441"/>
        <v>60748.751100000001</v>
      </c>
      <c r="CN329">
        <f t="shared" si="441"/>
        <v>8479455.9862000011</v>
      </c>
      <c r="CO329">
        <f t="shared" si="441"/>
        <v>4500724.4104999993</v>
      </c>
      <c r="CP329">
        <f t="shared" si="441"/>
        <v>709462.72279999999</v>
      </c>
      <c r="CQ329">
        <f t="shared" si="441"/>
        <v>318862.81650000002</v>
      </c>
      <c r="CR329">
        <f t="shared" si="441"/>
        <v>50671.674000000006</v>
      </c>
      <c r="CS329">
        <f t="shared" si="441"/>
        <v>226519.59820000001</v>
      </c>
      <c r="CT329">
        <f t="shared" si="441"/>
        <v>83455.193800000008</v>
      </c>
      <c r="CU329">
        <f t="shared" si="441"/>
        <v>49502.057500000003</v>
      </c>
      <c r="CV329">
        <f t="shared" si="441"/>
        <v>59051.8364</v>
      </c>
      <c r="CW329">
        <f t="shared" si="441"/>
        <v>121930.66869999999</v>
      </c>
      <c r="CX329">
        <f t="shared" si="441"/>
        <v>228392.0558</v>
      </c>
      <c r="CY329">
        <f t="shared" si="441"/>
        <v>18418.202499999999</v>
      </c>
      <c r="CZ329">
        <f t="shared" si="441"/>
        <v>676402.23599999992</v>
      </c>
      <c r="DA329">
        <f t="shared" si="441"/>
        <v>137869.8363</v>
      </c>
      <c r="DB329">
        <f t="shared" si="441"/>
        <v>92953.462400000004</v>
      </c>
      <c r="DC329">
        <f t="shared" si="441"/>
        <v>124581.35310000001</v>
      </c>
      <c r="DD329">
        <f t="shared" si="441"/>
        <v>199463.00200000001</v>
      </c>
      <c r="DE329">
        <f t="shared" si="441"/>
        <v>373449.19090000005</v>
      </c>
      <c r="DF329">
        <f t="shared" si="441"/>
        <v>7046853.2427000003</v>
      </c>
      <c r="DG329">
        <f t="shared" si="441"/>
        <v>113077.2831</v>
      </c>
      <c r="DH329">
        <f t="shared" si="441"/>
        <v>901353.9682</v>
      </c>
      <c r="DI329">
        <f t="shared" si="441"/>
        <v>1303313.7548</v>
      </c>
      <c r="DJ329">
        <f t="shared" si="441"/>
        <v>175028.51800000001</v>
      </c>
      <c r="DK329">
        <f t="shared" si="441"/>
        <v>79566.305200000003</v>
      </c>
      <c r="DL329">
        <f t="shared" si="441"/>
        <v>2201960.8314999999</v>
      </c>
      <c r="DM329">
        <f t="shared" si="441"/>
        <v>85336.087100000004</v>
      </c>
      <c r="DN329">
        <f t="shared" si="441"/>
        <v>612535.69550000003</v>
      </c>
      <c r="DO329">
        <f t="shared" si="441"/>
        <v>715967.72900000005</v>
      </c>
      <c r="DP329">
        <f t="shared" si="441"/>
        <v>74291.324999999997</v>
      </c>
      <c r="DQ329">
        <f t="shared" si="441"/>
        <v>389001.6862</v>
      </c>
      <c r="DR329">
        <f t="shared" si="441"/>
        <v>348161.1974</v>
      </c>
      <c r="DS329">
        <f t="shared" si="441"/>
        <v>229691.94670000003</v>
      </c>
      <c r="DT329">
        <f t="shared" si="441"/>
        <v>50685.599600000001</v>
      </c>
      <c r="DU329">
        <f t="shared" si="441"/>
        <v>105476.25390000001</v>
      </c>
      <c r="DV329">
        <f t="shared" si="441"/>
        <v>47939.938900000001</v>
      </c>
      <c r="DW329">
        <f t="shared" si="441"/>
        <v>99853.071899999995</v>
      </c>
      <c r="DX329">
        <f t="shared" si="441"/>
        <v>139102.2519</v>
      </c>
      <c r="DY329">
        <f t="shared" si="441"/>
        <v>189570.10949999999</v>
      </c>
      <c r="DZ329">
        <f t="shared" si="441"/>
        <v>337929.93960000004</v>
      </c>
      <c r="EA329">
        <f t="shared" si="441"/>
        <v>622288.29170000006</v>
      </c>
      <c r="EB329">
        <f t="shared" ref="EB329:FX329" si="442">EB307*1.03</f>
        <v>245659.77920000002</v>
      </c>
      <c r="EC329">
        <f t="shared" si="442"/>
        <v>130338.71320000001</v>
      </c>
      <c r="ED329">
        <f t="shared" si="442"/>
        <v>618368.13230000006</v>
      </c>
      <c r="EE329">
        <f t="shared" si="442"/>
        <v>68115.259600000005</v>
      </c>
      <c r="EF329">
        <f t="shared" si="442"/>
        <v>291459.57380000001</v>
      </c>
      <c r="EG329">
        <f t="shared" si="442"/>
        <v>154052.01180000001</v>
      </c>
      <c r="EH329">
        <f t="shared" si="442"/>
        <v>41437.219299999997</v>
      </c>
      <c r="EI329">
        <f t="shared" si="442"/>
        <v>3221057.4266000004</v>
      </c>
      <c r="EJ329">
        <f t="shared" si="442"/>
        <v>3225096.7157999999</v>
      </c>
      <c r="EK329">
        <f t="shared" si="442"/>
        <v>110865.88340000001</v>
      </c>
      <c r="EL329">
        <f t="shared" si="442"/>
        <v>58004.697200000002</v>
      </c>
      <c r="EM329">
        <f t="shared" si="442"/>
        <v>229129.91690000001</v>
      </c>
      <c r="EN329">
        <f t="shared" si="442"/>
        <v>240896.90469999998</v>
      </c>
      <c r="EO329">
        <f t="shared" si="442"/>
        <v>219884.10130000001</v>
      </c>
      <c r="EP329">
        <f t="shared" si="442"/>
        <v>222393.4388</v>
      </c>
      <c r="EQ329">
        <f t="shared" si="442"/>
        <v>813660.13900000008</v>
      </c>
      <c r="ER329">
        <f t="shared" si="442"/>
        <v>238263.92600000001</v>
      </c>
      <c r="ES329">
        <f t="shared" si="442"/>
        <v>92656.863599999997</v>
      </c>
      <c r="ET329">
        <f t="shared" si="442"/>
        <v>115783.96859999999</v>
      </c>
      <c r="EU329">
        <f t="shared" si="442"/>
        <v>229206.63130000001</v>
      </c>
      <c r="EV329">
        <f t="shared" si="442"/>
        <v>42198.986700000001</v>
      </c>
      <c r="EW329">
        <f t="shared" si="442"/>
        <v>333455.66080000001</v>
      </c>
      <c r="EX329">
        <f t="shared" si="442"/>
        <v>88997.603199999998</v>
      </c>
      <c r="EY329">
        <f t="shared" si="442"/>
        <v>88501.421300000002</v>
      </c>
      <c r="EZ329">
        <f t="shared" si="442"/>
        <v>78621.887900000002</v>
      </c>
      <c r="FA329">
        <f t="shared" si="442"/>
        <v>1511272.5985000001</v>
      </c>
      <c r="FB329">
        <f t="shared" si="442"/>
        <v>406869.05499999999</v>
      </c>
      <c r="FC329">
        <f t="shared" si="442"/>
        <v>849781.71370000008</v>
      </c>
      <c r="FD329">
        <f t="shared" si="442"/>
        <v>132536.14610000001</v>
      </c>
      <c r="FE329">
        <f t="shared" si="442"/>
        <v>54064.617599999998</v>
      </c>
      <c r="FF329">
        <f t="shared" si="442"/>
        <v>79768.741400000014</v>
      </c>
      <c r="FG329">
        <f t="shared" si="442"/>
        <v>54124.192800000004</v>
      </c>
      <c r="FH329">
        <f t="shared" si="442"/>
        <v>103880.4749</v>
      </c>
      <c r="FI329">
        <f t="shared" si="442"/>
        <v>406004.77170000004</v>
      </c>
      <c r="FJ329">
        <f t="shared" si="442"/>
        <v>609508.32980000007</v>
      </c>
      <c r="FK329">
        <f t="shared" si="442"/>
        <v>714843.67969999998</v>
      </c>
      <c r="FL329">
        <f t="shared" si="442"/>
        <v>1883996.9475</v>
      </c>
      <c r="FM329">
        <f t="shared" si="442"/>
        <v>516897.44540000003</v>
      </c>
      <c r="FN329">
        <f t="shared" si="442"/>
        <v>3484361.6723000002</v>
      </c>
      <c r="FO329">
        <f t="shared" si="442"/>
        <v>521495.74650000001</v>
      </c>
      <c r="FP329">
        <f t="shared" si="442"/>
        <v>763955.27450000006</v>
      </c>
      <c r="FQ329">
        <f t="shared" si="442"/>
        <v>313150.20990000002</v>
      </c>
      <c r="FR329">
        <f t="shared" si="442"/>
        <v>92973.938800000004</v>
      </c>
      <c r="FS329">
        <f t="shared" si="442"/>
        <v>70738.195800000001</v>
      </c>
      <c r="FT329">
        <f t="shared" si="442"/>
        <v>89096.22570000001</v>
      </c>
      <c r="FU329">
        <f t="shared" si="442"/>
        <v>246753.5465</v>
      </c>
      <c r="FV329">
        <f t="shared" si="442"/>
        <v>240814.43260000003</v>
      </c>
      <c r="FW329">
        <f t="shared" si="442"/>
        <v>45218.915800000002</v>
      </c>
      <c r="FX329">
        <f t="shared" si="442"/>
        <v>38181.852800000001</v>
      </c>
    </row>
    <row r="330" spans="1:195" x14ac:dyDescent="0.2">
      <c r="B330" s="8"/>
    </row>
    <row r="332" spans="1:195" x14ac:dyDescent="0.2">
      <c r="F332" s="116"/>
      <c r="G332" s="116"/>
    </row>
    <row r="333" spans="1:195" x14ac:dyDescent="0.2">
      <c r="F333" s="116"/>
      <c r="G333" s="116"/>
    </row>
    <row r="334" spans="1:195" x14ac:dyDescent="0.2">
      <c r="F334" s="116"/>
      <c r="G334" s="116"/>
    </row>
    <row r="335" spans="1:195" x14ac:dyDescent="0.2">
      <c r="F335" s="116"/>
      <c r="G335" s="116"/>
    </row>
    <row r="336" spans="1:195" x14ac:dyDescent="0.2">
      <c r="F336" s="116"/>
      <c r="G336" s="116"/>
    </row>
    <row r="337" spans="6:7" x14ac:dyDescent="0.2">
      <c r="F337" s="116"/>
      <c r="G337" s="116"/>
    </row>
    <row r="338" spans="6:7" x14ac:dyDescent="0.2">
      <c r="F338" s="116"/>
      <c r="G338" s="116"/>
    </row>
    <row r="339" spans="6:7" x14ac:dyDescent="0.2">
      <c r="F339" s="116"/>
      <c r="G339" s="116"/>
    </row>
    <row r="340" spans="6:7" x14ac:dyDescent="0.2">
      <c r="F340" s="116"/>
      <c r="G340" s="116"/>
    </row>
    <row r="341" spans="6:7" x14ac:dyDescent="0.2">
      <c r="F341" s="116"/>
      <c r="G341" s="116"/>
    </row>
    <row r="342" spans="6:7" x14ac:dyDescent="0.2">
      <c r="F342" s="116"/>
      <c r="G342" s="116"/>
    </row>
    <row r="343" spans="6:7" x14ac:dyDescent="0.2">
      <c r="F343" s="116"/>
      <c r="G343" s="116"/>
    </row>
    <row r="344" spans="6:7" x14ac:dyDescent="0.2">
      <c r="F344" s="116"/>
      <c r="G344" s="116"/>
    </row>
    <row r="345" spans="6:7" x14ac:dyDescent="0.2">
      <c r="F345" s="116"/>
      <c r="G345" s="116"/>
    </row>
    <row r="346" spans="6:7" x14ac:dyDescent="0.2">
      <c r="F346" s="116"/>
      <c r="G346" s="116"/>
    </row>
    <row r="347" spans="6:7" x14ac:dyDescent="0.2">
      <c r="F347" s="116"/>
      <c r="G347" s="116"/>
    </row>
    <row r="348" spans="6:7" x14ac:dyDescent="0.2">
      <c r="F348" s="116"/>
      <c r="G348" s="116"/>
    </row>
    <row r="349" spans="6:7" x14ac:dyDescent="0.2">
      <c r="F349" s="116"/>
      <c r="G349" s="116"/>
    </row>
    <row r="350" spans="6:7" x14ac:dyDescent="0.2">
      <c r="F350" s="116"/>
      <c r="G350" s="116"/>
    </row>
    <row r="351" spans="6:7" x14ac:dyDescent="0.2">
      <c r="F351" s="116"/>
      <c r="G351" s="116"/>
    </row>
    <row r="352" spans="6:7" x14ac:dyDescent="0.2">
      <c r="F352" s="116"/>
      <c r="G352" s="116"/>
    </row>
    <row r="353" spans="6:7" x14ac:dyDescent="0.2">
      <c r="F353" s="116"/>
      <c r="G353" s="116"/>
    </row>
    <row r="354" spans="6:7" x14ac:dyDescent="0.2">
      <c r="F354" s="116"/>
      <c r="G354" s="116"/>
    </row>
    <row r="355" spans="6:7" x14ac:dyDescent="0.2">
      <c r="F355" s="116"/>
      <c r="G355" s="116"/>
    </row>
    <row r="356" spans="6:7" x14ac:dyDescent="0.2">
      <c r="F356" s="116"/>
      <c r="G356" s="116"/>
    </row>
    <row r="357" spans="6:7" x14ac:dyDescent="0.2">
      <c r="F357" s="116"/>
      <c r="G357" s="116"/>
    </row>
    <row r="358" spans="6:7" x14ac:dyDescent="0.2">
      <c r="F358" s="116"/>
      <c r="G358" s="116"/>
    </row>
    <row r="359" spans="6:7" x14ac:dyDescent="0.2">
      <c r="F359" s="116"/>
      <c r="G359" s="116"/>
    </row>
    <row r="360" spans="6:7" x14ac:dyDescent="0.2">
      <c r="F360" s="116"/>
      <c r="G360" s="116"/>
    </row>
    <row r="361" spans="6:7" x14ac:dyDescent="0.2">
      <c r="F361" s="116"/>
      <c r="G361" s="116"/>
    </row>
    <row r="362" spans="6:7" x14ac:dyDescent="0.2">
      <c r="F362" s="116"/>
      <c r="G362" s="116"/>
    </row>
    <row r="363" spans="6:7" x14ac:dyDescent="0.2">
      <c r="F363" s="116"/>
      <c r="G363" s="116"/>
    </row>
    <row r="364" spans="6:7" x14ac:dyDescent="0.2">
      <c r="F364" s="116"/>
      <c r="G364" s="116"/>
    </row>
    <row r="365" spans="6:7" x14ac:dyDescent="0.2">
      <c r="F365" s="116"/>
      <c r="G365" s="116"/>
    </row>
    <row r="366" spans="6:7" x14ac:dyDescent="0.2">
      <c r="F366" s="116"/>
      <c r="G366" s="116"/>
    </row>
    <row r="367" spans="6:7" x14ac:dyDescent="0.2">
      <c r="F367" s="116"/>
      <c r="G367" s="116"/>
    </row>
    <row r="368" spans="6:7" x14ac:dyDescent="0.2">
      <c r="F368" s="116"/>
      <c r="G368" s="116"/>
    </row>
    <row r="369" spans="6:7" x14ac:dyDescent="0.2">
      <c r="F369" s="116"/>
      <c r="G369" s="116"/>
    </row>
    <row r="370" spans="6:7" x14ac:dyDescent="0.2">
      <c r="F370" s="116"/>
      <c r="G370" s="116"/>
    </row>
    <row r="371" spans="6:7" x14ac:dyDescent="0.2">
      <c r="F371" s="116"/>
      <c r="G371" s="116"/>
    </row>
    <row r="372" spans="6:7" x14ac:dyDescent="0.2">
      <c r="F372" s="116"/>
      <c r="G372" s="116"/>
    </row>
    <row r="373" spans="6:7" x14ac:dyDescent="0.2">
      <c r="F373" s="116"/>
      <c r="G373" s="116"/>
    </row>
    <row r="374" spans="6:7" x14ac:dyDescent="0.2">
      <c r="F374" s="116"/>
      <c r="G374" s="116"/>
    </row>
    <row r="375" spans="6:7" x14ac:dyDescent="0.2">
      <c r="F375" s="116"/>
      <c r="G375" s="116"/>
    </row>
    <row r="376" spans="6:7" x14ac:dyDescent="0.2">
      <c r="F376" s="116"/>
      <c r="G376" s="116"/>
    </row>
    <row r="377" spans="6:7" x14ac:dyDescent="0.2">
      <c r="F377" s="116"/>
      <c r="G377" s="116"/>
    </row>
    <row r="378" spans="6:7" x14ac:dyDescent="0.2">
      <c r="F378" s="116"/>
      <c r="G378" s="116"/>
    </row>
    <row r="379" spans="6:7" x14ac:dyDescent="0.2">
      <c r="F379" s="116"/>
      <c r="G379" s="116"/>
    </row>
    <row r="380" spans="6:7" x14ac:dyDescent="0.2">
      <c r="F380" s="116"/>
      <c r="G380" s="116"/>
    </row>
    <row r="381" spans="6:7" x14ac:dyDescent="0.2">
      <c r="F381" s="116"/>
      <c r="G381" s="116"/>
    </row>
    <row r="382" spans="6:7" x14ac:dyDescent="0.2">
      <c r="F382" s="116"/>
      <c r="G382" s="116"/>
    </row>
    <row r="383" spans="6:7" x14ac:dyDescent="0.2">
      <c r="F383" s="116"/>
      <c r="G383" s="116"/>
    </row>
    <row r="384" spans="6:7" x14ac:dyDescent="0.2">
      <c r="F384" s="116"/>
      <c r="G384" s="116"/>
    </row>
    <row r="385" spans="6:7" x14ac:dyDescent="0.2">
      <c r="F385" s="116"/>
      <c r="G385" s="116"/>
    </row>
    <row r="386" spans="6:7" x14ac:dyDescent="0.2">
      <c r="F386" s="116"/>
      <c r="G386" s="116"/>
    </row>
    <row r="387" spans="6:7" x14ac:dyDescent="0.2">
      <c r="F387" s="116"/>
      <c r="G387" s="116"/>
    </row>
    <row r="388" spans="6:7" x14ac:dyDescent="0.2">
      <c r="F388" s="116"/>
      <c r="G388" s="116"/>
    </row>
    <row r="389" spans="6:7" x14ac:dyDescent="0.2">
      <c r="F389" s="116"/>
      <c r="G389" s="116"/>
    </row>
    <row r="390" spans="6:7" x14ac:dyDescent="0.2">
      <c r="F390" s="116"/>
      <c r="G390" s="116"/>
    </row>
    <row r="391" spans="6:7" x14ac:dyDescent="0.2">
      <c r="F391" s="116"/>
      <c r="G391" s="116"/>
    </row>
    <row r="392" spans="6:7" x14ac:dyDescent="0.2">
      <c r="F392" s="116"/>
      <c r="G392" s="116"/>
    </row>
    <row r="393" spans="6:7" x14ac:dyDescent="0.2">
      <c r="F393" s="116"/>
      <c r="G393" s="116"/>
    </row>
    <row r="394" spans="6:7" x14ac:dyDescent="0.2">
      <c r="F394" s="116"/>
      <c r="G394" s="116"/>
    </row>
    <row r="395" spans="6:7" x14ac:dyDescent="0.2">
      <c r="F395" s="116"/>
      <c r="G395" s="116"/>
    </row>
    <row r="396" spans="6:7" x14ac:dyDescent="0.2">
      <c r="F396" s="116"/>
      <c r="G396" s="116"/>
    </row>
    <row r="397" spans="6:7" x14ac:dyDescent="0.2">
      <c r="F397" s="116"/>
      <c r="G397" s="116"/>
    </row>
    <row r="398" spans="6:7" x14ac:dyDescent="0.2">
      <c r="F398" s="116"/>
      <c r="G398" s="116"/>
    </row>
    <row r="399" spans="6:7" x14ac:dyDescent="0.2">
      <c r="F399" s="116"/>
      <c r="G399" s="116"/>
    </row>
    <row r="400" spans="6:7" x14ac:dyDescent="0.2">
      <c r="F400" s="116"/>
      <c r="G400" s="116"/>
    </row>
    <row r="401" spans="6:7" x14ac:dyDescent="0.2">
      <c r="F401" s="116"/>
      <c r="G401" s="116"/>
    </row>
    <row r="402" spans="6:7" x14ac:dyDescent="0.2">
      <c r="F402" s="116"/>
      <c r="G402" s="116"/>
    </row>
    <row r="403" spans="6:7" x14ac:dyDescent="0.2">
      <c r="F403" s="116"/>
      <c r="G403" s="116"/>
    </row>
    <row r="404" spans="6:7" x14ac:dyDescent="0.2">
      <c r="F404" s="116"/>
      <c r="G404" s="116"/>
    </row>
    <row r="405" spans="6:7" x14ac:dyDescent="0.2">
      <c r="F405" s="116"/>
      <c r="G405" s="116"/>
    </row>
    <row r="406" spans="6:7" x14ac:dyDescent="0.2">
      <c r="F406" s="116"/>
      <c r="G406" s="116"/>
    </row>
    <row r="407" spans="6:7" x14ac:dyDescent="0.2">
      <c r="F407" s="116"/>
      <c r="G407" s="116"/>
    </row>
    <row r="408" spans="6:7" x14ac:dyDescent="0.2">
      <c r="F408" s="116"/>
      <c r="G408" s="116"/>
    </row>
    <row r="409" spans="6:7" x14ac:dyDescent="0.2">
      <c r="F409" s="116"/>
      <c r="G409" s="116"/>
    </row>
    <row r="410" spans="6:7" x14ac:dyDescent="0.2">
      <c r="F410" s="116"/>
      <c r="G410" s="116"/>
    </row>
    <row r="411" spans="6:7" x14ac:dyDescent="0.2">
      <c r="F411" s="116"/>
      <c r="G411" s="116"/>
    </row>
    <row r="412" spans="6:7" x14ac:dyDescent="0.2">
      <c r="F412" s="116"/>
      <c r="G412" s="116"/>
    </row>
    <row r="413" spans="6:7" x14ac:dyDescent="0.2">
      <c r="F413" s="116"/>
      <c r="G413" s="116"/>
    </row>
    <row r="414" spans="6:7" x14ac:dyDescent="0.2">
      <c r="F414" s="116"/>
      <c r="G414" s="116"/>
    </row>
    <row r="415" spans="6:7" x14ac:dyDescent="0.2">
      <c r="F415" s="116"/>
      <c r="G415" s="116"/>
    </row>
    <row r="416" spans="6:7" x14ac:dyDescent="0.2">
      <c r="F416" s="116"/>
      <c r="G416" s="116"/>
    </row>
    <row r="417" spans="6:7" x14ac:dyDescent="0.2">
      <c r="F417" s="116"/>
      <c r="G417" s="116"/>
    </row>
    <row r="418" spans="6:7" x14ac:dyDescent="0.2">
      <c r="F418" s="116"/>
      <c r="G418" s="116"/>
    </row>
    <row r="419" spans="6:7" x14ac:dyDescent="0.2">
      <c r="F419" s="116"/>
      <c r="G419" s="116"/>
    </row>
    <row r="420" spans="6:7" x14ac:dyDescent="0.2">
      <c r="F420" s="116"/>
      <c r="G420" s="116"/>
    </row>
    <row r="421" spans="6:7" x14ac:dyDescent="0.2">
      <c r="F421" s="116"/>
      <c r="G421" s="116"/>
    </row>
    <row r="422" spans="6:7" x14ac:dyDescent="0.2">
      <c r="F422" s="116"/>
      <c r="G422" s="116"/>
    </row>
    <row r="423" spans="6:7" x14ac:dyDescent="0.2">
      <c r="F423" s="116"/>
      <c r="G423" s="116"/>
    </row>
    <row r="424" spans="6:7" x14ac:dyDescent="0.2">
      <c r="F424" s="116"/>
      <c r="G424" s="116"/>
    </row>
    <row r="425" spans="6:7" x14ac:dyDescent="0.2">
      <c r="F425" s="116"/>
      <c r="G425" s="116"/>
    </row>
    <row r="426" spans="6:7" x14ac:dyDescent="0.2">
      <c r="F426" s="116"/>
      <c r="G426" s="116"/>
    </row>
    <row r="427" spans="6:7" x14ac:dyDescent="0.2">
      <c r="F427" s="116"/>
      <c r="G427" s="116"/>
    </row>
    <row r="428" spans="6:7" x14ac:dyDescent="0.2">
      <c r="F428" s="116"/>
      <c r="G428" s="116"/>
    </row>
    <row r="429" spans="6:7" x14ac:dyDescent="0.2">
      <c r="F429" s="116"/>
      <c r="G429" s="116"/>
    </row>
    <row r="430" spans="6:7" x14ac:dyDescent="0.2">
      <c r="F430" s="116"/>
      <c r="G430" s="116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7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9565-091E-4EAC-8398-7B0AE4E3DEFF}">
  <sheetPr transitionEvaluation="1"/>
  <dimension ref="A1:K307"/>
  <sheetViews>
    <sheetView defaultGridColor="0" colorId="22" zoomScale="91" zoomScaleNormal="91" workbookViewId="0">
      <selection activeCell="B5" sqref="B5"/>
    </sheetView>
  </sheetViews>
  <sheetFormatPr defaultColWidth="9.88671875" defaultRowHeight="15" x14ac:dyDescent="0.2"/>
  <cols>
    <col min="1" max="1" width="14" style="7" bestFit="1" customWidth="1"/>
    <col min="2" max="2" width="58.6640625" style="7" customWidth="1"/>
    <col min="3" max="4" width="16" style="7" bestFit="1" customWidth="1"/>
    <col min="5" max="5" width="11" style="6" bestFit="1" customWidth="1"/>
    <col min="6" max="6" width="9.88671875" style="7"/>
    <col min="7" max="7" width="44.44140625" style="7" customWidth="1"/>
    <col min="8" max="8" width="14.109375" style="7" customWidth="1"/>
    <col min="9" max="9" width="14.109375" style="7" bestFit="1" customWidth="1"/>
    <col min="10" max="11" width="13.44140625" style="7" customWidth="1"/>
    <col min="12" max="16384" width="9.88671875" style="7"/>
  </cols>
  <sheetData>
    <row r="1" spans="1:11" x14ac:dyDescent="0.2">
      <c r="B1" s="7" t="s">
        <v>2</v>
      </c>
      <c r="C1" s="65" t="s">
        <v>905</v>
      </c>
      <c r="D1" s="65" t="s">
        <v>906</v>
      </c>
      <c r="F1" s="118">
        <f>D8/C8</f>
        <v>1</v>
      </c>
      <c r="G1" s="119" t="s">
        <v>907</v>
      </c>
      <c r="H1" s="120"/>
      <c r="I1" s="120"/>
      <c r="J1" s="120"/>
      <c r="K1" s="120"/>
    </row>
    <row r="2" spans="1:11" ht="15.75" x14ac:dyDescent="0.25">
      <c r="B2" s="43" t="s">
        <v>908</v>
      </c>
      <c r="C2" s="121" t="s">
        <v>909</v>
      </c>
      <c r="D2" s="121" t="s">
        <v>909</v>
      </c>
      <c r="F2" s="118">
        <f>C13*$F$1</f>
        <v>353</v>
      </c>
      <c r="G2" s="119" t="s">
        <v>910</v>
      </c>
      <c r="H2" s="120"/>
      <c r="I2" s="120"/>
      <c r="J2" s="120"/>
      <c r="K2" s="120"/>
    </row>
    <row r="3" spans="1:11" x14ac:dyDescent="0.2">
      <c r="F3" s="118">
        <f>C14*$F$1</f>
        <v>571</v>
      </c>
      <c r="G3" s="119" t="s">
        <v>911</v>
      </c>
      <c r="H3" s="120"/>
      <c r="I3" s="120"/>
      <c r="J3" s="120"/>
      <c r="K3" s="120"/>
    </row>
    <row r="4" spans="1:11" x14ac:dyDescent="0.2">
      <c r="A4" s="6" t="s">
        <v>428</v>
      </c>
      <c r="B4" s="7" t="s">
        <v>429</v>
      </c>
      <c r="C4" s="17">
        <v>1815.5</v>
      </c>
      <c r="D4" s="17">
        <f>C4</f>
        <v>1815.5</v>
      </c>
      <c r="E4" s="122" t="s">
        <v>912</v>
      </c>
      <c r="F4" s="118">
        <f>C16*$F$1</f>
        <v>1261</v>
      </c>
      <c r="G4" s="120"/>
      <c r="H4" s="120"/>
      <c r="I4" s="120"/>
      <c r="J4" s="120"/>
      <c r="K4" s="120"/>
    </row>
    <row r="5" spans="1:11" x14ac:dyDescent="0.2">
      <c r="A5" s="6" t="s">
        <v>430</v>
      </c>
      <c r="B5" s="7" t="s">
        <v>431</v>
      </c>
      <c r="C5" s="19">
        <v>121.5</v>
      </c>
      <c r="D5" s="17">
        <f>C5</f>
        <v>121.5</v>
      </c>
      <c r="E5" s="122" t="s">
        <v>912</v>
      </c>
      <c r="F5" s="118">
        <f>C17*$F$1</f>
        <v>1990</v>
      </c>
      <c r="G5" s="120"/>
      <c r="H5" s="123" t="s">
        <v>905</v>
      </c>
      <c r="I5" s="123" t="s">
        <v>913</v>
      </c>
      <c r="J5" s="123"/>
      <c r="K5" s="123"/>
    </row>
    <row r="6" spans="1:11" x14ac:dyDescent="0.2">
      <c r="A6" s="6" t="s">
        <v>432</v>
      </c>
      <c r="B6" s="7" t="s">
        <v>433</v>
      </c>
      <c r="C6" s="19">
        <v>2.5</v>
      </c>
      <c r="D6" s="17">
        <f>C6</f>
        <v>2.5</v>
      </c>
      <c r="E6" s="122" t="s">
        <v>912</v>
      </c>
      <c r="F6" s="118">
        <f>D8*0.99</f>
        <v>1925.55</v>
      </c>
      <c r="G6" s="119" t="str">
        <f>B2</f>
        <v>DISTRICT: WOODLAND PARK RE-2</v>
      </c>
      <c r="H6" s="124" t="s">
        <v>914</v>
      </c>
      <c r="I6" s="124" t="s">
        <v>909</v>
      </c>
      <c r="J6" s="123"/>
      <c r="K6" s="123"/>
    </row>
    <row r="7" spans="1:11" x14ac:dyDescent="0.2">
      <c r="A7" s="21" t="s">
        <v>434</v>
      </c>
      <c r="B7" s="18" t="s">
        <v>435</v>
      </c>
      <c r="C7" s="22">
        <v>8</v>
      </c>
      <c r="D7" s="17">
        <f>C7</f>
        <v>8</v>
      </c>
      <c r="E7" s="122" t="s">
        <v>912</v>
      </c>
      <c r="F7" s="120"/>
      <c r="G7" s="120"/>
      <c r="H7" s="120"/>
      <c r="I7" s="120"/>
      <c r="J7" s="120"/>
      <c r="K7" s="120"/>
    </row>
    <row r="8" spans="1:11" x14ac:dyDescent="0.2">
      <c r="A8" s="6" t="s">
        <v>436</v>
      </c>
      <c r="B8" s="7" t="s">
        <v>437</v>
      </c>
      <c r="C8" s="23">
        <v>1945</v>
      </c>
      <c r="D8" s="23">
        <f>D4+D5+D7</f>
        <v>1945</v>
      </c>
      <c r="E8" s="122" t="s">
        <v>912</v>
      </c>
      <c r="F8" s="125" t="s">
        <v>551</v>
      </c>
      <c r="G8" s="120" t="s">
        <v>915</v>
      </c>
      <c r="H8" s="126">
        <f t="shared" ref="H8:I13" si="0">C80</f>
        <v>1944</v>
      </c>
      <c r="I8" s="126">
        <f t="shared" si="0"/>
        <v>1944</v>
      </c>
      <c r="J8" s="126"/>
      <c r="K8" s="126"/>
    </row>
    <row r="9" spans="1:11" x14ac:dyDescent="0.2">
      <c r="A9" s="6" t="s">
        <v>438</v>
      </c>
      <c r="B9" s="7" t="s">
        <v>439</v>
      </c>
      <c r="C9" s="22">
        <v>0</v>
      </c>
      <c r="D9" s="17">
        <f>C9</f>
        <v>0</v>
      </c>
      <c r="E9" s="122" t="s">
        <v>912</v>
      </c>
      <c r="F9" s="125" t="s">
        <v>553</v>
      </c>
      <c r="G9" s="120" t="s">
        <v>916</v>
      </c>
      <c r="H9" s="126">
        <f t="shared" si="0"/>
        <v>2023.5</v>
      </c>
      <c r="I9" s="126">
        <f t="shared" si="0"/>
        <v>2023.5</v>
      </c>
      <c r="J9" s="126"/>
      <c r="K9" s="126"/>
    </row>
    <row r="10" spans="1:11" x14ac:dyDescent="0.2">
      <c r="A10" s="6" t="s">
        <v>440</v>
      </c>
      <c r="B10" s="7" t="s">
        <v>441</v>
      </c>
      <c r="C10" s="25">
        <v>1</v>
      </c>
      <c r="D10" s="17">
        <f>C10</f>
        <v>1</v>
      </c>
      <c r="F10" s="125" t="s">
        <v>555</v>
      </c>
      <c r="G10" s="120" t="s">
        <v>917</v>
      </c>
      <c r="H10" s="126">
        <f t="shared" si="0"/>
        <v>2271.5</v>
      </c>
      <c r="I10" s="126">
        <f t="shared" si="0"/>
        <v>2271.5</v>
      </c>
      <c r="J10" s="126"/>
      <c r="K10" s="126"/>
    </row>
    <row r="11" spans="1:11" x14ac:dyDescent="0.2">
      <c r="A11" s="6" t="s">
        <v>442</v>
      </c>
      <c r="B11" s="7" t="s">
        <v>443</v>
      </c>
      <c r="C11" s="25">
        <v>0</v>
      </c>
      <c r="D11" s="17">
        <f>C11</f>
        <v>0</v>
      </c>
      <c r="E11" s="122" t="s">
        <v>912</v>
      </c>
      <c r="F11" s="125" t="s">
        <v>557</v>
      </c>
      <c r="G11" s="120" t="s">
        <v>918</v>
      </c>
      <c r="H11" s="126">
        <f t="shared" si="0"/>
        <v>2449</v>
      </c>
      <c r="I11" s="126">
        <f t="shared" si="0"/>
        <v>2449</v>
      </c>
      <c r="J11" s="126"/>
      <c r="K11" s="126"/>
    </row>
    <row r="12" spans="1:11" x14ac:dyDescent="0.2">
      <c r="A12" s="6" t="s">
        <v>444</v>
      </c>
      <c r="B12" s="7" t="s">
        <v>445</v>
      </c>
      <c r="C12" s="18">
        <v>1944</v>
      </c>
      <c r="D12" s="18">
        <f>D8-D9-D10</f>
        <v>1944</v>
      </c>
      <c r="E12" s="122" t="s">
        <v>912</v>
      </c>
      <c r="F12" s="125" t="s">
        <v>559</v>
      </c>
      <c r="G12" s="120" t="s">
        <v>919</v>
      </c>
      <c r="H12" s="127">
        <f t="shared" si="0"/>
        <v>2539</v>
      </c>
      <c r="I12" s="127">
        <f t="shared" si="0"/>
        <v>2539</v>
      </c>
      <c r="J12" s="126"/>
      <c r="K12" s="126"/>
    </row>
    <row r="13" spans="1:11" x14ac:dyDescent="0.2">
      <c r="A13" s="6" t="s">
        <v>446</v>
      </c>
      <c r="B13" s="18" t="s">
        <v>447</v>
      </c>
      <c r="C13" s="23">
        <v>353</v>
      </c>
      <c r="D13" s="17">
        <f t="shared" ref="D13:D32" si="1">C13</f>
        <v>353</v>
      </c>
      <c r="F13" s="125" t="s">
        <v>561</v>
      </c>
      <c r="G13" s="119" t="s">
        <v>920</v>
      </c>
      <c r="H13" s="128">
        <f t="shared" si="0"/>
        <v>2245.4</v>
      </c>
      <c r="I13" s="128">
        <f t="shared" si="0"/>
        <v>2245.4</v>
      </c>
      <c r="J13" s="128"/>
      <c r="K13" s="128"/>
    </row>
    <row r="14" spans="1:11" x14ac:dyDescent="0.2">
      <c r="A14" s="21" t="s">
        <v>448</v>
      </c>
      <c r="B14" s="18" t="s">
        <v>449</v>
      </c>
      <c r="C14" s="23">
        <v>571</v>
      </c>
      <c r="D14" s="17">
        <f t="shared" si="1"/>
        <v>571</v>
      </c>
      <c r="E14" s="122" t="s">
        <v>912</v>
      </c>
      <c r="F14" s="125" t="s">
        <v>565</v>
      </c>
      <c r="G14" s="120" t="s">
        <v>566</v>
      </c>
      <c r="H14" s="129">
        <f t="shared" ref="H14:I16" si="2">C88</f>
        <v>0.4</v>
      </c>
      <c r="I14" s="129">
        <f t="shared" si="2"/>
        <v>0.4</v>
      </c>
      <c r="J14" s="126"/>
      <c r="K14" s="126"/>
    </row>
    <row r="15" spans="1:11" x14ac:dyDescent="0.2">
      <c r="A15" s="21" t="s">
        <v>450</v>
      </c>
      <c r="B15" s="7" t="s">
        <v>451</v>
      </c>
      <c r="C15" s="31">
        <v>0.41830000000000001</v>
      </c>
      <c r="D15" s="32">
        <f t="shared" si="1"/>
        <v>0.41830000000000001</v>
      </c>
      <c r="E15" s="122" t="s">
        <v>912</v>
      </c>
      <c r="F15" s="125" t="s">
        <v>567</v>
      </c>
      <c r="G15" s="120" t="s">
        <v>921</v>
      </c>
      <c r="H15" s="126">
        <f t="shared" si="2"/>
        <v>32</v>
      </c>
      <c r="I15" s="126">
        <f t="shared" si="2"/>
        <v>32</v>
      </c>
      <c r="J15" s="126"/>
      <c r="K15" s="126"/>
    </row>
    <row r="16" spans="1:11" x14ac:dyDescent="0.2">
      <c r="A16" s="6" t="s">
        <v>452</v>
      </c>
      <c r="B16" s="18" t="s">
        <v>453</v>
      </c>
      <c r="C16" s="23">
        <v>1261</v>
      </c>
      <c r="D16" s="17">
        <f t="shared" si="1"/>
        <v>1261</v>
      </c>
      <c r="E16" s="122" t="s">
        <v>912</v>
      </c>
      <c r="F16" s="125" t="s">
        <v>571</v>
      </c>
      <c r="G16" s="120" t="s">
        <v>922</v>
      </c>
      <c r="H16" s="127">
        <f t="shared" si="2"/>
        <v>0</v>
      </c>
      <c r="I16" s="127">
        <f t="shared" si="2"/>
        <v>0</v>
      </c>
      <c r="J16" s="126"/>
      <c r="K16" s="126"/>
    </row>
    <row r="17" spans="1:11" x14ac:dyDescent="0.2">
      <c r="A17" s="6" t="s">
        <v>454</v>
      </c>
      <c r="B17" s="18" t="s">
        <v>455</v>
      </c>
      <c r="C17" s="22">
        <v>1990</v>
      </c>
      <c r="D17" s="17">
        <f t="shared" si="1"/>
        <v>1990</v>
      </c>
      <c r="E17" s="122" t="s">
        <v>912</v>
      </c>
      <c r="F17" s="125" t="s">
        <v>575</v>
      </c>
      <c r="G17" s="119" t="s">
        <v>923</v>
      </c>
      <c r="H17" s="128">
        <f t="shared" ref="H17:I20" si="3">C93</f>
        <v>2277.8000000000002</v>
      </c>
      <c r="I17" s="128">
        <f t="shared" si="3"/>
        <v>2277.8000000000002</v>
      </c>
      <c r="J17" s="128"/>
      <c r="K17" s="128"/>
    </row>
    <row r="18" spans="1:11" x14ac:dyDescent="0.2">
      <c r="A18" s="21" t="s">
        <v>456</v>
      </c>
      <c r="B18" s="7" t="s">
        <v>457</v>
      </c>
      <c r="C18" s="23">
        <v>297.5</v>
      </c>
      <c r="D18" s="17">
        <f t="shared" si="1"/>
        <v>297.5</v>
      </c>
      <c r="E18" s="122" t="s">
        <v>912</v>
      </c>
      <c r="F18" s="125" t="s">
        <v>924</v>
      </c>
      <c r="G18" s="120" t="s">
        <v>925</v>
      </c>
      <c r="H18" s="130">
        <f t="shared" si="3"/>
        <v>1</v>
      </c>
      <c r="I18" s="130">
        <f t="shared" si="3"/>
        <v>1</v>
      </c>
      <c r="J18" s="126"/>
      <c r="K18" s="126"/>
    </row>
    <row r="19" spans="1:11" x14ac:dyDescent="0.2">
      <c r="A19" s="21" t="s">
        <v>458</v>
      </c>
      <c r="B19" s="7" t="s">
        <v>459</v>
      </c>
      <c r="C19" s="34">
        <v>2106.3000000000002</v>
      </c>
      <c r="D19" s="18">
        <f t="shared" si="1"/>
        <v>2106.3000000000002</v>
      </c>
      <c r="E19" s="122" t="s">
        <v>912</v>
      </c>
      <c r="F19" s="125" t="s">
        <v>577</v>
      </c>
      <c r="G19" s="120" t="s">
        <v>926</v>
      </c>
      <c r="H19" s="130">
        <f t="shared" si="3"/>
        <v>0</v>
      </c>
      <c r="I19" s="130">
        <f t="shared" si="3"/>
        <v>0</v>
      </c>
      <c r="J19" s="126"/>
      <c r="K19" s="126"/>
    </row>
    <row r="20" spans="1:11" x14ac:dyDescent="0.2">
      <c r="A20" s="6" t="s">
        <v>460</v>
      </c>
      <c r="B20" s="7" t="s">
        <v>461</v>
      </c>
      <c r="C20" s="18">
        <v>2023.5</v>
      </c>
      <c r="D20" s="18">
        <f t="shared" si="1"/>
        <v>2023.5</v>
      </c>
      <c r="E20" s="122" t="s">
        <v>912</v>
      </c>
      <c r="F20" s="125" t="s">
        <v>581</v>
      </c>
      <c r="G20" s="120" t="s">
        <v>927</v>
      </c>
      <c r="H20" s="130">
        <f t="shared" si="3"/>
        <v>0</v>
      </c>
      <c r="I20" s="130">
        <f t="shared" si="3"/>
        <v>0</v>
      </c>
      <c r="J20" s="126"/>
      <c r="K20" s="126"/>
    </row>
    <row r="21" spans="1:11" x14ac:dyDescent="0.2">
      <c r="A21" s="6" t="s">
        <v>462</v>
      </c>
      <c r="B21" s="7" t="s">
        <v>463</v>
      </c>
      <c r="C21" s="18">
        <v>2271.5</v>
      </c>
      <c r="D21" s="18">
        <f t="shared" si="1"/>
        <v>2271.5</v>
      </c>
      <c r="E21" s="122" t="s">
        <v>912</v>
      </c>
      <c r="F21" s="125" t="s">
        <v>585</v>
      </c>
      <c r="G21" s="119" t="s">
        <v>928</v>
      </c>
      <c r="H21" s="130">
        <f t="shared" ref="H21:I23" si="4">C98</f>
        <v>2278.8000000000002</v>
      </c>
      <c r="I21" s="130">
        <f t="shared" si="4"/>
        <v>2278.8000000000002</v>
      </c>
      <c r="J21" s="126"/>
      <c r="K21" s="126"/>
    </row>
    <row r="22" spans="1:11" x14ac:dyDescent="0.2">
      <c r="A22" s="6" t="s">
        <v>464</v>
      </c>
      <c r="B22" s="7" t="s">
        <v>465</v>
      </c>
      <c r="C22" s="18">
        <v>2449</v>
      </c>
      <c r="D22" s="18">
        <f t="shared" si="1"/>
        <v>2449</v>
      </c>
      <c r="E22" s="122" t="s">
        <v>912</v>
      </c>
      <c r="F22" s="125" t="s">
        <v>587</v>
      </c>
      <c r="G22" s="119" t="s">
        <v>929</v>
      </c>
      <c r="H22" s="128">
        <f t="shared" si="4"/>
        <v>2278.8000000000002</v>
      </c>
      <c r="I22" s="128">
        <f t="shared" si="4"/>
        <v>2278.8000000000002</v>
      </c>
      <c r="J22" s="126"/>
      <c r="K22" s="126"/>
    </row>
    <row r="23" spans="1:11" x14ac:dyDescent="0.2">
      <c r="A23" s="6" t="s">
        <v>466</v>
      </c>
      <c r="B23" s="7" t="s">
        <v>467</v>
      </c>
      <c r="C23" s="18">
        <v>2539</v>
      </c>
      <c r="D23" s="18">
        <f t="shared" si="1"/>
        <v>2539</v>
      </c>
      <c r="E23" s="122" t="s">
        <v>912</v>
      </c>
      <c r="F23" s="131" t="s">
        <v>589</v>
      </c>
      <c r="G23" s="132" t="s">
        <v>930</v>
      </c>
      <c r="H23" s="133">
        <f t="shared" si="4"/>
        <v>0</v>
      </c>
      <c r="I23" s="133">
        <f t="shared" si="4"/>
        <v>0</v>
      </c>
      <c r="J23" s="128"/>
      <c r="K23" s="128"/>
    </row>
    <row r="24" spans="1:11" x14ac:dyDescent="0.2">
      <c r="A24" s="21" t="s">
        <v>468</v>
      </c>
      <c r="B24" s="7" t="s">
        <v>469</v>
      </c>
      <c r="C24" s="18">
        <v>26</v>
      </c>
      <c r="D24" s="18">
        <f t="shared" si="1"/>
        <v>26</v>
      </c>
      <c r="E24" s="122" t="s">
        <v>912</v>
      </c>
      <c r="F24" s="120"/>
      <c r="G24" s="120"/>
      <c r="H24" s="129"/>
      <c r="I24" s="129"/>
      <c r="J24" s="129"/>
      <c r="K24" s="129"/>
    </row>
    <row r="25" spans="1:11" x14ac:dyDescent="0.2">
      <c r="A25" s="6" t="s">
        <v>470</v>
      </c>
      <c r="B25" s="7" t="s">
        <v>471</v>
      </c>
      <c r="C25" s="35">
        <v>32</v>
      </c>
      <c r="D25" s="18">
        <f t="shared" si="1"/>
        <v>32</v>
      </c>
      <c r="E25" s="122" t="s">
        <v>912</v>
      </c>
      <c r="F25" s="120" t="s">
        <v>931</v>
      </c>
      <c r="G25" s="120" t="s">
        <v>932</v>
      </c>
      <c r="H25" s="126">
        <f t="shared" ref="H25:I27" si="5">C130</f>
        <v>557.00099999999998</v>
      </c>
      <c r="I25" s="126">
        <f t="shared" si="5"/>
        <v>557.00099999999998</v>
      </c>
      <c r="J25" s="126"/>
      <c r="K25" s="126"/>
    </row>
    <row r="26" spans="1:11" x14ac:dyDescent="0.2">
      <c r="A26" s="6" t="s">
        <v>472</v>
      </c>
      <c r="B26" s="7" t="s">
        <v>473</v>
      </c>
      <c r="C26" s="36">
        <v>36</v>
      </c>
      <c r="D26" s="18">
        <f t="shared" si="1"/>
        <v>36</v>
      </c>
      <c r="E26" s="122" t="s">
        <v>912</v>
      </c>
      <c r="F26" s="120" t="s">
        <v>933</v>
      </c>
      <c r="G26" s="120" t="s">
        <v>934</v>
      </c>
      <c r="H26" s="126">
        <f t="shared" si="5"/>
        <v>571</v>
      </c>
      <c r="I26" s="126">
        <f t="shared" si="5"/>
        <v>571</v>
      </c>
      <c r="J26" s="126"/>
      <c r="K26" s="126"/>
    </row>
    <row r="27" spans="1:11" x14ac:dyDescent="0.2">
      <c r="A27" s="6" t="s">
        <v>474</v>
      </c>
      <c r="B27" s="7" t="s">
        <v>475</v>
      </c>
      <c r="C27" s="37">
        <v>0</v>
      </c>
      <c r="D27" s="18">
        <f t="shared" si="1"/>
        <v>0</v>
      </c>
      <c r="E27" s="122" t="s">
        <v>912</v>
      </c>
      <c r="F27" s="131" t="s">
        <v>935</v>
      </c>
      <c r="G27" s="132" t="s">
        <v>936</v>
      </c>
      <c r="H27" s="134">
        <f t="shared" si="5"/>
        <v>571</v>
      </c>
      <c r="I27" s="134">
        <f t="shared" si="5"/>
        <v>571</v>
      </c>
      <c r="J27" s="130"/>
      <c r="K27" s="130"/>
    </row>
    <row r="28" spans="1:11" x14ac:dyDescent="0.2">
      <c r="A28" s="6" t="s">
        <v>476</v>
      </c>
      <c r="B28" s="7" t="s">
        <v>477</v>
      </c>
      <c r="C28" s="40">
        <v>0</v>
      </c>
      <c r="D28" s="18">
        <f t="shared" si="1"/>
        <v>0</v>
      </c>
      <c r="E28" s="122" t="s">
        <v>912</v>
      </c>
      <c r="F28" s="120"/>
      <c r="G28" s="119"/>
      <c r="H28" s="130"/>
      <c r="I28" s="130"/>
      <c r="J28" s="120"/>
      <c r="K28" s="120"/>
    </row>
    <row r="29" spans="1:11" x14ac:dyDescent="0.2">
      <c r="A29" s="6" t="s">
        <v>478</v>
      </c>
      <c r="B29" s="7" t="s">
        <v>479</v>
      </c>
      <c r="C29" s="40">
        <v>0</v>
      </c>
      <c r="D29" s="18">
        <f t="shared" si="1"/>
        <v>0</v>
      </c>
      <c r="F29" s="120" t="s">
        <v>678</v>
      </c>
      <c r="G29" s="120" t="s">
        <v>937</v>
      </c>
      <c r="H29" s="126">
        <f t="shared" ref="H29:I31" si="6">C161</f>
        <v>36</v>
      </c>
      <c r="I29" s="126">
        <f t="shared" si="6"/>
        <v>36</v>
      </c>
      <c r="J29" s="129"/>
      <c r="K29" s="129"/>
    </row>
    <row r="30" spans="1:11" x14ac:dyDescent="0.2">
      <c r="A30" s="6" t="s">
        <v>480</v>
      </c>
      <c r="B30" s="7" t="s">
        <v>481</v>
      </c>
      <c r="C30" s="23">
        <v>0</v>
      </c>
      <c r="D30" s="18">
        <f t="shared" si="1"/>
        <v>0</v>
      </c>
      <c r="F30" s="120" t="s">
        <v>680</v>
      </c>
      <c r="G30" s="120" t="s">
        <v>938</v>
      </c>
      <c r="H30" s="135">
        <f t="shared" si="6"/>
        <v>9209.2734142179597</v>
      </c>
      <c r="I30" s="135">
        <f t="shared" si="6"/>
        <v>9209.2734142179597</v>
      </c>
      <c r="J30" s="129"/>
      <c r="K30" s="129"/>
    </row>
    <row r="31" spans="1:11" x14ac:dyDescent="0.2">
      <c r="A31" s="6" t="s">
        <v>482</v>
      </c>
      <c r="B31" s="7" t="s">
        <v>483</v>
      </c>
      <c r="C31" s="18">
        <v>0</v>
      </c>
      <c r="D31" s="18">
        <f t="shared" si="1"/>
        <v>0</v>
      </c>
      <c r="F31" s="131" t="s">
        <v>682</v>
      </c>
      <c r="G31" s="131" t="s">
        <v>939</v>
      </c>
      <c r="H31" s="134">
        <f t="shared" si="6"/>
        <v>736.74187313743676</v>
      </c>
      <c r="I31" s="134">
        <f t="shared" si="6"/>
        <v>736.74187313743676</v>
      </c>
      <c r="J31" s="129"/>
      <c r="K31" s="129"/>
    </row>
    <row r="32" spans="1:11" x14ac:dyDescent="0.2">
      <c r="A32" s="6" t="s">
        <v>484</v>
      </c>
      <c r="B32" s="7" t="s">
        <v>940</v>
      </c>
      <c r="C32" s="18">
        <v>0</v>
      </c>
      <c r="D32" s="18">
        <f t="shared" si="1"/>
        <v>0</v>
      </c>
      <c r="F32" s="120"/>
      <c r="G32" s="120"/>
      <c r="H32" s="130"/>
      <c r="I32" s="130"/>
      <c r="J32" s="129"/>
      <c r="K32" s="129"/>
    </row>
    <row r="33" spans="1:11" x14ac:dyDescent="0.2">
      <c r="A33" s="6"/>
      <c r="C33" s="34"/>
      <c r="D33" s="18"/>
      <c r="F33" s="120" t="s">
        <v>941</v>
      </c>
      <c r="G33" s="120" t="s">
        <v>942</v>
      </c>
      <c r="H33" s="130">
        <f t="shared" ref="H33:I39" si="7">C207</f>
        <v>20976882.98</v>
      </c>
      <c r="I33" s="130">
        <f t="shared" si="7"/>
        <v>20976882.98</v>
      </c>
      <c r="J33" s="129"/>
      <c r="K33" s="129"/>
    </row>
    <row r="34" spans="1:11" ht="15.75" x14ac:dyDescent="0.25">
      <c r="A34" s="42"/>
      <c r="B34" s="43" t="s">
        <v>486</v>
      </c>
      <c r="C34" s="44"/>
      <c r="F34" s="120" t="s">
        <v>943</v>
      </c>
      <c r="G34" s="120" t="s">
        <v>944</v>
      </c>
      <c r="H34" s="129">
        <f t="shared" si="7"/>
        <v>631019.41</v>
      </c>
      <c r="I34" s="129">
        <f t="shared" si="7"/>
        <v>631019.41</v>
      </c>
      <c r="J34" s="129"/>
      <c r="K34" s="129"/>
    </row>
    <row r="35" spans="1:11" x14ac:dyDescent="0.2">
      <c r="A35" s="6" t="s">
        <v>487</v>
      </c>
      <c r="B35" s="7" t="s">
        <v>488</v>
      </c>
      <c r="C35" s="7">
        <v>7478.16</v>
      </c>
      <c r="D35" s="7">
        <f t="shared" ref="D35:D40" si="8">C35</f>
        <v>7478.16</v>
      </c>
      <c r="F35" s="120" t="s">
        <v>945</v>
      </c>
      <c r="G35" s="120" t="s">
        <v>779</v>
      </c>
      <c r="H35" s="129">
        <f t="shared" si="7"/>
        <v>21607902.390000001</v>
      </c>
      <c r="I35" s="129">
        <f t="shared" si="7"/>
        <v>21607902.390000001</v>
      </c>
      <c r="J35" s="129"/>
      <c r="K35" s="129"/>
    </row>
    <row r="36" spans="1:11" x14ac:dyDescent="0.2">
      <c r="A36" s="6" t="s">
        <v>489</v>
      </c>
      <c r="B36" s="7" t="s">
        <v>490</v>
      </c>
      <c r="C36" s="44">
        <v>9421.02</v>
      </c>
      <c r="D36" s="7">
        <f t="shared" si="8"/>
        <v>9421.02</v>
      </c>
      <c r="F36" s="120" t="s">
        <v>946</v>
      </c>
      <c r="G36" s="120" t="s">
        <v>947</v>
      </c>
      <c r="H36" s="129">
        <f t="shared" si="7"/>
        <v>26522.707432947722</v>
      </c>
      <c r="I36" s="129">
        <f t="shared" si="7"/>
        <v>26522.707432947722</v>
      </c>
      <c r="J36" s="129"/>
      <c r="K36" s="129"/>
    </row>
    <row r="37" spans="1:11" x14ac:dyDescent="0.2">
      <c r="A37" s="6" t="s">
        <v>491</v>
      </c>
      <c r="B37" s="7" t="s">
        <v>492</v>
      </c>
      <c r="C37" s="44">
        <v>9017</v>
      </c>
      <c r="D37" s="7">
        <f t="shared" si="8"/>
        <v>9017</v>
      </c>
      <c r="F37" s="120" t="s">
        <v>948</v>
      </c>
      <c r="G37" s="120" t="s">
        <v>949</v>
      </c>
      <c r="H37" s="129">
        <f t="shared" si="7"/>
        <v>9017</v>
      </c>
      <c r="I37" s="129">
        <f t="shared" si="7"/>
        <v>9017</v>
      </c>
      <c r="J37" s="129"/>
      <c r="K37" s="129"/>
    </row>
    <row r="38" spans="1:11" ht="15.75" customHeight="1" x14ac:dyDescent="0.2">
      <c r="A38" s="6" t="s">
        <v>493</v>
      </c>
      <c r="B38" s="7" t="s">
        <v>494</v>
      </c>
      <c r="C38" s="45">
        <v>1.1950000000000001</v>
      </c>
      <c r="D38" s="87">
        <f t="shared" si="8"/>
        <v>1.1950000000000001</v>
      </c>
      <c r="F38" s="120" t="s">
        <v>950</v>
      </c>
      <c r="G38" s="120" t="s">
        <v>951</v>
      </c>
      <c r="H38" s="129">
        <f t="shared" si="7"/>
        <v>21643442.097432949</v>
      </c>
      <c r="I38" s="129">
        <f t="shared" si="7"/>
        <v>21643442.097432949</v>
      </c>
      <c r="J38" s="119"/>
      <c r="K38" s="119"/>
    </row>
    <row r="39" spans="1:11" x14ac:dyDescent="0.2">
      <c r="A39" s="6" t="s">
        <v>495</v>
      </c>
      <c r="B39" s="7" t="s">
        <v>496</v>
      </c>
      <c r="C39" s="47">
        <v>0.12</v>
      </c>
      <c r="D39" s="87">
        <f t="shared" si="8"/>
        <v>0.12</v>
      </c>
      <c r="F39" s="120" t="s">
        <v>952</v>
      </c>
      <c r="G39" s="120" t="s">
        <v>953</v>
      </c>
      <c r="H39" s="129">
        <f t="shared" si="7"/>
        <v>21468216.359999999</v>
      </c>
      <c r="I39" s="129">
        <f t="shared" si="7"/>
        <v>21468216.359999999</v>
      </c>
      <c r="J39" s="136"/>
      <c r="K39" s="136"/>
    </row>
    <row r="40" spans="1:11" x14ac:dyDescent="0.2">
      <c r="A40" s="6" t="s">
        <v>497</v>
      </c>
      <c r="B40" s="7" t="s">
        <v>498</v>
      </c>
      <c r="C40" s="7">
        <v>0</v>
      </c>
      <c r="D40" s="7">
        <f t="shared" si="8"/>
        <v>0</v>
      </c>
      <c r="F40" s="120" t="s">
        <v>954</v>
      </c>
      <c r="G40" s="120" t="s">
        <v>955</v>
      </c>
      <c r="H40" s="129">
        <f>C221</f>
        <v>22437379.32</v>
      </c>
      <c r="I40" s="129">
        <f>D221</f>
        <v>22437379.32</v>
      </c>
      <c r="J40" s="101"/>
      <c r="K40" s="101"/>
    </row>
    <row r="41" spans="1:11" x14ac:dyDescent="0.2">
      <c r="C41" s="47"/>
      <c r="D41" s="47"/>
      <c r="F41" s="120" t="s">
        <v>956</v>
      </c>
      <c r="G41" s="120" t="s">
        <v>742</v>
      </c>
      <c r="H41" s="129">
        <f>C222</f>
        <v>21643442.097432949</v>
      </c>
      <c r="I41" s="129">
        <f>D222</f>
        <v>21643442.097432949</v>
      </c>
      <c r="J41" s="137"/>
      <c r="K41" s="137"/>
    </row>
    <row r="42" spans="1:11" ht="15.75" x14ac:dyDescent="0.25">
      <c r="B42" s="43" t="s">
        <v>499</v>
      </c>
      <c r="F42" s="120" t="s">
        <v>957</v>
      </c>
      <c r="G42" s="120" t="s">
        <v>958</v>
      </c>
      <c r="H42" s="129">
        <f>C243</f>
        <v>0</v>
      </c>
      <c r="I42" s="129">
        <f>D243</f>
        <v>0</v>
      </c>
      <c r="J42" s="129"/>
      <c r="K42" s="129"/>
    </row>
    <row r="43" spans="1:11" x14ac:dyDescent="0.2">
      <c r="A43" s="53" t="s">
        <v>500</v>
      </c>
      <c r="B43" s="138" t="s">
        <v>501</v>
      </c>
      <c r="C43" s="54">
        <v>825030.79</v>
      </c>
      <c r="D43" s="7">
        <f>C43</f>
        <v>825030.79</v>
      </c>
      <c r="E43" s="122" t="s">
        <v>912</v>
      </c>
      <c r="F43" s="131" t="s">
        <v>959</v>
      </c>
      <c r="G43" s="132" t="s">
        <v>793</v>
      </c>
      <c r="H43" s="139">
        <f>C274</f>
        <v>21643442.100000001</v>
      </c>
      <c r="I43" s="139">
        <f>D274</f>
        <v>21643442.100000001</v>
      </c>
      <c r="J43" s="129"/>
      <c r="K43" s="129"/>
    </row>
    <row r="44" spans="1:11" x14ac:dyDescent="0.2">
      <c r="A44" s="6" t="s">
        <v>502</v>
      </c>
      <c r="B44" s="7" t="s">
        <v>503</v>
      </c>
      <c r="C44" s="57">
        <v>326772011</v>
      </c>
      <c r="D44" s="7">
        <f>C44</f>
        <v>326772011</v>
      </c>
      <c r="F44" s="120"/>
      <c r="G44" s="120"/>
      <c r="H44" s="136"/>
      <c r="I44" s="136"/>
      <c r="J44" s="129"/>
      <c r="K44" s="129"/>
    </row>
    <row r="45" spans="1:11" x14ac:dyDescent="0.2">
      <c r="A45" s="6" t="s">
        <v>504</v>
      </c>
      <c r="B45" s="29" t="s">
        <v>505</v>
      </c>
      <c r="C45" s="58">
        <v>2.4550000000000002E-2</v>
      </c>
      <c r="D45" s="7">
        <f>C45</f>
        <v>2.4550000000000002E-2</v>
      </c>
      <c r="F45" s="120" t="s">
        <v>960</v>
      </c>
      <c r="G45" s="120" t="s">
        <v>961</v>
      </c>
      <c r="H45" s="101">
        <f>C44</f>
        <v>326772011</v>
      </c>
      <c r="I45" s="101">
        <f>D44</f>
        <v>326772011</v>
      </c>
      <c r="J45" s="129"/>
      <c r="K45" s="129"/>
    </row>
    <row r="46" spans="1:11" x14ac:dyDescent="0.2">
      <c r="A46" s="60" t="s">
        <v>506</v>
      </c>
      <c r="B46" s="7" t="s">
        <v>507</v>
      </c>
      <c r="C46" s="9">
        <v>999999999</v>
      </c>
      <c r="D46" s="7">
        <f>C46</f>
        <v>999999999</v>
      </c>
      <c r="F46" s="120" t="s">
        <v>962</v>
      </c>
      <c r="G46" s="120" t="s">
        <v>963</v>
      </c>
      <c r="H46" s="137">
        <f>C258*1000</f>
        <v>24.55</v>
      </c>
      <c r="I46" s="137">
        <f>D258*1000</f>
        <v>24.55</v>
      </c>
      <c r="J46" s="129"/>
      <c r="K46" s="129"/>
    </row>
    <row r="47" spans="1:11" x14ac:dyDescent="0.2">
      <c r="F47" s="120" t="s">
        <v>964</v>
      </c>
      <c r="G47" s="120" t="s">
        <v>965</v>
      </c>
      <c r="H47" s="129">
        <f t="shared" ref="H47:I49" si="9">C275</f>
        <v>8022252.870050001</v>
      </c>
      <c r="I47" s="129">
        <f t="shared" si="9"/>
        <v>8022252.870050001</v>
      </c>
      <c r="J47" s="129"/>
      <c r="K47" s="129"/>
    </row>
    <row r="48" spans="1:11" ht="15.75" x14ac:dyDescent="0.25">
      <c r="B48" s="43" t="s">
        <v>508</v>
      </c>
      <c r="F48" s="120" t="s">
        <v>966</v>
      </c>
      <c r="G48" s="120" t="s">
        <v>967</v>
      </c>
      <c r="H48" s="129">
        <f t="shared" si="9"/>
        <v>825030.79</v>
      </c>
      <c r="I48" s="129">
        <f t="shared" si="9"/>
        <v>825030.79</v>
      </c>
      <c r="J48" s="129"/>
      <c r="K48" s="129"/>
    </row>
    <row r="49" spans="1:11" x14ac:dyDescent="0.2">
      <c r="A49" s="6" t="s">
        <v>509</v>
      </c>
      <c r="B49" s="7" t="s">
        <v>510</v>
      </c>
      <c r="C49" s="9">
        <v>20088977.809999999</v>
      </c>
      <c r="D49" s="7">
        <f>C49</f>
        <v>20088977.809999999</v>
      </c>
      <c r="F49" s="120" t="s">
        <v>968</v>
      </c>
      <c r="G49" s="120" t="s">
        <v>845</v>
      </c>
      <c r="H49" s="129">
        <f t="shared" si="9"/>
        <v>12796158.43995</v>
      </c>
      <c r="I49" s="129">
        <f t="shared" si="9"/>
        <v>12796158.43995</v>
      </c>
      <c r="J49" s="129"/>
      <c r="K49" s="129"/>
    </row>
    <row r="50" spans="1:11" x14ac:dyDescent="0.2">
      <c r="A50" s="6" t="s">
        <v>511</v>
      </c>
      <c r="B50" s="7" t="s">
        <v>512</v>
      </c>
      <c r="C50" s="7">
        <v>8983.1299999999992</v>
      </c>
      <c r="D50" s="7">
        <f>C50</f>
        <v>8983.1299999999992</v>
      </c>
      <c r="F50" s="120" t="s">
        <v>969</v>
      </c>
      <c r="G50" s="120" t="s">
        <v>848</v>
      </c>
      <c r="H50" s="129">
        <f>C279</f>
        <v>0</v>
      </c>
      <c r="I50" s="129">
        <f>D279</f>
        <v>0</v>
      </c>
      <c r="J50" s="129"/>
      <c r="K50" s="129"/>
    </row>
    <row r="51" spans="1:11" x14ac:dyDescent="0.2">
      <c r="D51" s="7" t="s">
        <v>2</v>
      </c>
      <c r="F51" s="120" t="s">
        <v>970</v>
      </c>
      <c r="G51" s="120" t="s">
        <v>851</v>
      </c>
      <c r="H51" s="129">
        <f>C281</f>
        <v>9497.74</v>
      </c>
      <c r="I51" s="129">
        <f>D281</f>
        <v>9497.74</v>
      </c>
      <c r="J51" s="129"/>
      <c r="K51" s="129"/>
    </row>
    <row r="52" spans="1:11" ht="15.75" x14ac:dyDescent="0.25">
      <c r="B52" s="43" t="s">
        <v>513</v>
      </c>
      <c r="F52" s="120"/>
      <c r="G52" s="120"/>
      <c r="H52" s="129"/>
      <c r="I52" s="129"/>
      <c r="J52" s="129"/>
      <c r="K52" s="129"/>
    </row>
    <row r="53" spans="1:11" x14ac:dyDescent="0.2">
      <c r="A53" s="6" t="s">
        <v>514</v>
      </c>
      <c r="B53" s="63" t="s">
        <v>515</v>
      </c>
      <c r="C53" s="7">
        <v>231917.28</v>
      </c>
      <c r="D53" s="7">
        <f t="shared" ref="D53:D58" si="10">C53</f>
        <v>231917.28</v>
      </c>
      <c r="F53" s="120" t="s">
        <v>971</v>
      </c>
      <c r="G53" s="119" t="s">
        <v>854</v>
      </c>
      <c r="H53" s="129">
        <f>C284</f>
        <v>-796901.68231684563</v>
      </c>
      <c r="I53" s="129">
        <f>D284</f>
        <v>-796901.68231684563</v>
      </c>
      <c r="J53" s="129"/>
      <c r="K53" s="129"/>
    </row>
    <row r="54" spans="1:11" x14ac:dyDescent="0.2">
      <c r="A54" s="6" t="s">
        <v>516</v>
      </c>
      <c r="B54" s="7" t="s">
        <v>517</v>
      </c>
      <c r="C54" s="64">
        <v>33204</v>
      </c>
      <c r="D54" s="7">
        <f t="shared" si="10"/>
        <v>33204</v>
      </c>
      <c r="F54" s="120"/>
      <c r="G54" s="119" t="s">
        <v>972</v>
      </c>
      <c r="H54" s="129">
        <f>C306</f>
        <v>0</v>
      </c>
      <c r="I54" s="129">
        <f>D306</f>
        <v>0</v>
      </c>
      <c r="J54" s="129"/>
      <c r="K54" s="129"/>
    </row>
    <row r="55" spans="1:11" x14ac:dyDescent="0.2">
      <c r="A55" s="6" t="s">
        <v>518</v>
      </c>
      <c r="B55" s="63" t="s">
        <v>519</v>
      </c>
      <c r="C55" s="7">
        <v>15047.68</v>
      </c>
      <c r="D55" s="7">
        <f t="shared" si="10"/>
        <v>15047.68</v>
      </c>
      <c r="F55" s="120" t="s">
        <v>856</v>
      </c>
      <c r="G55" s="119" t="s">
        <v>973</v>
      </c>
      <c r="H55" s="129">
        <f>C287</f>
        <v>20846540.417683154</v>
      </c>
      <c r="I55" s="129">
        <f>D287</f>
        <v>20846540.417683154</v>
      </c>
      <c r="J55" s="129"/>
      <c r="K55" s="129"/>
    </row>
    <row r="56" spans="1:11" x14ac:dyDescent="0.2">
      <c r="A56" s="6" t="s">
        <v>520</v>
      </c>
      <c r="B56" s="63" t="s">
        <v>521</v>
      </c>
      <c r="C56" s="7">
        <v>574176.44079002424</v>
      </c>
      <c r="D56" s="7">
        <f t="shared" si="10"/>
        <v>574176.44079002424</v>
      </c>
      <c r="F56" s="120" t="s">
        <v>866</v>
      </c>
      <c r="G56" s="119" t="s">
        <v>974</v>
      </c>
      <c r="H56" s="129">
        <f>C293</f>
        <v>9148.0342363011896</v>
      </c>
      <c r="I56" s="129">
        <f>D293</f>
        <v>9148.0342363011896</v>
      </c>
      <c r="J56" s="129"/>
      <c r="K56" s="129"/>
    </row>
    <row r="57" spans="1:11" x14ac:dyDescent="0.2">
      <c r="A57" s="6" t="s">
        <v>522</v>
      </c>
      <c r="B57" s="63" t="s">
        <v>523</v>
      </c>
      <c r="C57" s="7">
        <v>32851.53495702731</v>
      </c>
      <c r="D57" s="7">
        <f t="shared" si="10"/>
        <v>32851.53495702731</v>
      </c>
      <c r="F57" s="120"/>
      <c r="G57" s="120"/>
      <c r="H57" s="129"/>
      <c r="I57" s="129"/>
      <c r="J57" s="129"/>
      <c r="K57" s="129"/>
    </row>
    <row r="58" spans="1:11" x14ac:dyDescent="0.2">
      <c r="A58" s="6" t="s">
        <v>524</v>
      </c>
      <c r="B58" s="7" t="s">
        <v>525</v>
      </c>
      <c r="C58" s="7">
        <v>0</v>
      </c>
      <c r="D58" s="7">
        <f t="shared" si="10"/>
        <v>0</v>
      </c>
      <c r="F58" s="120" t="s">
        <v>869</v>
      </c>
      <c r="G58" s="120" t="s">
        <v>870</v>
      </c>
      <c r="H58" s="129">
        <f>C296</f>
        <v>9148.24</v>
      </c>
      <c r="I58" s="129">
        <f>D296</f>
        <v>9148.24</v>
      </c>
      <c r="J58" s="129"/>
      <c r="K58" s="129"/>
    </row>
    <row r="59" spans="1:11" x14ac:dyDescent="0.2">
      <c r="A59" s="6" t="s">
        <v>526</v>
      </c>
      <c r="B59" s="7" t="s">
        <v>527</v>
      </c>
      <c r="C59" s="7">
        <v>887196.93574705161</v>
      </c>
      <c r="D59" s="7">
        <f>SUM(D53:D58)</f>
        <v>887196.93574705161</v>
      </c>
      <c r="F59" s="120" t="s">
        <v>871</v>
      </c>
      <c r="G59" s="120" t="s">
        <v>872</v>
      </c>
      <c r="H59" s="129">
        <f>C297</f>
        <v>8684.9981660841731</v>
      </c>
      <c r="I59" s="129">
        <f>D297</f>
        <v>8684.9981660841731</v>
      </c>
      <c r="J59" s="129"/>
      <c r="K59" s="129"/>
    </row>
    <row r="60" spans="1:11" x14ac:dyDescent="0.2">
      <c r="C60" s="32"/>
      <c r="F60" s="120" t="s">
        <v>874</v>
      </c>
      <c r="G60" s="120" t="s">
        <v>975</v>
      </c>
      <c r="H60" s="129">
        <f>C299</f>
        <v>0</v>
      </c>
      <c r="I60" s="129">
        <f>D299</f>
        <v>0</v>
      </c>
    </row>
    <row r="61" spans="1:11" ht="15.75" x14ac:dyDescent="0.25">
      <c r="B61" s="43" t="s">
        <v>528</v>
      </c>
      <c r="F61" s="120" t="s">
        <v>876</v>
      </c>
      <c r="G61" s="120" t="s">
        <v>976</v>
      </c>
      <c r="H61" s="129">
        <f t="shared" ref="H61:I64" si="11">C301</f>
        <v>20846540.417683154</v>
      </c>
      <c r="I61" s="129">
        <f t="shared" si="11"/>
        <v>20846540.417683154</v>
      </c>
    </row>
    <row r="62" spans="1:11" x14ac:dyDescent="0.2">
      <c r="A62" s="6" t="s">
        <v>529</v>
      </c>
      <c r="B62" s="7" t="s">
        <v>530</v>
      </c>
      <c r="C62" s="47">
        <v>3.5000000000000003E-2</v>
      </c>
      <c r="D62" s="7">
        <f>C62</f>
        <v>3.5000000000000003E-2</v>
      </c>
      <c r="F62" s="120" t="s">
        <v>878</v>
      </c>
      <c r="G62" s="120" t="s">
        <v>977</v>
      </c>
      <c r="H62" s="129">
        <f t="shared" si="11"/>
        <v>8022252.870050001</v>
      </c>
      <c r="I62" s="129">
        <f t="shared" si="11"/>
        <v>8022252.870050001</v>
      </c>
    </row>
    <row r="63" spans="1:11" x14ac:dyDescent="0.2">
      <c r="A63" s="6" t="s">
        <v>531</v>
      </c>
      <c r="B63" s="7" t="s">
        <v>532</v>
      </c>
      <c r="C63" s="65">
        <v>999999999</v>
      </c>
      <c r="D63" s="7">
        <f>C63</f>
        <v>999999999</v>
      </c>
      <c r="F63" s="120" t="s">
        <v>880</v>
      </c>
      <c r="G63" s="120" t="s">
        <v>978</v>
      </c>
      <c r="H63" s="129">
        <f t="shared" si="11"/>
        <v>825030.79</v>
      </c>
      <c r="I63" s="129">
        <f t="shared" si="11"/>
        <v>825030.79</v>
      </c>
    </row>
    <row r="64" spans="1:11" x14ac:dyDescent="0.2">
      <c r="B64" s="7" t="s">
        <v>533</v>
      </c>
      <c r="C64" s="65"/>
      <c r="D64" s="65"/>
      <c r="F64" s="120" t="s">
        <v>882</v>
      </c>
      <c r="G64" s="120" t="s">
        <v>883</v>
      </c>
      <c r="H64" s="129">
        <f t="shared" si="11"/>
        <v>11999256.757633153</v>
      </c>
      <c r="I64" s="129">
        <f t="shared" si="11"/>
        <v>11999256.757633153</v>
      </c>
    </row>
    <row r="65" spans="1:9" x14ac:dyDescent="0.2">
      <c r="B65" s="7" t="s">
        <v>534</v>
      </c>
      <c r="C65" s="65"/>
      <c r="D65" s="65"/>
    </row>
    <row r="66" spans="1:9" x14ac:dyDescent="0.2">
      <c r="B66" s="7" t="s">
        <v>535</v>
      </c>
      <c r="C66" s="65"/>
      <c r="D66" s="65"/>
      <c r="F66" s="140"/>
      <c r="G66" s="141"/>
      <c r="H66" s="142"/>
      <c r="I66" s="142"/>
    </row>
    <row r="67" spans="1:9" x14ac:dyDescent="0.2">
      <c r="B67" s="7" t="s">
        <v>536</v>
      </c>
      <c r="C67" s="65"/>
      <c r="D67" s="65"/>
      <c r="F67" s="140"/>
      <c r="G67" s="141"/>
      <c r="H67" s="142"/>
      <c r="I67" s="142"/>
    </row>
    <row r="68" spans="1:9" x14ac:dyDescent="0.2">
      <c r="A68" s="6" t="s">
        <v>537</v>
      </c>
      <c r="B68" s="7" t="s">
        <v>538</v>
      </c>
      <c r="C68" s="65">
        <v>999999999</v>
      </c>
      <c r="D68" s="7">
        <f>C68</f>
        <v>999999999</v>
      </c>
      <c r="F68" s="140"/>
      <c r="G68" s="141"/>
      <c r="H68" s="142"/>
      <c r="I68" s="142"/>
    </row>
    <row r="69" spans="1:9" x14ac:dyDescent="0.2">
      <c r="B69" s="7" t="s">
        <v>533</v>
      </c>
      <c r="C69" s="65"/>
      <c r="D69" s="65"/>
      <c r="F69" s="140"/>
      <c r="G69" s="141"/>
      <c r="H69" s="142"/>
      <c r="I69" s="142"/>
    </row>
    <row r="70" spans="1:9" x14ac:dyDescent="0.2">
      <c r="B70" s="7" t="s">
        <v>539</v>
      </c>
      <c r="C70" s="65"/>
      <c r="D70" s="65"/>
      <c r="F70" s="140"/>
      <c r="G70" s="141"/>
      <c r="H70" s="142"/>
      <c r="I70" s="142"/>
    </row>
    <row r="71" spans="1:9" x14ac:dyDescent="0.2">
      <c r="B71" s="7" t="s">
        <v>540</v>
      </c>
      <c r="C71" s="65"/>
      <c r="D71" s="65"/>
      <c r="F71" s="120"/>
      <c r="G71" s="120"/>
      <c r="H71" s="120"/>
      <c r="I71" s="120"/>
    </row>
    <row r="72" spans="1:9" x14ac:dyDescent="0.2">
      <c r="B72" s="7" t="s">
        <v>541</v>
      </c>
      <c r="C72" s="65"/>
      <c r="D72" s="65"/>
      <c r="F72" s="140"/>
      <c r="G72" s="143"/>
      <c r="H72" s="142"/>
      <c r="I72" s="142"/>
    </row>
    <row r="73" spans="1:9" x14ac:dyDescent="0.2">
      <c r="A73" s="6" t="s">
        <v>542</v>
      </c>
      <c r="B73" s="7" t="s">
        <v>543</v>
      </c>
      <c r="C73" s="67">
        <v>0</v>
      </c>
      <c r="D73" s="7">
        <f>C73</f>
        <v>0</v>
      </c>
      <c r="F73" s="140"/>
      <c r="G73" s="143"/>
      <c r="H73" s="142"/>
      <c r="I73" s="142"/>
    </row>
    <row r="74" spans="1:9" x14ac:dyDescent="0.2">
      <c r="A74" s="6" t="s">
        <v>544</v>
      </c>
      <c r="B74" s="7" t="s">
        <v>545</v>
      </c>
      <c r="C74" s="67">
        <v>0</v>
      </c>
      <c r="D74" s="7">
        <f>C74</f>
        <v>0</v>
      </c>
    </row>
    <row r="75" spans="1:9" x14ac:dyDescent="0.2">
      <c r="A75" s="6" t="s">
        <v>546</v>
      </c>
      <c r="B75" s="7" t="s">
        <v>547</v>
      </c>
      <c r="C75">
        <v>1100000</v>
      </c>
      <c r="D75" s="7">
        <f>C75</f>
        <v>1100000</v>
      </c>
    </row>
    <row r="76" spans="1:9" x14ac:dyDescent="0.2">
      <c r="A76" s="73"/>
      <c r="B76" s="74" t="s">
        <v>548</v>
      </c>
      <c r="C76" s="75">
        <v>1157745.67</v>
      </c>
      <c r="D76" s="7">
        <f>C76</f>
        <v>1157745.67</v>
      </c>
    </row>
    <row r="77" spans="1:9" x14ac:dyDescent="0.2">
      <c r="A77" s="73"/>
      <c r="B77" s="74" t="s">
        <v>549</v>
      </c>
      <c r="C77" s="74">
        <v>6568606.1950000003</v>
      </c>
      <c r="D77" s="7">
        <f>C77</f>
        <v>6568606.1950000003</v>
      </c>
    </row>
    <row r="78" spans="1:9" x14ac:dyDescent="0.2">
      <c r="A78" s="77">
        <v>0.08</v>
      </c>
    </row>
    <row r="79" spans="1:9" ht="15.75" x14ac:dyDescent="0.25">
      <c r="B79" s="43" t="s">
        <v>550</v>
      </c>
    </row>
    <row r="80" spans="1:9" x14ac:dyDescent="0.2">
      <c r="A80" s="6" t="s">
        <v>551</v>
      </c>
      <c r="B80" s="7" t="s">
        <v>552</v>
      </c>
      <c r="C80" s="18">
        <f>C12</f>
        <v>1944</v>
      </c>
      <c r="D80" s="18">
        <f>D12</f>
        <v>1944</v>
      </c>
    </row>
    <row r="81" spans="1:5" x14ac:dyDescent="0.2">
      <c r="A81" s="6" t="s">
        <v>553</v>
      </c>
      <c r="B81" s="7" t="s">
        <v>554</v>
      </c>
      <c r="C81" s="18">
        <f t="shared" ref="C81:D84" si="12">C20</f>
        <v>2023.5</v>
      </c>
      <c r="D81" s="18">
        <f t="shared" si="12"/>
        <v>2023.5</v>
      </c>
    </row>
    <row r="82" spans="1:5" x14ac:dyDescent="0.2">
      <c r="A82" s="6" t="s">
        <v>555</v>
      </c>
      <c r="B82" s="7" t="s">
        <v>556</v>
      </c>
      <c r="C82" s="18">
        <f t="shared" si="12"/>
        <v>2271.5</v>
      </c>
      <c r="D82" s="18">
        <f t="shared" si="12"/>
        <v>2271.5</v>
      </c>
    </row>
    <row r="83" spans="1:5" x14ac:dyDescent="0.2">
      <c r="A83" s="6" t="s">
        <v>557</v>
      </c>
      <c r="B83" s="7" t="s">
        <v>558</v>
      </c>
      <c r="C83" s="18">
        <f t="shared" si="12"/>
        <v>2449</v>
      </c>
      <c r="D83" s="18">
        <f t="shared" si="12"/>
        <v>2449</v>
      </c>
    </row>
    <row r="84" spans="1:5" x14ac:dyDescent="0.2">
      <c r="A84" s="6" t="s">
        <v>559</v>
      </c>
      <c r="B84" s="7" t="s">
        <v>560</v>
      </c>
      <c r="C84" s="18">
        <f t="shared" si="12"/>
        <v>2539</v>
      </c>
      <c r="D84" s="18">
        <f t="shared" si="12"/>
        <v>2539</v>
      </c>
    </row>
    <row r="85" spans="1:5" x14ac:dyDescent="0.2">
      <c r="A85" s="6" t="s">
        <v>561</v>
      </c>
      <c r="B85" s="7" t="s">
        <v>562</v>
      </c>
      <c r="C85" s="18">
        <f>ROUND(MAX(C80,ROUND(AVERAGE(C80:C81),1),ROUND(AVERAGE(C80:C82),1),ROUND(AVERAGE(C80:C83),1),ROUND(AVERAGE(C80:C84),1)),1)</f>
        <v>2245.4</v>
      </c>
      <c r="D85" s="18">
        <f>ROUND(MAX(D80,ROUND(AVERAGE(D80:D81),1),ROUND(AVERAGE(D80:D82),1),ROUND(AVERAGE(D80:D83),1),ROUND(AVERAGE(D80:D84),1)),1)</f>
        <v>2245.4</v>
      </c>
      <c r="E85" s="122" t="s">
        <v>912</v>
      </c>
    </row>
    <row r="86" spans="1:5" x14ac:dyDescent="0.2">
      <c r="B86" s="7" t="s">
        <v>563</v>
      </c>
    </row>
    <row r="87" spans="1:5" x14ac:dyDescent="0.2">
      <c r="B87" s="7" t="s">
        <v>564</v>
      </c>
    </row>
    <row r="88" spans="1:5" x14ac:dyDescent="0.2">
      <c r="A88" s="6" t="s">
        <v>565</v>
      </c>
      <c r="B88" s="7" t="s">
        <v>566</v>
      </c>
      <c r="C88" s="49">
        <f>ROUND(C6*2*$A$78,2)</f>
        <v>0.4</v>
      </c>
      <c r="D88" s="49">
        <f>ROUND(D6*2*$A$78,2)</f>
        <v>0.4</v>
      </c>
    </row>
    <row r="89" spans="1:5" x14ac:dyDescent="0.2">
      <c r="A89" s="6" t="s">
        <v>567</v>
      </c>
      <c r="B89" s="7" t="s">
        <v>568</v>
      </c>
      <c r="C89" s="23">
        <f>C25</f>
        <v>32</v>
      </c>
      <c r="D89" s="23">
        <f>D25</f>
        <v>32</v>
      </c>
    </row>
    <row r="90" spans="1:5" x14ac:dyDescent="0.2">
      <c r="A90" s="6" t="s">
        <v>569</v>
      </c>
      <c r="B90" s="7" t="s">
        <v>570</v>
      </c>
      <c r="C90" s="23">
        <f>C31</f>
        <v>0</v>
      </c>
      <c r="D90" s="23">
        <f>D31</f>
        <v>0</v>
      </c>
    </row>
    <row r="91" spans="1:5" x14ac:dyDescent="0.2">
      <c r="A91" s="6" t="s">
        <v>571</v>
      </c>
      <c r="B91" s="7" t="s">
        <v>572</v>
      </c>
      <c r="C91" s="23">
        <f>C27</f>
        <v>0</v>
      </c>
      <c r="D91" s="23">
        <f>D27</f>
        <v>0</v>
      </c>
    </row>
    <row r="92" spans="1:5" x14ac:dyDescent="0.2">
      <c r="A92" s="6" t="s">
        <v>573</v>
      </c>
      <c r="B92" s="7" t="s">
        <v>574</v>
      </c>
      <c r="C92" s="23">
        <f>ROUND(C29*2*$A$78,2)</f>
        <v>0</v>
      </c>
      <c r="D92" s="23">
        <f>ROUND(D29*2*$A$78,2)</f>
        <v>0</v>
      </c>
    </row>
    <row r="93" spans="1:5" x14ac:dyDescent="0.2">
      <c r="A93" s="6" t="s">
        <v>575</v>
      </c>
      <c r="B93" s="7" t="s">
        <v>576</v>
      </c>
      <c r="C93" s="34">
        <f>IF(AND((C85+C88+C89+C90+C91+C92)&lt;50,(C9=0)),50,(C85+C88+C89+C90+C91+C92))</f>
        <v>2277.8000000000002</v>
      </c>
      <c r="D93" s="34">
        <f>IF(AND((D85+D88+D89+D90+D91+D92)&lt;50,(D9=0)),50,(D85+D88+D89+D90+D91+D92))</f>
        <v>2277.8000000000002</v>
      </c>
    </row>
    <row r="94" spans="1:5" x14ac:dyDescent="0.2">
      <c r="A94" s="6" t="s">
        <v>577</v>
      </c>
      <c r="B94" s="7" t="s">
        <v>979</v>
      </c>
      <c r="C94" s="23">
        <f>C10+C11</f>
        <v>1</v>
      </c>
      <c r="D94" s="23">
        <f>D10+D11</f>
        <v>1</v>
      </c>
    </row>
    <row r="95" spans="1:5" x14ac:dyDescent="0.2">
      <c r="A95" s="6" t="s">
        <v>579</v>
      </c>
      <c r="B95" s="7" t="s">
        <v>980</v>
      </c>
      <c r="C95" s="23">
        <f>C32</f>
        <v>0</v>
      </c>
      <c r="D95" s="23">
        <f>D32</f>
        <v>0</v>
      </c>
    </row>
    <row r="96" spans="1:5" x14ac:dyDescent="0.2">
      <c r="A96" s="6" t="s">
        <v>581</v>
      </c>
      <c r="B96" s="7" t="s">
        <v>582</v>
      </c>
      <c r="C96" s="20">
        <f>C9</f>
        <v>0</v>
      </c>
      <c r="D96" s="20">
        <f>D9</f>
        <v>0</v>
      </c>
    </row>
    <row r="97" spans="1:7" x14ac:dyDescent="0.2">
      <c r="A97" s="6" t="s">
        <v>583</v>
      </c>
      <c r="B97" s="7" t="s">
        <v>584</v>
      </c>
      <c r="C97" s="20">
        <f>C30</f>
        <v>0</v>
      </c>
      <c r="D97" s="20">
        <f>D30</f>
        <v>0</v>
      </c>
    </row>
    <row r="98" spans="1:7" x14ac:dyDescent="0.2">
      <c r="A98" s="6" t="s">
        <v>585</v>
      </c>
      <c r="B98" s="7" t="s">
        <v>586</v>
      </c>
      <c r="C98" s="34">
        <f>ROUND(SUM(C93:C97),1)</f>
        <v>2278.8000000000002</v>
      </c>
      <c r="D98" s="34">
        <f>ROUND(SUM(D93:D97),1)</f>
        <v>2278.8000000000002</v>
      </c>
    </row>
    <row r="99" spans="1:7" ht="15.75" x14ac:dyDescent="0.25">
      <c r="A99" s="6" t="s">
        <v>587</v>
      </c>
      <c r="B99" s="43" t="s">
        <v>588</v>
      </c>
      <c r="C99" s="23">
        <f>C98-C100</f>
        <v>2278.8000000000002</v>
      </c>
      <c r="D99" s="23">
        <f>D98-D100</f>
        <v>2278.8000000000002</v>
      </c>
    </row>
    <row r="100" spans="1:7" ht="15.75" x14ac:dyDescent="0.25">
      <c r="A100" s="6" t="s">
        <v>589</v>
      </c>
      <c r="B100" s="43" t="s">
        <v>590</v>
      </c>
      <c r="C100" s="18">
        <f>C90+C91+C92+C97+C95</f>
        <v>0</v>
      </c>
      <c r="D100" s="18">
        <f>D90+D91+D92+D97+D95</f>
        <v>0</v>
      </c>
      <c r="G100" s="7">
        <f>C101-F100-25</f>
        <v>-25</v>
      </c>
    </row>
    <row r="101" spans="1:7" ht="15.75" x14ac:dyDescent="0.25">
      <c r="A101" s="6"/>
      <c r="B101" s="43"/>
      <c r="C101" s="18"/>
      <c r="D101" s="18"/>
    </row>
    <row r="102" spans="1:7" ht="15.75" x14ac:dyDescent="0.25">
      <c r="A102" s="6"/>
      <c r="B102" s="43"/>
      <c r="C102" s="18"/>
      <c r="D102" s="18"/>
    </row>
    <row r="103" spans="1:7" ht="15.75" x14ac:dyDescent="0.25">
      <c r="A103" s="82"/>
      <c r="B103" s="83" t="s">
        <v>591</v>
      </c>
      <c r="C103" s="82"/>
      <c r="D103" s="82"/>
    </row>
    <row r="104" spans="1:7" x14ac:dyDescent="0.2">
      <c r="A104" s="6" t="s">
        <v>592</v>
      </c>
      <c r="B104" s="7" t="s">
        <v>593</v>
      </c>
      <c r="C104" s="33">
        <f>IF(AND(C18&gt;0,C98&lt;=500),C98-ROUND((C18*0.65),1),0)</f>
        <v>0</v>
      </c>
      <c r="D104" s="33">
        <f>IF(AND(D18&gt;0,D98&lt;=500),D98-ROUND((D18*0.65),1),0)</f>
        <v>0</v>
      </c>
    </row>
    <row r="105" spans="1:7" x14ac:dyDescent="0.2">
      <c r="B105" s="7" t="s">
        <v>594</v>
      </c>
      <c r="C105" s="84"/>
      <c r="D105" s="84"/>
    </row>
    <row r="106" spans="1:7" x14ac:dyDescent="0.2">
      <c r="A106" s="6" t="s">
        <v>595</v>
      </c>
      <c r="B106" s="7" t="s">
        <v>596</v>
      </c>
      <c r="C106" s="32">
        <f>IF(C104&gt;0,ROUND(IF(C104&lt;276,((276-C104)*0.00376159)+1.5457,IF(C104&lt;459,((459-C104)*0.00167869)+1.2385,IF(C104&lt;1027,((1027-C104)*0.00020599)+1.1215,0))),4),0)</f>
        <v>0</v>
      </c>
      <c r="D106" s="32">
        <f>IF(D104&gt;0,ROUND(IF(D104&lt;276,((276-D104)*0.00376159)+1.5457,IF(D104&lt;459,((459-D104)*0.00167869)+1.2385,IF(D104&lt;1027,((1027-D104)*0.00020599)+1.1215,0))),4),0)</f>
        <v>0</v>
      </c>
    </row>
    <row r="107" spans="1:7" x14ac:dyDescent="0.2">
      <c r="A107" s="6" t="s">
        <v>597</v>
      </c>
      <c r="B107" s="7" t="s">
        <v>598</v>
      </c>
      <c r="C107" s="32">
        <f>ROUND(IF(C98&lt;276,((276-C98)*0.00376159)+1.5457,IF(C98&lt;459,((459-C98)*0.00167869)+1.2385,IF(C98&lt;1027,((1027-C98)*0.00020599)+1.1215,IF(C98&lt;2293,((2293-C98)*0.00005387)+1.0533,IF(C98&lt;3500,((3500-C98)*0.00001367)+1.0368,IF(C98&lt;5000,((5000-C98)*0.00000473)+1.0297,IF(C98&gt;=5000,1.0297))))))),4)</f>
        <v>1.0541</v>
      </c>
      <c r="D107" s="32">
        <f>ROUND(IF(D98&lt;276,((276-D98)*0.00376159)+1.5457,IF(D98&lt;459,((459-D98)*0.00167869)+1.2385,IF(D98&lt;1027,((1027-D98)*0.00020599)+1.1215,IF(D98&lt;2293,((2293-D98)*0.00005387)+1.0533,IF(D98&lt;3500,((3500-D98)*0.00001367)+1.0368,IF(D98&lt;5000,((5000-D98)*0.00000473)+1.0297,IF(D98&gt;=5000,1.0297))))))),4)</f>
        <v>1.0541</v>
      </c>
    </row>
    <row r="108" spans="1:7" x14ac:dyDescent="0.2">
      <c r="A108" s="6" t="s">
        <v>599</v>
      </c>
      <c r="B108" s="7" t="s">
        <v>600</v>
      </c>
      <c r="C108" s="32">
        <f>MAX(C106,C107)</f>
        <v>1.0541</v>
      </c>
      <c r="D108" s="32">
        <f>MAX(D106,D107)</f>
        <v>1.0541</v>
      </c>
    </row>
    <row r="109" spans="1:7" x14ac:dyDescent="0.2">
      <c r="B109" s="7" t="s">
        <v>601</v>
      </c>
    </row>
    <row r="110" spans="1:7" ht="15.75" x14ac:dyDescent="0.25">
      <c r="A110" s="6" t="s">
        <v>602</v>
      </c>
      <c r="B110" s="43" t="s">
        <v>603</v>
      </c>
      <c r="C110" s="32">
        <f>ROUND(IF(C98&lt;453.5,0.825-(0.0000639*(453.5-C98)),IF(C98&lt;1567.5,0.8595-(0.000031*(1567.5-C98)),IF(C98&lt;6682,0.885-(0.000005*(6682-C98)),IF(C98&lt;30000,0.905-(0.0000009*(30000-C98)),0.905)))),4)</f>
        <v>0.86299999999999999</v>
      </c>
      <c r="D110" s="32">
        <f>ROUND(IF(D98&lt;453.5,0.825-(0.0000639*(453.5-D98)),IF(D98&lt;1567.5,0.8595-(0.000031*(1567.5-D98)),IF(D98&lt;6682,0.885-(0.000005*(6682-D98)),IF(D98&lt;30000,0.905-(0.0000009*(30000-D98)),0.905)))),4)</f>
        <v>0.86299999999999999</v>
      </c>
    </row>
    <row r="111" spans="1:7" x14ac:dyDescent="0.2">
      <c r="B111" s="7" t="s">
        <v>601</v>
      </c>
    </row>
    <row r="112" spans="1:7" ht="15.75" x14ac:dyDescent="0.25">
      <c r="A112" s="6" t="s">
        <v>601</v>
      </c>
      <c r="B112" s="43" t="s">
        <v>604</v>
      </c>
      <c r="C112" s="84"/>
      <c r="D112" s="84"/>
    </row>
    <row r="113" spans="1:4" x14ac:dyDescent="0.2">
      <c r="A113" s="6" t="s">
        <v>605</v>
      </c>
      <c r="B113" s="7" t="s">
        <v>606</v>
      </c>
      <c r="C113" s="7">
        <f>+C35</f>
        <v>7478.16</v>
      </c>
      <c r="D113" s="7">
        <f>+D35</f>
        <v>7478.16</v>
      </c>
    </row>
    <row r="114" spans="1:4" x14ac:dyDescent="0.2">
      <c r="A114" s="6" t="s">
        <v>607</v>
      </c>
      <c r="B114" s="7" t="s">
        <v>608</v>
      </c>
      <c r="C114" s="32">
        <f>+C110</f>
        <v>0.86299999999999999</v>
      </c>
      <c r="D114" s="32">
        <f>+D110</f>
        <v>0.86299999999999999</v>
      </c>
    </row>
    <row r="115" spans="1:4" x14ac:dyDescent="0.2">
      <c r="A115" s="6" t="s">
        <v>609</v>
      </c>
      <c r="B115" s="7" t="s">
        <v>610</v>
      </c>
      <c r="C115" s="86">
        <f>C38</f>
        <v>1.1950000000000001</v>
      </c>
      <c r="D115" s="86">
        <f>D38</f>
        <v>1.1950000000000001</v>
      </c>
    </row>
    <row r="116" spans="1:4" x14ac:dyDescent="0.2">
      <c r="A116" s="6" t="s">
        <v>611</v>
      </c>
      <c r="B116" s="7" t="s">
        <v>612</v>
      </c>
      <c r="C116" s="7">
        <f>+C35</f>
        <v>7478.16</v>
      </c>
      <c r="D116" s="7">
        <f>+D35</f>
        <v>7478.16</v>
      </c>
    </row>
    <row r="117" spans="1:4" x14ac:dyDescent="0.2">
      <c r="A117" s="6" t="s">
        <v>613</v>
      </c>
      <c r="B117" s="7" t="s">
        <v>614</v>
      </c>
      <c r="C117" s="32">
        <f>1-C110</f>
        <v>0.13700000000000001</v>
      </c>
      <c r="D117" s="32">
        <f>1-D110</f>
        <v>0.13700000000000001</v>
      </c>
    </row>
    <row r="118" spans="1:4" x14ac:dyDescent="0.2">
      <c r="A118" s="6" t="s">
        <v>615</v>
      </c>
      <c r="B118" s="7" t="s">
        <v>616</v>
      </c>
      <c r="C118" s="32">
        <f>C108</f>
        <v>1.0541</v>
      </c>
      <c r="D118" s="32">
        <f>D108</f>
        <v>1.0541</v>
      </c>
    </row>
    <row r="119" spans="1:4" x14ac:dyDescent="0.2">
      <c r="A119" s="6" t="s">
        <v>617</v>
      </c>
      <c r="B119" s="7" t="s">
        <v>604</v>
      </c>
      <c r="C119" s="61">
        <f>((C113*C114*C115)+(C117*C116))*C118</f>
        <v>9209.2734142179597</v>
      </c>
      <c r="D119" s="61">
        <f>((D113*D114*D115)+(D117*D116))*D118</f>
        <v>9209.2734142179597</v>
      </c>
    </row>
    <row r="120" spans="1:4" x14ac:dyDescent="0.2">
      <c r="B120" s="7" t="s">
        <v>618</v>
      </c>
    </row>
    <row r="121" spans="1:4" x14ac:dyDescent="0.2">
      <c r="B121" s="7" t="s">
        <v>619</v>
      </c>
    </row>
    <row r="122" spans="1:4" x14ac:dyDescent="0.2">
      <c r="A122" s="6" t="s">
        <v>620</v>
      </c>
      <c r="B122" s="7" t="s">
        <v>981</v>
      </c>
      <c r="C122" s="18">
        <f>ROUND(C93,1)</f>
        <v>2277.8000000000002</v>
      </c>
      <c r="D122" s="18">
        <f>ROUND(D93,1)</f>
        <v>2277.8000000000002</v>
      </c>
    </row>
    <row r="123" spans="1:4" x14ac:dyDescent="0.2">
      <c r="A123" s="6" t="s">
        <v>622</v>
      </c>
      <c r="B123" s="7" t="s">
        <v>623</v>
      </c>
      <c r="C123" s="7">
        <f>ROUND(C122*C119,2)</f>
        <v>20976882.98</v>
      </c>
      <c r="D123" s="7">
        <f>ROUND(D122*D119,2)</f>
        <v>20976882.98</v>
      </c>
    </row>
    <row r="124" spans="1:4" x14ac:dyDescent="0.2">
      <c r="B124" s="7" t="s">
        <v>624</v>
      </c>
    </row>
    <row r="125" spans="1:4" x14ac:dyDescent="0.2">
      <c r="A125" s="6" t="s">
        <v>601</v>
      </c>
      <c r="C125" s="18"/>
      <c r="D125" s="18"/>
    </row>
    <row r="126" spans="1:4" ht="15.75" x14ac:dyDescent="0.25">
      <c r="B126" s="43" t="s">
        <v>625</v>
      </c>
      <c r="C126" s="90"/>
      <c r="D126" s="90"/>
    </row>
    <row r="127" spans="1:4" x14ac:dyDescent="0.2">
      <c r="A127" s="6" t="s">
        <v>626</v>
      </c>
      <c r="B127" s="7" t="s">
        <v>627</v>
      </c>
      <c r="C127" s="29">
        <f>C13</f>
        <v>353</v>
      </c>
      <c r="D127" s="29">
        <f>D13</f>
        <v>353</v>
      </c>
    </row>
    <row r="128" spans="1:4" x14ac:dyDescent="0.2">
      <c r="A128" s="6" t="s">
        <v>628</v>
      </c>
      <c r="B128" s="7" t="s">
        <v>629</v>
      </c>
      <c r="C128" s="29">
        <f>C16</f>
        <v>1261</v>
      </c>
      <c r="D128" s="29">
        <f>D16</f>
        <v>1261</v>
      </c>
    </row>
    <row r="129" spans="1:5" x14ac:dyDescent="0.2">
      <c r="A129" s="6" t="s">
        <v>630</v>
      </c>
      <c r="B129" s="7" t="s">
        <v>631</v>
      </c>
      <c r="C129" s="91">
        <f>ROUND(C127/C128,4)</f>
        <v>0.27989999999999998</v>
      </c>
      <c r="D129" s="91">
        <f>ROUND(D127/D128,4)</f>
        <v>0.27989999999999998</v>
      </c>
    </row>
    <row r="130" spans="1:5" x14ac:dyDescent="0.2">
      <c r="A130" s="6" t="s">
        <v>632</v>
      </c>
      <c r="B130" s="7" t="s">
        <v>633</v>
      </c>
      <c r="C130" s="18">
        <f>(C129*C17)</f>
        <v>557.00099999999998</v>
      </c>
      <c r="D130" s="18">
        <f>(D129*D17)</f>
        <v>557.00099999999998</v>
      </c>
    </row>
    <row r="131" spans="1:5" x14ac:dyDescent="0.2">
      <c r="A131" s="6" t="s">
        <v>634</v>
      </c>
      <c r="B131" s="7" t="s">
        <v>635</v>
      </c>
      <c r="C131" s="18">
        <f>C14</f>
        <v>571</v>
      </c>
      <c r="D131" s="18">
        <f>D14</f>
        <v>571</v>
      </c>
    </row>
    <row r="132" spans="1:5" x14ac:dyDescent="0.2">
      <c r="A132" s="6" t="s">
        <v>636</v>
      </c>
      <c r="B132" s="20" t="s">
        <v>637</v>
      </c>
      <c r="C132" s="20">
        <f>ROUND(MAX(C130,C131),1)</f>
        <v>571</v>
      </c>
      <c r="D132" s="20">
        <f>ROUND(MAX(D130,D131),1)</f>
        <v>571</v>
      </c>
      <c r="E132" s="122" t="s">
        <v>912</v>
      </c>
    </row>
    <row r="133" spans="1:5" x14ac:dyDescent="0.2">
      <c r="A133" s="6"/>
      <c r="B133" s="7" t="s">
        <v>638</v>
      </c>
      <c r="C133" s="18"/>
      <c r="D133" s="18"/>
    </row>
    <row r="134" spans="1:5" x14ac:dyDescent="0.2">
      <c r="A134" s="6" t="s">
        <v>639</v>
      </c>
      <c r="B134" s="7" t="s">
        <v>640</v>
      </c>
      <c r="C134" s="32">
        <f>ROUND((C132/C17),4)</f>
        <v>0.28689999999999999</v>
      </c>
      <c r="D134" s="32">
        <f>ROUND((D132/D17),4)</f>
        <v>0.28689999999999999</v>
      </c>
    </row>
    <row r="135" spans="1:5" x14ac:dyDescent="0.2">
      <c r="B135" s="7" t="s">
        <v>641</v>
      </c>
    </row>
    <row r="136" spans="1:5" x14ac:dyDescent="0.2">
      <c r="A136" s="93" t="s">
        <v>642</v>
      </c>
      <c r="B136" s="47" t="s">
        <v>643</v>
      </c>
      <c r="C136" s="47">
        <f>C39</f>
        <v>0.12</v>
      </c>
      <c r="D136" s="47">
        <f>D39</f>
        <v>0.12</v>
      </c>
    </row>
    <row r="137" spans="1:5" x14ac:dyDescent="0.2">
      <c r="A137" s="6" t="s">
        <v>644</v>
      </c>
      <c r="B137" s="7" t="s">
        <v>645</v>
      </c>
      <c r="C137" s="32">
        <f>ROUND(IF((C134-C15)*0.3&lt;0=TRUE(),0,IF((C98&lt;=50000),ROUND((C134-C15)*0.3,6),0)),4)</f>
        <v>0</v>
      </c>
      <c r="D137" s="32">
        <f>ROUND(IF((D134-D15)*0.3&lt;0=TRUE(),0,IF((D98&lt;=50000),ROUND((D134-D15)*0.3,6),0)),4)</f>
        <v>0</v>
      </c>
    </row>
    <row r="138" spans="1:5" x14ac:dyDescent="0.2">
      <c r="B138" s="7" t="s">
        <v>646</v>
      </c>
    </row>
    <row r="139" spans="1:5" x14ac:dyDescent="0.2">
      <c r="A139" s="6" t="s">
        <v>647</v>
      </c>
      <c r="B139" s="7" t="s">
        <v>648</v>
      </c>
      <c r="C139" s="32">
        <f>ROUND(IF((C134-C15)*0.36&lt;0=TRUE(),0,IF((C98&gt;50000),(C134-C15)*0.36,0)),4)</f>
        <v>0</v>
      </c>
      <c r="D139" s="32">
        <f>ROUND(IF((D134-D15)*0.36&lt;0=TRUE(),0,IF((D98&gt;50000),(D134-D15)*0.36,0)),4)</f>
        <v>0</v>
      </c>
    </row>
    <row r="140" spans="1:5" x14ac:dyDescent="0.2">
      <c r="B140" s="7" t="s">
        <v>649</v>
      </c>
    </row>
    <row r="141" spans="1:5" x14ac:dyDescent="0.2">
      <c r="A141" s="6" t="s">
        <v>650</v>
      </c>
      <c r="B141" s="7" t="s">
        <v>651</v>
      </c>
      <c r="C141" s="94">
        <f>MAX(C137,C139)</f>
        <v>0</v>
      </c>
      <c r="D141" s="94">
        <f>MAX(D137,D139)</f>
        <v>0</v>
      </c>
    </row>
    <row r="142" spans="1:5" x14ac:dyDescent="0.2">
      <c r="B142" s="7" t="s">
        <v>652</v>
      </c>
    </row>
    <row r="143" spans="1:5" x14ac:dyDescent="0.2">
      <c r="A143" s="6" t="s">
        <v>653</v>
      </c>
      <c r="B143" s="7" t="s">
        <v>654</v>
      </c>
      <c r="C143" s="32">
        <f>MIN(0.3,(C136+C141))</f>
        <v>0.12</v>
      </c>
      <c r="D143" s="32">
        <f>MIN(0.3,(D136+D141))</f>
        <v>0.12</v>
      </c>
    </row>
    <row r="144" spans="1:5" x14ac:dyDescent="0.2">
      <c r="B144" s="7" t="s">
        <v>655</v>
      </c>
    </row>
    <row r="145" spans="1:4" x14ac:dyDescent="0.2">
      <c r="A145" s="6" t="s">
        <v>656</v>
      </c>
      <c r="B145" s="7" t="s">
        <v>657</v>
      </c>
      <c r="C145" s="7">
        <f>ROUND(IF(C98&lt;=459,C119*C136*C132,0),2)</f>
        <v>0</v>
      </c>
      <c r="D145" s="7">
        <f>ROUND(IF(D98&lt;=459,D119*D136*D132,0),2)</f>
        <v>0</v>
      </c>
    </row>
    <row r="146" spans="1:4" x14ac:dyDescent="0.2">
      <c r="B146" s="7" t="s">
        <v>658</v>
      </c>
    </row>
    <row r="147" spans="1:4" x14ac:dyDescent="0.2">
      <c r="A147" s="6" t="s">
        <v>659</v>
      </c>
      <c r="B147" s="7" t="s">
        <v>660</v>
      </c>
      <c r="C147" s="7">
        <f>ROUND(IF(C98&lt;=459,0,IF(C134&lt;=C15,C119*C136*C132,0)),2)</f>
        <v>631019.41</v>
      </c>
      <c r="D147" s="7">
        <f>ROUND(IF(D98&lt;=459,0,IF(D134&lt;=D15,D119*D136*D132,0)),2)</f>
        <v>631019.41</v>
      </c>
    </row>
    <row r="148" spans="1:4" x14ac:dyDescent="0.2">
      <c r="B148" s="7" t="s">
        <v>661</v>
      </c>
    </row>
    <row r="149" spans="1:4" x14ac:dyDescent="0.2">
      <c r="A149" s="6" t="s">
        <v>662</v>
      </c>
      <c r="B149" s="7" t="s">
        <v>663</v>
      </c>
      <c r="C149" s="18">
        <f>ROUND(IF((AND((C98&lt;=459),(C134&lt;=C15)))=TRUE(),0,IF((AND(C145=0,C147=0))=TRUE(),C15*C17,0)),1)</f>
        <v>0</v>
      </c>
      <c r="D149" s="18">
        <f>ROUND(IF((AND((D98&lt;=459),(D134&lt;=D15)))=TRUE(),0,IF((AND(D145=0,D147=0))=TRUE(),D15*D17,0)),1)</f>
        <v>0</v>
      </c>
    </row>
    <row r="150" spans="1:4" x14ac:dyDescent="0.2">
      <c r="B150" s="7" t="s">
        <v>664</v>
      </c>
    </row>
    <row r="151" spans="1:4" x14ac:dyDescent="0.2">
      <c r="A151" s="6" t="s">
        <v>665</v>
      </c>
      <c r="B151" s="7" t="s">
        <v>666</v>
      </c>
      <c r="C151" s="7">
        <f>ROUND(IF((AND((C98&lt;=459),(C134&lt;=C15)))=TRUE(),0,(C119*C136*C149)),2)</f>
        <v>0</v>
      </c>
      <c r="D151" s="7">
        <f>ROUND(IF((AND((D98&lt;=459),(D134&lt;=D15)))=TRUE(),0,(D119*D136*D149)),2)</f>
        <v>0</v>
      </c>
    </row>
    <row r="152" spans="1:4" x14ac:dyDescent="0.2">
      <c r="B152" s="7" t="s">
        <v>667</v>
      </c>
    </row>
    <row r="153" spans="1:4" x14ac:dyDescent="0.2">
      <c r="A153" s="6" t="s">
        <v>668</v>
      </c>
      <c r="B153" s="7" t="s">
        <v>669</v>
      </c>
      <c r="C153" s="7">
        <f>ROUND(IF((AND((C98&lt;=459),(C134&lt;=C15)))=TRUE(),0,IF(C151=0,0,C119*C143*(C132-C149))),2)</f>
        <v>0</v>
      </c>
      <c r="D153" s="7">
        <f>ROUND(IF((AND((D98&lt;=459),(D134&lt;=D15)))=TRUE(),0,IF(D151=0,0,D119*D143*(D132-D149))),2)</f>
        <v>0</v>
      </c>
    </row>
    <row r="154" spans="1:4" x14ac:dyDescent="0.2">
      <c r="B154" s="7" t="s">
        <v>670</v>
      </c>
    </row>
    <row r="155" spans="1:4" x14ac:dyDescent="0.2">
      <c r="A155" s="6" t="s">
        <v>671</v>
      </c>
      <c r="B155" s="7" t="s">
        <v>672</v>
      </c>
      <c r="C155" s="7">
        <f>ROUND(IF((AND((C98&lt;=459),(C134&lt;=C15)))=TRUE(),0,+C151+C153),2)</f>
        <v>0</v>
      </c>
      <c r="D155" s="7">
        <f>ROUND(IF((AND((D98&lt;=459),(D134&lt;=D15)))=TRUE(),0,+D151+D153),2)</f>
        <v>0</v>
      </c>
    </row>
    <row r="156" spans="1:4" x14ac:dyDescent="0.2">
      <c r="B156" s="7" t="s">
        <v>673</v>
      </c>
    </row>
    <row r="157" spans="1:4" x14ac:dyDescent="0.2">
      <c r="A157" s="6" t="s">
        <v>674</v>
      </c>
      <c r="B157" s="7" t="s">
        <v>675</v>
      </c>
      <c r="C157" s="7">
        <f>MAX(C145,C147,C155)</f>
        <v>631019.41</v>
      </c>
      <c r="D157" s="7">
        <f>MAX(D145,D147,D155)</f>
        <v>631019.41</v>
      </c>
    </row>
    <row r="158" spans="1:4" x14ac:dyDescent="0.2">
      <c r="B158" s="7" t="s">
        <v>676</v>
      </c>
      <c r="C158" s="18"/>
      <c r="D158" s="18"/>
    </row>
    <row r="159" spans="1:4" x14ac:dyDescent="0.2">
      <c r="C159" s="65"/>
      <c r="D159" s="65"/>
    </row>
    <row r="160" spans="1:4" ht="15.75" x14ac:dyDescent="0.25">
      <c r="A160" s="6"/>
      <c r="B160" s="43" t="s">
        <v>677</v>
      </c>
      <c r="C160" s="65"/>
      <c r="D160" s="65"/>
    </row>
    <row r="161" spans="1:4" x14ac:dyDescent="0.2">
      <c r="A161" s="6" t="s">
        <v>678</v>
      </c>
      <c r="B161" s="7" t="s">
        <v>679</v>
      </c>
      <c r="C161" s="17">
        <f>C26</f>
        <v>36</v>
      </c>
      <c r="D161" s="17">
        <f>D26</f>
        <v>36</v>
      </c>
    </row>
    <row r="162" spans="1:4" x14ac:dyDescent="0.2">
      <c r="A162" s="6" t="s">
        <v>680</v>
      </c>
      <c r="B162" s="7" t="s">
        <v>681</v>
      </c>
      <c r="C162" s="65">
        <f>C119</f>
        <v>9209.2734142179597</v>
      </c>
      <c r="D162" s="65">
        <f>D119</f>
        <v>9209.2734142179597</v>
      </c>
    </row>
    <row r="163" spans="1:4" x14ac:dyDescent="0.2">
      <c r="A163" s="6" t="s">
        <v>682</v>
      </c>
      <c r="B163" s="7" t="s">
        <v>683</v>
      </c>
      <c r="C163" s="65">
        <f>C162*0.08</f>
        <v>736.74187313743676</v>
      </c>
      <c r="D163" s="65">
        <f>D162*0.08</f>
        <v>736.74187313743676</v>
      </c>
    </row>
    <row r="164" spans="1:4" x14ac:dyDescent="0.2">
      <c r="A164" s="6" t="s">
        <v>684</v>
      </c>
      <c r="B164" s="7" t="s">
        <v>685</v>
      </c>
      <c r="C164" s="65">
        <f>C161*C163</f>
        <v>26522.707432947722</v>
      </c>
      <c r="D164" s="65">
        <f>D161*D163</f>
        <v>26522.707432947722</v>
      </c>
    </row>
    <row r="165" spans="1:4" x14ac:dyDescent="0.2">
      <c r="C165" s="65"/>
      <c r="D165" s="65"/>
    </row>
    <row r="166" spans="1:4" ht="15.75" x14ac:dyDescent="0.25">
      <c r="A166" s="6"/>
      <c r="B166" s="43" t="s">
        <v>982</v>
      </c>
    </row>
    <row r="167" spans="1:4" x14ac:dyDescent="0.2">
      <c r="A167" s="6" t="s">
        <v>687</v>
      </c>
      <c r="B167" s="7" t="s">
        <v>688</v>
      </c>
      <c r="C167" s="20">
        <f>C9+C30</f>
        <v>0</v>
      </c>
      <c r="D167" s="20">
        <f>D9+D30</f>
        <v>0</v>
      </c>
    </row>
    <row r="168" spans="1:4" x14ac:dyDescent="0.2">
      <c r="A168" s="6" t="s">
        <v>689</v>
      </c>
      <c r="B168" s="7" t="s">
        <v>681</v>
      </c>
      <c r="C168" s="7">
        <f>C37</f>
        <v>9017</v>
      </c>
      <c r="D168" s="7">
        <f>D37</f>
        <v>9017</v>
      </c>
    </row>
    <row r="169" spans="1:4" x14ac:dyDescent="0.2">
      <c r="A169" s="6" t="s">
        <v>690</v>
      </c>
      <c r="B169" s="7" t="s">
        <v>691</v>
      </c>
      <c r="C169" s="7">
        <f>ROUND(C168*C167,2)</f>
        <v>0</v>
      </c>
      <c r="D169" s="7">
        <f>ROUND(D168*D167,2)</f>
        <v>0</v>
      </c>
    </row>
    <row r="170" spans="1:4" x14ac:dyDescent="0.2">
      <c r="A170" s="6"/>
    </row>
    <row r="171" spans="1:4" x14ac:dyDescent="0.2">
      <c r="A171" s="6" t="s">
        <v>692</v>
      </c>
      <c r="B171" s="7" t="s">
        <v>983</v>
      </c>
      <c r="C171" s="7">
        <f>C10+C32</f>
        <v>1</v>
      </c>
      <c r="D171" s="7">
        <f>D10+D32</f>
        <v>1</v>
      </c>
    </row>
    <row r="172" spans="1:4" x14ac:dyDescent="0.2">
      <c r="A172" s="6" t="s">
        <v>694</v>
      </c>
      <c r="B172" s="7" t="s">
        <v>984</v>
      </c>
      <c r="C172" s="7">
        <f>C171*C168</f>
        <v>9017</v>
      </c>
      <c r="D172" s="7">
        <f>D171*D168</f>
        <v>9017</v>
      </c>
    </row>
    <row r="173" spans="1:4" x14ac:dyDescent="0.2">
      <c r="A173" s="6"/>
    </row>
    <row r="174" spans="1:4" x14ac:dyDescent="0.2">
      <c r="A174" s="6" t="s">
        <v>696</v>
      </c>
      <c r="B174" s="7" t="s">
        <v>985</v>
      </c>
      <c r="C174" s="7">
        <f>C169+C172</f>
        <v>9017</v>
      </c>
      <c r="D174" s="7">
        <f>D169+D172</f>
        <v>9017</v>
      </c>
    </row>
    <row r="175" spans="1:4" x14ac:dyDescent="0.2">
      <c r="A175" s="6"/>
    </row>
    <row r="176" spans="1:4" ht="15.75" x14ac:dyDescent="0.25">
      <c r="A176" s="6" t="s">
        <v>601</v>
      </c>
      <c r="B176" s="43" t="s">
        <v>698</v>
      </c>
    </row>
    <row r="177" spans="1:4" x14ac:dyDescent="0.2">
      <c r="A177" s="6" t="s">
        <v>699</v>
      </c>
      <c r="B177" s="7" t="s">
        <v>700</v>
      </c>
      <c r="C177" s="7">
        <f>IF(C98&lt;=459,1,0)</f>
        <v>0</v>
      </c>
      <c r="D177" s="7">
        <f>IF(D98&lt;=459,1,0)</f>
        <v>0</v>
      </c>
    </row>
    <row r="178" spans="1:4" x14ac:dyDescent="0.2">
      <c r="A178" s="6" t="s">
        <v>701</v>
      </c>
      <c r="B178" s="7" t="s">
        <v>702</v>
      </c>
      <c r="C178" s="7">
        <f>IF(C134&lt;=C15,1,0)</f>
        <v>1</v>
      </c>
      <c r="D178" s="7">
        <f>IF(D134&lt;=D15,1,0)</f>
        <v>1</v>
      </c>
    </row>
    <row r="179" spans="1:4" x14ac:dyDescent="0.2">
      <c r="A179" s="6" t="s">
        <v>703</v>
      </c>
      <c r="B179" s="7" t="s">
        <v>704</v>
      </c>
      <c r="C179" s="96">
        <f>ROUND(IF((OR(C177=1,C178=1))=TRUE(),0,C119/C108),8)</f>
        <v>0</v>
      </c>
      <c r="D179" s="96">
        <f>ROUND(IF((OR(D177=1,D178=1))=TRUE(),0,D119/D108),8)</f>
        <v>0</v>
      </c>
    </row>
    <row r="180" spans="1:4" x14ac:dyDescent="0.2">
      <c r="B180" s="7" t="s">
        <v>705</v>
      </c>
    </row>
    <row r="181" spans="1:4" x14ac:dyDescent="0.2">
      <c r="A181" s="6" t="s">
        <v>706</v>
      </c>
      <c r="B181" s="7" t="s">
        <v>707</v>
      </c>
      <c r="C181" s="11">
        <f>ROUND(IF((OR(C177=1,C178=1))=TRUE(),0,((1027-459)*0.00020599)+1.1215),4)</f>
        <v>0</v>
      </c>
      <c r="D181" s="11">
        <f>ROUND(IF((OR(D177=1,D178=1))=TRUE(),0,((1027-459)*0.00020599)+1.1215),4)</f>
        <v>0</v>
      </c>
    </row>
    <row r="182" spans="1:4" x14ac:dyDescent="0.2">
      <c r="B182" s="7" t="s">
        <v>708</v>
      </c>
    </row>
    <row r="183" spans="1:4" x14ac:dyDescent="0.2">
      <c r="A183" s="6" t="s">
        <v>709</v>
      </c>
      <c r="B183" s="7" t="s">
        <v>710</v>
      </c>
      <c r="C183" s="42">
        <f>ROUND(IF((OR(C177=1,C178=1))=TRUE(),0,C179*C181),8)</f>
        <v>0</v>
      </c>
      <c r="D183" s="42">
        <f>ROUND(IF((OR(D177=1,D178=1))=TRUE(),0,D179*D181),8)</f>
        <v>0</v>
      </c>
    </row>
    <row r="184" spans="1:4" x14ac:dyDescent="0.2">
      <c r="B184" s="7" t="s">
        <v>711</v>
      </c>
    </row>
    <row r="185" spans="1:4" x14ac:dyDescent="0.2">
      <c r="A185" s="6" t="s">
        <v>712</v>
      </c>
      <c r="B185" s="7" t="s">
        <v>713</v>
      </c>
      <c r="C185" s="7">
        <f>ROUND(IF((OR(C177=1,C178=1))=TRUE(),0,(C183*459)+(C39*C183*C132)),2)</f>
        <v>0</v>
      </c>
      <c r="D185" s="7">
        <f>ROUND(IF((OR(D177=1,D178=1))=TRUE(),0,(D183*459)+(D39*D183*D132)),2)</f>
        <v>0</v>
      </c>
    </row>
    <row r="186" spans="1:4" x14ac:dyDescent="0.2">
      <c r="B186" s="7" t="s">
        <v>714</v>
      </c>
    </row>
    <row r="187" spans="1:4" x14ac:dyDescent="0.2">
      <c r="A187" s="6" t="s">
        <v>715</v>
      </c>
      <c r="B187" s="7" t="s">
        <v>716</v>
      </c>
      <c r="C187" s="18">
        <f>IF((OR(C177=1,C178=1))=TRUE(),0,C93)</f>
        <v>0</v>
      </c>
      <c r="D187" s="18">
        <f>IF((OR(D177=1,D178=1))=TRUE(),0,D93)</f>
        <v>0</v>
      </c>
    </row>
    <row r="188" spans="1:4" x14ac:dyDescent="0.2">
      <c r="A188" s="6" t="s">
        <v>717</v>
      </c>
      <c r="B188" s="7" t="s">
        <v>718</v>
      </c>
      <c r="C188" s="7">
        <f>ROUND(IF((OR(C177=1,C178=1))=TRUE(),0,(C185/459*C187)+C174+C164),2)</f>
        <v>0</v>
      </c>
      <c r="D188" s="7">
        <f>ROUND(IF((OR(D177=1,D178=1))=TRUE(),0,(D185/459*D187)+D174+D164),2)</f>
        <v>0</v>
      </c>
    </row>
    <row r="189" spans="1:4" x14ac:dyDescent="0.2">
      <c r="B189" s="7" t="s">
        <v>719</v>
      </c>
    </row>
    <row r="190" spans="1:4" x14ac:dyDescent="0.2">
      <c r="A190" s="6" t="s">
        <v>601</v>
      </c>
      <c r="B190" s="7" t="s">
        <v>601</v>
      </c>
    </row>
    <row r="191" spans="1:4" ht="15.75" x14ac:dyDescent="0.25">
      <c r="A191" s="6" t="s">
        <v>601</v>
      </c>
      <c r="B191" s="43" t="s">
        <v>720</v>
      </c>
    </row>
    <row r="192" spans="1:4" x14ac:dyDescent="0.2">
      <c r="A192" s="6" t="s">
        <v>721</v>
      </c>
      <c r="B192" s="7" t="s">
        <v>722</v>
      </c>
      <c r="C192" s="7">
        <f>+C49</f>
        <v>20088977.809999999</v>
      </c>
      <c r="D192" s="7">
        <f>+D49</f>
        <v>20088977.809999999</v>
      </c>
    </row>
    <row r="193" spans="1:4" x14ac:dyDescent="0.2">
      <c r="A193" s="6" t="s">
        <v>723</v>
      </c>
      <c r="B193" s="7" t="s">
        <v>724</v>
      </c>
      <c r="C193" s="47">
        <f>C62</f>
        <v>3.5000000000000003E-2</v>
      </c>
      <c r="D193" s="47">
        <f>D62</f>
        <v>3.5000000000000003E-2</v>
      </c>
    </row>
    <row r="194" spans="1:4" x14ac:dyDescent="0.2">
      <c r="A194" s="6" t="s">
        <v>725</v>
      </c>
      <c r="B194" s="7" t="s">
        <v>726</v>
      </c>
      <c r="C194" s="32">
        <f>ROUND((C98-C19)/C19,4)</f>
        <v>8.1900000000000001E-2</v>
      </c>
      <c r="D194" s="32">
        <f>ROUND((D98-D19)/D19,4)</f>
        <v>8.1900000000000001E-2</v>
      </c>
    </row>
    <row r="195" spans="1:4" x14ac:dyDescent="0.2">
      <c r="B195" s="7" t="s">
        <v>727</v>
      </c>
    </row>
    <row r="196" spans="1:4" x14ac:dyDescent="0.2">
      <c r="A196" s="6" t="s">
        <v>728</v>
      </c>
      <c r="B196" s="7" t="s">
        <v>729</v>
      </c>
      <c r="C196" s="7">
        <f>ROUND((C192)*(1+C193+C194),2)</f>
        <v>22437379.32</v>
      </c>
      <c r="D196" s="7">
        <f>ROUND((D192)*(1+D193+D194),2)</f>
        <v>22437379.32</v>
      </c>
    </row>
    <row r="197" spans="1:4" x14ac:dyDescent="0.2">
      <c r="B197" s="7" t="s">
        <v>730</v>
      </c>
    </row>
    <row r="199" spans="1:4" ht="15.75" x14ac:dyDescent="0.25">
      <c r="B199" s="43" t="s">
        <v>731</v>
      </c>
    </row>
    <row r="200" spans="1:4" x14ac:dyDescent="0.2">
      <c r="A200" s="6" t="s">
        <v>732</v>
      </c>
      <c r="B200" s="7" t="s">
        <v>733</v>
      </c>
      <c r="C200" s="7">
        <f>ROUND(C36,2)</f>
        <v>9421.02</v>
      </c>
      <c r="D200" s="7">
        <f>ROUND(D36,2)</f>
        <v>9421.02</v>
      </c>
    </row>
    <row r="201" spans="1:4" x14ac:dyDescent="0.2">
      <c r="A201" s="6" t="s">
        <v>734</v>
      </c>
      <c r="B201" s="7" t="s">
        <v>735</v>
      </c>
      <c r="C201" s="18">
        <f>ROUND(C93,1)</f>
        <v>2277.8000000000002</v>
      </c>
      <c r="D201" s="18">
        <f>ROUND(D93,1)</f>
        <v>2277.8000000000002</v>
      </c>
    </row>
    <row r="202" spans="1:4" x14ac:dyDescent="0.2">
      <c r="A202" s="6" t="s">
        <v>736</v>
      </c>
      <c r="B202" s="7" t="s">
        <v>737</v>
      </c>
      <c r="C202" s="18">
        <f>C37</f>
        <v>9017</v>
      </c>
      <c r="D202" s="18">
        <f>D37</f>
        <v>9017</v>
      </c>
    </row>
    <row r="203" spans="1:4" x14ac:dyDescent="0.2">
      <c r="A203" s="6" t="s">
        <v>738</v>
      </c>
      <c r="B203" s="7" t="s">
        <v>986</v>
      </c>
      <c r="C203" s="18">
        <f>ROUND(C96+C97+C94+C95,1)</f>
        <v>1</v>
      </c>
      <c r="D203" s="18">
        <f>ROUND(D96+D97+D94+D95,1)</f>
        <v>1</v>
      </c>
    </row>
    <row r="204" spans="1:4" x14ac:dyDescent="0.2">
      <c r="A204" s="6" t="s">
        <v>740</v>
      </c>
      <c r="B204" s="7" t="s">
        <v>741</v>
      </c>
      <c r="C204" s="7">
        <f>ROUND((C200*C201)+(C202*C203),2)</f>
        <v>21468216.359999999</v>
      </c>
      <c r="D204" s="7">
        <f>ROUND((D200*D201)+(D202*D203),2)</f>
        <v>21468216.359999999</v>
      </c>
    </row>
    <row r="206" spans="1:4" ht="15.75" x14ac:dyDescent="0.25">
      <c r="A206" s="6" t="s">
        <v>601</v>
      </c>
      <c r="B206" s="43" t="s">
        <v>742</v>
      </c>
    </row>
    <row r="207" spans="1:4" x14ac:dyDescent="0.2">
      <c r="A207" s="6" t="s">
        <v>743</v>
      </c>
      <c r="B207" s="7" t="s">
        <v>744</v>
      </c>
      <c r="C207" s="7">
        <f>+C123</f>
        <v>20976882.98</v>
      </c>
      <c r="D207" s="7">
        <f>+D123</f>
        <v>20976882.98</v>
      </c>
    </row>
    <row r="208" spans="1:4" x14ac:dyDescent="0.2">
      <c r="A208" s="6" t="s">
        <v>745</v>
      </c>
      <c r="B208" s="7" t="s">
        <v>746</v>
      </c>
      <c r="C208" s="7">
        <f>+C157</f>
        <v>631019.41</v>
      </c>
      <c r="D208" s="7">
        <f>+D157</f>
        <v>631019.41</v>
      </c>
    </row>
    <row r="209" spans="1:4" x14ac:dyDescent="0.2">
      <c r="A209" s="6" t="s">
        <v>747</v>
      </c>
      <c r="B209" s="7" t="s">
        <v>748</v>
      </c>
      <c r="C209" s="7">
        <f>+C207+C208</f>
        <v>21607902.390000001</v>
      </c>
      <c r="D209" s="7">
        <f>+D207+D208</f>
        <v>21607902.390000001</v>
      </c>
    </row>
    <row r="210" spans="1:4" x14ac:dyDescent="0.2">
      <c r="A210" s="6" t="s">
        <v>749</v>
      </c>
      <c r="B210" s="7" t="s">
        <v>750</v>
      </c>
      <c r="C210" s="7">
        <f>C164</f>
        <v>26522.707432947722</v>
      </c>
      <c r="D210" s="7">
        <f>D164</f>
        <v>26522.707432947722</v>
      </c>
    </row>
    <row r="211" spans="1:4" x14ac:dyDescent="0.2">
      <c r="A211" s="6" t="s">
        <v>751</v>
      </c>
      <c r="B211" s="7" t="s">
        <v>752</v>
      </c>
      <c r="C211" s="7">
        <f>C174</f>
        <v>9017</v>
      </c>
      <c r="D211" s="7">
        <f>D174</f>
        <v>9017</v>
      </c>
    </row>
    <row r="212" spans="1:4" x14ac:dyDescent="0.2">
      <c r="A212" s="6" t="s">
        <v>753</v>
      </c>
      <c r="B212" s="7" t="s">
        <v>754</v>
      </c>
      <c r="C212" s="7">
        <f>C209+C210+C211</f>
        <v>21643442.097432949</v>
      </c>
      <c r="D212" s="7">
        <f>D209+D210+D211</f>
        <v>21643442.097432949</v>
      </c>
    </row>
    <row r="213" spans="1:4" x14ac:dyDescent="0.2">
      <c r="A213" s="6" t="s">
        <v>755</v>
      </c>
      <c r="B213" s="7" t="s">
        <v>756</v>
      </c>
      <c r="C213" s="7">
        <f>C204</f>
        <v>21468216.359999999</v>
      </c>
      <c r="D213" s="7">
        <f>D204</f>
        <v>21468216.359999999</v>
      </c>
    </row>
    <row r="214" spans="1:4" x14ac:dyDescent="0.2">
      <c r="A214" s="6" t="s">
        <v>757</v>
      </c>
      <c r="B214" s="7" t="s">
        <v>758</v>
      </c>
      <c r="C214" s="7">
        <f>IF(C188&gt;0,C188,999999999.99)</f>
        <v>999999999.99000001</v>
      </c>
      <c r="D214" s="7">
        <f>IF(D188&gt;0,D188,999999999.99)</f>
        <v>999999999.99000001</v>
      </c>
    </row>
    <row r="215" spans="1:4" x14ac:dyDescent="0.2">
      <c r="B215" s="7" t="s">
        <v>759</v>
      </c>
    </row>
    <row r="216" spans="1:4" x14ac:dyDescent="0.2">
      <c r="B216" s="7" t="s">
        <v>760</v>
      </c>
    </row>
    <row r="217" spans="1:4" x14ac:dyDescent="0.2">
      <c r="A217" s="6" t="s">
        <v>761</v>
      </c>
      <c r="B217" s="7" t="s">
        <v>762</v>
      </c>
      <c r="C217" s="7">
        <f>MIN(C214,MAX(C212,C213))</f>
        <v>21643442.097432949</v>
      </c>
      <c r="D217" s="7">
        <f>MIN(D214,MAX(D212,D213))</f>
        <v>21643442.097432949</v>
      </c>
    </row>
    <row r="218" spans="1:4" x14ac:dyDescent="0.2">
      <c r="B218" s="7" t="s">
        <v>763</v>
      </c>
      <c r="C218" s="7" t="b">
        <f>C214=C217</f>
        <v>0</v>
      </c>
      <c r="D218" s="7" t="b">
        <f>D214=D217</f>
        <v>0</v>
      </c>
    </row>
    <row r="219" spans="1:4" x14ac:dyDescent="0.2">
      <c r="A219" s="98" t="s">
        <v>764</v>
      </c>
      <c r="B219" s="99" t="s">
        <v>765</v>
      </c>
      <c r="C219" s="7">
        <v>0</v>
      </c>
      <c r="D219" s="7">
        <v>1</v>
      </c>
    </row>
    <row r="220" spans="1:4" x14ac:dyDescent="0.2">
      <c r="A220" s="99"/>
      <c r="B220" s="99" t="s">
        <v>766</v>
      </c>
    </row>
    <row r="221" spans="1:4" x14ac:dyDescent="0.2">
      <c r="A221" s="6" t="s">
        <v>767</v>
      </c>
      <c r="B221" s="7" t="s">
        <v>768</v>
      </c>
      <c r="C221" s="7">
        <f>+C196</f>
        <v>22437379.32</v>
      </c>
      <c r="D221" s="7">
        <f>+D196</f>
        <v>22437379.32</v>
      </c>
    </row>
    <row r="222" spans="1:4" x14ac:dyDescent="0.2">
      <c r="A222" s="98" t="s">
        <v>769</v>
      </c>
      <c r="B222" s="99" t="s">
        <v>742</v>
      </c>
      <c r="C222" s="7">
        <f>MIN(C217,C221)</f>
        <v>21643442.097432949</v>
      </c>
      <c r="D222" s="7">
        <f>MIN(D217,D221)</f>
        <v>21643442.097432949</v>
      </c>
    </row>
    <row r="223" spans="1:4" x14ac:dyDescent="0.2">
      <c r="B223" s="7" t="s">
        <v>770</v>
      </c>
    </row>
    <row r="224" spans="1:4" x14ac:dyDescent="0.2">
      <c r="A224" s="6" t="s">
        <v>771</v>
      </c>
      <c r="B224" s="7" t="s">
        <v>772</v>
      </c>
      <c r="C224" s="7">
        <f>ROUND(C222/C98,2)</f>
        <v>9497.74</v>
      </c>
      <c r="D224" s="7">
        <f>ROUND(D222/D98,2)</f>
        <v>9497.74</v>
      </c>
    </row>
    <row r="225" spans="1:6" x14ac:dyDescent="0.2">
      <c r="B225" s="7" t="s">
        <v>773</v>
      </c>
    </row>
    <row r="226" spans="1:6" x14ac:dyDescent="0.2">
      <c r="A226" s="6" t="s">
        <v>601</v>
      </c>
      <c r="C226" s="90"/>
      <c r="D226" s="90"/>
    </row>
    <row r="227" spans="1:6" ht="31.5" x14ac:dyDescent="0.25">
      <c r="A227" s="6" t="s">
        <v>601</v>
      </c>
      <c r="B227" s="100" t="s">
        <v>774</v>
      </c>
    </row>
    <row r="228" spans="1:6" x14ac:dyDescent="0.2">
      <c r="A228" s="6" t="s">
        <v>775</v>
      </c>
      <c r="B228" s="7" t="s">
        <v>776</v>
      </c>
    </row>
    <row r="229" spans="1:6" x14ac:dyDescent="0.2">
      <c r="B229" s="7" t="s">
        <v>777</v>
      </c>
    </row>
    <row r="230" spans="1:6" x14ac:dyDescent="0.2">
      <c r="A230" s="98" t="s">
        <v>778</v>
      </c>
      <c r="B230" s="99" t="s">
        <v>779</v>
      </c>
      <c r="C230" s="7">
        <f>IF((AND(C$196=C$222,C$72&lt;&gt;888888888.88))=TRUE(),C217,0)</f>
        <v>0</v>
      </c>
      <c r="D230" s="7">
        <f>IF((AND(D$196=D$222,D$72&lt;&gt;888888888.88))=TRUE(),D217,0)</f>
        <v>0</v>
      </c>
    </row>
    <row r="231" spans="1:6" x14ac:dyDescent="0.2">
      <c r="A231" s="99"/>
      <c r="B231" s="99" t="s">
        <v>780</v>
      </c>
    </row>
    <row r="232" spans="1:6" x14ac:dyDescent="0.2">
      <c r="A232" s="6" t="s">
        <v>781</v>
      </c>
      <c r="B232" s="7" t="s">
        <v>782</v>
      </c>
      <c r="C232" s="7">
        <f>IF(C196=C222,C196,0)</f>
        <v>0</v>
      </c>
      <c r="D232" s="7">
        <f>IF(D196=D222,D196,0)</f>
        <v>0</v>
      </c>
    </row>
    <row r="233" spans="1:6" x14ac:dyDescent="0.2">
      <c r="A233" s="6" t="s">
        <v>783</v>
      </c>
      <c r="B233" s="7" t="s">
        <v>784</v>
      </c>
      <c r="C233" s="7">
        <f>IF(C196=C222,C63,0)</f>
        <v>0</v>
      </c>
      <c r="D233" s="7">
        <f>IF(D196=D222,D63,0)</f>
        <v>0</v>
      </c>
    </row>
    <row r="234" spans="1:6" x14ac:dyDescent="0.2">
      <c r="A234" s="6" t="s">
        <v>785</v>
      </c>
      <c r="B234" s="7" t="s">
        <v>786</v>
      </c>
      <c r="C234" s="7">
        <f>IF(MIN((C230-C232),(C233-C232))&gt;0,ROUND(MIN((C230-C232),(C233-C232)),2),0)</f>
        <v>0</v>
      </c>
      <c r="D234" s="7">
        <f>IF(MIN((D230-D232),(D233-D232))&gt;0,ROUND(MIN((D230-D232),(D233-D232)),2),0)</f>
        <v>0</v>
      </c>
    </row>
    <row r="235" spans="1:6" x14ac:dyDescent="0.2">
      <c r="B235" s="7" t="s">
        <v>787</v>
      </c>
    </row>
    <row r="236" spans="1:6" x14ac:dyDescent="0.2">
      <c r="B236" s="7" t="s">
        <v>788</v>
      </c>
      <c r="F236" s="7" t="s">
        <v>2</v>
      </c>
    </row>
    <row r="237" spans="1:6" x14ac:dyDescent="0.2">
      <c r="B237" s="7" t="s">
        <v>789</v>
      </c>
    </row>
    <row r="238" spans="1:6" x14ac:dyDescent="0.2">
      <c r="A238" s="6" t="s">
        <v>790</v>
      </c>
      <c r="B238" s="7" t="s">
        <v>791</v>
      </c>
      <c r="C238" s="7">
        <f>MIN(C68,C234)</f>
        <v>0</v>
      </c>
      <c r="D238" s="7">
        <f>MIN(D68,D234)</f>
        <v>0</v>
      </c>
    </row>
    <row r="239" spans="1:6" x14ac:dyDescent="0.2">
      <c r="B239" s="7" t="s">
        <v>792</v>
      </c>
    </row>
    <row r="240" spans="1:6" x14ac:dyDescent="0.2">
      <c r="A240" s="6"/>
    </row>
    <row r="241" spans="1:4" ht="15.75" x14ac:dyDescent="0.25">
      <c r="A241" s="6" t="s">
        <v>601</v>
      </c>
      <c r="B241" s="43" t="s">
        <v>793</v>
      </c>
      <c r="C241" s="65"/>
      <c r="D241" s="65"/>
    </row>
    <row r="242" spans="1:4" x14ac:dyDescent="0.2">
      <c r="A242" s="6" t="s">
        <v>794</v>
      </c>
      <c r="B242" s="7" t="s">
        <v>795</v>
      </c>
      <c r="C242" s="7">
        <f>+C222+C240</f>
        <v>21643442.097432949</v>
      </c>
      <c r="D242" s="7">
        <f>+D222+D240</f>
        <v>21643442.097432949</v>
      </c>
    </row>
    <row r="243" spans="1:4" x14ac:dyDescent="0.2">
      <c r="A243" s="6" t="s">
        <v>796</v>
      </c>
      <c r="B243" s="7" t="s">
        <v>797</v>
      </c>
      <c r="C243" s="7">
        <f>C238</f>
        <v>0</v>
      </c>
      <c r="D243" s="7">
        <f>D238</f>
        <v>0</v>
      </c>
    </row>
    <row r="244" spans="1:4" x14ac:dyDescent="0.2">
      <c r="A244" s="6" t="s">
        <v>798</v>
      </c>
      <c r="B244" s="7" t="s">
        <v>799</v>
      </c>
      <c r="C244" s="7">
        <f>ROUND(C242+C243,2)</f>
        <v>21643442.100000001</v>
      </c>
      <c r="D244" s="7">
        <f>ROUND(D242+D243,2)</f>
        <v>21643442.100000001</v>
      </c>
    </row>
    <row r="245" spans="1:4" x14ac:dyDescent="0.2">
      <c r="C245" s="65"/>
      <c r="D245" s="65"/>
    </row>
    <row r="246" spans="1:4" ht="15.75" x14ac:dyDescent="0.25">
      <c r="A246" s="6" t="s">
        <v>601</v>
      </c>
      <c r="B246" s="43" t="s">
        <v>800</v>
      </c>
    </row>
    <row r="247" spans="1:4" x14ac:dyDescent="0.2">
      <c r="A247" s="6" t="s">
        <v>801</v>
      </c>
      <c r="B247" s="7" t="s">
        <v>802</v>
      </c>
      <c r="C247" s="42">
        <f>C45</f>
        <v>2.4550000000000002E-2</v>
      </c>
      <c r="D247" s="42">
        <f>D45</f>
        <v>2.4550000000000002E-2</v>
      </c>
    </row>
    <row r="248" spans="1:4" x14ac:dyDescent="0.2">
      <c r="B248" s="7" t="s">
        <v>803</v>
      </c>
      <c r="C248" s="42"/>
      <c r="D248" s="42"/>
    </row>
    <row r="249" spans="1:4" x14ac:dyDescent="0.2">
      <c r="A249" s="6" t="s">
        <v>804</v>
      </c>
      <c r="B249" s="7" t="s">
        <v>805</v>
      </c>
      <c r="C249" s="42">
        <f>ROUND((C244-(C98*C40)-C43)/C44,6)</f>
        <v>6.3709000000000002E-2</v>
      </c>
      <c r="D249" s="42">
        <f>ROUND((D244-(D98*D40)-D43)/D44,6)</f>
        <v>6.3709000000000002E-2</v>
      </c>
    </row>
    <row r="250" spans="1:4" x14ac:dyDescent="0.2">
      <c r="B250" s="7" t="s">
        <v>806</v>
      </c>
      <c r="C250" s="42"/>
      <c r="D250" s="42"/>
    </row>
    <row r="251" spans="1:4" x14ac:dyDescent="0.2">
      <c r="B251" s="7" t="s">
        <v>807</v>
      </c>
      <c r="C251" s="42"/>
      <c r="D251" s="42"/>
    </row>
    <row r="252" spans="1:4" x14ac:dyDescent="0.2">
      <c r="A252" s="6" t="s">
        <v>808</v>
      </c>
      <c r="B252" s="7" t="s">
        <v>809</v>
      </c>
      <c r="C252" s="42">
        <f>ROUND(((C46)*(1+C193+C194))/C44,6)</f>
        <v>3.4179789999999999</v>
      </c>
      <c r="D252" s="42">
        <f>ROUND(((D46)*(1+D193+D194))/D44,6)</f>
        <v>3.4179789999999999</v>
      </c>
    </row>
    <row r="253" spans="1:4" x14ac:dyDescent="0.2">
      <c r="B253" s="7" t="s">
        <v>810</v>
      </c>
      <c r="C253" s="42"/>
      <c r="D253" s="42"/>
    </row>
    <row r="254" spans="1:4" x14ac:dyDescent="0.2">
      <c r="B254" s="7" t="s">
        <v>811</v>
      </c>
      <c r="C254" s="42"/>
      <c r="D254" s="42"/>
    </row>
    <row r="255" spans="1:4" x14ac:dyDescent="0.2">
      <c r="A255" s="6" t="s">
        <v>812</v>
      </c>
      <c r="B255" s="7" t="s">
        <v>813</v>
      </c>
      <c r="C255" s="42">
        <f>MIN(C247,C249)</f>
        <v>2.4550000000000002E-2</v>
      </c>
      <c r="D255" s="42">
        <f>MIN(D247,D249)</f>
        <v>2.4550000000000002E-2</v>
      </c>
    </row>
    <row r="256" spans="1:4" x14ac:dyDescent="0.2">
      <c r="B256" s="7" t="s">
        <v>814</v>
      </c>
      <c r="C256" s="42"/>
      <c r="D256" s="42"/>
    </row>
    <row r="257" spans="1:4" x14ac:dyDescent="0.2">
      <c r="A257" s="6" t="s">
        <v>815</v>
      </c>
      <c r="B257" s="7" t="s">
        <v>816</v>
      </c>
      <c r="C257" s="102">
        <v>0</v>
      </c>
      <c r="D257" s="102">
        <v>0</v>
      </c>
    </row>
    <row r="258" spans="1:4" x14ac:dyDescent="0.2">
      <c r="A258" s="6" t="s">
        <v>817</v>
      </c>
      <c r="B258" s="7" t="s">
        <v>818</v>
      </c>
      <c r="C258" s="42">
        <f>IF(C257&gt;0,C257,C255)</f>
        <v>2.4550000000000002E-2</v>
      </c>
      <c r="D258" s="42">
        <f>IF(D257&gt;0,D257,D255)</f>
        <v>2.4550000000000002E-2</v>
      </c>
    </row>
    <row r="259" spans="1:4" x14ac:dyDescent="0.2">
      <c r="B259" s="7" t="s">
        <v>819</v>
      </c>
      <c r="C259" s="42"/>
      <c r="D259" s="42"/>
    </row>
    <row r="260" spans="1:4" x14ac:dyDescent="0.2">
      <c r="A260" s="6" t="s">
        <v>820</v>
      </c>
      <c r="B260" s="7" t="s">
        <v>821</v>
      </c>
      <c r="C260" s="42">
        <f>C247-C258-C266</f>
        <v>0</v>
      </c>
      <c r="D260" s="42">
        <f>D247-D258-D266</f>
        <v>0</v>
      </c>
    </row>
    <row r="261" spans="1:4" x14ac:dyDescent="0.2">
      <c r="A261" s="6" t="s">
        <v>601</v>
      </c>
      <c r="B261" s="7" t="s">
        <v>601</v>
      </c>
      <c r="C261" s="42"/>
      <c r="D261" s="42"/>
    </row>
    <row r="262" spans="1:4" ht="15.75" x14ac:dyDescent="0.25">
      <c r="A262" s="6" t="s">
        <v>601</v>
      </c>
      <c r="B262" s="43" t="s">
        <v>822</v>
      </c>
    </row>
    <row r="263" spans="1:4" x14ac:dyDescent="0.2">
      <c r="A263" s="6" t="s">
        <v>823</v>
      </c>
      <c r="B263" s="7" t="s">
        <v>824</v>
      </c>
      <c r="C263" s="7">
        <f>C59</f>
        <v>887196.93574705161</v>
      </c>
      <c r="D263" s="7">
        <f>D59</f>
        <v>887196.93574705161</v>
      </c>
    </row>
    <row r="264" spans="1:4" x14ac:dyDescent="0.2">
      <c r="A264" s="6" t="s">
        <v>825</v>
      </c>
      <c r="B264" s="7" t="s">
        <v>826</v>
      </c>
      <c r="C264" s="42">
        <f>ROUND(C263/C44,6)</f>
        <v>2.715E-3</v>
      </c>
      <c r="D264" s="42">
        <f>ROUND(D263/D44,6)</f>
        <v>2.715E-3</v>
      </c>
    </row>
    <row r="265" spans="1:4" x14ac:dyDescent="0.2">
      <c r="B265" s="7" t="s">
        <v>827</v>
      </c>
      <c r="C265" s="42"/>
      <c r="D265" s="42"/>
    </row>
    <row r="266" spans="1:4" x14ac:dyDescent="0.2">
      <c r="A266" s="6" t="s">
        <v>828</v>
      </c>
      <c r="B266" s="7" t="s">
        <v>829</v>
      </c>
      <c r="C266" s="42">
        <f>IF(ROUND(MIN(C264,(C247-C258),(C252-C258)),6)&lt;0,0,(ROUND(MIN(C264,(C247-C258),(C252-C258)),6)))</f>
        <v>0</v>
      </c>
      <c r="D266" s="42">
        <f>IF(ROUND(MIN(D264,(D247-D258),(D252-D258)),6)&lt;0,0,(ROUND(MIN(D264,(D247-D258),(D252-D258)),6)))</f>
        <v>0</v>
      </c>
    </row>
    <row r="267" spans="1:4" x14ac:dyDescent="0.2">
      <c r="B267" s="7" t="s">
        <v>830</v>
      </c>
      <c r="C267" s="42"/>
      <c r="D267" s="42"/>
    </row>
    <row r="268" spans="1:4" x14ac:dyDescent="0.2">
      <c r="B268" s="7" t="s">
        <v>831</v>
      </c>
      <c r="C268" s="42"/>
      <c r="D268" s="42"/>
    </row>
    <row r="269" spans="1:4" x14ac:dyDescent="0.2">
      <c r="A269" s="6" t="s">
        <v>832</v>
      </c>
      <c r="B269" s="7" t="s">
        <v>833</v>
      </c>
      <c r="C269" s="42">
        <v>0</v>
      </c>
      <c r="D269" s="42">
        <v>0</v>
      </c>
    </row>
    <row r="270" spans="1:4" x14ac:dyDescent="0.2">
      <c r="A270" s="6" t="s">
        <v>834</v>
      </c>
      <c r="B270" s="7" t="s">
        <v>835</v>
      </c>
      <c r="C270" s="42">
        <f>IF(C257&gt;0,C269,C266)</f>
        <v>0</v>
      </c>
      <c r="D270" s="42">
        <f>IF(D257&gt;0,D269,D266)</f>
        <v>0</v>
      </c>
    </row>
    <row r="271" spans="1:4" x14ac:dyDescent="0.2">
      <c r="B271" s="7" t="s">
        <v>836</v>
      </c>
    </row>
    <row r="272" spans="1:4" x14ac:dyDescent="0.2">
      <c r="A272" s="6"/>
      <c r="C272" s="61"/>
      <c r="D272" s="61"/>
    </row>
    <row r="273" spans="1:4" ht="15.75" x14ac:dyDescent="0.25">
      <c r="A273" s="6" t="s">
        <v>601</v>
      </c>
      <c r="B273" s="43" t="s">
        <v>837</v>
      </c>
      <c r="C273" s="104"/>
      <c r="D273" s="104"/>
    </row>
    <row r="274" spans="1:4" x14ac:dyDescent="0.2">
      <c r="A274" s="6" t="s">
        <v>838</v>
      </c>
      <c r="B274" s="7" t="s">
        <v>839</v>
      </c>
      <c r="C274" s="7">
        <f>C244</f>
        <v>21643442.100000001</v>
      </c>
      <c r="D274" s="7">
        <f>D244</f>
        <v>21643442.100000001</v>
      </c>
    </row>
    <row r="275" spans="1:4" x14ac:dyDescent="0.2">
      <c r="A275" s="6" t="s">
        <v>840</v>
      </c>
      <c r="B275" s="7" t="s">
        <v>841</v>
      </c>
      <c r="C275" s="7">
        <f>C258*C44</f>
        <v>8022252.870050001</v>
      </c>
      <c r="D275" s="7">
        <f>D258*D44</f>
        <v>8022252.870050001</v>
      </c>
    </row>
    <row r="276" spans="1:4" x14ac:dyDescent="0.2">
      <c r="A276" s="6" t="s">
        <v>842</v>
      </c>
      <c r="B276" s="7" t="s">
        <v>843</v>
      </c>
      <c r="C276" s="7">
        <f>C43</f>
        <v>825030.79</v>
      </c>
      <c r="D276" s="7">
        <f>D43</f>
        <v>825030.79</v>
      </c>
    </row>
    <row r="277" spans="1:4" x14ac:dyDescent="0.2">
      <c r="A277" s="6" t="s">
        <v>844</v>
      </c>
      <c r="B277" s="7" t="s">
        <v>845</v>
      </c>
      <c r="C277" s="7">
        <f>IF(C274-C275-C276&lt;0,0,C274-C275-C276)</f>
        <v>12796158.43995</v>
      </c>
      <c r="D277" s="7">
        <f>IF(D274-D275-D276&lt;0,0,D274-D275-D276)</f>
        <v>12796158.43995</v>
      </c>
    </row>
    <row r="278" spans="1:4" x14ac:dyDescent="0.2">
      <c r="B278" s="7" t="s">
        <v>846</v>
      </c>
      <c r="C278" s="65"/>
      <c r="D278" s="65"/>
    </row>
    <row r="279" spans="1:4" x14ac:dyDescent="0.2">
      <c r="A279" s="6" t="s">
        <v>847</v>
      </c>
      <c r="B279" s="7" t="s">
        <v>848</v>
      </c>
      <c r="C279" s="7">
        <f>ROUND(C270*C44,2)</f>
        <v>0</v>
      </c>
      <c r="D279" s="7">
        <f>ROUND(D270*D44,2)</f>
        <v>0</v>
      </c>
    </row>
    <row r="280" spans="1:4" x14ac:dyDescent="0.2">
      <c r="B280" s="7" t="s">
        <v>849</v>
      </c>
    </row>
    <row r="281" spans="1:4" x14ac:dyDescent="0.2">
      <c r="A281" s="6" t="s">
        <v>850</v>
      </c>
      <c r="B281" s="7" t="s">
        <v>851</v>
      </c>
      <c r="C281" s="7">
        <f>ROUND(C274/C98,2)</f>
        <v>9497.74</v>
      </c>
      <c r="D281" s="7">
        <f>ROUND(D274/D98,2)</f>
        <v>9497.74</v>
      </c>
    </row>
    <row r="282" spans="1:4" x14ac:dyDescent="0.2">
      <c r="B282" s="7" t="s">
        <v>852</v>
      </c>
    </row>
    <row r="283" spans="1:4" x14ac:dyDescent="0.2">
      <c r="A283" s="6">
        <f>'[1]HB22-1390 Jan2023'!GE279</f>
        <v>-3.6819544628571142E-2</v>
      </c>
    </row>
    <row r="284" spans="1:4" ht="15.75" x14ac:dyDescent="0.25">
      <c r="A284" s="6" t="s">
        <v>853</v>
      </c>
      <c r="B284" s="43" t="s">
        <v>854</v>
      </c>
      <c r="C284" s="7">
        <f>IF(IF(((C277*-1)&gt;(C274*$A$283)),-C277,(C274*$A$283))&gt;0,0,IF(((C277*-1)&gt;(C274*$A$283)),-C277,(C274*$A$283)))</f>
        <v>-796901.68231684563</v>
      </c>
      <c r="D284" s="7">
        <f>IF(IF(((D277*-1)&gt;(D274*$A$283)),-D277,(D274*$A$283))&gt;0,0,IF(((D277*-1)&gt;(D274*$A$283)),-D277,(D274*$A$283)))</f>
        <v>-796901.68231684563</v>
      </c>
    </row>
    <row r="285" spans="1:4" ht="15.75" x14ac:dyDescent="0.25">
      <c r="A285" s="6"/>
      <c r="B285" s="43"/>
    </row>
    <row r="286" spans="1:4" ht="15.75" x14ac:dyDescent="0.25">
      <c r="A286" s="6"/>
      <c r="B286" s="43" t="s">
        <v>855</v>
      </c>
    </row>
    <row r="287" spans="1:4" x14ac:dyDescent="0.2">
      <c r="A287" s="6" t="s">
        <v>856</v>
      </c>
      <c r="B287" s="7" t="s">
        <v>857</v>
      </c>
      <c r="C287" s="7">
        <f>C274+C284</f>
        <v>20846540.417683154</v>
      </c>
      <c r="D287" s="7">
        <f>D274+D284</f>
        <v>20846540.417683154</v>
      </c>
    </row>
    <row r="288" spans="1:4" x14ac:dyDescent="0.2">
      <c r="A288" s="6" t="s">
        <v>858</v>
      </c>
      <c r="B288" s="7" t="s">
        <v>859</v>
      </c>
      <c r="C288" s="7">
        <f>C275</f>
        <v>8022252.870050001</v>
      </c>
      <c r="D288" s="7">
        <f>D275</f>
        <v>8022252.870050001</v>
      </c>
    </row>
    <row r="289" spans="1:11" x14ac:dyDescent="0.2">
      <c r="A289" s="6" t="s">
        <v>860</v>
      </c>
      <c r="B289" s="7" t="s">
        <v>861</v>
      </c>
      <c r="C289" s="7">
        <f>C276</f>
        <v>825030.79</v>
      </c>
      <c r="D289" s="7">
        <f>D276</f>
        <v>825030.79</v>
      </c>
    </row>
    <row r="290" spans="1:11" x14ac:dyDescent="0.2">
      <c r="A290" s="6" t="s">
        <v>862</v>
      </c>
      <c r="B290" s="7" t="s">
        <v>845</v>
      </c>
      <c r="C290" s="7">
        <f>IF(C287-C288-C289&lt;0,0,C287-C288-C289)</f>
        <v>11999256.757633153</v>
      </c>
      <c r="D290" s="7">
        <f>IF(D287-D288-D289&lt;0,0,D287-D288-D289)</f>
        <v>11999256.757633153</v>
      </c>
    </row>
    <row r="291" spans="1:11" x14ac:dyDescent="0.2">
      <c r="A291" s="6" t="s">
        <v>863</v>
      </c>
      <c r="B291" s="7" t="s">
        <v>864</v>
      </c>
      <c r="C291" s="7">
        <f>IF(MIN((((C274*-$A$283)+C284)),(C59-C279))&lt;0,0,(MIN((((C274*-$A$283)+C284)),(C59-C279))))</f>
        <v>0</v>
      </c>
      <c r="D291" s="7">
        <f>IF(MIN((((D274*-$A$283)+D284)),(D59-D279))&lt;0,0,(MIN((((D274*-$A$283)+D284)),(D59-D279))))</f>
        <v>0</v>
      </c>
    </row>
    <row r="293" spans="1:11" x14ac:dyDescent="0.2">
      <c r="A293" s="6" t="s">
        <v>866</v>
      </c>
      <c r="B293" s="7" t="s">
        <v>867</v>
      </c>
      <c r="C293" s="7">
        <f>(C287-C291)/C98</f>
        <v>9148.0342363011896</v>
      </c>
      <c r="D293" s="7">
        <f>(D287-D291)/D98</f>
        <v>9148.0342363011896</v>
      </c>
    </row>
    <row r="294" spans="1:11" x14ac:dyDescent="0.2">
      <c r="C294" s="18"/>
      <c r="D294" s="18"/>
    </row>
    <row r="295" spans="1:11" ht="15.75" x14ac:dyDescent="0.25">
      <c r="B295" s="43" t="s">
        <v>873</v>
      </c>
    </row>
    <row r="296" spans="1:11" x14ac:dyDescent="0.2">
      <c r="A296" s="6" t="s">
        <v>869</v>
      </c>
      <c r="B296" s="7" t="s">
        <v>870</v>
      </c>
      <c r="C296" s="49">
        <f>ROUND(((C287-C291)-((C167+C171)*C297))/C93,2)</f>
        <v>9148.24</v>
      </c>
      <c r="D296" s="49">
        <f>ROUND(((D287-D291)-((D167+D171)*D297))/D93,2)</f>
        <v>9148.24</v>
      </c>
    </row>
    <row r="297" spans="1:11" x14ac:dyDescent="0.2">
      <c r="A297" s="6" t="s">
        <v>871</v>
      </c>
      <c r="B297" s="7" t="s">
        <v>872</v>
      </c>
      <c r="C297" s="49">
        <f>(C168+(C168*$A$283))</f>
        <v>8684.9981660841731</v>
      </c>
      <c r="D297" s="49">
        <f>(D168+(D168*$A$283))</f>
        <v>8684.9981660841731</v>
      </c>
    </row>
    <row r="298" spans="1:11" x14ac:dyDescent="0.2">
      <c r="A298" s="6"/>
    </row>
    <row r="299" spans="1:11" x14ac:dyDescent="0.2">
      <c r="A299" s="6" t="s">
        <v>874</v>
      </c>
      <c r="B299" s="7" t="s">
        <v>875</v>
      </c>
      <c r="C299" s="7">
        <f>((C296*(C90+C91+C92)+(C297*(C97+C95)))*-1)</f>
        <v>0</v>
      </c>
      <c r="D299" s="7">
        <f>((D296*(D90+D91+D92)+(D297*(D97+D95)))*-1)</f>
        <v>0</v>
      </c>
    </row>
    <row r="300" spans="1:11" x14ac:dyDescent="0.2">
      <c r="A300" s="6"/>
    </row>
    <row r="301" spans="1:11" s="6" customFormat="1" x14ac:dyDescent="0.2">
      <c r="A301" s="6" t="s">
        <v>876</v>
      </c>
      <c r="B301" s="7" t="s">
        <v>877</v>
      </c>
      <c r="C301" s="7">
        <f>C287+C299</f>
        <v>20846540.417683154</v>
      </c>
      <c r="D301" s="7">
        <f>D287+D299</f>
        <v>20846540.417683154</v>
      </c>
      <c r="F301" s="7"/>
      <c r="G301" s="7"/>
      <c r="H301" s="7"/>
      <c r="I301" s="7"/>
      <c r="J301" s="7"/>
      <c r="K301" s="7"/>
    </row>
    <row r="302" spans="1:11" s="6" customFormat="1" x14ac:dyDescent="0.2">
      <c r="A302" s="6" t="s">
        <v>878</v>
      </c>
      <c r="B302" s="7" t="s">
        <v>879</v>
      </c>
      <c r="C302" s="7">
        <f>C288</f>
        <v>8022252.870050001</v>
      </c>
      <c r="D302" s="7">
        <f>D288</f>
        <v>8022252.870050001</v>
      </c>
      <c r="F302" s="7"/>
      <c r="G302" s="7"/>
      <c r="H302" s="7"/>
      <c r="I302" s="7"/>
      <c r="J302" s="7"/>
      <c r="K302" s="7"/>
    </row>
    <row r="303" spans="1:11" s="6" customFormat="1" x14ac:dyDescent="0.2">
      <c r="A303" s="6" t="s">
        <v>880</v>
      </c>
      <c r="B303" s="7" t="s">
        <v>881</v>
      </c>
      <c r="C303" s="7">
        <f>C289</f>
        <v>825030.79</v>
      </c>
      <c r="D303" s="7">
        <f>D289</f>
        <v>825030.79</v>
      </c>
      <c r="F303" s="7"/>
      <c r="G303" s="7"/>
      <c r="H303" s="7"/>
      <c r="I303" s="7"/>
      <c r="J303" s="7"/>
      <c r="K303" s="7"/>
    </row>
    <row r="304" spans="1:11" s="6" customFormat="1" x14ac:dyDescent="0.2">
      <c r="A304" s="6" t="s">
        <v>882</v>
      </c>
      <c r="B304" s="7" t="s">
        <v>883</v>
      </c>
      <c r="C304" s="7">
        <f>C290+C299</f>
        <v>11999256.757633153</v>
      </c>
      <c r="D304" s="7">
        <f>D290+D299</f>
        <v>11999256.757633153</v>
      </c>
      <c r="F304" s="7"/>
      <c r="G304" s="7"/>
      <c r="H304" s="7"/>
      <c r="I304" s="7"/>
      <c r="J304" s="7"/>
      <c r="K304" s="7"/>
    </row>
    <row r="305" spans="1:11" s="6" customFormat="1" x14ac:dyDescent="0.2">
      <c r="A305" s="7"/>
      <c r="B305" s="7" t="s">
        <v>884</v>
      </c>
      <c r="C305" s="7"/>
      <c r="D305" s="7"/>
      <c r="F305" s="7"/>
      <c r="G305" s="7"/>
      <c r="H305" s="7"/>
      <c r="I305" s="7"/>
      <c r="J305" s="7"/>
      <c r="K305" s="7"/>
    </row>
    <row r="306" spans="1:11" s="6" customFormat="1" x14ac:dyDescent="0.2">
      <c r="A306" s="7"/>
      <c r="B306" s="7" t="s">
        <v>987</v>
      </c>
      <c r="C306" s="7">
        <f>C291</f>
        <v>0</v>
      </c>
      <c r="D306" s="7">
        <f>D291</f>
        <v>0</v>
      </c>
      <c r="F306" s="7"/>
      <c r="G306" s="7"/>
      <c r="H306" s="7"/>
      <c r="I306" s="7"/>
      <c r="J306" s="7"/>
      <c r="K306" s="7"/>
    </row>
    <row r="307" spans="1:11" s="6" customFormat="1" x14ac:dyDescent="0.2">
      <c r="A307" s="7"/>
      <c r="B307" s="7"/>
      <c r="C307" s="7"/>
      <c r="D307" s="7"/>
      <c r="F307" s="7"/>
      <c r="G307" s="7"/>
      <c r="H307" s="7"/>
      <c r="I307" s="7"/>
      <c r="J307" s="7"/>
      <c r="K307" s="7"/>
    </row>
  </sheetData>
  <pageMargins left="0.75" right="0.75" top="0.5" bottom="0.5" header="0" footer="0.5"/>
  <pageSetup scale="89" orientation="portrait" verticalDpi="300" r:id="rId1"/>
  <headerFooter alignWithMargins="0">
    <oddFooter>&amp;LCDE, Public School Finance Unit&amp;C&amp;R&amp;D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FY2022-23 June Final</vt:lpstr>
      <vt:lpstr>district disk</vt:lpstr>
      <vt:lpstr>'district disk'!Print_Area</vt:lpstr>
      <vt:lpstr>'FY2022-23 June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2023-06-13T19:13:38Z</dcterms:created>
  <dcterms:modified xsi:type="dcterms:W3CDTF">2023-06-13T19:15:26Z</dcterms:modified>
</cp:coreProperties>
</file>