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PSFARUNS\FY20 Projections\"/>
    </mc:Choice>
  </mc:AlternateContent>
  <bookViews>
    <workbookView xWindow="0" yWindow="0" windowWidth="24000" windowHeight="9735"/>
  </bookViews>
  <sheets>
    <sheet name="All FY19-20 January" sheetId="1" r:id="rId1"/>
    <sheet name="district disk" sheetId="2" r:id="rId2"/>
  </sheets>
  <externalReferences>
    <externalReference r:id="rId3"/>
  </externalReferences>
  <definedNames>
    <definedName name="_Order1" hidden="1">255</definedName>
    <definedName name="DISTRICT" localSheetId="0">#REF!</definedName>
    <definedName name="DISTRICT" localSheetId="1">#REF!</definedName>
    <definedName name="DISTRICT">#REF!</definedName>
    <definedName name="MILL" localSheetId="0">#REF!</definedName>
    <definedName name="MILL" localSheetId="1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1">'district disk'!$F$1:$I$65</definedName>
    <definedName name="RURAL" localSheetId="0">#REF!</definedName>
    <definedName name="RURAL" localSheetId="1">#REF!</definedName>
    <definedName name="RURAL">#REF!</definedName>
    <definedName name="SUMMARY" localSheetId="0">'[1]district disk'!#REF!</definedName>
    <definedName name="SUMMARY" localSheetId="1">#REF!</definedName>
    <definedName name="SUMMARY">#REF!</definedName>
    <definedName name="URBAN" localSheetId="0">#REF!</definedName>
    <definedName name="URBAN" localSheetId="1">#REF!</definedName>
    <definedName name="URBA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97" i="1" l="1"/>
  <c r="FB269" i="1" l="1"/>
  <c r="FB271" i="1" s="1"/>
  <c r="D285" i="1" l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D285" i="1"/>
  <c r="CE285" i="1"/>
  <c r="CF285" i="1"/>
  <c r="CG285" i="1"/>
  <c r="CH285" i="1"/>
  <c r="CI285" i="1"/>
  <c r="CK285" i="1"/>
  <c r="CL285" i="1"/>
  <c r="CM285" i="1"/>
  <c r="CN285" i="1"/>
  <c r="CO285" i="1"/>
  <c r="CP285" i="1"/>
  <c r="CQ285" i="1"/>
  <c r="CR285" i="1"/>
  <c r="CS285" i="1"/>
  <c r="CT285" i="1"/>
  <c r="CU285" i="1"/>
  <c r="CV285" i="1"/>
  <c r="CW285" i="1"/>
  <c r="CX285" i="1"/>
  <c r="CY285" i="1"/>
  <c r="CZ285" i="1"/>
  <c r="DA285" i="1"/>
  <c r="DB285" i="1"/>
  <c r="DC285" i="1"/>
  <c r="DD285" i="1"/>
  <c r="DE285" i="1"/>
  <c r="DF285" i="1"/>
  <c r="DG285" i="1"/>
  <c r="DH285" i="1"/>
  <c r="DI285" i="1"/>
  <c r="DJ285" i="1"/>
  <c r="DK285" i="1"/>
  <c r="DL285" i="1"/>
  <c r="DM285" i="1"/>
  <c r="DN285" i="1"/>
  <c r="DO285" i="1"/>
  <c r="DP285" i="1"/>
  <c r="DQ285" i="1"/>
  <c r="DR285" i="1"/>
  <c r="DS285" i="1"/>
  <c r="DT285" i="1"/>
  <c r="DU285" i="1"/>
  <c r="DV285" i="1"/>
  <c r="DW285" i="1"/>
  <c r="DX285" i="1"/>
  <c r="DY285" i="1"/>
  <c r="DZ285" i="1"/>
  <c r="EA285" i="1"/>
  <c r="EB285" i="1"/>
  <c r="EC285" i="1"/>
  <c r="ED285" i="1"/>
  <c r="EE285" i="1"/>
  <c r="EF285" i="1"/>
  <c r="EG285" i="1"/>
  <c r="EH285" i="1"/>
  <c r="EI285" i="1"/>
  <c r="EJ285" i="1"/>
  <c r="EK285" i="1"/>
  <c r="EL285" i="1"/>
  <c r="EM285" i="1"/>
  <c r="EN285" i="1"/>
  <c r="EO285" i="1"/>
  <c r="EP285" i="1"/>
  <c r="EQ285" i="1"/>
  <c r="ER285" i="1"/>
  <c r="ES285" i="1"/>
  <c r="ET285" i="1"/>
  <c r="EU285" i="1"/>
  <c r="EW285" i="1"/>
  <c r="EX285" i="1"/>
  <c r="EY285" i="1"/>
  <c r="EZ285" i="1"/>
  <c r="FA285" i="1"/>
  <c r="FC285" i="1"/>
  <c r="FD285" i="1"/>
  <c r="FE285" i="1"/>
  <c r="FF285" i="1"/>
  <c r="FG285" i="1"/>
  <c r="FH285" i="1"/>
  <c r="FI285" i="1"/>
  <c r="FJ285" i="1"/>
  <c r="FK285" i="1"/>
  <c r="FL285" i="1"/>
  <c r="FM285" i="1"/>
  <c r="FN285" i="1"/>
  <c r="FO285" i="1"/>
  <c r="FP285" i="1"/>
  <c r="FQ285" i="1"/>
  <c r="FR285" i="1"/>
  <c r="FS285" i="1"/>
  <c r="FT285" i="1"/>
  <c r="FU285" i="1"/>
  <c r="FV285" i="1"/>
  <c r="FW285" i="1"/>
  <c r="FX285" i="1"/>
  <c r="C285" i="1"/>
  <c r="FB244" i="1"/>
  <c r="FB250" i="1" s="1"/>
  <c r="FX272" i="1"/>
  <c r="FW272" i="1"/>
  <c r="FV272" i="1"/>
  <c r="FU272" i="1"/>
  <c r="FT272" i="1"/>
  <c r="FS272" i="1"/>
  <c r="FR272" i="1"/>
  <c r="FQ272" i="1"/>
  <c r="FP272" i="1"/>
  <c r="FO272" i="1"/>
  <c r="FN272" i="1"/>
  <c r="FM272" i="1"/>
  <c r="FL272" i="1"/>
  <c r="FK272" i="1"/>
  <c r="FJ272" i="1"/>
  <c r="FI272" i="1"/>
  <c r="FH272" i="1"/>
  <c r="FG272" i="1"/>
  <c r="FF272" i="1"/>
  <c r="FE272" i="1"/>
  <c r="FD272" i="1"/>
  <c r="FC272" i="1"/>
  <c r="FA272" i="1"/>
  <c r="EZ272" i="1"/>
  <c r="EY272" i="1"/>
  <c r="EX272" i="1"/>
  <c r="EW272" i="1"/>
  <c r="EU272" i="1"/>
  <c r="ET272" i="1"/>
  <c r="ES272" i="1"/>
  <c r="ER272" i="1"/>
  <c r="EQ272" i="1"/>
  <c r="EP272" i="1"/>
  <c r="EO272" i="1"/>
  <c r="EN272" i="1"/>
  <c r="EM272" i="1"/>
  <c r="EL272" i="1"/>
  <c r="EK272" i="1"/>
  <c r="EJ272" i="1"/>
  <c r="EI272" i="1"/>
  <c r="EH272" i="1"/>
  <c r="EG272" i="1"/>
  <c r="EF272" i="1"/>
  <c r="EE272" i="1"/>
  <c r="ED272" i="1"/>
  <c r="EC272" i="1"/>
  <c r="EB272" i="1"/>
  <c r="EA272" i="1"/>
  <c r="DZ272" i="1"/>
  <c r="DY272" i="1"/>
  <c r="DX272" i="1"/>
  <c r="DW272" i="1"/>
  <c r="DV272" i="1"/>
  <c r="DU272" i="1"/>
  <c r="DT272" i="1"/>
  <c r="DS272" i="1"/>
  <c r="DR272" i="1"/>
  <c r="DQ272" i="1"/>
  <c r="DP272" i="1"/>
  <c r="DO272" i="1"/>
  <c r="DN272" i="1"/>
  <c r="DM272" i="1"/>
  <c r="DL272" i="1"/>
  <c r="DK272" i="1"/>
  <c r="DJ272" i="1"/>
  <c r="DI272" i="1"/>
  <c r="DH272" i="1"/>
  <c r="DG272" i="1"/>
  <c r="DF272" i="1"/>
  <c r="DE272" i="1"/>
  <c r="DD272" i="1"/>
  <c r="DC272" i="1"/>
  <c r="DB272" i="1"/>
  <c r="DA272" i="1"/>
  <c r="CZ272" i="1"/>
  <c r="CY272" i="1"/>
  <c r="CX272" i="1"/>
  <c r="CW272" i="1"/>
  <c r="CV272" i="1"/>
  <c r="CU272" i="1"/>
  <c r="CT272" i="1"/>
  <c r="CS272" i="1"/>
  <c r="CR272" i="1"/>
  <c r="CQ272" i="1"/>
  <c r="CP272" i="1"/>
  <c r="CO272" i="1"/>
  <c r="CN272" i="1"/>
  <c r="CM272" i="1"/>
  <c r="CL272" i="1"/>
  <c r="CK272" i="1"/>
  <c r="CI272" i="1"/>
  <c r="CH272" i="1"/>
  <c r="CG272" i="1"/>
  <c r="CF272" i="1"/>
  <c r="CE272" i="1"/>
  <c r="CD272" i="1"/>
  <c r="CC272" i="1"/>
  <c r="CB272" i="1"/>
  <c r="CA272" i="1"/>
  <c r="BZ272" i="1"/>
  <c r="BY272" i="1"/>
  <c r="BX272" i="1"/>
  <c r="BW272" i="1"/>
  <c r="BV272" i="1"/>
  <c r="BU272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D271" i="1" l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CF271" i="1"/>
  <c r="CG271" i="1"/>
  <c r="CH271" i="1"/>
  <c r="CI271" i="1"/>
  <c r="CK271" i="1"/>
  <c r="CL271" i="1"/>
  <c r="CM271" i="1"/>
  <c r="CN271" i="1"/>
  <c r="CO271" i="1"/>
  <c r="CP271" i="1"/>
  <c r="CQ271" i="1"/>
  <c r="CR271" i="1"/>
  <c r="CS271" i="1"/>
  <c r="CT271" i="1"/>
  <c r="CU271" i="1"/>
  <c r="CV271" i="1"/>
  <c r="CW271" i="1"/>
  <c r="CX271" i="1"/>
  <c r="CY271" i="1"/>
  <c r="CZ271" i="1"/>
  <c r="DA271" i="1"/>
  <c r="DB271" i="1"/>
  <c r="DC271" i="1"/>
  <c r="DD271" i="1"/>
  <c r="DE271" i="1"/>
  <c r="DF271" i="1"/>
  <c r="DG271" i="1"/>
  <c r="DH271" i="1"/>
  <c r="DI271" i="1"/>
  <c r="DJ271" i="1"/>
  <c r="DK271" i="1"/>
  <c r="DL271" i="1"/>
  <c r="DM271" i="1"/>
  <c r="DN271" i="1"/>
  <c r="DO271" i="1"/>
  <c r="DP271" i="1"/>
  <c r="DQ271" i="1"/>
  <c r="DR271" i="1"/>
  <c r="DS271" i="1"/>
  <c r="DT271" i="1"/>
  <c r="DU271" i="1"/>
  <c r="DV271" i="1"/>
  <c r="DW271" i="1"/>
  <c r="DX271" i="1"/>
  <c r="DY271" i="1"/>
  <c r="DZ271" i="1"/>
  <c r="EA271" i="1"/>
  <c r="EB271" i="1"/>
  <c r="EC271" i="1"/>
  <c r="ED271" i="1"/>
  <c r="EE271" i="1"/>
  <c r="EF271" i="1"/>
  <c r="EG271" i="1"/>
  <c r="EH271" i="1"/>
  <c r="EI271" i="1"/>
  <c r="EJ271" i="1"/>
  <c r="EK271" i="1"/>
  <c r="EL271" i="1"/>
  <c r="EM271" i="1"/>
  <c r="EN271" i="1"/>
  <c r="EO271" i="1"/>
  <c r="EP271" i="1"/>
  <c r="EQ271" i="1"/>
  <c r="ER271" i="1"/>
  <c r="ES271" i="1"/>
  <c r="ET271" i="1"/>
  <c r="EU271" i="1"/>
  <c r="EW271" i="1"/>
  <c r="EX271" i="1"/>
  <c r="EY271" i="1"/>
  <c r="EZ271" i="1"/>
  <c r="FA271" i="1"/>
  <c r="FC271" i="1"/>
  <c r="FD271" i="1"/>
  <c r="FE271" i="1"/>
  <c r="FF271" i="1"/>
  <c r="FG271" i="1"/>
  <c r="FH271" i="1"/>
  <c r="FI271" i="1"/>
  <c r="FJ271" i="1"/>
  <c r="FK271" i="1"/>
  <c r="FL271" i="1"/>
  <c r="FM271" i="1"/>
  <c r="FN271" i="1"/>
  <c r="FO271" i="1"/>
  <c r="FP271" i="1"/>
  <c r="FQ271" i="1"/>
  <c r="FR271" i="1"/>
  <c r="FS271" i="1"/>
  <c r="FT271" i="1"/>
  <c r="FU271" i="1"/>
  <c r="FV271" i="1"/>
  <c r="FW271" i="1"/>
  <c r="FX271" i="1"/>
  <c r="C271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AW268" i="1"/>
  <c r="AX268" i="1"/>
  <c r="AY268" i="1"/>
  <c r="AZ268" i="1"/>
  <c r="BA268" i="1"/>
  <c r="BB268" i="1"/>
  <c r="BC268" i="1"/>
  <c r="BD268" i="1"/>
  <c r="BE268" i="1"/>
  <c r="BF268" i="1"/>
  <c r="BG268" i="1"/>
  <c r="BH268" i="1"/>
  <c r="BI268" i="1"/>
  <c r="BJ268" i="1"/>
  <c r="BK268" i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CA268" i="1"/>
  <c r="CB268" i="1"/>
  <c r="CC268" i="1"/>
  <c r="CD268" i="1"/>
  <c r="CE268" i="1"/>
  <c r="CF268" i="1"/>
  <c r="CG268" i="1"/>
  <c r="CH268" i="1"/>
  <c r="CI268" i="1"/>
  <c r="CJ268" i="1"/>
  <c r="CK268" i="1"/>
  <c r="CL268" i="1"/>
  <c r="CM268" i="1"/>
  <c r="CN268" i="1"/>
  <c r="CO268" i="1"/>
  <c r="CP268" i="1"/>
  <c r="CQ268" i="1"/>
  <c r="CR268" i="1"/>
  <c r="CS268" i="1"/>
  <c r="CT268" i="1"/>
  <c r="CU268" i="1"/>
  <c r="CV268" i="1"/>
  <c r="CW268" i="1"/>
  <c r="CX268" i="1"/>
  <c r="CY268" i="1"/>
  <c r="CZ268" i="1"/>
  <c r="DA268" i="1"/>
  <c r="DB268" i="1"/>
  <c r="DC268" i="1"/>
  <c r="DD268" i="1"/>
  <c r="DE268" i="1"/>
  <c r="DF268" i="1"/>
  <c r="DG268" i="1"/>
  <c r="DH268" i="1"/>
  <c r="DI268" i="1"/>
  <c r="DJ268" i="1"/>
  <c r="DK268" i="1"/>
  <c r="DL268" i="1"/>
  <c r="DM268" i="1"/>
  <c r="DN268" i="1"/>
  <c r="DO268" i="1"/>
  <c r="DP268" i="1"/>
  <c r="DQ268" i="1"/>
  <c r="DR268" i="1"/>
  <c r="DS268" i="1"/>
  <c r="DT268" i="1"/>
  <c r="DU268" i="1"/>
  <c r="DV268" i="1"/>
  <c r="DW268" i="1"/>
  <c r="DX268" i="1"/>
  <c r="DY268" i="1"/>
  <c r="DZ268" i="1"/>
  <c r="EA268" i="1"/>
  <c r="EB268" i="1"/>
  <c r="EC268" i="1"/>
  <c r="ED268" i="1"/>
  <c r="EE268" i="1"/>
  <c r="EF268" i="1"/>
  <c r="EG268" i="1"/>
  <c r="EH268" i="1"/>
  <c r="EI268" i="1"/>
  <c r="EJ268" i="1"/>
  <c r="EK268" i="1"/>
  <c r="EL268" i="1"/>
  <c r="EM268" i="1"/>
  <c r="EN268" i="1"/>
  <c r="EO268" i="1"/>
  <c r="EP268" i="1"/>
  <c r="EQ268" i="1"/>
  <c r="ER268" i="1"/>
  <c r="ES268" i="1"/>
  <c r="ET268" i="1"/>
  <c r="EU268" i="1"/>
  <c r="EV268" i="1"/>
  <c r="EW268" i="1"/>
  <c r="EX268" i="1"/>
  <c r="EY268" i="1"/>
  <c r="EZ268" i="1"/>
  <c r="FA268" i="1"/>
  <c r="FB268" i="1"/>
  <c r="FC268" i="1"/>
  <c r="FD268" i="1"/>
  <c r="FE268" i="1"/>
  <c r="FF268" i="1"/>
  <c r="FG268" i="1"/>
  <c r="FH268" i="1"/>
  <c r="FI268" i="1"/>
  <c r="FJ268" i="1"/>
  <c r="FK268" i="1"/>
  <c r="FL268" i="1"/>
  <c r="FM268" i="1"/>
  <c r="FN268" i="1"/>
  <c r="FO268" i="1"/>
  <c r="FP268" i="1"/>
  <c r="FQ268" i="1"/>
  <c r="FR268" i="1"/>
  <c r="FS268" i="1"/>
  <c r="FT268" i="1"/>
  <c r="FU268" i="1"/>
  <c r="FV268" i="1"/>
  <c r="FW268" i="1"/>
  <c r="FX268" i="1"/>
  <c r="C268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H283" i="1"/>
  <c r="AI283" i="1"/>
  <c r="AJ283" i="1"/>
  <c r="AK283" i="1"/>
  <c r="AL283" i="1"/>
  <c r="AM283" i="1"/>
  <c r="AN283" i="1"/>
  <c r="AO283" i="1"/>
  <c r="AP283" i="1"/>
  <c r="AQ283" i="1"/>
  <c r="AR283" i="1"/>
  <c r="AS283" i="1"/>
  <c r="AT283" i="1"/>
  <c r="AU283" i="1"/>
  <c r="AV283" i="1"/>
  <c r="AW283" i="1"/>
  <c r="AX283" i="1"/>
  <c r="AY283" i="1"/>
  <c r="AZ283" i="1"/>
  <c r="BA283" i="1"/>
  <c r="BB283" i="1"/>
  <c r="BC283" i="1"/>
  <c r="BD283" i="1"/>
  <c r="BE283" i="1"/>
  <c r="BF283" i="1"/>
  <c r="BG283" i="1"/>
  <c r="BH283" i="1"/>
  <c r="BI283" i="1"/>
  <c r="BJ283" i="1"/>
  <c r="BK283" i="1"/>
  <c r="BL283" i="1"/>
  <c r="BM283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A283" i="1"/>
  <c r="CB283" i="1"/>
  <c r="CC283" i="1"/>
  <c r="CD283" i="1"/>
  <c r="CE283" i="1"/>
  <c r="CF283" i="1"/>
  <c r="CG283" i="1"/>
  <c r="CH283" i="1"/>
  <c r="CI283" i="1"/>
  <c r="CJ283" i="1"/>
  <c r="CK283" i="1"/>
  <c r="CL283" i="1"/>
  <c r="CM283" i="1"/>
  <c r="CN283" i="1"/>
  <c r="CO283" i="1"/>
  <c r="CP283" i="1"/>
  <c r="CQ283" i="1"/>
  <c r="CR283" i="1"/>
  <c r="CS283" i="1"/>
  <c r="CT283" i="1"/>
  <c r="CU283" i="1"/>
  <c r="CV283" i="1"/>
  <c r="CW283" i="1"/>
  <c r="CX283" i="1"/>
  <c r="CY283" i="1"/>
  <c r="CZ283" i="1"/>
  <c r="DA283" i="1"/>
  <c r="DB283" i="1"/>
  <c r="DC283" i="1"/>
  <c r="DD283" i="1"/>
  <c r="DE283" i="1"/>
  <c r="DF283" i="1"/>
  <c r="DG283" i="1"/>
  <c r="DH283" i="1"/>
  <c r="DI283" i="1"/>
  <c r="DJ283" i="1"/>
  <c r="DK283" i="1"/>
  <c r="DL283" i="1"/>
  <c r="DM283" i="1"/>
  <c r="DN283" i="1"/>
  <c r="DO283" i="1"/>
  <c r="DP283" i="1"/>
  <c r="DQ283" i="1"/>
  <c r="DR283" i="1"/>
  <c r="DS283" i="1"/>
  <c r="DT283" i="1"/>
  <c r="DU283" i="1"/>
  <c r="DV283" i="1"/>
  <c r="DW283" i="1"/>
  <c r="DX283" i="1"/>
  <c r="DY283" i="1"/>
  <c r="DZ283" i="1"/>
  <c r="EA283" i="1"/>
  <c r="EB283" i="1"/>
  <c r="EC283" i="1"/>
  <c r="ED283" i="1"/>
  <c r="EE283" i="1"/>
  <c r="EF283" i="1"/>
  <c r="EG283" i="1"/>
  <c r="EH283" i="1"/>
  <c r="EI283" i="1"/>
  <c r="EJ283" i="1"/>
  <c r="EK283" i="1"/>
  <c r="EL283" i="1"/>
  <c r="EM283" i="1"/>
  <c r="EN283" i="1"/>
  <c r="EO283" i="1"/>
  <c r="EP283" i="1"/>
  <c r="EQ283" i="1"/>
  <c r="ER283" i="1"/>
  <c r="ES283" i="1"/>
  <c r="ET283" i="1"/>
  <c r="EU283" i="1"/>
  <c r="EV283" i="1"/>
  <c r="EW283" i="1"/>
  <c r="EX283" i="1"/>
  <c r="EY283" i="1"/>
  <c r="EZ283" i="1"/>
  <c r="FA283" i="1"/>
  <c r="FB283" i="1"/>
  <c r="FC283" i="1"/>
  <c r="FD283" i="1"/>
  <c r="FE283" i="1"/>
  <c r="FF283" i="1"/>
  <c r="FG283" i="1"/>
  <c r="FH283" i="1"/>
  <c r="FI283" i="1"/>
  <c r="FJ283" i="1"/>
  <c r="FK283" i="1"/>
  <c r="FL283" i="1"/>
  <c r="FM283" i="1"/>
  <c r="FN283" i="1"/>
  <c r="FO283" i="1"/>
  <c r="FP283" i="1"/>
  <c r="FQ283" i="1"/>
  <c r="FR283" i="1"/>
  <c r="FS283" i="1"/>
  <c r="FT283" i="1"/>
  <c r="FU283" i="1"/>
  <c r="FV283" i="1"/>
  <c r="FW283" i="1"/>
  <c r="FX283" i="1"/>
  <c r="C283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H282" i="1"/>
  <c r="AI282" i="1"/>
  <c r="AJ282" i="1"/>
  <c r="AK282" i="1"/>
  <c r="AL282" i="1"/>
  <c r="AM282" i="1"/>
  <c r="AN282" i="1"/>
  <c r="AO282" i="1"/>
  <c r="AP282" i="1"/>
  <c r="AQ282" i="1"/>
  <c r="AR282" i="1"/>
  <c r="AS282" i="1"/>
  <c r="AT282" i="1"/>
  <c r="AU282" i="1"/>
  <c r="AV282" i="1"/>
  <c r="AW282" i="1"/>
  <c r="AX282" i="1"/>
  <c r="AY282" i="1"/>
  <c r="AZ282" i="1"/>
  <c r="BA282" i="1"/>
  <c r="BB282" i="1"/>
  <c r="BC282" i="1"/>
  <c r="BD282" i="1"/>
  <c r="BE282" i="1"/>
  <c r="BF282" i="1"/>
  <c r="BG282" i="1"/>
  <c r="BH282" i="1"/>
  <c r="BI282" i="1"/>
  <c r="BJ282" i="1"/>
  <c r="BK282" i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CA282" i="1"/>
  <c r="CB282" i="1"/>
  <c r="CC282" i="1"/>
  <c r="CD282" i="1"/>
  <c r="CE282" i="1"/>
  <c r="CF282" i="1"/>
  <c r="CG282" i="1"/>
  <c r="CH282" i="1"/>
  <c r="CI282" i="1"/>
  <c r="CK282" i="1"/>
  <c r="CL282" i="1"/>
  <c r="CM282" i="1"/>
  <c r="CN282" i="1"/>
  <c r="CO282" i="1"/>
  <c r="CP282" i="1"/>
  <c r="CQ282" i="1"/>
  <c r="CR282" i="1"/>
  <c r="CS282" i="1"/>
  <c r="CT282" i="1"/>
  <c r="CU282" i="1"/>
  <c r="CV282" i="1"/>
  <c r="CW282" i="1"/>
  <c r="CX282" i="1"/>
  <c r="CY282" i="1"/>
  <c r="CZ282" i="1"/>
  <c r="DA282" i="1"/>
  <c r="DB282" i="1"/>
  <c r="DC282" i="1"/>
  <c r="DD282" i="1"/>
  <c r="DE282" i="1"/>
  <c r="DF282" i="1"/>
  <c r="DG282" i="1"/>
  <c r="DH282" i="1"/>
  <c r="DI282" i="1"/>
  <c r="DJ282" i="1"/>
  <c r="DK282" i="1"/>
  <c r="DL282" i="1"/>
  <c r="DM282" i="1"/>
  <c r="DN282" i="1"/>
  <c r="DO282" i="1"/>
  <c r="DP282" i="1"/>
  <c r="DQ282" i="1"/>
  <c r="DR282" i="1"/>
  <c r="DS282" i="1"/>
  <c r="DT282" i="1"/>
  <c r="DU282" i="1"/>
  <c r="DV282" i="1"/>
  <c r="DW282" i="1"/>
  <c r="DX282" i="1"/>
  <c r="DY282" i="1"/>
  <c r="DZ282" i="1"/>
  <c r="EA282" i="1"/>
  <c r="EB282" i="1"/>
  <c r="EC282" i="1"/>
  <c r="ED282" i="1"/>
  <c r="EE282" i="1"/>
  <c r="EF282" i="1"/>
  <c r="EG282" i="1"/>
  <c r="EH282" i="1"/>
  <c r="EI282" i="1"/>
  <c r="EJ282" i="1"/>
  <c r="EK282" i="1"/>
  <c r="EL282" i="1"/>
  <c r="EM282" i="1"/>
  <c r="EN282" i="1"/>
  <c r="EO282" i="1"/>
  <c r="EP282" i="1"/>
  <c r="EQ282" i="1"/>
  <c r="ER282" i="1"/>
  <c r="ES282" i="1"/>
  <c r="ET282" i="1"/>
  <c r="EU282" i="1"/>
  <c r="EW282" i="1"/>
  <c r="EX282" i="1"/>
  <c r="EY282" i="1"/>
  <c r="EZ282" i="1"/>
  <c r="FA282" i="1"/>
  <c r="FC282" i="1"/>
  <c r="FD282" i="1"/>
  <c r="FE282" i="1"/>
  <c r="FF282" i="1"/>
  <c r="FG282" i="1"/>
  <c r="FH282" i="1"/>
  <c r="FI282" i="1"/>
  <c r="FJ282" i="1"/>
  <c r="FK282" i="1"/>
  <c r="FL282" i="1"/>
  <c r="FM282" i="1"/>
  <c r="FN282" i="1"/>
  <c r="FO282" i="1"/>
  <c r="FP282" i="1"/>
  <c r="FQ282" i="1"/>
  <c r="FR282" i="1"/>
  <c r="FS282" i="1"/>
  <c r="FT282" i="1"/>
  <c r="FU282" i="1"/>
  <c r="FV282" i="1"/>
  <c r="FW282" i="1"/>
  <c r="FX282" i="1"/>
  <c r="C282" i="1"/>
  <c r="FZ123" i="1" l="1"/>
  <c r="FZ119" i="1"/>
  <c r="FZ109" i="1"/>
  <c r="FY17" i="1"/>
  <c r="FC21" i="1" l="1"/>
  <c r="FC22" i="1"/>
  <c r="DH20" i="1"/>
  <c r="DH21" i="1"/>
  <c r="CN20" i="1"/>
  <c r="BW21" i="1"/>
  <c r="BW22" i="1"/>
  <c r="BR20" i="1"/>
  <c r="BR21" i="1"/>
  <c r="BJ20" i="1"/>
  <c r="BF20" i="1"/>
  <c r="BF21" i="1"/>
  <c r="AA20" i="1"/>
  <c r="AA21" i="1"/>
  <c r="Q20" i="1"/>
  <c r="Q21" i="1"/>
  <c r="O20" i="1"/>
  <c r="O21" i="1"/>
  <c r="J20" i="1"/>
  <c r="E20" i="1"/>
  <c r="N20" i="1"/>
  <c r="J21" i="1"/>
  <c r="J22" i="1"/>
  <c r="I20" i="1"/>
  <c r="D21" i="1"/>
  <c r="D20" i="1"/>
  <c r="EQ247" i="1" l="1"/>
  <c r="BC247" i="1"/>
  <c r="AZ247" i="1"/>
  <c r="GA26" i="1" l="1"/>
  <c r="C59" i="1" l="1"/>
  <c r="C81" i="1"/>
  <c r="C82" i="1"/>
  <c r="C83" i="1"/>
  <c r="C86" i="1" s="1"/>
  <c r="C94" i="1" s="1"/>
  <c r="C84" i="1"/>
  <c r="C85" i="1"/>
  <c r="C89" i="1"/>
  <c r="C91" i="1"/>
  <c r="C92" i="1"/>
  <c r="C93" i="1"/>
  <c r="C95" i="1"/>
  <c r="C96" i="1"/>
  <c r="C97" i="1"/>
  <c r="C199" i="1" s="1"/>
  <c r="C98" i="1"/>
  <c r="C101" i="1" s="1"/>
  <c r="C114" i="1"/>
  <c r="C116" i="1"/>
  <c r="C117" i="1"/>
  <c r="C128" i="1"/>
  <c r="C129" i="1"/>
  <c r="C130" i="1"/>
  <c r="C131" i="1" s="1"/>
  <c r="C134" i="1" s="1"/>
  <c r="C136" i="1" s="1"/>
  <c r="C133" i="1"/>
  <c r="C138" i="1"/>
  <c r="C163" i="1"/>
  <c r="C164" i="1"/>
  <c r="C165" i="1"/>
  <c r="C167" i="1"/>
  <c r="C168" i="1" s="1"/>
  <c r="C188" i="1"/>
  <c r="C189" i="1"/>
  <c r="C196" i="1"/>
  <c r="C198" i="1"/>
  <c r="C174" i="1" l="1"/>
  <c r="C170" i="1"/>
  <c r="C206" i="1" s="1"/>
  <c r="C99" i="1"/>
  <c r="C123" i="1"/>
  <c r="C197" i="1"/>
  <c r="C200" i="1" s="1"/>
  <c r="C208" i="1" s="1"/>
  <c r="C190" i="1" l="1"/>
  <c r="C192" i="1" s="1"/>
  <c r="C216" i="1" s="1"/>
  <c r="C100" i="1"/>
  <c r="C108" i="1"/>
  <c r="C147" i="1"/>
  <c r="C173" i="1"/>
  <c r="C111" i="1"/>
  <c r="C149" i="1"/>
  <c r="C105" i="1"/>
  <c r="C107" i="1" s="1"/>
  <c r="C109" i="1" s="1"/>
  <c r="C119" i="1" s="1"/>
  <c r="C141" i="1"/>
  <c r="C139" i="1"/>
  <c r="FX306" i="1"/>
  <c r="FW306" i="1"/>
  <c r="FV306" i="1"/>
  <c r="FU306" i="1"/>
  <c r="FT306" i="1"/>
  <c r="FS306" i="1"/>
  <c r="FR306" i="1"/>
  <c r="FQ306" i="1"/>
  <c r="FP306" i="1"/>
  <c r="FO306" i="1"/>
  <c r="FN306" i="1"/>
  <c r="FM306" i="1"/>
  <c r="FL306" i="1"/>
  <c r="FK306" i="1"/>
  <c r="FJ306" i="1"/>
  <c r="FI306" i="1"/>
  <c r="FH306" i="1"/>
  <c r="FG306" i="1"/>
  <c r="FF306" i="1"/>
  <c r="FE306" i="1"/>
  <c r="FD306" i="1"/>
  <c r="FC306" i="1"/>
  <c r="FB306" i="1"/>
  <c r="FA306" i="1"/>
  <c r="EZ306" i="1"/>
  <c r="EY306" i="1"/>
  <c r="EX306" i="1"/>
  <c r="EW306" i="1"/>
  <c r="EV306" i="1"/>
  <c r="EU306" i="1"/>
  <c r="ET306" i="1"/>
  <c r="ES306" i="1"/>
  <c r="ER306" i="1"/>
  <c r="EQ306" i="1"/>
  <c r="EP306" i="1"/>
  <c r="EO306" i="1"/>
  <c r="EN306" i="1"/>
  <c r="EM306" i="1"/>
  <c r="EL306" i="1"/>
  <c r="EK306" i="1"/>
  <c r="EJ306" i="1"/>
  <c r="EI306" i="1"/>
  <c r="EH306" i="1"/>
  <c r="EG306" i="1"/>
  <c r="EF306" i="1"/>
  <c r="EE306" i="1"/>
  <c r="ED306" i="1"/>
  <c r="EC306" i="1"/>
  <c r="EB306" i="1"/>
  <c r="EA306" i="1"/>
  <c r="DZ306" i="1"/>
  <c r="DY306" i="1"/>
  <c r="DX306" i="1"/>
  <c r="DW306" i="1"/>
  <c r="DV306" i="1"/>
  <c r="DU306" i="1"/>
  <c r="DT306" i="1"/>
  <c r="DS306" i="1"/>
  <c r="DR306" i="1"/>
  <c r="DQ306" i="1"/>
  <c r="DP306" i="1"/>
  <c r="DO306" i="1"/>
  <c r="DN306" i="1"/>
  <c r="DM306" i="1"/>
  <c r="DL306" i="1"/>
  <c r="DK306" i="1"/>
  <c r="DJ306" i="1"/>
  <c r="DI306" i="1"/>
  <c r="DH306" i="1"/>
  <c r="DG306" i="1"/>
  <c r="DF306" i="1"/>
  <c r="DE306" i="1"/>
  <c r="DD306" i="1"/>
  <c r="DC306" i="1"/>
  <c r="DB306" i="1"/>
  <c r="DA306" i="1"/>
  <c r="CZ306" i="1"/>
  <c r="CY306" i="1"/>
  <c r="CX306" i="1"/>
  <c r="CW306" i="1"/>
  <c r="CV306" i="1"/>
  <c r="CU306" i="1"/>
  <c r="CT306" i="1"/>
  <c r="CS306" i="1"/>
  <c r="CR306" i="1"/>
  <c r="CQ306" i="1"/>
  <c r="CP306" i="1"/>
  <c r="CO306" i="1"/>
  <c r="CN306" i="1"/>
  <c r="CM306" i="1"/>
  <c r="CL306" i="1"/>
  <c r="CK306" i="1"/>
  <c r="CJ306" i="1"/>
  <c r="CI306" i="1"/>
  <c r="CH306" i="1"/>
  <c r="CG306" i="1"/>
  <c r="CF306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FX297" i="1"/>
  <c r="FW297" i="1"/>
  <c r="FV297" i="1"/>
  <c r="FU297" i="1"/>
  <c r="FT297" i="1"/>
  <c r="FS297" i="1"/>
  <c r="FR297" i="1"/>
  <c r="FQ297" i="1"/>
  <c r="FP297" i="1"/>
  <c r="FO297" i="1"/>
  <c r="FN297" i="1"/>
  <c r="FM297" i="1"/>
  <c r="FL297" i="1"/>
  <c r="FK297" i="1"/>
  <c r="FJ297" i="1"/>
  <c r="FI297" i="1"/>
  <c r="FH297" i="1"/>
  <c r="FG297" i="1"/>
  <c r="FF297" i="1"/>
  <c r="FE297" i="1"/>
  <c r="FD297" i="1"/>
  <c r="FC297" i="1"/>
  <c r="FB297" i="1"/>
  <c r="FA297" i="1"/>
  <c r="EZ297" i="1"/>
  <c r="EY297" i="1"/>
  <c r="EX297" i="1"/>
  <c r="EW297" i="1"/>
  <c r="EV297" i="1"/>
  <c r="EU297" i="1"/>
  <c r="ET297" i="1"/>
  <c r="ES297" i="1"/>
  <c r="ER297" i="1"/>
  <c r="EQ297" i="1"/>
  <c r="EP297" i="1"/>
  <c r="EO297" i="1"/>
  <c r="EN297" i="1"/>
  <c r="EM297" i="1"/>
  <c r="EL297" i="1"/>
  <c r="EK297" i="1"/>
  <c r="EJ297" i="1"/>
  <c r="EI297" i="1"/>
  <c r="EH297" i="1"/>
  <c r="EG297" i="1"/>
  <c r="EF297" i="1"/>
  <c r="EE297" i="1"/>
  <c r="ED297" i="1"/>
  <c r="EC297" i="1"/>
  <c r="EB297" i="1"/>
  <c r="EA297" i="1"/>
  <c r="DZ297" i="1"/>
  <c r="DY297" i="1"/>
  <c r="DX297" i="1"/>
  <c r="DW297" i="1"/>
  <c r="DV297" i="1"/>
  <c r="DU297" i="1"/>
  <c r="DT297" i="1"/>
  <c r="DS297" i="1"/>
  <c r="DR297" i="1"/>
  <c r="DQ297" i="1"/>
  <c r="DP297" i="1"/>
  <c r="DO297" i="1"/>
  <c r="DN297" i="1"/>
  <c r="DM297" i="1"/>
  <c r="DL297" i="1"/>
  <c r="DK297" i="1"/>
  <c r="DJ297" i="1"/>
  <c r="DI297" i="1"/>
  <c r="DH297" i="1"/>
  <c r="DG297" i="1"/>
  <c r="DF297" i="1"/>
  <c r="DE297" i="1"/>
  <c r="DD297" i="1"/>
  <c r="DC297" i="1"/>
  <c r="DB297" i="1"/>
  <c r="DA297" i="1"/>
  <c r="CZ297" i="1"/>
  <c r="CY297" i="1"/>
  <c r="CX297" i="1"/>
  <c r="CW297" i="1"/>
  <c r="CV297" i="1"/>
  <c r="CU297" i="1"/>
  <c r="CT297" i="1"/>
  <c r="CS297" i="1"/>
  <c r="CR297" i="1"/>
  <c r="CQ297" i="1"/>
  <c r="CP297" i="1"/>
  <c r="CO297" i="1"/>
  <c r="CN297" i="1"/>
  <c r="CM297" i="1"/>
  <c r="CL297" i="1"/>
  <c r="CK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C151" i="1" l="1"/>
  <c r="C143" i="1"/>
  <c r="C145" i="1" s="1"/>
  <c r="C118" i="1"/>
  <c r="C115" i="1"/>
  <c r="C120" i="1" s="1"/>
  <c r="C183" i="1"/>
  <c r="C177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V94" i="1"/>
  <c r="BU94" i="1"/>
  <c r="BT94" i="1"/>
  <c r="BS94" i="1"/>
  <c r="BQ94" i="1"/>
  <c r="BP94" i="1"/>
  <c r="BO94" i="1"/>
  <c r="BN94" i="1"/>
  <c r="BM94" i="1"/>
  <c r="BL94" i="1"/>
  <c r="BK94" i="1"/>
  <c r="BI94" i="1"/>
  <c r="BH94" i="1"/>
  <c r="BG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Z94" i="1"/>
  <c r="Y94" i="1"/>
  <c r="X94" i="1"/>
  <c r="W94" i="1"/>
  <c r="V94" i="1"/>
  <c r="U94" i="1"/>
  <c r="T94" i="1"/>
  <c r="S94" i="1"/>
  <c r="R94" i="1"/>
  <c r="P94" i="1"/>
  <c r="M94" i="1"/>
  <c r="L94" i="1"/>
  <c r="K94" i="1"/>
  <c r="H94" i="1"/>
  <c r="G94" i="1"/>
  <c r="F94" i="1"/>
  <c r="BA197" i="1"/>
  <c r="C124" i="1" l="1"/>
  <c r="C203" i="1" s="1"/>
  <c r="C153" i="1"/>
  <c r="C175" i="1"/>
  <c r="C179" i="1" s="1"/>
  <c r="C181" i="1" s="1"/>
  <c r="C184" i="1" s="1"/>
  <c r="C209" i="1" s="1"/>
  <c r="BT46" i="1"/>
  <c r="C155" i="1" l="1"/>
  <c r="C157" i="1" s="1"/>
  <c r="C159" i="1" s="1"/>
  <c r="C204" i="1" s="1"/>
  <c r="C205" i="1" s="1"/>
  <c r="C207" i="1" s="1"/>
  <c r="C212" i="1" s="1"/>
  <c r="C217" i="1" s="1"/>
  <c r="C219" i="1" s="1"/>
  <c r="CL320" i="1" l="1"/>
  <c r="FY326" i="1" l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FZ93" i="1" s="1"/>
  <c r="E93" i="1"/>
  <c r="D93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11" i="1" l="1"/>
  <c r="FZ28" i="1" l="1"/>
  <c r="AS76" i="1"/>
  <c r="D16" i="2" l="1"/>
  <c r="D15" i="2"/>
  <c r="D13" i="2"/>
  <c r="D12" i="2"/>
  <c r="D9" i="2"/>
  <c r="D7" i="2"/>
  <c r="D6" i="2"/>
  <c r="D5" i="2"/>
  <c r="D4" i="2"/>
  <c r="CN76" i="1" l="1"/>
  <c r="D10" i="2" l="1"/>
  <c r="FZ31" i="1"/>
  <c r="DF76" i="1" l="1"/>
  <c r="FL76" i="1" l="1"/>
  <c r="AJ128" i="1" l="1"/>
  <c r="BX128" i="1"/>
  <c r="EH128" i="1"/>
  <c r="EX128" i="1"/>
  <c r="D43" i="2" l="1"/>
  <c r="D17" i="2"/>
  <c r="C92" i="2" l="1"/>
  <c r="C320" i="2" l="1"/>
  <c r="C318" i="2"/>
  <c r="C316" i="2"/>
  <c r="C270" i="2"/>
  <c r="C283" i="2" s="1"/>
  <c r="C297" i="2" s="1"/>
  <c r="C257" i="2"/>
  <c r="C258" i="2" s="1"/>
  <c r="C242" i="2"/>
  <c r="C198" i="2"/>
  <c r="C196" i="2"/>
  <c r="C189" i="2"/>
  <c r="C188" i="2"/>
  <c r="C167" i="2"/>
  <c r="C164" i="2"/>
  <c r="C163" i="2"/>
  <c r="C138" i="2"/>
  <c r="C133" i="2"/>
  <c r="H26" i="2" s="1"/>
  <c r="C129" i="2"/>
  <c r="C128" i="2"/>
  <c r="C117" i="2"/>
  <c r="C116" i="2"/>
  <c r="C114" i="2"/>
  <c r="C98" i="2"/>
  <c r="C97" i="2"/>
  <c r="H20" i="2" s="1"/>
  <c r="C96" i="2"/>
  <c r="H19" i="2" s="1"/>
  <c r="C95" i="2"/>
  <c r="H18" i="2" s="1"/>
  <c r="C93" i="2"/>
  <c r="D92" i="2"/>
  <c r="C91" i="2"/>
  <c r="H16" i="2" s="1"/>
  <c r="C90" i="2"/>
  <c r="H15" i="2" s="1"/>
  <c r="C89" i="2"/>
  <c r="H14" i="2" s="1"/>
  <c r="C85" i="2"/>
  <c r="H12" i="2" s="1"/>
  <c r="C84" i="2"/>
  <c r="H11" i="2" s="1"/>
  <c r="C83" i="2"/>
  <c r="H10" i="2" s="1"/>
  <c r="C82" i="2"/>
  <c r="H9" i="2" s="1"/>
  <c r="D78" i="2"/>
  <c r="D77" i="2"/>
  <c r="D76" i="2"/>
  <c r="D75" i="2"/>
  <c r="D74" i="2"/>
  <c r="D316" i="2" s="1"/>
  <c r="D69" i="2"/>
  <c r="D64" i="2"/>
  <c r="D63" i="2"/>
  <c r="D189" i="2" s="1"/>
  <c r="D59" i="2"/>
  <c r="D257" i="2" s="1"/>
  <c r="D258" i="2" s="1"/>
  <c r="D58" i="2"/>
  <c r="D57" i="2"/>
  <c r="D55" i="2"/>
  <c r="D54" i="2"/>
  <c r="D53" i="2"/>
  <c r="D52" i="2"/>
  <c r="D49" i="2"/>
  <c r="D48" i="2"/>
  <c r="D188" i="2" s="1"/>
  <c r="D45" i="2"/>
  <c r="D44" i="2"/>
  <c r="D242" i="2" s="1"/>
  <c r="I40" i="2"/>
  <c r="D42" i="2"/>
  <c r="D270" i="2" s="1"/>
  <c r="H40" i="2"/>
  <c r="D39" i="2"/>
  <c r="D38" i="2"/>
  <c r="D138" i="2" s="1"/>
  <c r="D37" i="2"/>
  <c r="D116" i="2" s="1"/>
  <c r="D36" i="2"/>
  <c r="D35" i="2"/>
  <c r="D196" i="2" s="1"/>
  <c r="D34" i="2"/>
  <c r="D31" i="2"/>
  <c r="D96" i="2" s="1"/>
  <c r="I19" i="2" s="1"/>
  <c r="D30" i="2"/>
  <c r="D91" i="2" s="1"/>
  <c r="I16" i="2" s="1"/>
  <c r="D29" i="2"/>
  <c r="D98" i="2" s="1"/>
  <c r="D28" i="2"/>
  <c r="D27" i="2"/>
  <c r="D93" i="2" s="1"/>
  <c r="D26" i="2"/>
  <c r="D25" i="2"/>
  <c r="D24" i="2"/>
  <c r="D90" i="2" s="1"/>
  <c r="I15" i="2" s="1"/>
  <c r="D23" i="2"/>
  <c r="D22" i="2"/>
  <c r="D85" i="2" s="1"/>
  <c r="I12" i="2" s="1"/>
  <c r="D21" i="2"/>
  <c r="D84" i="2" s="1"/>
  <c r="I11" i="2" s="1"/>
  <c r="D20" i="2"/>
  <c r="D83" i="2" s="1"/>
  <c r="I10" i="2" s="1"/>
  <c r="D19" i="2"/>
  <c r="D82" i="2" s="1"/>
  <c r="I9" i="2" s="1"/>
  <c r="D18" i="2"/>
  <c r="D129" i="2"/>
  <c r="D14" i="2"/>
  <c r="D128" i="2"/>
  <c r="C81" i="2"/>
  <c r="G6" i="2"/>
  <c r="D89" i="2"/>
  <c r="I14" i="2" s="1"/>
  <c r="H43" i="2" l="1"/>
  <c r="D133" i="2"/>
  <c r="I26" i="2" s="1"/>
  <c r="D101" i="2"/>
  <c r="I23" i="2" s="1"/>
  <c r="D8" i="2"/>
  <c r="D11" i="2" s="1"/>
  <c r="D81" i="2" s="1"/>
  <c r="D320" i="2"/>
  <c r="D318" i="2"/>
  <c r="C101" i="2"/>
  <c r="H23" i="2" s="1"/>
  <c r="C130" i="2"/>
  <c r="D163" i="2"/>
  <c r="D97" i="2"/>
  <c r="C306" i="2"/>
  <c r="H64" i="2" s="1"/>
  <c r="H58" i="2"/>
  <c r="C86" i="2"/>
  <c r="H8" i="2"/>
  <c r="D283" i="2"/>
  <c r="D297" i="2" s="1"/>
  <c r="I43" i="2"/>
  <c r="D130" i="2"/>
  <c r="D131" i="2" s="1"/>
  <c r="C199" i="2"/>
  <c r="C165" i="2"/>
  <c r="D95" i="2"/>
  <c r="I18" i="2" s="1"/>
  <c r="D167" i="2"/>
  <c r="D114" i="2"/>
  <c r="D117" i="2"/>
  <c r="D198" i="2"/>
  <c r="D164" i="2"/>
  <c r="C168" i="2"/>
  <c r="C131" i="2" l="1"/>
  <c r="H25" i="2" s="1"/>
  <c r="C170" i="2"/>
  <c r="C206" i="2" s="1"/>
  <c r="H32" i="2" s="1"/>
  <c r="D165" i="2"/>
  <c r="D168" i="2"/>
  <c r="D199" i="2"/>
  <c r="I20" i="2"/>
  <c r="C94" i="2"/>
  <c r="H13" i="2"/>
  <c r="D306" i="2"/>
  <c r="I64" i="2" s="1"/>
  <c r="I58" i="2"/>
  <c r="I8" i="2"/>
  <c r="D86" i="2"/>
  <c r="D134" i="2"/>
  <c r="I25" i="2"/>
  <c r="FX320" i="1"/>
  <c r="FX332" i="1" s="1"/>
  <c r="FW320" i="1"/>
  <c r="FW332" i="1" s="1"/>
  <c r="FV320" i="1"/>
  <c r="FV332" i="1" s="1"/>
  <c r="FU320" i="1"/>
  <c r="FU332" i="1" s="1"/>
  <c r="FT320" i="1"/>
  <c r="FT332" i="1" s="1"/>
  <c r="FS320" i="1"/>
  <c r="FS332" i="1" s="1"/>
  <c r="FR320" i="1"/>
  <c r="FR332" i="1" s="1"/>
  <c r="FQ320" i="1"/>
  <c r="FQ332" i="1" s="1"/>
  <c r="FP320" i="1"/>
  <c r="FP332" i="1" s="1"/>
  <c r="FO320" i="1"/>
  <c r="FO332" i="1" s="1"/>
  <c r="FN320" i="1"/>
  <c r="FN332" i="1" s="1"/>
  <c r="FM320" i="1"/>
  <c r="FM332" i="1" s="1"/>
  <c r="FL320" i="1"/>
  <c r="FL332" i="1" s="1"/>
  <c r="FK320" i="1"/>
  <c r="FK332" i="1" s="1"/>
  <c r="FJ320" i="1"/>
  <c r="FJ332" i="1" s="1"/>
  <c r="FI320" i="1"/>
  <c r="FI332" i="1" s="1"/>
  <c r="FH320" i="1"/>
  <c r="FH332" i="1" s="1"/>
  <c r="FG320" i="1"/>
  <c r="FG332" i="1" s="1"/>
  <c r="FF320" i="1"/>
  <c r="FF332" i="1" s="1"/>
  <c r="FE320" i="1"/>
  <c r="FE332" i="1" s="1"/>
  <c r="FD320" i="1"/>
  <c r="FD332" i="1" s="1"/>
  <c r="FC320" i="1"/>
  <c r="FC332" i="1" s="1"/>
  <c r="FB320" i="1"/>
  <c r="FB332" i="1" s="1"/>
  <c r="FA320" i="1"/>
  <c r="FA332" i="1" s="1"/>
  <c r="EZ320" i="1"/>
  <c r="EZ332" i="1" s="1"/>
  <c r="EY320" i="1"/>
  <c r="EY332" i="1" s="1"/>
  <c r="EX320" i="1"/>
  <c r="EX332" i="1" s="1"/>
  <c r="EW320" i="1"/>
  <c r="EW332" i="1" s="1"/>
  <c r="EV320" i="1"/>
  <c r="EV332" i="1" s="1"/>
  <c r="EU320" i="1"/>
  <c r="EU332" i="1" s="1"/>
  <c r="ET320" i="1"/>
  <c r="ET332" i="1" s="1"/>
  <c r="ES320" i="1"/>
  <c r="ES332" i="1" s="1"/>
  <c r="ER320" i="1"/>
  <c r="ER332" i="1" s="1"/>
  <c r="EQ320" i="1"/>
  <c r="EQ332" i="1" s="1"/>
  <c r="EP320" i="1"/>
  <c r="EP332" i="1" s="1"/>
  <c r="EO320" i="1"/>
  <c r="EO332" i="1" s="1"/>
  <c r="EN320" i="1"/>
  <c r="EN332" i="1" s="1"/>
  <c r="EM320" i="1"/>
  <c r="EM332" i="1" s="1"/>
  <c r="EL320" i="1"/>
  <c r="EL332" i="1" s="1"/>
  <c r="EK320" i="1"/>
  <c r="EK332" i="1" s="1"/>
  <c r="EJ320" i="1"/>
  <c r="EJ332" i="1" s="1"/>
  <c r="EI320" i="1"/>
  <c r="EI332" i="1" s="1"/>
  <c r="EH320" i="1"/>
  <c r="EH332" i="1" s="1"/>
  <c r="EG320" i="1"/>
  <c r="EG332" i="1" s="1"/>
  <c r="EF320" i="1"/>
  <c r="EF332" i="1" s="1"/>
  <c r="EE320" i="1"/>
  <c r="EE332" i="1" s="1"/>
  <c r="ED320" i="1"/>
  <c r="ED332" i="1" s="1"/>
  <c r="EC320" i="1"/>
  <c r="EC332" i="1" s="1"/>
  <c r="EB320" i="1"/>
  <c r="EB332" i="1" s="1"/>
  <c r="EA320" i="1"/>
  <c r="EA332" i="1" s="1"/>
  <c r="DZ320" i="1"/>
  <c r="DZ332" i="1" s="1"/>
  <c r="DY320" i="1"/>
  <c r="DY332" i="1" s="1"/>
  <c r="DX320" i="1"/>
  <c r="DX332" i="1" s="1"/>
  <c r="DW320" i="1"/>
  <c r="DW332" i="1" s="1"/>
  <c r="DV320" i="1"/>
  <c r="DV332" i="1" s="1"/>
  <c r="DU320" i="1"/>
  <c r="DU332" i="1" s="1"/>
  <c r="DT320" i="1"/>
  <c r="DT332" i="1" s="1"/>
  <c r="DS320" i="1"/>
  <c r="DS332" i="1" s="1"/>
  <c r="DR320" i="1"/>
  <c r="DR332" i="1" s="1"/>
  <c r="DQ320" i="1"/>
  <c r="DQ332" i="1" s="1"/>
  <c r="DP320" i="1"/>
  <c r="DP332" i="1" s="1"/>
  <c r="DO320" i="1"/>
  <c r="DO332" i="1" s="1"/>
  <c r="DN320" i="1"/>
  <c r="DN332" i="1" s="1"/>
  <c r="DM320" i="1"/>
  <c r="DM332" i="1" s="1"/>
  <c r="DL320" i="1"/>
  <c r="DL332" i="1" s="1"/>
  <c r="DK320" i="1"/>
  <c r="DK332" i="1" s="1"/>
  <c r="DJ320" i="1"/>
  <c r="DJ332" i="1" s="1"/>
  <c r="DI320" i="1"/>
  <c r="DI332" i="1" s="1"/>
  <c r="DH320" i="1"/>
  <c r="DH332" i="1" s="1"/>
  <c r="DG320" i="1"/>
  <c r="DG332" i="1" s="1"/>
  <c r="DF320" i="1"/>
  <c r="DF332" i="1" s="1"/>
  <c r="DE320" i="1"/>
  <c r="DE332" i="1" s="1"/>
  <c r="DD320" i="1"/>
  <c r="DD332" i="1" s="1"/>
  <c r="DC320" i="1"/>
  <c r="DC332" i="1" s="1"/>
  <c r="DB320" i="1"/>
  <c r="DB332" i="1" s="1"/>
  <c r="DA320" i="1"/>
  <c r="DA332" i="1" s="1"/>
  <c r="CZ320" i="1"/>
  <c r="CZ332" i="1" s="1"/>
  <c r="CY320" i="1"/>
  <c r="CY332" i="1" s="1"/>
  <c r="CX320" i="1"/>
  <c r="CX332" i="1" s="1"/>
  <c r="CW320" i="1"/>
  <c r="CW332" i="1" s="1"/>
  <c r="CV320" i="1"/>
  <c r="CV332" i="1" s="1"/>
  <c r="CU320" i="1"/>
  <c r="CU332" i="1" s="1"/>
  <c r="CT320" i="1"/>
  <c r="CT332" i="1" s="1"/>
  <c r="CS320" i="1"/>
  <c r="CS332" i="1" s="1"/>
  <c r="CR320" i="1"/>
  <c r="CR332" i="1" s="1"/>
  <c r="CQ320" i="1"/>
  <c r="CQ332" i="1" s="1"/>
  <c r="CP320" i="1"/>
  <c r="CP332" i="1" s="1"/>
  <c r="CO320" i="1"/>
  <c r="CO332" i="1" s="1"/>
  <c r="CN320" i="1"/>
  <c r="CN332" i="1" s="1"/>
  <c r="CM320" i="1"/>
  <c r="CM332" i="1" s="1"/>
  <c r="CL332" i="1"/>
  <c r="CK320" i="1"/>
  <c r="CK332" i="1" s="1"/>
  <c r="CJ320" i="1"/>
  <c r="CJ332" i="1" s="1"/>
  <c r="CI320" i="1"/>
  <c r="CI332" i="1" s="1"/>
  <c r="CH320" i="1"/>
  <c r="CH332" i="1" s="1"/>
  <c r="CG320" i="1"/>
  <c r="CG332" i="1" s="1"/>
  <c r="CF320" i="1"/>
  <c r="CF332" i="1" s="1"/>
  <c r="CE320" i="1"/>
  <c r="CE332" i="1" s="1"/>
  <c r="CD320" i="1"/>
  <c r="CD332" i="1" s="1"/>
  <c r="CC320" i="1"/>
  <c r="CC332" i="1" s="1"/>
  <c r="CB320" i="1"/>
  <c r="CB332" i="1" s="1"/>
  <c r="CA320" i="1"/>
  <c r="CA332" i="1" s="1"/>
  <c r="BZ320" i="1"/>
  <c r="BZ332" i="1" s="1"/>
  <c r="BY320" i="1"/>
  <c r="BY332" i="1" s="1"/>
  <c r="BX320" i="1"/>
  <c r="BX332" i="1" s="1"/>
  <c r="BW320" i="1"/>
  <c r="BW332" i="1" s="1"/>
  <c r="BV320" i="1"/>
  <c r="BV332" i="1" s="1"/>
  <c r="BU320" i="1"/>
  <c r="BU332" i="1" s="1"/>
  <c r="BT320" i="1"/>
  <c r="BT332" i="1" s="1"/>
  <c r="BS320" i="1"/>
  <c r="BS332" i="1" s="1"/>
  <c r="BR320" i="1"/>
  <c r="BR332" i="1" s="1"/>
  <c r="BQ320" i="1"/>
  <c r="BQ332" i="1" s="1"/>
  <c r="BP320" i="1"/>
  <c r="BP332" i="1" s="1"/>
  <c r="BO320" i="1"/>
  <c r="BO332" i="1" s="1"/>
  <c r="BN320" i="1"/>
  <c r="BN332" i="1" s="1"/>
  <c r="BM320" i="1"/>
  <c r="BM332" i="1" s="1"/>
  <c r="BL320" i="1"/>
  <c r="BL332" i="1" s="1"/>
  <c r="BK320" i="1"/>
  <c r="BK332" i="1" s="1"/>
  <c r="BJ320" i="1"/>
  <c r="BJ332" i="1" s="1"/>
  <c r="BI320" i="1"/>
  <c r="BI332" i="1" s="1"/>
  <c r="BH320" i="1"/>
  <c r="BH332" i="1" s="1"/>
  <c r="BG320" i="1"/>
  <c r="BG332" i="1" s="1"/>
  <c r="BF320" i="1"/>
  <c r="BF332" i="1" s="1"/>
  <c r="BE320" i="1"/>
  <c r="BE332" i="1" s="1"/>
  <c r="BD320" i="1"/>
  <c r="BD332" i="1" s="1"/>
  <c r="BC320" i="1"/>
  <c r="BC332" i="1" s="1"/>
  <c r="BB320" i="1"/>
  <c r="BB332" i="1" s="1"/>
  <c r="BA320" i="1"/>
  <c r="BA332" i="1" s="1"/>
  <c r="AZ320" i="1"/>
  <c r="AZ332" i="1" s="1"/>
  <c r="AY320" i="1"/>
  <c r="AY332" i="1" s="1"/>
  <c r="AX320" i="1"/>
  <c r="AX332" i="1" s="1"/>
  <c r="AW320" i="1"/>
  <c r="AW332" i="1" s="1"/>
  <c r="AV320" i="1"/>
  <c r="AV332" i="1" s="1"/>
  <c r="AU320" i="1"/>
  <c r="AU332" i="1" s="1"/>
  <c r="AT320" i="1"/>
  <c r="AT332" i="1" s="1"/>
  <c r="AS320" i="1"/>
  <c r="AS332" i="1" s="1"/>
  <c r="AR320" i="1"/>
  <c r="AR332" i="1" s="1"/>
  <c r="AQ320" i="1"/>
  <c r="AQ332" i="1" s="1"/>
  <c r="AP320" i="1"/>
  <c r="AP332" i="1" s="1"/>
  <c r="AO320" i="1"/>
  <c r="AO332" i="1" s="1"/>
  <c r="AN320" i="1"/>
  <c r="AN332" i="1" s="1"/>
  <c r="AM320" i="1"/>
  <c r="AM332" i="1" s="1"/>
  <c r="AL320" i="1"/>
  <c r="AL332" i="1" s="1"/>
  <c r="AK320" i="1"/>
  <c r="AK332" i="1" s="1"/>
  <c r="AJ320" i="1"/>
  <c r="AJ332" i="1" s="1"/>
  <c r="AI320" i="1"/>
  <c r="AI332" i="1" s="1"/>
  <c r="AH320" i="1"/>
  <c r="AH332" i="1" s="1"/>
  <c r="AG320" i="1"/>
  <c r="AG332" i="1" s="1"/>
  <c r="AF320" i="1"/>
  <c r="AF332" i="1" s="1"/>
  <c r="AE320" i="1"/>
  <c r="AE332" i="1" s="1"/>
  <c r="AD320" i="1"/>
  <c r="AD332" i="1" s="1"/>
  <c r="AC320" i="1"/>
  <c r="AC332" i="1" s="1"/>
  <c r="AA320" i="1"/>
  <c r="AA332" i="1" s="1"/>
  <c r="Z320" i="1"/>
  <c r="Z332" i="1" s="1"/>
  <c r="Y320" i="1"/>
  <c r="Y332" i="1" s="1"/>
  <c r="X320" i="1"/>
  <c r="X332" i="1" s="1"/>
  <c r="W320" i="1"/>
  <c r="W332" i="1" s="1"/>
  <c r="V320" i="1"/>
  <c r="V332" i="1" s="1"/>
  <c r="U320" i="1"/>
  <c r="U332" i="1" s="1"/>
  <c r="T320" i="1"/>
  <c r="T332" i="1" s="1"/>
  <c r="S320" i="1"/>
  <c r="S332" i="1" s="1"/>
  <c r="R320" i="1"/>
  <c r="R332" i="1" s="1"/>
  <c r="Q320" i="1"/>
  <c r="Q332" i="1" s="1"/>
  <c r="P320" i="1"/>
  <c r="P332" i="1" s="1"/>
  <c r="O320" i="1"/>
  <c r="O332" i="1" s="1"/>
  <c r="N320" i="1"/>
  <c r="N332" i="1" s="1"/>
  <c r="M320" i="1"/>
  <c r="M332" i="1" s="1"/>
  <c r="L320" i="1"/>
  <c r="L332" i="1" s="1"/>
  <c r="K320" i="1"/>
  <c r="K332" i="1" s="1"/>
  <c r="J320" i="1"/>
  <c r="J332" i="1" s="1"/>
  <c r="I320" i="1"/>
  <c r="I332" i="1" s="1"/>
  <c r="H320" i="1"/>
  <c r="H332" i="1" s="1"/>
  <c r="G320" i="1"/>
  <c r="G332" i="1" s="1"/>
  <c r="F320" i="1"/>
  <c r="F332" i="1" s="1"/>
  <c r="E320" i="1"/>
  <c r="E332" i="1" s="1"/>
  <c r="D320" i="1"/>
  <c r="D332" i="1" s="1"/>
  <c r="C320" i="1"/>
  <c r="C332" i="1" s="1"/>
  <c r="FX318" i="1"/>
  <c r="FX331" i="1" s="1"/>
  <c r="FW318" i="1"/>
  <c r="FW331" i="1" s="1"/>
  <c r="FV318" i="1"/>
  <c r="FV331" i="1" s="1"/>
  <c r="FU318" i="1"/>
  <c r="FU331" i="1" s="1"/>
  <c r="FT318" i="1"/>
  <c r="FT331" i="1" s="1"/>
  <c r="FS318" i="1"/>
  <c r="FS331" i="1" s="1"/>
  <c r="FR318" i="1"/>
  <c r="FR331" i="1" s="1"/>
  <c r="FQ318" i="1"/>
  <c r="FQ331" i="1" s="1"/>
  <c r="FP318" i="1"/>
  <c r="FP331" i="1" s="1"/>
  <c r="FO318" i="1"/>
  <c r="FO331" i="1" s="1"/>
  <c r="FN318" i="1"/>
  <c r="FN331" i="1" s="1"/>
  <c r="FM318" i="1"/>
  <c r="FM331" i="1" s="1"/>
  <c r="FL318" i="1"/>
  <c r="FL331" i="1" s="1"/>
  <c r="FK318" i="1"/>
  <c r="FK331" i="1" s="1"/>
  <c r="FJ318" i="1"/>
  <c r="FJ331" i="1" s="1"/>
  <c r="FI318" i="1"/>
  <c r="FI331" i="1" s="1"/>
  <c r="FH318" i="1"/>
  <c r="FH331" i="1" s="1"/>
  <c r="FG318" i="1"/>
  <c r="FG331" i="1" s="1"/>
  <c r="FF318" i="1"/>
  <c r="FF331" i="1" s="1"/>
  <c r="FE318" i="1"/>
  <c r="FE331" i="1" s="1"/>
  <c r="FD318" i="1"/>
  <c r="FD331" i="1" s="1"/>
  <c r="FC318" i="1"/>
  <c r="FC331" i="1" s="1"/>
  <c r="FB318" i="1"/>
  <c r="FB331" i="1" s="1"/>
  <c r="FA318" i="1"/>
  <c r="FA331" i="1" s="1"/>
  <c r="EZ318" i="1"/>
  <c r="EZ331" i="1" s="1"/>
  <c r="EY318" i="1"/>
  <c r="EY331" i="1" s="1"/>
  <c r="EX318" i="1"/>
  <c r="EX331" i="1" s="1"/>
  <c r="EW318" i="1"/>
  <c r="EW331" i="1" s="1"/>
  <c r="EV318" i="1"/>
  <c r="EV331" i="1" s="1"/>
  <c r="EU318" i="1"/>
  <c r="EU331" i="1" s="1"/>
  <c r="ET318" i="1"/>
  <c r="ET331" i="1" s="1"/>
  <c r="ES318" i="1"/>
  <c r="ES331" i="1" s="1"/>
  <c r="ER318" i="1"/>
  <c r="ER331" i="1" s="1"/>
  <c r="EQ318" i="1"/>
  <c r="EQ331" i="1" s="1"/>
  <c r="EP318" i="1"/>
  <c r="EP331" i="1" s="1"/>
  <c r="EO318" i="1"/>
  <c r="EO331" i="1" s="1"/>
  <c r="EN318" i="1"/>
  <c r="EN331" i="1" s="1"/>
  <c r="EM318" i="1"/>
  <c r="EM331" i="1" s="1"/>
  <c r="EL318" i="1"/>
  <c r="EL331" i="1" s="1"/>
  <c r="EK318" i="1"/>
  <c r="EK331" i="1" s="1"/>
  <c r="EJ318" i="1"/>
  <c r="EJ331" i="1" s="1"/>
  <c r="EI318" i="1"/>
  <c r="EI331" i="1" s="1"/>
  <c r="EH318" i="1"/>
  <c r="EH331" i="1" s="1"/>
  <c r="EG318" i="1"/>
  <c r="EG331" i="1" s="1"/>
  <c r="EF318" i="1"/>
  <c r="EF331" i="1" s="1"/>
  <c r="EE318" i="1"/>
  <c r="EE331" i="1" s="1"/>
  <c r="ED318" i="1"/>
  <c r="ED331" i="1" s="1"/>
  <c r="EC318" i="1"/>
  <c r="EC331" i="1" s="1"/>
  <c r="EB318" i="1"/>
  <c r="EB331" i="1" s="1"/>
  <c r="EA318" i="1"/>
  <c r="EA331" i="1" s="1"/>
  <c r="DZ318" i="1"/>
  <c r="DZ331" i="1" s="1"/>
  <c r="DY318" i="1"/>
  <c r="DY331" i="1" s="1"/>
  <c r="DX318" i="1"/>
  <c r="DX331" i="1" s="1"/>
  <c r="DW318" i="1"/>
  <c r="DW331" i="1" s="1"/>
  <c r="DV318" i="1"/>
  <c r="DV331" i="1" s="1"/>
  <c r="DU318" i="1"/>
  <c r="DU331" i="1" s="1"/>
  <c r="DT318" i="1"/>
  <c r="DT331" i="1" s="1"/>
  <c r="DS318" i="1"/>
  <c r="DS331" i="1" s="1"/>
  <c r="DR318" i="1"/>
  <c r="DR331" i="1" s="1"/>
  <c r="DQ318" i="1"/>
  <c r="DQ331" i="1" s="1"/>
  <c r="DP318" i="1"/>
  <c r="DP331" i="1" s="1"/>
  <c r="DO318" i="1"/>
  <c r="DO331" i="1" s="1"/>
  <c r="DN318" i="1"/>
  <c r="DN331" i="1" s="1"/>
  <c r="DM318" i="1"/>
  <c r="DM331" i="1" s="1"/>
  <c r="DL318" i="1"/>
  <c r="DL331" i="1" s="1"/>
  <c r="DK318" i="1"/>
  <c r="DK331" i="1" s="1"/>
  <c r="DJ318" i="1"/>
  <c r="DJ331" i="1" s="1"/>
  <c r="DI318" i="1"/>
  <c r="DI331" i="1" s="1"/>
  <c r="DH318" i="1"/>
  <c r="DH331" i="1" s="1"/>
  <c r="DG318" i="1"/>
  <c r="DG331" i="1" s="1"/>
  <c r="DF318" i="1"/>
  <c r="DF331" i="1" s="1"/>
  <c r="DE318" i="1"/>
  <c r="DE331" i="1" s="1"/>
  <c r="DD318" i="1"/>
  <c r="DD331" i="1" s="1"/>
  <c r="DC318" i="1"/>
  <c r="DC331" i="1" s="1"/>
  <c r="DB318" i="1"/>
  <c r="DB331" i="1" s="1"/>
  <c r="DA318" i="1"/>
  <c r="DA331" i="1" s="1"/>
  <c r="CZ318" i="1"/>
  <c r="CZ331" i="1" s="1"/>
  <c r="CY318" i="1"/>
  <c r="CY331" i="1" s="1"/>
  <c r="CX318" i="1"/>
  <c r="CX331" i="1" s="1"/>
  <c r="CW318" i="1"/>
  <c r="CW331" i="1" s="1"/>
  <c r="CV318" i="1"/>
  <c r="CV331" i="1" s="1"/>
  <c r="CU318" i="1"/>
  <c r="CU331" i="1" s="1"/>
  <c r="CT318" i="1"/>
  <c r="CT331" i="1" s="1"/>
  <c r="CS318" i="1"/>
  <c r="CS331" i="1" s="1"/>
  <c r="CR318" i="1"/>
  <c r="CR331" i="1" s="1"/>
  <c r="CQ318" i="1"/>
  <c r="CQ331" i="1" s="1"/>
  <c r="CP318" i="1"/>
  <c r="CP331" i="1" s="1"/>
  <c r="CO318" i="1"/>
  <c r="CO331" i="1" s="1"/>
  <c r="CN318" i="1"/>
  <c r="CN331" i="1" s="1"/>
  <c r="CM318" i="1"/>
  <c r="CM331" i="1" s="1"/>
  <c r="CL318" i="1"/>
  <c r="CL331" i="1" s="1"/>
  <c r="CK318" i="1"/>
  <c r="CK331" i="1" s="1"/>
  <c r="CJ318" i="1"/>
  <c r="CJ331" i="1" s="1"/>
  <c r="CI318" i="1"/>
  <c r="CI331" i="1" s="1"/>
  <c r="CH318" i="1"/>
  <c r="CH331" i="1" s="1"/>
  <c r="CG318" i="1"/>
  <c r="CG331" i="1" s="1"/>
  <c r="CF318" i="1"/>
  <c r="CF331" i="1" s="1"/>
  <c r="CE318" i="1"/>
  <c r="CE331" i="1" s="1"/>
  <c r="CD318" i="1"/>
  <c r="CD331" i="1" s="1"/>
  <c r="CC318" i="1"/>
  <c r="CC331" i="1" s="1"/>
  <c r="CB318" i="1"/>
  <c r="CB331" i="1" s="1"/>
  <c r="CA318" i="1"/>
  <c r="CA331" i="1" s="1"/>
  <c r="BZ318" i="1"/>
  <c r="BZ331" i="1" s="1"/>
  <c r="BY318" i="1"/>
  <c r="BY331" i="1" s="1"/>
  <c r="BX318" i="1"/>
  <c r="BX331" i="1" s="1"/>
  <c r="BW318" i="1"/>
  <c r="BW331" i="1" s="1"/>
  <c r="BV318" i="1"/>
  <c r="BV331" i="1" s="1"/>
  <c r="BU318" i="1"/>
  <c r="BU331" i="1" s="1"/>
  <c r="BT318" i="1"/>
  <c r="BT331" i="1" s="1"/>
  <c r="BS318" i="1"/>
  <c r="BS331" i="1" s="1"/>
  <c r="BR318" i="1"/>
  <c r="BR331" i="1" s="1"/>
  <c r="BQ318" i="1"/>
  <c r="BQ331" i="1" s="1"/>
  <c r="BP318" i="1"/>
  <c r="BP331" i="1" s="1"/>
  <c r="BO318" i="1"/>
  <c r="BO331" i="1" s="1"/>
  <c r="BN318" i="1"/>
  <c r="BN331" i="1" s="1"/>
  <c r="BM318" i="1"/>
  <c r="BM331" i="1" s="1"/>
  <c r="BL318" i="1"/>
  <c r="BL331" i="1" s="1"/>
  <c r="BK318" i="1"/>
  <c r="BK331" i="1" s="1"/>
  <c r="BJ318" i="1"/>
  <c r="BJ331" i="1" s="1"/>
  <c r="BI318" i="1"/>
  <c r="BI331" i="1" s="1"/>
  <c r="BH318" i="1"/>
  <c r="BH331" i="1" s="1"/>
  <c r="BG318" i="1"/>
  <c r="BG331" i="1" s="1"/>
  <c r="BF318" i="1"/>
  <c r="BF331" i="1" s="1"/>
  <c r="BE318" i="1"/>
  <c r="BE331" i="1" s="1"/>
  <c r="BD318" i="1"/>
  <c r="BD331" i="1" s="1"/>
  <c r="BC318" i="1"/>
  <c r="BC331" i="1" s="1"/>
  <c r="BB318" i="1"/>
  <c r="BB331" i="1" s="1"/>
  <c r="BA318" i="1"/>
  <c r="BA331" i="1" s="1"/>
  <c r="AZ318" i="1"/>
  <c r="AZ331" i="1" s="1"/>
  <c r="AY318" i="1"/>
  <c r="AY331" i="1" s="1"/>
  <c r="AX318" i="1"/>
  <c r="AX331" i="1" s="1"/>
  <c r="AW318" i="1"/>
  <c r="AW331" i="1" s="1"/>
  <c r="AV318" i="1"/>
  <c r="AV331" i="1" s="1"/>
  <c r="AU318" i="1"/>
  <c r="AU331" i="1" s="1"/>
  <c r="AT318" i="1"/>
  <c r="AT331" i="1" s="1"/>
  <c r="AS318" i="1"/>
  <c r="AS331" i="1" s="1"/>
  <c r="AR318" i="1"/>
  <c r="AR331" i="1" s="1"/>
  <c r="AQ318" i="1"/>
  <c r="AQ331" i="1" s="1"/>
  <c r="AP318" i="1"/>
  <c r="AP331" i="1" s="1"/>
  <c r="AO318" i="1"/>
  <c r="AO331" i="1" s="1"/>
  <c r="AN318" i="1"/>
  <c r="AN331" i="1" s="1"/>
  <c r="AM318" i="1"/>
  <c r="AM331" i="1" s="1"/>
  <c r="AL318" i="1"/>
  <c r="AL331" i="1" s="1"/>
  <c r="AK318" i="1"/>
  <c r="AK331" i="1" s="1"/>
  <c r="AJ318" i="1"/>
  <c r="AJ331" i="1" s="1"/>
  <c r="AI318" i="1"/>
  <c r="AI331" i="1" s="1"/>
  <c r="AH318" i="1"/>
  <c r="AH331" i="1" s="1"/>
  <c r="AG318" i="1"/>
  <c r="AG331" i="1" s="1"/>
  <c r="AF318" i="1"/>
  <c r="AF331" i="1" s="1"/>
  <c r="AE318" i="1"/>
  <c r="AE331" i="1" s="1"/>
  <c r="AD318" i="1"/>
  <c r="AD331" i="1" s="1"/>
  <c r="AC318" i="1"/>
  <c r="AC331" i="1" s="1"/>
  <c r="AB318" i="1"/>
  <c r="AB331" i="1" s="1"/>
  <c r="AA318" i="1"/>
  <c r="AA331" i="1" s="1"/>
  <c r="Z318" i="1"/>
  <c r="Z331" i="1" s="1"/>
  <c r="Y318" i="1"/>
  <c r="Y331" i="1" s="1"/>
  <c r="X318" i="1"/>
  <c r="X331" i="1" s="1"/>
  <c r="W318" i="1"/>
  <c r="W331" i="1" s="1"/>
  <c r="V318" i="1"/>
  <c r="V331" i="1" s="1"/>
  <c r="U318" i="1"/>
  <c r="U331" i="1" s="1"/>
  <c r="T318" i="1"/>
  <c r="T331" i="1" s="1"/>
  <c r="S318" i="1"/>
  <c r="S331" i="1" s="1"/>
  <c r="R318" i="1"/>
  <c r="R331" i="1" s="1"/>
  <c r="Q318" i="1"/>
  <c r="Q331" i="1" s="1"/>
  <c r="P318" i="1"/>
  <c r="P331" i="1" s="1"/>
  <c r="O318" i="1"/>
  <c r="O331" i="1" s="1"/>
  <c r="N318" i="1"/>
  <c r="N331" i="1" s="1"/>
  <c r="M318" i="1"/>
  <c r="M331" i="1" s="1"/>
  <c r="L318" i="1"/>
  <c r="L331" i="1" s="1"/>
  <c r="K318" i="1"/>
  <c r="K331" i="1" s="1"/>
  <c r="J318" i="1"/>
  <c r="J331" i="1" s="1"/>
  <c r="I318" i="1"/>
  <c r="I331" i="1" s="1"/>
  <c r="H318" i="1"/>
  <c r="H331" i="1" s="1"/>
  <c r="G318" i="1"/>
  <c r="G331" i="1" s="1"/>
  <c r="F318" i="1"/>
  <c r="F331" i="1" s="1"/>
  <c r="E318" i="1"/>
  <c r="E331" i="1" s="1"/>
  <c r="D318" i="1"/>
  <c r="D331" i="1" s="1"/>
  <c r="C318" i="1"/>
  <c r="C331" i="1" s="1"/>
  <c r="FX316" i="1"/>
  <c r="FX330" i="1" s="1"/>
  <c r="FW316" i="1"/>
  <c r="FW330" i="1" s="1"/>
  <c r="FV316" i="1"/>
  <c r="FV330" i="1" s="1"/>
  <c r="FU316" i="1"/>
  <c r="FU330" i="1" s="1"/>
  <c r="FT316" i="1"/>
  <c r="FT330" i="1" s="1"/>
  <c r="FS316" i="1"/>
  <c r="FS330" i="1" s="1"/>
  <c r="FR316" i="1"/>
  <c r="FR330" i="1" s="1"/>
  <c r="FQ316" i="1"/>
  <c r="FQ330" i="1" s="1"/>
  <c r="FP316" i="1"/>
  <c r="FP330" i="1" s="1"/>
  <c r="FO316" i="1"/>
  <c r="FO330" i="1" s="1"/>
  <c r="FN316" i="1"/>
  <c r="FN330" i="1" s="1"/>
  <c r="FM316" i="1"/>
  <c r="FM330" i="1" s="1"/>
  <c r="FL316" i="1"/>
  <c r="FL330" i="1" s="1"/>
  <c r="FK316" i="1"/>
  <c r="FK330" i="1" s="1"/>
  <c r="FJ316" i="1"/>
  <c r="FJ330" i="1" s="1"/>
  <c r="FI316" i="1"/>
  <c r="FI330" i="1" s="1"/>
  <c r="FH316" i="1"/>
  <c r="FH330" i="1" s="1"/>
  <c r="FG316" i="1"/>
  <c r="FG330" i="1" s="1"/>
  <c r="FF316" i="1"/>
  <c r="FF330" i="1" s="1"/>
  <c r="FE316" i="1"/>
  <c r="FE330" i="1" s="1"/>
  <c r="FD316" i="1"/>
  <c r="FD330" i="1" s="1"/>
  <c r="FC316" i="1"/>
  <c r="FC330" i="1" s="1"/>
  <c r="FB316" i="1"/>
  <c r="FB330" i="1" s="1"/>
  <c r="FA316" i="1"/>
  <c r="FA330" i="1" s="1"/>
  <c r="EZ316" i="1"/>
  <c r="EZ330" i="1" s="1"/>
  <c r="EY316" i="1"/>
  <c r="EY330" i="1" s="1"/>
  <c r="EX316" i="1"/>
  <c r="EX330" i="1" s="1"/>
  <c r="EW316" i="1"/>
  <c r="EW330" i="1" s="1"/>
  <c r="EV316" i="1"/>
  <c r="EV330" i="1" s="1"/>
  <c r="EU316" i="1"/>
  <c r="EU330" i="1" s="1"/>
  <c r="ET316" i="1"/>
  <c r="ET330" i="1" s="1"/>
  <c r="ES316" i="1"/>
  <c r="ES330" i="1" s="1"/>
  <c r="ER316" i="1"/>
  <c r="ER330" i="1" s="1"/>
  <c r="EQ316" i="1"/>
  <c r="EQ330" i="1" s="1"/>
  <c r="EP316" i="1"/>
  <c r="EP330" i="1" s="1"/>
  <c r="EO316" i="1"/>
  <c r="EO330" i="1" s="1"/>
  <c r="EN316" i="1"/>
  <c r="EN330" i="1" s="1"/>
  <c r="EM316" i="1"/>
  <c r="EM330" i="1" s="1"/>
  <c r="EL316" i="1"/>
  <c r="EL330" i="1" s="1"/>
  <c r="EK316" i="1"/>
  <c r="EK330" i="1" s="1"/>
  <c r="EJ316" i="1"/>
  <c r="EJ330" i="1" s="1"/>
  <c r="EI316" i="1"/>
  <c r="EI330" i="1" s="1"/>
  <c r="EH316" i="1"/>
  <c r="EH330" i="1" s="1"/>
  <c r="EG316" i="1"/>
  <c r="EG330" i="1" s="1"/>
  <c r="EF316" i="1"/>
  <c r="EF330" i="1" s="1"/>
  <c r="EE316" i="1"/>
  <c r="EE330" i="1" s="1"/>
  <c r="ED316" i="1"/>
  <c r="ED330" i="1" s="1"/>
  <c r="EC316" i="1"/>
  <c r="EC330" i="1" s="1"/>
  <c r="EB316" i="1"/>
  <c r="EB330" i="1" s="1"/>
  <c r="EA316" i="1"/>
  <c r="EA330" i="1" s="1"/>
  <c r="DZ316" i="1"/>
  <c r="DZ330" i="1" s="1"/>
  <c r="DY316" i="1"/>
  <c r="DY330" i="1" s="1"/>
  <c r="DX316" i="1"/>
  <c r="DX330" i="1" s="1"/>
  <c r="DW316" i="1"/>
  <c r="DW330" i="1" s="1"/>
  <c r="DV316" i="1"/>
  <c r="DV330" i="1" s="1"/>
  <c r="DU316" i="1"/>
  <c r="DU330" i="1" s="1"/>
  <c r="DT316" i="1"/>
  <c r="DT330" i="1" s="1"/>
  <c r="DS316" i="1"/>
  <c r="DS330" i="1" s="1"/>
  <c r="DR316" i="1"/>
  <c r="DR330" i="1" s="1"/>
  <c r="DQ316" i="1"/>
  <c r="DQ330" i="1" s="1"/>
  <c r="DP316" i="1"/>
  <c r="DP330" i="1" s="1"/>
  <c r="DO316" i="1"/>
  <c r="DO330" i="1" s="1"/>
  <c r="DN316" i="1"/>
  <c r="DN330" i="1" s="1"/>
  <c r="DM316" i="1"/>
  <c r="DM330" i="1" s="1"/>
  <c r="DL316" i="1"/>
  <c r="DL330" i="1" s="1"/>
  <c r="DK316" i="1"/>
  <c r="DK330" i="1" s="1"/>
  <c r="DJ316" i="1"/>
  <c r="DJ330" i="1" s="1"/>
  <c r="DI316" i="1"/>
  <c r="DI330" i="1" s="1"/>
  <c r="DH316" i="1"/>
  <c r="DH330" i="1" s="1"/>
  <c r="DG316" i="1"/>
  <c r="DG330" i="1" s="1"/>
  <c r="DF316" i="1"/>
  <c r="DF330" i="1" s="1"/>
  <c r="DE316" i="1"/>
  <c r="DE330" i="1" s="1"/>
  <c r="DD316" i="1"/>
  <c r="DD330" i="1" s="1"/>
  <c r="DC316" i="1"/>
  <c r="DC330" i="1" s="1"/>
  <c r="DB316" i="1"/>
  <c r="DB330" i="1" s="1"/>
  <c r="DA316" i="1"/>
  <c r="DA330" i="1" s="1"/>
  <c r="CZ316" i="1"/>
  <c r="CZ330" i="1" s="1"/>
  <c r="CY316" i="1"/>
  <c r="CY330" i="1" s="1"/>
  <c r="CX316" i="1"/>
  <c r="CX330" i="1" s="1"/>
  <c r="CW316" i="1"/>
  <c r="CW330" i="1" s="1"/>
  <c r="CV316" i="1"/>
  <c r="CV330" i="1" s="1"/>
  <c r="CU316" i="1"/>
  <c r="CU330" i="1" s="1"/>
  <c r="CT316" i="1"/>
  <c r="CT330" i="1" s="1"/>
  <c r="CS316" i="1"/>
  <c r="CS330" i="1" s="1"/>
  <c r="CR316" i="1"/>
  <c r="CR330" i="1" s="1"/>
  <c r="CQ316" i="1"/>
  <c r="CQ330" i="1" s="1"/>
  <c r="CP316" i="1"/>
  <c r="CP330" i="1" s="1"/>
  <c r="CO316" i="1"/>
  <c r="CO330" i="1" s="1"/>
  <c r="CN316" i="1"/>
  <c r="CN330" i="1" s="1"/>
  <c r="CM316" i="1"/>
  <c r="CM330" i="1" s="1"/>
  <c r="CL316" i="1"/>
  <c r="CL330" i="1" s="1"/>
  <c r="CK316" i="1"/>
  <c r="CK330" i="1" s="1"/>
  <c r="CJ316" i="1"/>
  <c r="CJ330" i="1" s="1"/>
  <c r="CI316" i="1"/>
  <c r="CI330" i="1" s="1"/>
  <c r="CH316" i="1"/>
  <c r="CH330" i="1" s="1"/>
  <c r="CG316" i="1"/>
  <c r="CG330" i="1" s="1"/>
  <c r="CF316" i="1"/>
  <c r="CF330" i="1" s="1"/>
  <c r="CE316" i="1"/>
  <c r="CE330" i="1" s="1"/>
  <c r="CD316" i="1"/>
  <c r="CD330" i="1" s="1"/>
  <c r="CC316" i="1"/>
  <c r="CC330" i="1" s="1"/>
  <c r="CB316" i="1"/>
  <c r="CB330" i="1" s="1"/>
  <c r="CA316" i="1"/>
  <c r="CA330" i="1" s="1"/>
  <c r="BZ316" i="1"/>
  <c r="BZ330" i="1" s="1"/>
  <c r="BY316" i="1"/>
  <c r="BY330" i="1" s="1"/>
  <c r="BX316" i="1"/>
  <c r="BX330" i="1" s="1"/>
  <c r="BW316" i="1"/>
  <c r="BW330" i="1" s="1"/>
  <c r="BV316" i="1"/>
  <c r="BV330" i="1" s="1"/>
  <c r="BU316" i="1"/>
  <c r="BU330" i="1" s="1"/>
  <c r="BT316" i="1"/>
  <c r="BT330" i="1" s="1"/>
  <c r="BS316" i="1"/>
  <c r="BS330" i="1" s="1"/>
  <c r="BR316" i="1"/>
  <c r="BR330" i="1" s="1"/>
  <c r="BQ316" i="1"/>
  <c r="BQ330" i="1" s="1"/>
  <c r="BP316" i="1"/>
  <c r="BP330" i="1" s="1"/>
  <c r="BO316" i="1"/>
  <c r="BO330" i="1" s="1"/>
  <c r="BN316" i="1"/>
  <c r="BN330" i="1" s="1"/>
  <c r="BM316" i="1"/>
  <c r="BM330" i="1" s="1"/>
  <c r="BL316" i="1"/>
  <c r="BL330" i="1" s="1"/>
  <c r="BK316" i="1"/>
  <c r="BK330" i="1" s="1"/>
  <c r="BJ316" i="1"/>
  <c r="BJ330" i="1" s="1"/>
  <c r="BI316" i="1"/>
  <c r="BI330" i="1" s="1"/>
  <c r="BH316" i="1"/>
  <c r="BH330" i="1" s="1"/>
  <c r="BG316" i="1"/>
  <c r="BG330" i="1" s="1"/>
  <c r="BF316" i="1"/>
  <c r="BF330" i="1" s="1"/>
  <c r="BE316" i="1"/>
  <c r="BE330" i="1" s="1"/>
  <c r="BD316" i="1"/>
  <c r="BD330" i="1" s="1"/>
  <c r="BC316" i="1"/>
  <c r="BC330" i="1" s="1"/>
  <c r="BB316" i="1"/>
  <c r="BB330" i="1" s="1"/>
  <c r="BA316" i="1"/>
  <c r="BA330" i="1" s="1"/>
  <c r="AZ316" i="1"/>
  <c r="AZ330" i="1" s="1"/>
  <c r="AY316" i="1"/>
  <c r="AY330" i="1" s="1"/>
  <c r="AX316" i="1"/>
  <c r="AX330" i="1" s="1"/>
  <c r="AW316" i="1"/>
  <c r="AW330" i="1" s="1"/>
  <c r="AV316" i="1"/>
  <c r="AV330" i="1" s="1"/>
  <c r="AU316" i="1"/>
  <c r="AU330" i="1" s="1"/>
  <c r="AT316" i="1"/>
  <c r="AT330" i="1" s="1"/>
  <c r="AS316" i="1"/>
  <c r="AS330" i="1" s="1"/>
  <c r="AR316" i="1"/>
  <c r="AR330" i="1" s="1"/>
  <c r="AQ316" i="1"/>
  <c r="AQ330" i="1" s="1"/>
  <c r="AP316" i="1"/>
  <c r="AP330" i="1" s="1"/>
  <c r="AO316" i="1"/>
  <c r="AO330" i="1" s="1"/>
  <c r="AN316" i="1"/>
  <c r="AN330" i="1" s="1"/>
  <c r="AM316" i="1"/>
  <c r="AM330" i="1" s="1"/>
  <c r="AL316" i="1"/>
  <c r="AL330" i="1" s="1"/>
  <c r="AK316" i="1"/>
  <c r="AK330" i="1" s="1"/>
  <c r="AJ316" i="1"/>
  <c r="AJ330" i="1" s="1"/>
  <c r="AI316" i="1"/>
  <c r="AI330" i="1" s="1"/>
  <c r="AH316" i="1"/>
  <c r="AH330" i="1" s="1"/>
  <c r="AG316" i="1"/>
  <c r="AG330" i="1" s="1"/>
  <c r="AF316" i="1"/>
  <c r="AF330" i="1" s="1"/>
  <c r="AE316" i="1"/>
  <c r="AE330" i="1" s="1"/>
  <c r="AD316" i="1"/>
  <c r="AD330" i="1" s="1"/>
  <c r="AC316" i="1"/>
  <c r="AC330" i="1" s="1"/>
  <c r="AB316" i="1"/>
  <c r="AB330" i="1" s="1"/>
  <c r="AA316" i="1"/>
  <c r="AA330" i="1" s="1"/>
  <c r="Z316" i="1"/>
  <c r="Z330" i="1" s="1"/>
  <c r="Y316" i="1"/>
  <c r="Y330" i="1" s="1"/>
  <c r="X316" i="1"/>
  <c r="X330" i="1" s="1"/>
  <c r="W316" i="1"/>
  <c r="W330" i="1" s="1"/>
  <c r="V316" i="1"/>
  <c r="V330" i="1" s="1"/>
  <c r="U316" i="1"/>
  <c r="U330" i="1" s="1"/>
  <c r="T316" i="1"/>
  <c r="T330" i="1" s="1"/>
  <c r="S316" i="1"/>
  <c r="S330" i="1" s="1"/>
  <c r="R316" i="1"/>
  <c r="R330" i="1" s="1"/>
  <c r="Q316" i="1"/>
  <c r="Q330" i="1" s="1"/>
  <c r="P316" i="1"/>
  <c r="P330" i="1" s="1"/>
  <c r="O316" i="1"/>
  <c r="O330" i="1" s="1"/>
  <c r="N316" i="1"/>
  <c r="N330" i="1" s="1"/>
  <c r="M316" i="1"/>
  <c r="M330" i="1" s="1"/>
  <c r="L316" i="1"/>
  <c r="L330" i="1" s="1"/>
  <c r="K316" i="1"/>
  <c r="K330" i="1" s="1"/>
  <c r="J316" i="1"/>
  <c r="J330" i="1" s="1"/>
  <c r="I316" i="1"/>
  <c r="I330" i="1" s="1"/>
  <c r="H316" i="1"/>
  <c r="H330" i="1" s="1"/>
  <c r="G316" i="1"/>
  <c r="G330" i="1" s="1"/>
  <c r="F316" i="1"/>
  <c r="F330" i="1" s="1"/>
  <c r="E316" i="1"/>
  <c r="E330" i="1" s="1"/>
  <c r="D316" i="1"/>
  <c r="D330" i="1" s="1"/>
  <c r="C316" i="1"/>
  <c r="C330" i="1" s="1"/>
  <c r="FZ283" i="1"/>
  <c r="FY297" i="1"/>
  <c r="FY306" i="1" s="1"/>
  <c r="FY296" i="1"/>
  <c r="FY305" i="1" s="1"/>
  <c r="FX270" i="1"/>
  <c r="FW270" i="1"/>
  <c r="FV270" i="1"/>
  <c r="FU270" i="1"/>
  <c r="FT270" i="1"/>
  <c r="FS270" i="1"/>
  <c r="FR270" i="1"/>
  <c r="FQ270" i="1"/>
  <c r="FP270" i="1"/>
  <c r="FO270" i="1"/>
  <c r="FN270" i="1"/>
  <c r="FM270" i="1"/>
  <c r="FL270" i="1"/>
  <c r="FK270" i="1"/>
  <c r="FJ270" i="1"/>
  <c r="FI270" i="1"/>
  <c r="FH270" i="1"/>
  <c r="FG270" i="1"/>
  <c r="FF270" i="1"/>
  <c r="FE270" i="1"/>
  <c r="FD270" i="1"/>
  <c r="FC270" i="1"/>
  <c r="FB270" i="1"/>
  <c r="FA270" i="1"/>
  <c r="EZ270" i="1"/>
  <c r="EY270" i="1"/>
  <c r="EX270" i="1"/>
  <c r="EW270" i="1"/>
  <c r="EV270" i="1"/>
  <c r="EU270" i="1"/>
  <c r="ET270" i="1"/>
  <c r="ES270" i="1"/>
  <c r="ER270" i="1"/>
  <c r="EQ270" i="1"/>
  <c r="EP270" i="1"/>
  <c r="EO270" i="1"/>
  <c r="EN270" i="1"/>
  <c r="EM270" i="1"/>
  <c r="EL270" i="1"/>
  <c r="EK270" i="1"/>
  <c r="EJ270" i="1"/>
  <c r="EI270" i="1"/>
  <c r="EH270" i="1"/>
  <c r="EG270" i="1"/>
  <c r="EF270" i="1"/>
  <c r="EE270" i="1"/>
  <c r="ED270" i="1"/>
  <c r="EC270" i="1"/>
  <c r="EB270" i="1"/>
  <c r="EA270" i="1"/>
  <c r="DZ270" i="1"/>
  <c r="DY270" i="1"/>
  <c r="DX270" i="1"/>
  <c r="DW270" i="1"/>
  <c r="DV270" i="1"/>
  <c r="DU270" i="1"/>
  <c r="DT270" i="1"/>
  <c r="DS270" i="1"/>
  <c r="DR270" i="1"/>
  <c r="DQ270" i="1"/>
  <c r="DP270" i="1"/>
  <c r="DO270" i="1"/>
  <c r="DN270" i="1"/>
  <c r="DM270" i="1"/>
  <c r="DL270" i="1"/>
  <c r="DK270" i="1"/>
  <c r="DJ270" i="1"/>
  <c r="DI270" i="1"/>
  <c r="DH270" i="1"/>
  <c r="DG270" i="1"/>
  <c r="DF270" i="1"/>
  <c r="DE270" i="1"/>
  <c r="DD270" i="1"/>
  <c r="DC270" i="1"/>
  <c r="DB270" i="1"/>
  <c r="DA270" i="1"/>
  <c r="CZ270" i="1"/>
  <c r="CY270" i="1"/>
  <c r="CX270" i="1"/>
  <c r="CW270" i="1"/>
  <c r="CV270" i="1"/>
  <c r="CU270" i="1"/>
  <c r="CT270" i="1"/>
  <c r="CS270" i="1"/>
  <c r="CR270" i="1"/>
  <c r="CQ270" i="1"/>
  <c r="CP270" i="1"/>
  <c r="CO270" i="1"/>
  <c r="CN270" i="1"/>
  <c r="CM270" i="1"/>
  <c r="CL270" i="1"/>
  <c r="CK270" i="1"/>
  <c r="CJ270" i="1"/>
  <c r="CI270" i="1"/>
  <c r="CH270" i="1"/>
  <c r="CG270" i="1"/>
  <c r="CF270" i="1"/>
  <c r="CE270" i="1"/>
  <c r="CD270" i="1"/>
  <c r="CC270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GC268" i="1"/>
  <c r="AZ264" i="1"/>
  <c r="AZ315" i="1" s="1"/>
  <c r="AZ329" i="1" s="1"/>
  <c r="FX242" i="1"/>
  <c r="FW242" i="1"/>
  <c r="FV242" i="1"/>
  <c r="FU242" i="1"/>
  <c r="FT242" i="1"/>
  <c r="FS242" i="1"/>
  <c r="FR242" i="1"/>
  <c r="FQ242" i="1"/>
  <c r="FP242" i="1"/>
  <c r="FO242" i="1"/>
  <c r="FN242" i="1"/>
  <c r="FM242" i="1"/>
  <c r="FL242" i="1"/>
  <c r="FK242" i="1"/>
  <c r="FJ242" i="1"/>
  <c r="FI242" i="1"/>
  <c r="FH242" i="1"/>
  <c r="FG242" i="1"/>
  <c r="FF242" i="1"/>
  <c r="FE242" i="1"/>
  <c r="FD242" i="1"/>
  <c r="FC242" i="1"/>
  <c r="FB242" i="1"/>
  <c r="FA242" i="1"/>
  <c r="EZ242" i="1"/>
  <c r="EY242" i="1"/>
  <c r="EX242" i="1"/>
  <c r="EW242" i="1"/>
  <c r="EV242" i="1"/>
  <c r="EU242" i="1"/>
  <c r="ET242" i="1"/>
  <c r="ES242" i="1"/>
  <c r="ER242" i="1"/>
  <c r="EQ242" i="1"/>
  <c r="EP242" i="1"/>
  <c r="EO242" i="1"/>
  <c r="EN242" i="1"/>
  <c r="EM242" i="1"/>
  <c r="EL242" i="1"/>
  <c r="EK242" i="1"/>
  <c r="EJ242" i="1"/>
  <c r="EI242" i="1"/>
  <c r="EH242" i="1"/>
  <c r="EG242" i="1"/>
  <c r="EF242" i="1"/>
  <c r="EE242" i="1"/>
  <c r="ED242" i="1"/>
  <c r="EC242" i="1"/>
  <c r="EB242" i="1"/>
  <c r="EA242" i="1"/>
  <c r="DZ242" i="1"/>
  <c r="DY242" i="1"/>
  <c r="DX242" i="1"/>
  <c r="DW242" i="1"/>
  <c r="DV242" i="1"/>
  <c r="DU242" i="1"/>
  <c r="DT242" i="1"/>
  <c r="DS242" i="1"/>
  <c r="DR242" i="1"/>
  <c r="DQ242" i="1"/>
  <c r="DP242" i="1"/>
  <c r="DO242" i="1"/>
  <c r="DM242" i="1"/>
  <c r="DL242" i="1"/>
  <c r="DK242" i="1"/>
  <c r="DJ242" i="1"/>
  <c r="DI242" i="1"/>
  <c r="DH242" i="1"/>
  <c r="DG242" i="1"/>
  <c r="DF242" i="1"/>
  <c r="DE242" i="1"/>
  <c r="DD242" i="1"/>
  <c r="DC242" i="1"/>
  <c r="DB242" i="1"/>
  <c r="DA242" i="1"/>
  <c r="CZ242" i="1"/>
  <c r="CY242" i="1"/>
  <c r="CX242" i="1"/>
  <c r="CW242" i="1"/>
  <c r="CV242" i="1"/>
  <c r="CU242" i="1"/>
  <c r="CT242" i="1"/>
  <c r="CS242" i="1"/>
  <c r="CR242" i="1"/>
  <c r="CQ242" i="1"/>
  <c r="CP242" i="1"/>
  <c r="CO242" i="1"/>
  <c r="CN242" i="1"/>
  <c r="CM242" i="1"/>
  <c r="CL242" i="1"/>
  <c r="CK242" i="1"/>
  <c r="CJ242" i="1"/>
  <c r="CI242" i="1"/>
  <c r="CH242" i="1"/>
  <c r="CG242" i="1"/>
  <c r="CF242" i="1"/>
  <c r="CE242" i="1"/>
  <c r="CD242" i="1"/>
  <c r="CC242" i="1"/>
  <c r="CB242" i="1"/>
  <c r="CA242" i="1"/>
  <c r="BZ242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FZ224" i="1"/>
  <c r="FZ214" i="1"/>
  <c r="X197" i="1"/>
  <c r="FX189" i="1"/>
  <c r="FW189" i="1"/>
  <c r="FV189" i="1"/>
  <c r="FU189" i="1"/>
  <c r="FT189" i="1"/>
  <c r="FS189" i="1"/>
  <c r="FR189" i="1"/>
  <c r="FQ189" i="1"/>
  <c r="FP189" i="1"/>
  <c r="FO189" i="1"/>
  <c r="FN189" i="1"/>
  <c r="FM189" i="1"/>
  <c r="FL189" i="1"/>
  <c r="FK189" i="1"/>
  <c r="FJ189" i="1"/>
  <c r="FI189" i="1"/>
  <c r="FH189" i="1"/>
  <c r="FG189" i="1"/>
  <c r="FF189" i="1"/>
  <c r="FE189" i="1"/>
  <c r="FD189" i="1"/>
  <c r="FC189" i="1"/>
  <c r="FB189" i="1"/>
  <c r="FA189" i="1"/>
  <c r="EZ189" i="1"/>
  <c r="EY189" i="1"/>
  <c r="EX189" i="1"/>
  <c r="EW189" i="1"/>
  <c r="EV189" i="1"/>
  <c r="EU189" i="1"/>
  <c r="ET189" i="1"/>
  <c r="ES189" i="1"/>
  <c r="ER189" i="1"/>
  <c r="EQ189" i="1"/>
  <c r="EP189" i="1"/>
  <c r="EO189" i="1"/>
  <c r="EN189" i="1"/>
  <c r="EM189" i="1"/>
  <c r="EL189" i="1"/>
  <c r="EK189" i="1"/>
  <c r="EJ189" i="1"/>
  <c r="EI189" i="1"/>
  <c r="EH189" i="1"/>
  <c r="EG189" i="1"/>
  <c r="EF189" i="1"/>
  <c r="EE189" i="1"/>
  <c r="ED189" i="1"/>
  <c r="EC189" i="1"/>
  <c r="EB189" i="1"/>
  <c r="EA189" i="1"/>
  <c r="DZ189" i="1"/>
  <c r="DY189" i="1"/>
  <c r="DX189" i="1"/>
  <c r="DW189" i="1"/>
  <c r="DV189" i="1"/>
  <c r="DU189" i="1"/>
  <c r="DT189" i="1"/>
  <c r="DS189" i="1"/>
  <c r="DR189" i="1"/>
  <c r="DQ189" i="1"/>
  <c r="DP189" i="1"/>
  <c r="DO189" i="1"/>
  <c r="DN189" i="1"/>
  <c r="DM189" i="1"/>
  <c r="DL189" i="1"/>
  <c r="DK189" i="1"/>
  <c r="DJ189" i="1"/>
  <c r="DI189" i="1"/>
  <c r="DH189" i="1"/>
  <c r="DG189" i="1"/>
  <c r="DF189" i="1"/>
  <c r="DE189" i="1"/>
  <c r="DD189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FX188" i="1"/>
  <c r="FW188" i="1"/>
  <c r="FV188" i="1"/>
  <c r="FU188" i="1"/>
  <c r="FT188" i="1"/>
  <c r="FS188" i="1"/>
  <c r="FR188" i="1"/>
  <c r="FQ188" i="1"/>
  <c r="FP188" i="1"/>
  <c r="FO188" i="1"/>
  <c r="FN188" i="1"/>
  <c r="FM188" i="1"/>
  <c r="FL188" i="1"/>
  <c r="FK188" i="1"/>
  <c r="FJ188" i="1"/>
  <c r="FI188" i="1"/>
  <c r="FH188" i="1"/>
  <c r="FG188" i="1"/>
  <c r="FF188" i="1"/>
  <c r="FE188" i="1"/>
  <c r="FD188" i="1"/>
  <c r="FC188" i="1"/>
  <c r="FB188" i="1"/>
  <c r="FA188" i="1"/>
  <c r="EZ188" i="1"/>
  <c r="EY188" i="1"/>
  <c r="EX188" i="1"/>
  <c r="EW188" i="1"/>
  <c r="EV188" i="1"/>
  <c r="EU188" i="1"/>
  <c r="ET188" i="1"/>
  <c r="ES188" i="1"/>
  <c r="ER188" i="1"/>
  <c r="EQ188" i="1"/>
  <c r="EP188" i="1"/>
  <c r="EO188" i="1"/>
  <c r="EN188" i="1"/>
  <c r="EM188" i="1"/>
  <c r="EL188" i="1"/>
  <c r="EK188" i="1"/>
  <c r="EJ188" i="1"/>
  <c r="EI188" i="1"/>
  <c r="EH188" i="1"/>
  <c r="EG188" i="1"/>
  <c r="EF188" i="1"/>
  <c r="EE188" i="1"/>
  <c r="ED188" i="1"/>
  <c r="EC188" i="1"/>
  <c r="EB188" i="1"/>
  <c r="EA188" i="1"/>
  <c r="DZ188" i="1"/>
  <c r="DY188" i="1"/>
  <c r="DX188" i="1"/>
  <c r="DW188" i="1"/>
  <c r="DV188" i="1"/>
  <c r="DU188" i="1"/>
  <c r="DT188" i="1"/>
  <c r="DS188" i="1"/>
  <c r="DR188" i="1"/>
  <c r="DQ188" i="1"/>
  <c r="DP188" i="1"/>
  <c r="DO188" i="1"/>
  <c r="DN188" i="1"/>
  <c r="DM188" i="1"/>
  <c r="DL188" i="1"/>
  <c r="DK188" i="1"/>
  <c r="DJ188" i="1"/>
  <c r="DI188" i="1"/>
  <c r="DH188" i="1"/>
  <c r="DG188" i="1"/>
  <c r="DF188" i="1"/>
  <c r="DE188" i="1"/>
  <c r="DD188" i="1"/>
  <c r="DC188" i="1"/>
  <c r="DB188" i="1"/>
  <c r="DA188" i="1"/>
  <c r="CZ188" i="1"/>
  <c r="CY188" i="1"/>
  <c r="CX188" i="1"/>
  <c r="CW188" i="1"/>
  <c r="CV188" i="1"/>
  <c r="CU188" i="1"/>
  <c r="CT188" i="1"/>
  <c r="CS188" i="1"/>
  <c r="CR188" i="1"/>
  <c r="CQ188" i="1"/>
  <c r="CP188" i="1"/>
  <c r="CO188" i="1"/>
  <c r="CN188" i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FY167" i="1"/>
  <c r="FX167" i="1"/>
  <c r="FW167" i="1"/>
  <c r="FV167" i="1"/>
  <c r="FU167" i="1"/>
  <c r="FT167" i="1"/>
  <c r="FS167" i="1"/>
  <c r="FR167" i="1"/>
  <c r="FQ167" i="1"/>
  <c r="FP167" i="1"/>
  <c r="FO167" i="1"/>
  <c r="FN167" i="1"/>
  <c r="FM167" i="1"/>
  <c r="FL167" i="1"/>
  <c r="FK167" i="1"/>
  <c r="FJ167" i="1"/>
  <c r="FI167" i="1"/>
  <c r="FH167" i="1"/>
  <c r="FG167" i="1"/>
  <c r="FF167" i="1"/>
  <c r="FE167" i="1"/>
  <c r="FD167" i="1"/>
  <c r="FC167" i="1"/>
  <c r="FB167" i="1"/>
  <c r="FA167" i="1"/>
  <c r="EZ167" i="1"/>
  <c r="EY167" i="1"/>
  <c r="EX167" i="1"/>
  <c r="EW167" i="1"/>
  <c r="EV167" i="1"/>
  <c r="EU167" i="1"/>
  <c r="ET167" i="1"/>
  <c r="ES167" i="1"/>
  <c r="ER167" i="1"/>
  <c r="EQ167" i="1"/>
  <c r="EP167" i="1"/>
  <c r="EO167" i="1"/>
  <c r="EN167" i="1"/>
  <c r="EM167" i="1"/>
  <c r="EL167" i="1"/>
  <c r="EK167" i="1"/>
  <c r="EJ167" i="1"/>
  <c r="EI167" i="1"/>
  <c r="EH167" i="1"/>
  <c r="EG167" i="1"/>
  <c r="EF167" i="1"/>
  <c r="EE167" i="1"/>
  <c r="ED167" i="1"/>
  <c r="EC167" i="1"/>
  <c r="EB167" i="1"/>
  <c r="EA167" i="1"/>
  <c r="DZ167" i="1"/>
  <c r="DY167" i="1"/>
  <c r="DX167" i="1"/>
  <c r="DW167" i="1"/>
  <c r="DV167" i="1"/>
  <c r="DU167" i="1"/>
  <c r="DT167" i="1"/>
  <c r="DS167" i="1"/>
  <c r="DR167" i="1"/>
  <c r="DQ167" i="1"/>
  <c r="DP167" i="1"/>
  <c r="DO167" i="1"/>
  <c r="DN167" i="1"/>
  <c r="DM167" i="1"/>
  <c r="DL167" i="1"/>
  <c r="DK167" i="1"/>
  <c r="DJ167" i="1"/>
  <c r="DI167" i="1"/>
  <c r="DH167" i="1"/>
  <c r="DG167" i="1"/>
  <c r="DF167" i="1"/>
  <c r="DE167" i="1"/>
  <c r="DD167" i="1"/>
  <c r="DC167" i="1"/>
  <c r="DB167" i="1"/>
  <c r="DA167" i="1"/>
  <c r="CZ167" i="1"/>
  <c r="CY167" i="1"/>
  <c r="CX167" i="1"/>
  <c r="CW167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FY166" i="1"/>
  <c r="FZ164" i="1"/>
  <c r="FX163" i="1"/>
  <c r="FW163" i="1"/>
  <c r="FV163" i="1"/>
  <c r="FU163" i="1"/>
  <c r="FT163" i="1"/>
  <c r="FS163" i="1"/>
  <c r="FR163" i="1"/>
  <c r="FQ163" i="1"/>
  <c r="FP163" i="1"/>
  <c r="FO163" i="1"/>
  <c r="FN163" i="1"/>
  <c r="FM163" i="1"/>
  <c r="FL163" i="1"/>
  <c r="FK163" i="1"/>
  <c r="FJ163" i="1"/>
  <c r="FI163" i="1"/>
  <c r="FH163" i="1"/>
  <c r="FG163" i="1"/>
  <c r="FF163" i="1"/>
  <c r="FE163" i="1"/>
  <c r="FD163" i="1"/>
  <c r="FC163" i="1"/>
  <c r="FB163" i="1"/>
  <c r="FA163" i="1"/>
  <c r="EZ163" i="1"/>
  <c r="EY163" i="1"/>
  <c r="EX163" i="1"/>
  <c r="EW163" i="1"/>
  <c r="EV163" i="1"/>
  <c r="EU163" i="1"/>
  <c r="ET163" i="1"/>
  <c r="ES163" i="1"/>
  <c r="ER163" i="1"/>
  <c r="EQ163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FX138" i="1"/>
  <c r="FW138" i="1"/>
  <c r="FV138" i="1"/>
  <c r="FU138" i="1"/>
  <c r="FT138" i="1"/>
  <c r="FS138" i="1"/>
  <c r="FR138" i="1"/>
  <c r="FQ138" i="1"/>
  <c r="FP138" i="1"/>
  <c r="FO138" i="1"/>
  <c r="FN138" i="1"/>
  <c r="FM138" i="1"/>
  <c r="FL138" i="1"/>
  <c r="FK138" i="1"/>
  <c r="FJ138" i="1"/>
  <c r="FI138" i="1"/>
  <c r="FH138" i="1"/>
  <c r="FG138" i="1"/>
  <c r="FF138" i="1"/>
  <c r="FE138" i="1"/>
  <c r="FD138" i="1"/>
  <c r="FC138" i="1"/>
  <c r="FB138" i="1"/>
  <c r="FA138" i="1"/>
  <c r="EZ138" i="1"/>
  <c r="EY138" i="1"/>
  <c r="EX138" i="1"/>
  <c r="EW138" i="1"/>
  <c r="EV138" i="1"/>
  <c r="EU138" i="1"/>
  <c r="ET138" i="1"/>
  <c r="ES138" i="1"/>
  <c r="ER138" i="1"/>
  <c r="EQ138" i="1"/>
  <c r="EP138" i="1"/>
  <c r="EO138" i="1"/>
  <c r="EN138" i="1"/>
  <c r="EM138" i="1"/>
  <c r="EL138" i="1"/>
  <c r="EK138" i="1"/>
  <c r="EJ138" i="1"/>
  <c r="EI138" i="1"/>
  <c r="EH138" i="1"/>
  <c r="EG138" i="1"/>
  <c r="EF138" i="1"/>
  <c r="EE138" i="1"/>
  <c r="ED138" i="1"/>
  <c r="EC138" i="1"/>
  <c r="EB138" i="1"/>
  <c r="EA138" i="1"/>
  <c r="DZ138" i="1"/>
  <c r="DY138" i="1"/>
  <c r="DX138" i="1"/>
  <c r="DW138" i="1"/>
  <c r="DV138" i="1"/>
  <c r="DU138" i="1"/>
  <c r="DT138" i="1"/>
  <c r="DS138" i="1"/>
  <c r="DR138" i="1"/>
  <c r="DQ138" i="1"/>
  <c r="DP138" i="1"/>
  <c r="DO138" i="1"/>
  <c r="DN138" i="1"/>
  <c r="DM138" i="1"/>
  <c r="DL138" i="1"/>
  <c r="DK138" i="1"/>
  <c r="DJ138" i="1"/>
  <c r="DI138" i="1"/>
  <c r="DH138" i="1"/>
  <c r="DG138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X130" i="1" s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I129" i="1"/>
  <c r="EH129" i="1"/>
  <c r="EH130" i="1" s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FX128" i="1"/>
  <c r="FW128" i="1"/>
  <c r="FV128" i="1"/>
  <c r="FU128" i="1"/>
  <c r="FT128" i="1"/>
  <c r="FS128" i="1"/>
  <c r="FR128" i="1"/>
  <c r="FQ128" i="1"/>
  <c r="FP128" i="1"/>
  <c r="FO128" i="1"/>
  <c r="FN128" i="1"/>
  <c r="FM128" i="1"/>
  <c r="FL128" i="1"/>
  <c r="FK128" i="1"/>
  <c r="FJ128" i="1"/>
  <c r="FI128" i="1"/>
  <c r="FH128" i="1"/>
  <c r="FG128" i="1"/>
  <c r="FF128" i="1"/>
  <c r="FE128" i="1"/>
  <c r="FD128" i="1"/>
  <c r="FC128" i="1"/>
  <c r="FB128" i="1"/>
  <c r="FA128" i="1"/>
  <c r="EZ128" i="1"/>
  <c r="EY128" i="1"/>
  <c r="EW128" i="1"/>
  <c r="EV128" i="1"/>
  <c r="EU128" i="1"/>
  <c r="ET128" i="1"/>
  <c r="ES128" i="1"/>
  <c r="ER128" i="1"/>
  <c r="EQ128" i="1"/>
  <c r="EP128" i="1"/>
  <c r="EO128" i="1"/>
  <c r="EN128" i="1"/>
  <c r="EM128" i="1"/>
  <c r="EL128" i="1"/>
  <c r="EK128" i="1"/>
  <c r="EJ128" i="1"/>
  <c r="EI128" i="1"/>
  <c r="EG128" i="1"/>
  <c r="EF128" i="1"/>
  <c r="EE128" i="1"/>
  <c r="ED128" i="1"/>
  <c r="EC128" i="1"/>
  <c r="EB128" i="1"/>
  <c r="EA128" i="1"/>
  <c r="DZ128" i="1"/>
  <c r="DY128" i="1"/>
  <c r="DX128" i="1"/>
  <c r="DW128" i="1"/>
  <c r="DV128" i="1"/>
  <c r="DU128" i="1"/>
  <c r="DT128" i="1"/>
  <c r="DS128" i="1"/>
  <c r="DR128" i="1"/>
  <c r="DQ128" i="1"/>
  <c r="DP128" i="1"/>
  <c r="DO128" i="1"/>
  <c r="DN128" i="1"/>
  <c r="DM128" i="1"/>
  <c r="DL128" i="1"/>
  <c r="DK128" i="1"/>
  <c r="DJ128" i="1"/>
  <c r="DI128" i="1"/>
  <c r="DH128" i="1"/>
  <c r="DG128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P128" i="1"/>
  <c r="CO128" i="1"/>
  <c r="CN128" i="1"/>
  <c r="CM128" i="1"/>
  <c r="CL128" i="1"/>
  <c r="CK128" i="1"/>
  <c r="CJ128" i="1"/>
  <c r="CI128" i="1"/>
  <c r="CH128" i="1"/>
  <c r="CG128" i="1"/>
  <c r="CF128" i="1"/>
  <c r="CE128" i="1"/>
  <c r="CD128" i="1"/>
  <c r="CC128" i="1"/>
  <c r="CB128" i="1"/>
  <c r="CA128" i="1"/>
  <c r="BZ128" i="1"/>
  <c r="BY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X123" i="1"/>
  <c r="FX116" i="1"/>
  <c r="FW116" i="1"/>
  <c r="FV116" i="1"/>
  <c r="FU116" i="1"/>
  <c r="FT116" i="1"/>
  <c r="FS116" i="1"/>
  <c r="FR116" i="1"/>
  <c r="FQ116" i="1"/>
  <c r="FP116" i="1"/>
  <c r="FO116" i="1"/>
  <c r="FN116" i="1"/>
  <c r="FM116" i="1"/>
  <c r="FL116" i="1"/>
  <c r="FK116" i="1"/>
  <c r="FJ116" i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FX83" i="1"/>
  <c r="FW83" i="1"/>
  <c r="FV83" i="1"/>
  <c r="FU83" i="1"/>
  <c r="FT83" i="1"/>
  <c r="FS83" i="1"/>
  <c r="FR83" i="1"/>
  <c r="FQ83" i="1"/>
  <c r="FP83" i="1"/>
  <c r="FO83" i="1"/>
  <c r="FN83" i="1"/>
  <c r="FM83" i="1"/>
  <c r="FL83" i="1"/>
  <c r="FK83" i="1"/>
  <c r="FJ83" i="1"/>
  <c r="FI83" i="1"/>
  <c r="FH83" i="1"/>
  <c r="FG83" i="1"/>
  <c r="FF83" i="1"/>
  <c r="FE83" i="1"/>
  <c r="FD83" i="1"/>
  <c r="FC83" i="1"/>
  <c r="FB83" i="1"/>
  <c r="FA83" i="1"/>
  <c r="EZ83" i="1"/>
  <c r="EY83" i="1"/>
  <c r="EX83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G77" i="1"/>
  <c r="FZ77" i="1" s="1"/>
  <c r="FZ75" i="1"/>
  <c r="FZ74" i="1"/>
  <c r="FZ69" i="1"/>
  <c r="FZ64" i="1"/>
  <c r="FY59" i="1"/>
  <c r="FX59" i="1"/>
  <c r="FX257" i="1" s="1"/>
  <c r="FX258" i="1" s="1"/>
  <c r="FW59" i="1"/>
  <c r="FW257" i="1" s="1"/>
  <c r="FW258" i="1" s="1"/>
  <c r="FV59" i="1"/>
  <c r="FV257" i="1" s="1"/>
  <c r="FV258" i="1" s="1"/>
  <c r="FU59" i="1"/>
  <c r="FU257" i="1" s="1"/>
  <c r="FU258" i="1" s="1"/>
  <c r="FT59" i="1"/>
  <c r="FT257" i="1" s="1"/>
  <c r="FT258" i="1" s="1"/>
  <c r="FS59" i="1"/>
  <c r="FS257" i="1" s="1"/>
  <c r="FS258" i="1" s="1"/>
  <c r="FR59" i="1"/>
  <c r="FR257" i="1" s="1"/>
  <c r="FR258" i="1" s="1"/>
  <c r="FQ59" i="1"/>
  <c r="FQ257" i="1" s="1"/>
  <c r="FQ258" i="1" s="1"/>
  <c r="FP59" i="1"/>
  <c r="FP257" i="1" s="1"/>
  <c r="FP258" i="1" s="1"/>
  <c r="FO59" i="1"/>
  <c r="FO257" i="1" s="1"/>
  <c r="FO258" i="1" s="1"/>
  <c r="FN59" i="1"/>
  <c r="FN257" i="1" s="1"/>
  <c r="FN258" i="1" s="1"/>
  <c r="FM59" i="1"/>
  <c r="FM257" i="1" s="1"/>
  <c r="FM258" i="1" s="1"/>
  <c r="FL59" i="1"/>
  <c r="FL257" i="1" s="1"/>
  <c r="FL258" i="1" s="1"/>
  <c r="FK59" i="1"/>
  <c r="FK257" i="1" s="1"/>
  <c r="FK258" i="1" s="1"/>
  <c r="FJ59" i="1"/>
  <c r="FJ257" i="1" s="1"/>
  <c r="FJ258" i="1" s="1"/>
  <c r="FI59" i="1"/>
  <c r="FI257" i="1" s="1"/>
  <c r="FI258" i="1" s="1"/>
  <c r="FH59" i="1"/>
  <c r="FH257" i="1" s="1"/>
  <c r="FH258" i="1" s="1"/>
  <c r="FG59" i="1"/>
  <c r="FG257" i="1" s="1"/>
  <c r="FG258" i="1" s="1"/>
  <c r="FF59" i="1"/>
  <c r="FF257" i="1" s="1"/>
  <c r="FF258" i="1" s="1"/>
  <c r="FE59" i="1"/>
  <c r="FE257" i="1" s="1"/>
  <c r="FE258" i="1" s="1"/>
  <c r="FD59" i="1"/>
  <c r="FD257" i="1" s="1"/>
  <c r="FD258" i="1" s="1"/>
  <c r="FC59" i="1"/>
  <c r="FC257" i="1" s="1"/>
  <c r="FC258" i="1" s="1"/>
  <c r="FB59" i="1"/>
  <c r="FA59" i="1"/>
  <c r="FA257" i="1" s="1"/>
  <c r="FA258" i="1" s="1"/>
  <c r="EZ59" i="1"/>
  <c r="EZ257" i="1" s="1"/>
  <c r="EZ258" i="1" s="1"/>
  <c r="EY59" i="1"/>
  <c r="EY257" i="1" s="1"/>
  <c r="EY258" i="1" s="1"/>
  <c r="EX59" i="1"/>
  <c r="EX257" i="1" s="1"/>
  <c r="EX258" i="1" s="1"/>
  <c r="EW59" i="1"/>
  <c r="EW257" i="1" s="1"/>
  <c r="EW258" i="1" s="1"/>
  <c r="EV59" i="1"/>
  <c r="EV257" i="1" s="1"/>
  <c r="EV258" i="1" s="1"/>
  <c r="EU59" i="1"/>
  <c r="EU257" i="1" s="1"/>
  <c r="EU258" i="1" s="1"/>
  <c r="ET59" i="1"/>
  <c r="ET257" i="1" s="1"/>
  <c r="ET258" i="1" s="1"/>
  <c r="ES59" i="1"/>
  <c r="ES257" i="1" s="1"/>
  <c r="ES258" i="1" s="1"/>
  <c r="ER59" i="1"/>
  <c r="ER257" i="1" s="1"/>
  <c r="ER258" i="1" s="1"/>
  <c r="EQ59" i="1"/>
  <c r="EQ257" i="1" s="1"/>
  <c r="EQ258" i="1" s="1"/>
  <c r="EP59" i="1"/>
  <c r="EP257" i="1" s="1"/>
  <c r="EP258" i="1" s="1"/>
  <c r="EO59" i="1"/>
  <c r="EO257" i="1" s="1"/>
  <c r="EO258" i="1" s="1"/>
  <c r="EN59" i="1"/>
  <c r="EN257" i="1" s="1"/>
  <c r="EN258" i="1" s="1"/>
  <c r="EM59" i="1"/>
  <c r="EM257" i="1" s="1"/>
  <c r="EM258" i="1" s="1"/>
  <c r="EL59" i="1"/>
  <c r="EL257" i="1" s="1"/>
  <c r="EL258" i="1" s="1"/>
  <c r="EK59" i="1"/>
  <c r="EK257" i="1" s="1"/>
  <c r="EK258" i="1" s="1"/>
  <c r="EJ59" i="1"/>
  <c r="EJ257" i="1" s="1"/>
  <c r="EJ258" i="1" s="1"/>
  <c r="EI59" i="1"/>
  <c r="EI257" i="1" s="1"/>
  <c r="EI258" i="1" s="1"/>
  <c r="EH59" i="1"/>
  <c r="EH257" i="1" s="1"/>
  <c r="EH258" i="1" s="1"/>
  <c r="EG59" i="1"/>
  <c r="EG257" i="1" s="1"/>
  <c r="EG258" i="1" s="1"/>
  <c r="EF59" i="1"/>
  <c r="EF257" i="1" s="1"/>
  <c r="EF258" i="1" s="1"/>
  <c r="EE59" i="1"/>
  <c r="EE257" i="1" s="1"/>
  <c r="EE258" i="1" s="1"/>
  <c r="ED59" i="1"/>
  <c r="ED257" i="1" s="1"/>
  <c r="ED258" i="1" s="1"/>
  <c r="EC59" i="1"/>
  <c r="EC257" i="1" s="1"/>
  <c r="EC258" i="1" s="1"/>
  <c r="EB59" i="1"/>
  <c r="EB257" i="1" s="1"/>
  <c r="EB258" i="1" s="1"/>
  <c r="EA59" i="1"/>
  <c r="EA257" i="1" s="1"/>
  <c r="EA258" i="1" s="1"/>
  <c r="DZ59" i="1"/>
  <c r="DZ257" i="1" s="1"/>
  <c r="DZ258" i="1" s="1"/>
  <c r="DY59" i="1"/>
  <c r="DY257" i="1" s="1"/>
  <c r="DY258" i="1" s="1"/>
  <c r="DX59" i="1"/>
  <c r="DX257" i="1" s="1"/>
  <c r="DX258" i="1" s="1"/>
  <c r="DW59" i="1"/>
  <c r="DW257" i="1" s="1"/>
  <c r="DW258" i="1" s="1"/>
  <c r="DV59" i="1"/>
  <c r="DV257" i="1" s="1"/>
  <c r="DV258" i="1" s="1"/>
  <c r="DU59" i="1"/>
  <c r="DU257" i="1" s="1"/>
  <c r="DU258" i="1" s="1"/>
  <c r="DT59" i="1"/>
  <c r="DT257" i="1" s="1"/>
  <c r="DT258" i="1" s="1"/>
  <c r="DS59" i="1"/>
  <c r="DS257" i="1" s="1"/>
  <c r="DS258" i="1" s="1"/>
  <c r="DR59" i="1"/>
  <c r="DR257" i="1" s="1"/>
  <c r="DR258" i="1" s="1"/>
  <c r="DQ59" i="1"/>
  <c r="DQ257" i="1" s="1"/>
  <c r="DQ258" i="1" s="1"/>
  <c r="DP59" i="1"/>
  <c r="DP257" i="1" s="1"/>
  <c r="DP258" i="1" s="1"/>
  <c r="DO59" i="1"/>
  <c r="DO257" i="1" s="1"/>
  <c r="DO258" i="1" s="1"/>
  <c r="DN59" i="1"/>
  <c r="DN257" i="1" s="1"/>
  <c r="DN258" i="1" s="1"/>
  <c r="DM59" i="1"/>
  <c r="DM257" i="1" s="1"/>
  <c r="DM258" i="1" s="1"/>
  <c r="DL59" i="1"/>
  <c r="DL257" i="1" s="1"/>
  <c r="DL258" i="1" s="1"/>
  <c r="DK59" i="1"/>
  <c r="DK257" i="1" s="1"/>
  <c r="DK258" i="1" s="1"/>
  <c r="DJ59" i="1"/>
  <c r="DJ257" i="1" s="1"/>
  <c r="DJ258" i="1" s="1"/>
  <c r="DI59" i="1"/>
  <c r="DI257" i="1" s="1"/>
  <c r="DI258" i="1" s="1"/>
  <c r="DH59" i="1"/>
  <c r="DH257" i="1" s="1"/>
  <c r="DH258" i="1" s="1"/>
  <c r="DG59" i="1"/>
  <c r="DG257" i="1" s="1"/>
  <c r="DG258" i="1" s="1"/>
  <c r="DF59" i="1"/>
  <c r="DF257" i="1" s="1"/>
  <c r="DF258" i="1" s="1"/>
  <c r="DE59" i="1"/>
  <c r="DE257" i="1" s="1"/>
  <c r="DE258" i="1" s="1"/>
  <c r="DD59" i="1"/>
  <c r="DD257" i="1" s="1"/>
  <c r="DD258" i="1" s="1"/>
  <c r="DC59" i="1"/>
  <c r="DC257" i="1" s="1"/>
  <c r="DC258" i="1" s="1"/>
  <c r="DB59" i="1"/>
  <c r="DB257" i="1" s="1"/>
  <c r="DB258" i="1" s="1"/>
  <c r="DA59" i="1"/>
  <c r="DA257" i="1" s="1"/>
  <c r="DA258" i="1" s="1"/>
  <c r="CZ59" i="1"/>
  <c r="CZ257" i="1" s="1"/>
  <c r="CZ258" i="1" s="1"/>
  <c r="CY59" i="1"/>
  <c r="CY257" i="1" s="1"/>
  <c r="CY258" i="1" s="1"/>
  <c r="CX59" i="1"/>
  <c r="CX257" i="1" s="1"/>
  <c r="CX258" i="1" s="1"/>
  <c r="CW59" i="1"/>
  <c r="CW257" i="1" s="1"/>
  <c r="CW258" i="1" s="1"/>
  <c r="CV59" i="1"/>
  <c r="CV257" i="1" s="1"/>
  <c r="CV258" i="1" s="1"/>
  <c r="CU59" i="1"/>
  <c r="CU257" i="1" s="1"/>
  <c r="CU258" i="1" s="1"/>
  <c r="CT59" i="1"/>
  <c r="CT257" i="1" s="1"/>
  <c r="CT258" i="1" s="1"/>
  <c r="CS59" i="1"/>
  <c r="CS257" i="1" s="1"/>
  <c r="CS258" i="1" s="1"/>
  <c r="CR59" i="1"/>
  <c r="CR257" i="1" s="1"/>
  <c r="CR258" i="1" s="1"/>
  <c r="CQ59" i="1"/>
  <c r="CQ257" i="1" s="1"/>
  <c r="CQ258" i="1" s="1"/>
  <c r="CP59" i="1"/>
  <c r="CP257" i="1" s="1"/>
  <c r="CP258" i="1" s="1"/>
  <c r="CO59" i="1"/>
  <c r="CO257" i="1" s="1"/>
  <c r="CO258" i="1" s="1"/>
  <c r="CN59" i="1"/>
  <c r="CN257" i="1" s="1"/>
  <c r="CN258" i="1" s="1"/>
  <c r="CM59" i="1"/>
  <c r="CM257" i="1" s="1"/>
  <c r="CM258" i="1" s="1"/>
  <c r="CL59" i="1"/>
  <c r="CL257" i="1" s="1"/>
  <c r="CL258" i="1" s="1"/>
  <c r="CK59" i="1"/>
  <c r="CK257" i="1" s="1"/>
  <c r="CK258" i="1" s="1"/>
  <c r="CJ59" i="1"/>
  <c r="CJ257" i="1" s="1"/>
  <c r="CJ258" i="1" s="1"/>
  <c r="CI59" i="1"/>
  <c r="CI257" i="1" s="1"/>
  <c r="CI258" i="1" s="1"/>
  <c r="CH59" i="1"/>
  <c r="CH257" i="1" s="1"/>
  <c r="CH258" i="1" s="1"/>
  <c r="CG59" i="1"/>
  <c r="CG257" i="1" s="1"/>
  <c r="CG258" i="1" s="1"/>
  <c r="CF59" i="1"/>
  <c r="CF257" i="1" s="1"/>
  <c r="CF258" i="1" s="1"/>
  <c r="CE59" i="1"/>
  <c r="CE257" i="1" s="1"/>
  <c r="CE258" i="1" s="1"/>
  <c r="CD59" i="1"/>
  <c r="CD257" i="1" s="1"/>
  <c r="CD258" i="1" s="1"/>
  <c r="CC59" i="1"/>
  <c r="CC257" i="1" s="1"/>
  <c r="CC258" i="1" s="1"/>
  <c r="CB59" i="1"/>
  <c r="CB257" i="1" s="1"/>
  <c r="CB258" i="1" s="1"/>
  <c r="CA59" i="1"/>
  <c r="CA257" i="1" s="1"/>
  <c r="CA258" i="1" s="1"/>
  <c r="BZ59" i="1"/>
  <c r="BZ257" i="1" s="1"/>
  <c r="BZ258" i="1" s="1"/>
  <c r="BY59" i="1"/>
  <c r="BY257" i="1" s="1"/>
  <c r="BY258" i="1" s="1"/>
  <c r="BX59" i="1"/>
  <c r="BX257" i="1" s="1"/>
  <c r="BX258" i="1" s="1"/>
  <c r="BW59" i="1"/>
  <c r="BW257" i="1" s="1"/>
  <c r="BW258" i="1" s="1"/>
  <c r="BV59" i="1"/>
  <c r="BV257" i="1" s="1"/>
  <c r="BV258" i="1" s="1"/>
  <c r="BU59" i="1"/>
  <c r="BU257" i="1" s="1"/>
  <c r="BU258" i="1" s="1"/>
  <c r="BT59" i="1"/>
  <c r="BT257" i="1" s="1"/>
  <c r="BT258" i="1" s="1"/>
  <c r="BS59" i="1"/>
  <c r="BS257" i="1" s="1"/>
  <c r="BS258" i="1" s="1"/>
  <c r="BR59" i="1"/>
  <c r="BR257" i="1" s="1"/>
  <c r="BR258" i="1" s="1"/>
  <c r="BQ59" i="1"/>
  <c r="BQ257" i="1" s="1"/>
  <c r="BQ258" i="1" s="1"/>
  <c r="BP59" i="1"/>
  <c r="BP257" i="1" s="1"/>
  <c r="BP258" i="1" s="1"/>
  <c r="BO59" i="1"/>
  <c r="BO257" i="1" s="1"/>
  <c r="BO258" i="1" s="1"/>
  <c r="BN59" i="1"/>
  <c r="BN257" i="1" s="1"/>
  <c r="BN258" i="1" s="1"/>
  <c r="BM59" i="1"/>
  <c r="BM257" i="1" s="1"/>
  <c r="BM258" i="1" s="1"/>
  <c r="BL59" i="1"/>
  <c r="BL257" i="1" s="1"/>
  <c r="BL258" i="1" s="1"/>
  <c r="BK59" i="1"/>
  <c r="BK257" i="1" s="1"/>
  <c r="BK258" i="1" s="1"/>
  <c r="BJ59" i="1"/>
  <c r="BJ257" i="1" s="1"/>
  <c r="BJ258" i="1" s="1"/>
  <c r="BI59" i="1"/>
  <c r="BI257" i="1" s="1"/>
  <c r="BI258" i="1" s="1"/>
  <c r="BH59" i="1"/>
  <c r="BH257" i="1" s="1"/>
  <c r="BH258" i="1" s="1"/>
  <c r="BG59" i="1"/>
  <c r="BG257" i="1" s="1"/>
  <c r="BG258" i="1" s="1"/>
  <c r="BF59" i="1"/>
  <c r="BF257" i="1" s="1"/>
  <c r="BF258" i="1" s="1"/>
  <c r="BE59" i="1"/>
  <c r="BE257" i="1" s="1"/>
  <c r="BE258" i="1" s="1"/>
  <c r="BD59" i="1"/>
  <c r="BD257" i="1" s="1"/>
  <c r="BD258" i="1" s="1"/>
  <c r="BC59" i="1"/>
  <c r="BC257" i="1" s="1"/>
  <c r="BC258" i="1" s="1"/>
  <c r="BB59" i="1"/>
  <c r="BB257" i="1" s="1"/>
  <c r="BB258" i="1" s="1"/>
  <c r="BA59" i="1"/>
  <c r="BA257" i="1" s="1"/>
  <c r="BA258" i="1" s="1"/>
  <c r="AZ59" i="1"/>
  <c r="AZ257" i="1" s="1"/>
  <c r="AZ258" i="1" s="1"/>
  <c r="AY59" i="1"/>
  <c r="AY257" i="1" s="1"/>
  <c r="AY258" i="1" s="1"/>
  <c r="AX59" i="1"/>
  <c r="AX257" i="1" s="1"/>
  <c r="AX258" i="1" s="1"/>
  <c r="AW59" i="1"/>
  <c r="AW257" i="1" s="1"/>
  <c r="AW258" i="1" s="1"/>
  <c r="AV59" i="1"/>
  <c r="AV257" i="1" s="1"/>
  <c r="AV258" i="1" s="1"/>
  <c r="AU59" i="1"/>
  <c r="AU257" i="1" s="1"/>
  <c r="AU258" i="1" s="1"/>
  <c r="AT59" i="1"/>
  <c r="AT257" i="1" s="1"/>
  <c r="AT258" i="1" s="1"/>
  <c r="AS59" i="1"/>
  <c r="AS257" i="1" s="1"/>
  <c r="AS258" i="1" s="1"/>
  <c r="AR59" i="1"/>
  <c r="AR257" i="1" s="1"/>
  <c r="AR258" i="1" s="1"/>
  <c r="AQ59" i="1"/>
  <c r="AQ257" i="1" s="1"/>
  <c r="AQ258" i="1" s="1"/>
  <c r="AP59" i="1"/>
  <c r="AP257" i="1" s="1"/>
  <c r="AP258" i="1" s="1"/>
  <c r="AO59" i="1"/>
  <c r="AO257" i="1" s="1"/>
  <c r="AO258" i="1" s="1"/>
  <c r="AN59" i="1"/>
  <c r="AN257" i="1" s="1"/>
  <c r="AN258" i="1" s="1"/>
  <c r="AM59" i="1"/>
  <c r="AM257" i="1" s="1"/>
  <c r="AM258" i="1" s="1"/>
  <c r="AL59" i="1"/>
  <c r="AL257" i="1" s="1"/>
  <c r="AL258" i="1" s="1"/>
  <c r="AK59" i="1"/>
  <c r="AK257" i="1" s="1"/>
  <c r="AK258" i="1" s="1"/>
  <c r="AJ59" i="1"/>
  <c r="AJ257" i="1" s="1"/>
  <c r="AJ258" i="1" s="1"/>
  <c r="AI59" i="1"/>
  <c r="AI257" i="1" s="1"/>
  <c r="AI258" i="1" s="1"/>
  <c r="AH59" i="1"/>
  <c r="AH257" i="1" s="1"/>
  <c r="AH258" i="1" s="1"/>
  <c r="AG59" i="1"/>
  <c r="AG257" i="1" s="1"/>
  <c r="AG258" i="1" s="1"/>
  <c r="AF59" i="1"/>
  <c r="AF257" i="1" s="1"/>
  <c r="AF258" i="1" s="1"/>
  <c r="AE59" i="1"/>
  <c r="AE257" i="1" s="1"/>
  <c r="AE258" i="1" s="1"/>
  <c r="AD59" i="1"/>
  <c r="AD257" i="1" s="1"/>
  <c r="AD258" i="1" s="1"/>
  <c r="AC59" i="1"/>
  <c r="AC257" i="1" s="1"/>
  <c r="AC258" i="1" s="1"/>
  <c r="AB59" i="1"/>
  <c r="AB257" i="1" s="1"/>
  <c r="AB258" i="1" s="1"/>
  <c r="AA59" i="1"/>
  <c r="AA257" i="1" s="1"/>
  <c r="AA258" i="1" s="1"/>
  <c r="Z59" i="1"/>
  <c r="Z257" i="1" s="1"/>
  <c r="Z258" i="1" s="1"/>
  <c r="Y59" i="1"/>
  <c r="Y257" i="1" s="1"/>
  <c r="Y258" i="1" s="1"/>
  <c r="X59" i="1"/>
  <c r="X257" i="1" s="1"/>
  <c r="X258" i="1" s="1"/>
  <c r="W59" i="1"/>
  <c r="W257" i="1" s="1"/>
  <c r="W258" i="1" s="1"/>
  <c r="V59" i="1"/>
  <c r="V257" i="1" s="1"/>
  <c r="V258" i="1" s="1"/>
  <c r="U59" i="1"/>
  <c r="U257" i="1" s="1"/>
  <c r="U258" i="1" s="1"/>
  <c r="T59" i="1"/>
  <c r="T257" i="1" s="1"/>
  <c r="T258" i="1" s="1"/>
  <c r="S59" i="1"/>
  <c r="S257" i="1" s="1"/>
  <c r="S258" i="1" s="1"/>
  <c r="R59" i="1"/>
  <c r="R257" i="1" s="1"/>
  <c r="R258" i="1" s="1"/>
  <c r="Q59" i="1"/>
  <c r="Q257" i="1" s="1"/>
  <c r="Q258" i="1" s="1"/>
  <c r="P59" i="1"/>
  <c r="P257" i="1" s="1"/>
  <c r="P258" i="1" s="1"/>
  <c r="O59" i="1"/>
  <c r="O257" i="1" s="1"/>
  <c r="O258" i="1" s="1"/>
  <c r="N59" i="1"/>
  <c r="N257" i="1" s="1"/>
  <c r="N258" i="1" s="1"/>
  <c r="M59" i="1"/>
  <c r="M257" i="1" s="1"/>
  <c r="M258" i="1" s="1"/>
  <c r="L59" i="1"/>
  <c r="L257" i="1" s="1"/>
  <c r="L258" i="1" s="1"/>
  <c r="K59" i="1"/>
  <c r="K257" i="1" s="1"/>
  <c r="K258" i="1" s="1"/>
  <c r="J59" i="1"/>
  <c r="J257" i="1" s="1"/>
  <c r="J258" i="1" s="1"/>
  <c r="I59" i="1"/>
  <c r="I257" i="1" s="1"/>
  <c r="I258" i="1" s="1"/>
  <c r="H59" i="1"/>
  <c r="H257" i="1" s="1"/>
  <c r="H258" i="1" s="1"/>
  <c r="G59" i="1"/>
  <c r="G257" i="1" s="1"/>
  <c r="G258" i="1" s="1"/>
  <c r="F59" i="1"/>
  <c r="F257" i="1" s="1"/>
  <c r="F258" i="1" s="1"/>
  <c r="E59" i="1"/>
  <c r="E257" i="1" s="1"/>
  <c r="E258" i="1" s="1"/>
  <c r="D59" i="1"/>
  <c r="D257" i="1" s="1"/>
  <c r="D258" i="1" s="1"/>
  <c r="C257" i="1"/>
  <c r="C258" i="1" s="1"/>
  <c r="FZ58" i="1"/>
  <c r="FZ57" i="1"/>
  <c r="FZ55" i="1"/>
  <c r="FZ54" i="1"/>
  <c r="FZ53" i="1"/>
  <c r="FZ52" i="1"/>
  <c r="FZ48" i="1"/>
  <c r="FZ45" i="1"/>
  <c r="FZ43" i="1"/>
  <c r="FZ42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FX35" i="1"/>
  <c r="FX196" i="1" s="1"/>
  <c r="FW35" i="1"/>
  <c r="FW196" i="1" s="1"/>
  <c r="FV35" i="1"/>
  <c r="FV196" i="1" s="1"/>
  <c r="FU35" i="1"/>
  <c r="FU196" i="1" s="1"/>
  <c r="FT35" i="1"/>
  <c r="FT196" i="1" s="1"/>
  <c r="FS35" i="1"/>
  <c r="FS196" i="1" s="1"/>
  <c r="FR35" i="1"/>
  <c r="FR196" i="1" s="1"/>
  <c r="FQ35" i="1"/>
  <c r="FQ196" i="1" s="1"/>
  <c r="FP35" i="1"/>
  <c r="FP196" i="1" s="1"/>
  <c r="FO35" i="1"/>
  <c r="FO196" i="1" s="1"/>
  <c r="FN35" i="1"/>
  <c r="FN196" i="1" s="1"/>
  <c r="FM35" i="1"/>
  <c r="FM196" i="1" s="1"/>
  <c r="FL35" i="1"/>
  <c r="FL196" i="1" s="1"/>
  <c r="FK35" i="1"/>
  <c r="FK196" i="1" s="1"/>
  <c r="FJ35" i="1"/>
  <c r="FJ196" i="1" s="1"/>
  <c r="FI35" i="1"/>
  <c r="FI196" i="1" s="1"/>
  <c r="FH35" i="1"/>
  <c r="FH196" i="1" s="1"/>
  <c r="FG35" i="1"/>
  <c r="FG196" i="1" s="1"/>
  <c r="FF35" i="1"/>
  <c r="FF196" i="1" s="1"/>
  <c r="FE35" i="1"/>
  <c r="FE196" i="1" s="1"/>
  <c r="FD35" i="1"/>
  <c r="FD196" i="1" s="1"/>
  <c r="FC35" i="1"/>
  <c r="FC196" i="1" s="1"/>
  <c r="FB35" i="1"/>
  <c r="FB196" i="1" s="1"/>
  <c r="FA35" i="1"/>
  <c r="FA196" i="1" s="1"/>
  <c r="EZ35" i="1"/>
  <c r="EZ196" i="1" s="1"/>
  <c r="EY35" i="1"/>
  <c r="EY196" i="1" s="1"/>
  <c r="EX35" i="1"/>
  <c r="EX196" i="1" s="1"/>
  <c r="EW35" i="1"/>
  <c r="EW196" i="1" s="1"/>
  <c r="EV35" i="1"/>
  <c r="EV196" i="1" s="1"/>
  <c r="EU35" i="1"/>
  <c r="EU196" i="1" s="1"/>
  <c r="ET35" i="1"/>
  <c r="ET196" i="1" s="1"/>
  <c r="ES35" i="1"/>
  <c r="ES196" i="1" s="1"/>
  <c r="ER35" i="1"/>
  <c r="ER196" i="1" s="1"/>
  <c r="EQ35" i="1"/>
  <c r="EQ196" i="1" s="1"/>
  <c r="EP35" i="1"/>
  <c r="EP196" i="1" s="1"/>
  <c r="EO35" i="1"/>
  <c r="EO196" i="1" s="1"/>
  <c r="EN35" i="1"/>
  <c r="EN196" i="1" s="1"/>
  <c r="EM35" i="1"/>
  <c r="EM196" i="1" s="1"/>
  <c r="EL35" i="1"/>
  <c r="EL196" i="1" s="1"/>
  <c r="EK35" i="1"/>
  <c r="EK196" i="1" s="1"/>
  <c r="EJ35" i="1"/>
  <c r="EJ196" i="1" s="1"/>
  <c r="EI35" i="1"/>
  <c r="EI196" i="1" s="1"/>
  <c r="EH35" i="1"/>
  <c r="EH196" i="1" s="1"/>
  <c r="EG35" i="1"/>
  <c r="EG196" i="1" s="1"/>
  <c r="EF35" i="1"/>
  <c r="EF196" i="1" s="1"/>
  <c r="EE35" i="1"/>
  <c r="EE196" i="1" s="1"/>
  <c r="ED35" i="1"/>
  <c r="ED196" i="1" s="1"/>
  <c r="EC35" i="1"/>
  <c r="EC196" i="1" s="1"/>
  <c r="EB35" i="1"/>
  <c r="EB196" i="1" s="1"/>
  <c r="EA35" i="1"/>
  <c r="EA196" i="1" s="1"/>
  <c r="DZ35" i="1"/>
  <c r="DZ196" i="1" s="1"/>
  <c r="DY35" i="1"/>
  <c r="DY196" i="1" s="1"/>
  <c r="DX35" i="1"/>
  <c r="DX196" i="1" s="1"/>
  <c r="DW35" i="1"/>
  <c r="DW196" i="1" s="1"/>
  <c r="DV35" i="1"/>
  <c r="DV196" i="1" s="1"/>
  <c r="DU35" i="1"/>
  <c r="DU196" i="1" s="1"/>
  <c r="DT35" i="1"/>
  <c r="DT196" i="1" s="1"/>
  <c r="DS35" i="1"/>
  <c r="DS196" i="1" s="1"/>
  <c r="DR35" i="1"/>
  <c r="DR196" i="1" s="1"/>
  <c r="DQ35" i="1"/>
  <c r="DQ196" i="1" s="1"/>
  <c r="DP35" i="1"/>
  <c r="DP196" i="1" s="1"/>
  <c r="DO35" i="1"/>
  <c r="DO196" i="1" s="1"/>
  <c r="DN35" i="1"/>
  <c r="DN196" i="1" s="1"/>
  <c r="DM35" i="1"/>
  <c r="DM196" i="1" s="1"/>
  <c r="DL35" i="1"/>
  <c r="DL196" i="1" s="1"/>
  <c r="DK35" i="1"/>
  <c r="DK196" i="1" s="1"/>
  <c r="DJ35" i="1"/>
  <c r="DJ196" i="1" s="1"/>
  <c r="DI35" i="1"/>
  <c r="DI196" i="1" s="1"/>
  <c r="DH35" i="1"/>
  <c r="DH196" i="1" s="1"/>
  <c r="DG35" i="1"/>
  <c r="DG196" i="1" s="1"/>
  <c r="DF35" i="1"/>
  <c r="DF196" i="1" s="1"/>
  <c r="DE35" i="1"/>
  <c r="DE196" i="1" s="1"/>
  <c r="DD35" i="1"/>
  <c r="DD196" i="1" s="1"/>
  <c r="DC35" i="1"/>
  <c r="DC196" i="1" s="1"/>
  <c r="DB35" i="1"/>
  <c r="DB196" i="1" s="1"/>
  <c r="DA35" i="1"/>
  <c r="DA196" i="1" s="1"/>
  <c r="CZ35" i="1"/>
  <c r="CZ196" i="1" s="1"/>
  <c r="CY35" i="1"/>
  <c r="CY196" i="1" s="1"/>
  <c r="CX35" i="1"/>
  <c r="CX196" i="1" s="1"/>
  <c r="CW35" i="1"/>
  <c r="CW196" i="1" s="1"/>
  <c r="CV35" i="1"/>
  <c r="CV196" i="1" s="1"/>
  <c r="CU35" i="1"/>
  <c r="CU196" i="1" s="1"/>
  <c r="CT35" i="1"/>
  <c r="CT196" i="1" s="1"/>
  <c r="CS35" i="1"/>
  <c r="CS196" i="1" s="1"/>
  <c r="CR35" i="1"/>
  <c r="CR196" i="1" s="1"/>
  <c r="CQ35" i="1"/>
  <c r="CQ196" i="1" s="1"/>
  <c r="CP35" i="1"/>
  <c r="CP196" i="1" s="1"/>
  <c r="CO35" i="1"/>
  <c r="CO196" i="1" s="1"/>
  <c r="CN35" i="1"/>
  <c r="CN196" i="1" s="1"/>
  <c r="CM35" i="1"/>
  <c r="CM196" i="1" s="1"/>
  <c r="CL35" i="1"/>
  <c r="CL196" i="1" s="1"/>
  <c r="CK35" i="1"/>
  <c r="CK196" i="1" s="1"/>
  <c r="CJ35" i="1"/>
  <c r="CJ196" i="1" s="1"/>
  <c r="CI35" i="1"/>
  <c r="CI196" i="1" s="1"/>
  <c r="CH35" i="1"/>
  <c r="CH196" i="1" s="1"/>
  <c r="CG35" i="1"/>
  <c r="CG196" i="1" s="1"/>
  <c r="CF35" i="1"/>
  <c r="CF196" i="1" s="1"/>
  <c r="CE35" i="1"/>
  <c r="CE196" i="1" s="1"/>
  <c r="CD35" i="1"/>
  <c r="CD196" i="1" s="1"/>
  <c r="CC35" i="1"/>
  <c r="CC196" i="1" s="1"/>
  <c r="CB35" i="1"/>
  <c r="CB196" i="1" s="1"/>
  <c r="CA35" i="1"/>
  <c r="CA196" i="1" s="1"/>
  <c r="BZ35" i="1"/>
  <c r="BZ196" i="1" s="1"/>
  <c r="BY35" i="1"/>
  <c r="BY196" i="1" s="1"/>
  <c r="BX35" i="1"/>
  <c r="BX196" i="1" s="1"/>
  <c r="BW35" i="1"/>
  <c r="BW196" i="1" s="1"/>
  <c r="BV35" i="1"/>
  <c r="BV196" i="1" s="1"/>
  <c r="BU35" i="1"/>
  <c r="BU196" i="1" s="1"/>
  <c r="BT35" i="1"/>
  <c r="BT196" i="1" s="1"/>
  <c r="BS35" i="1"/>
  <c r="BS196" i="1" s="1"/>
  <c r="BR35" i="1"/>
  <c r="BR196" i="1" s="1"/>
  <c r="BQ35" i="1"/>
  <c r="BQ196" i="1" s="1"/>
  <c r="BP35" i="1"/>
  <c r="BP196" i="1" s="1"/>
  <c r="BO35" i="1"/>
  <c r="BO196" i="1" s="1"/>
  <c r="BN35" i="1"/>
  <c r="BN196" i="1" s="1"/>
  <c r="BM35" i="1"/>
  <c r="BM196" i="1" s="1"/>
  <c r="BL35" i="1"/>
  <c r="BL196" i="1" s="1"/>
  <c r="BK35" i="1"/>
  <c r="BK196" i="1" s="1"/>
  <c r="BJ35" i="1"/>
  <c r="BJ196" i="1" s="1"/>
  <c r="BI35" i="1"/>
  <c r="BI196" i="1" s="1"/>
  <c r="BH35" i="1"/>
  <c r="BH196" i="1" s="1"/>
  <c r="BG35" i="1"/>
  <c r="BG196" i="1" s="1"/>
  <c r="BF35" i="1"/>
  <c r="BF196" i="1" s="1"/>
  <c r="BE35" i="1"/>
  <c r="BE196" i="1" s="1"/>
  <c r="BD35" i="1"/>
  <c r="BD196" i="1" s="1"/>
  <c r="BC35" i="1"/>
  <c r="BC196" i="1" s="1"/>
  <c r="BB35" i="1"/>
  <c r="BB196" i="1" s="1"/>
  <c r="BA35" i="1"/>
  <c r="BA196" i="1" s="1"/>
  <c r="AZ35" i="1"/>
  <c r="AZ196" i="1" s="1"/>
  <c r="AY35" i="1"/>
  <c r="AY196" i="1" s="1"/>
  <c r="AX35" i="1"/>
  <c r="AX196" i="1" s="1"/>
  <c r="AW35" i="1"/>
  <c r="AW196" i="1" s="1"/>
  <c r="AV35" i="1"/>
  <c r="AV196" i="1" s="1"/>
  <c r="AU35" i="1"/>
  <c r="AU196" i="1" s="1"/>
  <c r="AT35" i="1"/>
  <c r="AT196" i="1" s="1"/>
  <c r="AS35" i="1"/>
  <c r="AS196" i="1" s="1"/>
  <c r="AR35" i="1"/>
  <c r="AR196" i="1" s="1"/>
  <c r="AQ35" i="1"/>
  <c r="AQ196" i="1" s="1"/>
  <c r="AP35" i="1"/>
  <c r="AP196" i="1" s="1"/>
  <c r="AO35" i="1"/>
  <c r="AO196" i="1" s="1"/>
  <c r="AN35" i="1"/>
  <c r="AN196" i="1" s="1"/>
  <c r="AM35" i="1"/>
  <c r="AM196" i="1" s="1"/>
  <c r="AL35" i="1"/>
  <c r="AL196" i="1" s="1"/>
  <c r="AK35" i="1"/>
  <c r="AK196" i="1" s="1"/>
  <c r="AJ35" i="1"/>
  <c r="AJ196" i="1" s="1"/>
  <c r="AI35" i="1"/>
  <c r="AI196" i="1" s="1"/>
  <c r="AH35" i="1"/>
  <c r="AH196" i="1" s="1"/>
  <c r="AG35" i="1"/>
  <c r="AG196" i="1" s="1"/>
  <c r="AF35" i="1"/>
  <c r="AF196" i="1" s="1"/>
  <c r="AE35" i="1"/>
  <c r="AE196" i="1" s="1"/>
  <c r="AD35" i="1"/>
  <c r="AD196" i="1" s="1"/>
  <c r="AC35" i="1"/>
  <c r="AC196" i="1" s="1"/>
  <c r="AB35" i="1"/>
  <c r="AB196" i="1" s="1"/>
  <c r="AA35" i="1"/>
  <c r="AA196" i="1" s="1"/>
  <c r="Z35" i="1"/>
  <c r="Z196" i="1" s="1"/>
  <c r="Y35" i="1"/>
  <c r="Y196" i="1" s="1"/>
  <c r="X35" i="1"/>
  <c r="X196" i="1" s="1"/>
  <c r="W35" i="1"/>
  <c r="W196" i="1" s="1"/>
  <c r="V35" i="1"/>
  <c r="V196" i="1" s="1"/>
  <c r="U35" i="1"/>
  <c r="U196" i="1" s="1"/>
  <c r="T35" i="1"/>
  <c r="T196" i="1" s="1"/>
  <c r="S35" i="1"/>
  <c r="S196" i="1" s="1"/>
  <c r="R35" i="1"/>
  <c r="R196" i="1" s="1"/>
  <c r="Q35" i="1"/>
  <c r="Q196" i="1" s="1"/>
  <c r="P35" i="1"/>
  <c r="P196" i="1" s="1"/>
  <c r="O35" i="1"/>
  <c r="O196" i="1" s="1"/>
  <c r="N35" i="1"/>
  <c r="N196" i="1" s="1"/>
  <c r="M35" i="1"/>
  <c r="M196" i="1" s="1"/>
  <c r="L35" i="1"/>
  <c r="L196" i="1" s="1"/>
  <c r="K35" i="1"/>
  <c r="K196" i="1" s="1"/>
  <c r="J35" i="1"/>
  <c r="J196" i="1" s="1"/>
  <c r="I35" i="1"/>
  <c r="I196" i="1" s="1"/>
  <c r="H35" i="1"/>
  <c r="H196" i="1" s="1"/>
  <c r="G35" i="1"/>
  <c r="G196" i="1" s="1"/>
  <c r="F35" i="1"/>
  <c r="F196" i="1" s="1"/>
  <c r="E35" i="1"/>
  <c r="E196" i="1" s="1"/>
  <c r="D35" i="1"/>
  <c r="D196" i="1" s="1"/>
  <c r="FX34" i="1"/>
  <c r="FW34" i="1"/>
  <c r="FV34" i="1"/>
  <c r="FV117" i="1" s="1"/>
  <c r="FU34" i="1"/>
  <c r="FT34" i="1"/>
  <c r="FS34" i="1"/>
  <c r="FR34" i="1"/>
  <c r="FR117" i="1" s="1"/>
  <c r="FQ34" i="1"/>
  <c r="FP34" i="1"/>
  <c r="FO34" i="1"/>
  <c r="FN34" i="1"/>
  <c r="FN114" i="1" s="1"/>
  <c r="FM34" i="1"/>
  <c r="FL34" i="1"/>
  <c r="FK34" i="1"/>
  <c r="FJ34" i="1"/>
  <c r="FJ117" i="1" s="1"/>
  <c r="FI34" i="1"/>
  <c r="FH34" i="1"/>
  <c r="FG34" i="1"/>
  <c r="FF34" i="1"/>
  <c r="FF117" i="1" s="1"/>
  <c r="FE34" i="1"/>
  <c r="FD34" i="1"/>
  <c r="FC34" i="1"/>
  <c r="FB34" i="1"/>
  <c r="FB117" i="1" s="1"/>
  <c r="FA34" i="1"/>
  <c r="EZ34" i="1"/>
  <c r="EY34" i="1"/>
  <c r="EX34" i="1"/>
  <c r="EX114" i="1" s="1"/>
  <c r="EW34" i="1"/>
  <c r="EV34" i="1"/>
  <c r="EU34" i="1"/>
  <c r="ET34" i="1"/>
  <c r="ET117" i="1" s="1"/>
  <c r="ES34" i="1"/>
  <c r="ER34" i="1"/>
  <c r="EQ34" i="1"/>
  <c r="EP34" i="1"/>
  <c r="EP117" i="1" s="1"/>
  <c r="EO34" i="1"/>
  <c r="EN34" i="1"/>
  <c r="EM34" i="1"/>
  <c r="EL34" i="1"/>
  <c r="EL117" i="1" s="1"/>
  <c r="EK34" i="1"/>
  <c r="EJ34" i="1"/>
  <c r="EI34" i="1"/>
  <c r="EH34" i="1"/>
  <c r="EH114" i="1" s="1"/>
  <c r="EG34" i="1"/>
  <c r="EF34" i="1"/>
  <c r="EE34" i="1"/>
  <c r="ED34" i="1"/>
  <c r="ED117" i="1" s="1"/>
  <c r="EC34" i="1"/>
  <c r="EB34" i="1"/>
  <c r="EA34" i="1"/>
  <c r="DZ34" i="1"/>
  <c r="DZ117" i="1" s="1"/>
  <c r="DY34" i="1"/>
  <c r="DX34" i="1"/>
  <c r="DW34" i="1"/>
  <c r="DV34" i="1"/>
  <c r="DV117" i="1" s="1"/>
  <c r="DU34" i="1"/>
  <c r="DT34" i="1"/>
  <c r="DS34" i="1"/>
  <c r="DR34" i="1"/>
  <c r="DR114" i="1" s="1"/>
  <c r="DQ34" i="1"/>
  <c r="DP34" i="1"/>
  <c r="DO34" i="1"/>
  <c r="DN34" i="1"/>
  <c r="DN117" i="1" s="1"/>
  <c r="DM34" i="1"/>
  <c r="DL34" i="1"/>
  <c r="DK34" i="1"/>
  <c r="DJ34" i="1"/>
  <c r="DJ117" i="1" s="1"/>
  <c r="DI34" i="1"/>
  <c r="DH34" i="1"/>
  <c r="DG34" i="1"/>
  <c r="DF34" i="1"/>
  <c r="DF117" i="1" s="1"/>
  <c r="DE34" i="1"/>
  <c r="DD34" i="1"/>
  <c r="DC34" i="1"/>
  <c r="DB34" i="1"/>
  <c r="DB114" i="1" s="1"/>
  <c r="DA34" i="1"/>
  <c r="CZ34" i="1"/>
  <c r="CY34" i="1"/>
  <c r="CX34" i="1"/>
  <c r="CX117" i="1" s="1"/>
  <c r="CW34" i="1"/>
  <c r="CV34" i="1"/>
  <c r="CU34" i="1"/>
  <c r="CT34" i="1"/>
  <c r="CT117" i="1" s="1"/>
  <c r="CS34" i="1"/>
  <c r="CR34" i="1"/>
  <c r="CQ34" i="1"/>
  <c r="CP34" i="1"/>
  <c r="CP117" i="1" s="1"/>
  <c r="CO34" i="1"/>
  <c r="CN34" i="1"/>
  <c r="CM34" i="1"/>
  <c r="CL34" i="1"/>
  <c r="CL114" i="1" s="1"/>
  <c r="CK34" i="1"/>
  <c r="CJ34" i="1"/>
  <c r="CI34" i="1"/>
  <c r="CH34" i="1"/>
  <c r="CH117" i="1" s="1"/>
  <c r="CG34" i="1"/>
  <c r="CF34" i="1"/>
  <c r="CE34" i="1"/>
  <c r="CD34" i="1"/>
  <c r="CD117" i="1" s="1"/>
  <c r="CC34" i="1"/>
  <c r="CB34" i="1"/>
  <c r="CA34" i="1"/>
  <c r="BZ34" i="1"/>
  <c r="BZ117" i="1" s="1"/>
  <c r="BY34" i="1"/>
  <c r="BX34" i="1"/>
  <c r="BW34" i="1"/>
  <c r="BV34" i="1"/>
  <c r="BV114" i="1" s="1"/>
  <c r="BU34" i="1"/>
  <c r="BT34" i="1"/>
  <c r="BS34" i="1"/>
  <c r="BR34" i="1"/>
  <c r="BR117" i="1" s="1"/>
  <c r="BQ34" i="1"/>
  <c r="BP34" i="1"/>
  <c r="BO34" i="1"/>
  <c r="BN34" i="1"/>
  <c r="BN117" i="1" s="1"/>
  <c r="BM34" i="1"/>
  <c r="BL34" i="1"/>
  <c r="BK34" i="1"/>
  <c r="BJ34" i="1"/>
  <c r="BJ117" i="1" s="1"/>
  <c r="BI34" i="1"/>
  <c r="BH34" i="1"/>
  <c r="BG34" i="1"/>
  <c r="BF34" i="1"/>
  <c r="BF114" i="1" s="1"/>
  <c r="BE34" i="1"/>
  <c r="BD34" i="1"/>
  <c r="BC34" i="1"/>
  <c r="BB34" i="1"/>
  <c r="BB117" i="1" s="1"/>
  <c r="BA34" i="1"/>
  <c r="AZ34" i="1"/>
  <c r="AY34" i="1"/>
  <c r="AX34" i="1"/>
  <c r="AX117" i="1" s="1"/>
  <c r="AW34" i="1"/>
  <c r="AV34" i="1"/>
  <c r="AU34" i="1"/>
  <c r="AT34" i="1"/>
  <c r="AT117" i="1" s="1"/>
  <c r="AS34" i="1"/>
  <c r="AR34" i="1"/>
  <c r="AQ34" i="1"/>
  <c r="AP34" i="1"/>
  <c r="AP114" i="1" s="1"/>
  <c r="AO34" i="1"/>
  <c r="AN34" i="1"/>
  <c r="AM34" i="1"/>
  <c r="AL34" i="1"/>
  <c r="AL117" i="1" s="1"/>
  <c r="AK34" i="1"/>
  <c r="AJ34" i="1"/>
  <c r="AI34" i="1"/>
  <c r="AH34" i="1"/>
  <c r="AH117" i="1" s="1"/>
  <c r="AG34" i="1"/>
  <c r="AF34" i="1"/>
  <c r="AE34" i="1"/>
  <c r="AD34" i="1"/>
  <c r="AD117" i="1" s="1"/>
  <c r="AC34" i="1"/>
  <c r="AB34" i="1"/>
  <c r="AA34" i="1"/>
  <c r="Z34" i="1"/>
  <c r="Z114" i="1" s="1"/>
  <c r="Y34" i="1"/>
  <c r="X34" i="1"/>
  <c r="W34" i="1"/>
  <c r="V34" i="1"/>
  <c r="V117" i="1" s="1"/>
  <c r="U34" i="1"/>
  <c r="T34" i="1"/>
  <c r="S34" i="1"/>
  <c r="R34" i="1"/>
  <c r="R117" i="1" s="1"/>
  <c r="Q34" i="1"/>
  <c r="P34" i="1"/>
  <c r="O34" i="1"/>
  <c r="N34" i="1"/>
  <c r="N117" i="1" s="1"/>
  <c r="M34" i="1"/>
  <c r="L34" i="1"/>
  <c r="K34" i="1"/>
  <c r="J34" i="1"/>
  <c r="J114" i="1" s="1"/>
  <c r="I34" i="1"/>
  <c r="H34" i="1"/>
  <c r="G34" i="1"/>
  <c r="F34" i="1"/>
  <c r="F117" i="1" s="1"/>
  <c r="E34" i="1"/>
  <c r="D34" i="1"/>
  <c r="FZ30" i="1"/>
  <c r="FY30" i="1"/>
  <c r="FZ24" i="1" s="1"/>
  <c r="FZ29" i="1"/>
  <c r="FY29" i="1"/>
  <c r="FZ27" i="1"/>
  <c r="FZ26" i="1"/>
  <c r="FY26" i="1"/>
  <c r="FZ25" i="1"/>
  <c r="FZ23" i="1"/>
  <c r="FZ22" i="1"/>
  <c r="FZ21" i="1"/>
  <c r="FZ20" i="1"/>
  <c r="FZ19" i="1"/>
  <c r="FZ18" i="1"/>
  <c r="FZ17" i="1"/>
  <c r="GA17" i="1" s="1"/>
  <c r="FZ16" i="1"/>
  <c r="FZ15" i="1"/>
  <c r="FZ14" i="1"/>
  <c r="FZ13" i="1"/>
  <c r="FZ12" i="1"/>
  <c r="FZ10" i="1"/>
  <c r="FZ9" i="1"/>
  <c r="FX8" i="1"/>
  <c r="FX11" i="1" s="1"/>
  <c r="FX81" i="1" s="1"/>
  <c r="FW8" i="1"/>
  <c r="FW11" i="1" s="1"/>
  <c r="FW81" i="1" s="1"/>
  <c r="FV8" i="1"/>
  <c r="FV11" i="1" s="1"/>
  <c r="FV81" i="1" s="1"/>
  <c r="FU8" i="1"/>
  <c r="FU11" i="1" s="1"/>
  <c r="FU81" i="1" s="1"/>
  <c r="FT8" i="1"/>
  <c r="FT11" i="1" s="1"/>
  <c r="FT81" i="1" s="1"/>
  <c r="FS8" i="1"/>
  <c r="FS11" i="1" s="1"/>
  <c r="FS81" i="1" s="1"/>
  <c r="FR8" i="1"/>
  <c r="FR11" i="1" s="1"/>
  <c r="FR81" i="1" s="1"/>
  <c r="FQ8" i="1"/>
  <c r="FQ11" i="1" s="1"/>
  <c r="FQ81" i="1" s="1"/>
  <c r="FP8" i="1"/>
  <c r="FP11" i="1" s="1"/>
  <c r="FP81" i="1" s="1"/>
  <c r="FO8" i="1"/>
  <c r="FO11" i="1" s="1"/>
  <c r="FO81" i="1" s="1"/>
  <c r="FN8" i="1"/>
  <c r="FN11" i="1" s="1"/>
  <c r="FN81" i="1" s="1"/>
  <c r="FM8" i="1"/>
  <c r="FM11" i="1" s="1"/>
  <c r="FM81" i="1" s="1"/>
  <c r="FL8" i="1"/>
  <c r="FL11" i="1" s="1"/>
  <c r="FL81" i="1" s="1"/>
  <c r="FK8" i="1"/>
  <c r="FK11" i="1" s="1"/>
  <c r="FK81" i="1" s="1"/>
  <c r="FJ8" i="1"/>
  <c r="FJ11" i="1" s="1"/>
  <c r="FJ81" i="1" s="1"/>
  <c r="FI8" i="1"/>
  <c r="FI11" i="1" s="1"/>
  <c r="FI81" i="1" s="1"/>
  <c r="FH8" i="1"/>
  <c r="FH11" i="1" s="1"/>
  <c r="FH81" i="1" s="1"/>
  <c r="FG8" i="1"/>
  <c r="FG11" i="1" s="1"/>
  <c r="FG81" i="1" s="1"/>
  <c r="FF8" i="1"/>
  <c r="FF11" i="1" s="1"/>
  <c r="FF81" i="1" s="1"/>
  <c r="FE8" i="1"/>
  <c r="FE11" i="1" s="1"/>
  <c r="FE81" i="1" s="1"/>
  <c r="FD8" i="1"/>
  <c r="FD11" i="1" s="1"/>
  <c r="FD81" i="1" s="1"/>
  <c r="FC8" i="1"/>
  <c r="FC11" i="1" s="1"/>
  <c r="FC81" i="1" s="1"/>
  <c r="FB8" i="1"/>
  <c r="FB11" i="1" s="1"/>
  <c r="FB81" i="1" s="1"/>
  <c r="FA8" i="1"/>
  <c r="FA11" i="1" s="1"/>
  <c r="FA81" i="1" s="1"/>
  <c r="EZ8" i="1"/>
  <c r="EZ11" i="1" s="1"/>
  <c r="EZ81" i="1" s="1"/>
  <c r="EY8" i="1"/>
  <c r="EY11" i="1" s="1"/>
  <c r="EY81" i="1" s="1"/>
  <c r="EX8" i="1"/>
  <c r="EX11" i="1" s="1"/>
  <c r="EX81" i="1" s="1"/>
  <c r="EW8" i="1"/>
  <c r="EW11" i="1" s="1"/>
  <c r="EW81" i="1" s="1"/>
  <c r="EV8" i="1"/>
  <c r="EV11" i="1" s="1"/>
  <c r="EV81" i="1" s="1"/>
  <c r="EU8" i="1"/>
  <c r="EU11" i="1" s="1"/>
  <c r="EU81" i="1" s="1"/>
  <c r="ET8" i="1"/>
  <c r="ET11" i="1" s="1"/>
  <c r="ET81" i="1" s="1"/>
  <c r="ES8" i="1"/>
  <c r="ES11" i="1" s="1"/>
  <c r="ES81" i="1" s="1"/>
  <c r="ER8" i="1"/>
  <c r="ER11" i="1" s="1"/>
  <c r="ER81" i="1" s="1"/>
  <c r="EQ8" i="1"/>
  <c r="EQ11" i="1" s="1"/>
  <c r="EQ81" i="1" s="1"/>
  <c r="EP8" i="1"/>
  <c r="EP11" i="1" s="1"/>
  <c r="EP81" i="1" s="1"/>
  <c r="EO8" i="1"/>
  <c r="EO11" i="1" s="1"/>
  <c r="EO81" i="1" s="1"/>
  <c r="EN8" i="1"/>
  <c r="EN11" i="1" s="1"/>
  <c r="EN81" i="1" s="1"/>
  <c r="EM8" i="1"/>
  <c r="EM11" i="1" s="1"/>
  <c r="EM81" i="1" s="1"/>
  <c r="EL8" i="1"/>
  <c r="EL11" i="1" s="1"/>
  <c r="EL81" i="1" s="1"/>
  <c r="EK8" i="1"/>
  <c r="EK11" i="1" s="1"/>
  <c r="EK81" i="1" s="1"/>
  <c r="EJ8" i="1"/>
  <c r="EJ11" i="1" s="1"/>
  <c r="EJ81" i="1" s="1"/>
  <c r="EI8" i="1"/>
  <c r="EI11" i="1" s="1"/>
  <c r="EI81" i="1" s="1"/>
  <c r="EH8" i="1"/>
  <c r="EH11" i="1" s="1"/>
  <c r="EH81" i="1" s="1"/>
  <c r="EG8" i="1"/>
  <c r="EG11" i="1" s="1"/>
  <c r="EG81" i="1" s="1"/>
  <c r="EF8" i="1"/>
  <c r="EF11" i="1" s="1"/>
  <c r="EF81" i="1" s="1"/>
  <c r="EE8" i="1"/>
  <c r="EE11" i="1" s="1"/>
  <c r="EE81" i="1" s="1"/>
  <c r="ED8" i="1"/>
  <c r="ED11" i="1" s="1"/>
  <c r="ED81" i="1" s="1"/>
  <c r="EC8" i="1"/>
  <c r="EC11" i="1" s="1"/>
  <c r="EC81" i="1" s="1"/>
  <c r="EB8" i="1"/>
  <c r="EB11" i="1" s="1"/>
  <c r="EB81" i="1" s="1"/>
  <c r="EA8" i="1"/>
  <c r="EA11" i="1" s="1"/>
  <c r="EA81" i="1" s="1"/>
  <c r="DZ8" i="1"/>
  <c r="DZ11" i="1" s="1"/>
  <c r="DZ81" i="1" s="1"/>
  <c r="DY8" i="1"/>
  <c r="DY11" i="1" s="1"/>
  <c r="DY81" i="1" s="1"/>
  <c r="DX8" i="1"/>
  <c r="DX11" i="1" s="1"/>
  <c r="DX81" i="1" s="1"/>
  <c r="DW8" i="1"/>
  <c r="DW11" i="1" s="1"/>
  <c r="DW81" i="1" s="1"/>
  <c r="DV8" i="1"/>
  <c r="DV11" i="1" s="1"/>
  <c r="DV81" i="1" s="1"/>
  <c r="DU8" i="1"/>
  <c r="DU11" i="1" s="1"/>
  <c r="DU81" i="1" s="1"/>
  <c r="DT8" i="1"/>
  <c r="DT11" i="1" s="1"/>
  <c r="DT81" i="1" s="1"/>
  <c r="DS8" i="1"/>
  <c r="DS11" i="1" s="1"/>
  <c r="DS81" i="1" s="1"/>
  <c r="DR8" i="1"/>
  <c r="DR11" i="1" s="1"/>
  <c r="DR81" i="1" s="1"/>
  <c r="DQ8" i="1"/>
  <c r="DQ11" i="1" s="1"/>
  <c r="DQ81" i="1" s="1"/>
  <c r="DP8" i="1"/>
  <c r="DP11" i="1" s="1"/>
  <c r="DP81" i="1" s="1"/>
  <c r="DO8" i="1"/>
  <c r="DO11" i="1" s="1"/>
  <c r="DO81" i="1" s="1"/>
  <c r="DN8" i="1"/>
  <c r="DN11" i="1" s="1"/>
  <c r="DN81" i="1" s="1"/>
  <c r="DM8" i="1"/>
  <c r="DM11" i="1" s="1"/>
  <c r="DM81" i="1" s="1"/>
  <c r="DL8" i="1"/>
  <c r="DL11" i="1" s="1"/>
  <c r="DL81" i="1" s="1"/>
  <c r="DK8" i="1"/>
  <c r="DK11" i="1" s="1"/>
  <c r="DK81" i="1" s="1"/>
  <c r="DJ8" i="1"/>
  <c r="DJ11" i="1" s="1"/>
  <c r="DJ81" i="1" s="1"/>
  <c r="DI8" i="1"/>
  <c r="DI11" i="1" s="1"/>
  <c r="DI81" i="1" s="1"/>
  <c r="DH8" i="1"/>
  <c r="DH11" i="1" s="1"/>
  <c r="DH81" i="1" s="1"/>
  <c r="DG8" i="1"/>
  <c r="DG11" i="1" s="1"/>
  <c r="DG81" i="1" s="1"/>
  <c r="DF8" i="1"/>
  <c r="DF11" i="1" s="1"/>
  <c r="DF81" i="1" s="1"/>
  <c r="DE8" i="1"/>
  <c r="DE11" i="1" s="1"/>
  <c r="DE81" i="1" s="1"/>
  <c r="DD8" i="1"/>
  <c r="DD11" i="1" s="1"/>
  <c r="DD81" i="1" s="1"/>
  <c r="DC8" i="1"/>
  <c r="DC11" i="1" s="1"/>
  <c r="DC81" i="1" s="1"/>
  <c r="DB8" i="1"/>
  <c r="DB11" i="1" s="1"/>
  <c r="DB81" i="1" s="1"/>
  <c r="DA8" i="1"/>
  <c r="DA11" i="1" s="1"/>
  <c r="DA81" i="1" s="1"/>
  <c r="CZ8" i="1"/>
  <c r="CZ11" i="1" s="1"/>
  <c r="CZ81" i="1" s="1"/>
  <c r="CY8" i="1"/>
  <c r="CY11" i="1" s="1"/>
  <c r="CY81" i="1" s="1"/>
  <c r="CX8" i="1"/>
  <c r="CX11" i="1" s="1"/>
  <c r="CX81" i="1" s="1"/>
  <c r="CW8" i="1"/>
  <c r="CW11" i="1" s="1"/>
  <c r="CW81" i="1" s="1"/>
  <c r="CV8" i="1"/>
  <c r="CV11" i="1" s="1"/>
  <c r="CV81" i="1" s="1"/>
  <c r="CU8" i="1"/>
  <c r="CU11" i="1" s="1"/>
  <c r="CU81" i="1" s="1"/>
  <c r="CT8" i="1"/>
  <c r="CT11" i="1" s="1"/>
  <c r="CT81" i="1" s="1"/>
  <c r="CS8" i="1"/>
  <c r="CS11" i="1" s="1"/>
  <c r="CS81" i="1" s="1"/>
  <c r="CR8" i="1"/>
  <c r="CR11" i="1" s="1"/>
  <c r="CR81" i="1" s="1"/>
  <c r="CQ8" i="1"/>
  <c r="CQ11" i="1" s="1"/>
  <c r="CQ81" i="1" s="1"/>
  <c r="CP8" i="1"/>
  <c r="CP11" i="1" s="1"/>
  <c r="CP81" i="1" s="1"/>
  <c r="CO8" i="1"/>
  <c r="CO11" i="1" s="1"/>
  <c r="CO81" i="1" s="1"/>
  <c r="CN8" i="1"/>
  <c r="CN11" i="1" s="1"/>
  <c r="CN81" i="1" s="1"/>
  <c r="CM8" i="1"/>
  <c r="CM11" i="1" s="1"/>
  <c r="CM81" i="1" s="1"/>
  <c r="CL8" i="1"/>
  <c r="CL11" i="1" s="1"/>
  <c r="CL81" i="1" s="1"/>
  <c r="CK8" i="1"/>
  <c r="CK11" i="1" s="1"/>
  <c r="CK81" i="1" s="1"/>
  <c r="CJ8" i="1"/>
  <c r="CJ11" i="1" s="1"/>
  <c r="CJ81" i="1" s="1"/>
  <c r="CI8" i="1"/>
  <c r="CI11" i="1" s="1"/>
  <c r="CI81" i="1" s="1"/>
  <c r="CH8" i="1"/>
  <c r="CH11" i="1" s="1"/>
  <c r="CH81" i="1" s="1"/>
  <c r="CG8" i="1"/>
  <c r="CG11" i="1" s="1"/>
  <c r="CG81" i="1" s="1"/>
  <c r="CF8" i="1"/>
  <c r="CF11" i="1" s="1"/>
  <c r="CF81" i="1" s="1"/>
  <c r="CE8" i="1"/>
  <c r="CE11" i="1" s="1"/>
  <c r="CE81" i="1" s="1"/>
  <c r="CD8" i="1"/>
  <c r="CD11" i="1" s="1"/>
  <c r="CD81" i="1" s="1"/>
  <c r="CC8" i="1"/>
  <c r="CC11" i="1" s="1"/>
  <c r="CC81" i="1" s="1"/>
  <c r="CB8" i="1"/>
  <c r="CB11" i="1" s="1"/>
  <c r="CB81" i="1" s="1"/>
  <c r="CA8" i="1"/>
  <c r="CA11" i="1" s="1"/>
  <c r="CA81" i="1" s="1"/>
  <c r="BZ8" i="1"/>
  <c r="BZ11" i="1" s="1"/>
  <c r="BZ81" i="1" s="1"/>
  <c r="BY8" i="1"/>
  <c r="BY11" i="1" s="1"/>
  <c r="BY81" i="1" s="1"/>
  <c r="BX8" i="1"/>
  <c r="BX11" i="1" s="1"/>
  <c r="BX81" i="1" s="1"/>
  <c r="BW8" i="1"/>
  <c r="BW11" i="1" s="1"/>
  <c r="BW81" i="1" s="1"/>
  <c r="BV8" i="1"/>
  <c r="BV11" i="1" s="1"/>
  <c r="BV81" i="1" s="1"/>
  <c r="BU8" i="1"/>
  <c r="BU11" i="1" s="1"/>
  <c r="BU81" i="1" s="1"/>
  <c r="BT8" i="1"/>
  <c r="BT11" i="1" s="1"/>
  <c r="BT81" i="1" s="1"/>
  <c r="BS8" i="1"/>
  <c r="BS11" i="1" s="1"/>
  <c r="BS81" i="1" s="1"/>
  <c r="BR8" i="1"/>
  <c r="BR11" i="1" s="1"/>
  <c r="BR81" i="1" s="1"/>
  <c r="BQ8" i="1"/>
  <c r="BQ11" i="1" s="1"/>
  <c r="BQ81" i="1" s="1"/>
  <c r="BP8" i="1"/>
  <c r="BP11" i="1" s="1"/>
  <c r="BP81" i="1" s="1"/>
  <c r="BO8" i="1"/>
  <c r="BO11" i="1" s="1"/>
  <c r="BO81" i="1" s="1"/>
  <c r="BN8" i="1"/>
  <c r="BN11" i="1" s="1"/>
  <c r="BN81" i="1" s="1"/>
  <c r="BM8" i="1"/>
  <c r="BM11" i="1" s="1"/>
  <c r="BM81" i="1" s="1"/>
  <c r="BL8" i="1"/>
  <c r="BL11" i="1" s="1"/>
  <c r="BL81" i="1" s="1"/>
  <c r="BK8" i="1"/>
  <c r="BK11" i="1" s="1"/>
  <c r="BK81" i="1" s="1"/>
  <c r="BK86" i="1" s="1"/>
  <c r="BJ8" i="1"/>
  <c r="BJ11" i="1" s="1"/>
  <c r="BJ81" i="1" s="1"/>
  <c r="BI8" i="1"/>
  <c r="BI11" i="1" s="1"/>
  <c r="BI81" i="1" s="1"/>
  <c r="BH8" i="1"/>
  <c r="BH11" i="1" s="1"/>
  <c r="BH81" i="1" s="1"/>
  <c r="BG8" i="1"/>
  <c r="BG11" i="1" s="1"/>
  <c r="BG81" i="1" s="1"/>
  <c r="BG86" i="1" s="1"/>
  <c r="BF8" i="1"/>
  <c r="BF11" i="1" s="1"/>
  <c r="BF81" i="1" s="1"/>
  <c r="BE8" i="1"/>
  <c r="BE11" i="1" s="1"/>
  <c r="BE81" i="1" s="1"/>
  <c r="BD8" i="1"/>
  <c r="BD11" i="1" s="1"/>
  <c r="BD81" i="1" s="1"/>
  <c r="BC8" i="1"/>
  <c r="BC11" i="1" s="1"/>
  <c r="BC81" i="1" s="1"/>
  <c r="BC86" i="1" s="1"/>
  <c r="BB8" i="1"/>
  <c r="BB11" i="1" s="1"/>
  <c r="BB81" i="1" s="1"/>
  <c r="BA8" i="1"/>
  <c r="BA11" i="1" s="1"/>
  <c r="BA81" i="1" s="1"/>
  <c r="AZ8" i="1"/>
  <c r="AZ11" i="1" s="1"/>
  <c r="AZ81" i="1" s="1"/>
  <c r="AY8" i="1"/>
  <c r="AY11" i="1" s="1"/>
  <c r="AY81" i="1" s="1"/>
  <c r="AY86" i="1" s="1"/>
  <c r="AX8" i="1"/>
  <c r="AX11" i="1" s="1"/>
  <c r="AX81" i="1" s="1"/>
  <c r="AW8" i="1"/>
  <c r="AW11" i="1" s="1"/>
  <c r="AW81" i="1" s="1"/>
  <c r="AV8" i="1"/>
  <c r="AV11" i="1" s="1"/>
  <c r="AV81" i="1" s="1"/>
  <c r="AU8" i="1"/>
  <c r="AU11" i="1" s="1"/>
  <c r="AU81" i="1" s="1"/>
  <c r="AU86" i="1" s="1"/>
  <c r="AT8" i="1"/>
  <c r="AT11" i="1" s="1"/>
  <c r="AT81" i="1" s="1"/>
  <c r="AS8" i="1"/>
  <c r="AS11" i="1" s="1"/>
  <c r="AS81" i="1" s="1"/>
  <c r="AR8" i="1"/>
  <c r="AR11" i="1" s="1"/>
  <c r="AR81" i="1" s="1"/>
  <c r="AQ8" i="1"/>
  <c r="AQ11" i="1" s="1"/>
  <c r="AQ81" i="1" s="1"/>
  <c r="AQ86" i="1" s="1"/>
  <c r="AP8" i="1"/>
  <c r="AP11" i="1" s="1"/>
  <c r="AP81" i="1" s="1"/>
  <c r="AO8" i="1"/>
  <c r="AO11" i="1" s="1"/>
  <c r="AO81" i="1" s="1"/>
  <c r="AN8" i="1"/>
  <c r="AN11" i="1" s="1"/>
  <c r="AN81" i="1" s="1"/>
  <c r="AM8" i="1"/>
  <c r="AM11" i="1" s="1"/>
  <c r="AM81" i="1" s="1"/>
  <c r="AM86" i="1" s="1"/>
  <c r="AL8" i="1"/>
  <c r="AL11" i="1" s="1"/>
  <c r="AL81" i="1" s="1"/>
  <c r="AK8" i="1"/>
  <c r="AK11" i="1" s="1"/>
  <c r="AK81" i="1" s="1"/>
  <c r="AJ8" i="1"/>
  <c r="AJ11" i="1" s="1"/>
  <c r="AJ81" i="1" s="1"/>
  <c r="AI8" i="1"/>
  <c r="AI11" i="1" s="1"/>
  <c r="AI81" i="1" s="1"/>
  <c r="AI86" i="1" s="1"/>
  <c r="AH8" i="1"/>
  <c r="AH11" i="1" s="1"/>
  <c r="AH81" i="1" s="1"/>
  <c r="AG8" i="1"/>
  <c r="AG11" i="1" s="1"/>
  <c r="AG81" i="1" s="1"/>
  <c r="AF8" i="1"/>
  <c r="AF11" i="1" s="1"/>
  <c r="AF81" i="1" s="1"/>
  <c r="AE8" i="1"/>
  <c r="AE11" i="1" s="1"/>
  <c r="AE81" i="1" s="1"/>
  <c r="AE86" i="1" s="1"/>
  <c r="AD8" i="1"/>
  <c r="AD11" i="1" s="1"/>
  <c r="AD81" i="1" s="1"/>
  <c r="AC8" i="1"/>
  <c r="AC11" i="1" s="1"/>
  <c r="AC81" i="1" s="1"/>
  <c r="AB8" i="1"/>
  <c r="AB11" i="1" s="1"/>
  <c r="AB81" i="1" s="1"/>
  <c r="AA8" i="1"/>
  <c r="AA11" i="1" s="1"/>
  <c r="AA81" i="1" s="1"/>
  <c r="Z8" i="1"/>
  <c r="Z11" i="1" s="1"/>
  <c r="Z81" i="1" s="1"/>
  <c r="Y8" i="1"/>
  <c r="Y11" i="1" s="1"/>
  <c r="Y81" i="1" s="1"/>
  <c r="X8" i="1"/>
  <c r="X11" i="1" s="1"/>
  <c r="X81" i="1" s="1"/>
  <c r="W8" i="1"/>
  <c r="W11" i="1" s="1"/>
  <c r="W81" i="1" s="1"/>
  <c r="W86" i="1" s="1"/>
  <c r="V8" i="1"/>
  <c r="V11" i="1" s="1"/>
  <c r="V81" i="1" s="1"/>
  <c r="U8" i="1"/>
  <c r="U11" i="1" s="1"/>
  <c r="U81" i="1" s="1"/>
  <c r="T8" i="1"/>
  <c r="T11" i="1" s="1"/>
  <c r="T81" i="1" s="1"/>
  <c r="S8" i="1"/>
  <c r="S11" i="1" s="1"/>
  <c r="S81" i="1" s="1"/>
  <c r="S86" i="1" s="1"/>
  <c r="R8" i="1"/>
  <c r="R11" i="1" s="1"/>
  <c r="R81" i="1" s="1"/>
  <c r="Q8" i="1"/>
  <c r="Q11" i="1" s="1"/>
  <c r="Q81" i="1" s="1"/>
  <c r="P8" i="1"/>
  <c r="P11" i="1" s="1"/>
  <c r="P81" i="1" s="1"/>
  <c r="O8" i="1"/>
  <c r="O11" i="1" s="1"/>
  <c r="O81" i="1" s="1"/>
  <c r="N8" i="1"/>
  <c r="N11" i="1" s="1"/>
  <c r="N81" i="1" s="1"/>
  <c r="M8" i="1"/>
  <c r="M11" i="1" s="1"/>
  <c r="M81" i="1" s="1"/>
  <c r="L8" i="1"/>
  <c r="L11" i="1" s="1"/>
  <c r="L81" i="1" s="1"/>
  <c r="K8" i="1"/>
  <c r="K11" i="1" s="1"/>
  <c r="K81" i="1" s="1"/>
  <c r="K86" i="1" s="1"/>
  <c r="J8" i="1"/>
  <c r="J11" i="1" s="1"/>
  <c r="J81" i="1" s="1"/>
  <c r="I8" i="1"/>
  <c r="I11" i="1" s="1"/>
  <c r="I81" i="1" s="1"/>
  <c r="H8" i="1"/>
  <c r="H11" i="1" s="1"/>
  <c r="H81" i="1" s="1"/>
  <c r="G8" i="1"/>
  <c r="G11" i="1" s="1"/>
  <c r="G81" i="1" s="1"/>
  <c r="G86" i="1" s="1"/>
  <c r="F8" i="1"/>
  <c r="F11" i="1" s="1"/>
  <c r="F81" i="1" s="1"/>
  <c r="E8" i="1"/>
  <c r="E11" i="1" s="1"/>
  <c r="E81" i="1" s="1"/>
  <c r="D8" i="1"/>
  <c r="D11" i="1" s="1"/>
  <c r="D81" i="1" s="1"/>
  <c r="C8" i="1"/>
  <c r="FZ7" i="1"/>
  <c r="FZ6" i="1"/>
  <c r="FZ5" i="1"/>
  <c r="FZ4" i="1"/>
  <c r="GB283" i="1" l="1"/>
  <c r="GC283" i="1"/>
  <c r="AA86" i="1"/>
  <c r="AA94" i="1" s="1"/>
  <c r="AA197" i="1" s="1"/>
  <c r="O86" i="1"/>
  <c r="O94" i="1" s="1"/>
  <c r="C134" i="2"/>
  <c r="C136" i="2" s="1"/>
  <c r="C174" i="2" s="1"/>
  <c r="AL130" i="1"/>
  <c r="AL131" i="1" s="1"/>
  <c r="AL134" i="1" s="1"/>
  <c r="AL136" i="1" s="1"/>
  <c r="AP130" i="1"/>
  <c r="AP131" i="1" s="1"/>
  <c r="AP134" i="1" s="1"/>
  <c r="AP136" i="1" s="1"/>
  <c r="AP174" i="1" s="1"/>
  <c r="AT130" i="1"/>
  <c r="AT131" i="1" s="1"/>
  <c r="AT134" i="1" s="1"/>
  <c r="AT136" i="1" s="1"/>
  <c r="AX130" i="1"/>
  <c r="BB130" i="1"/>
  <c r="BF130" i="1"/>
  <c r="BJ130" i="1"/>
  <c r="BJ131" i="1" s="1"/>
  <c r="BJ134" i="1" s="1"/>
  <c r="BJ136" i="1" s="1"/>
  <c r="BN130" i="1"/>
  <c r="BR130" i="1"/>
  <c r="BV130" i="1"/>
  <c r="FZ89" i="1"/>
  <c r="FZ83" i="1"/>
  <c r="BZ130" i="1"/>
  <c r="BZ131" i="1" s="1"/>
  <c r="BZ134" i="1" s="1"/>
  <c r="BZ136" i="1" s="1"/>
  <c r="CD130" i="1"/>
  <c r="CD131" i="1" s="1"/>
  <c r="CD134" i="1" s="1"/>
  <c r="CD136" i="1" s="1"/>
  <c r="CD174" i="1" s="1"/>
  <c r="CH130" i="1"/>
  <c r="CH131" i="1" s="1"/>
  <c r="CH134" i="1" s="1"/>
  <c r="CH136" i="1" s="1"/>
  <c r="CH174" i="1" s="1"/>
  <c r="CL130" i="1"/>
  <c r="CP130" i="1"/>
  <c r="CP131" i="1" s="1"/>
  <c r="CP134" i="1" s="1"/>
  <c r="CP136" i="1" s="1"/>
  <c r="CT130" i="1"/>
  <c r="CT131" i="1" s="1"/>
  <c r="CT134" i="1" s="1"/>
  <c r="CT136" i="1" s="1"/>
  <c r="CT174" i="1" s="1"/>
  <c r="CX130" i="1"/>
  <c r="CX131" i="1" s="1"/>
  <c r="CX134" i="1" s="1"/>
  <c r="CX136" i="1" s="1"/>
  <c r="DB130" i="1"/>
  <c r="DF130" i="1"/>
  <c r="DJ130" i="1"/>
  <c r="DJ131" i="1" s="1"/>
  <c r="DJ134" i="1" s="1"/>
  <c r="DJ136" i="1" s="1"/>
  <c r="DN130" i="1"/>
  <c r="DN131" i="1" s="1"/>
  <c r="DN134" i="1" s="1"/>
  <c r="DN136" i="1" s="1"/>
  <c r="DR130" i="1"/>
  <c r="DV130" i="1"/>
  <c r="DV131" i="1" s="1"/>
  <c r="DV134" i="1" s="1"/>
  <c r="DV136" i="1" s="1"/>
  <c r="DV174" i="1" s="1"/>
  <c r="DZ130" i="1"/>
  <c r="DZ131" i="1" s="1"/>
  <c r="DZ134" i="1" s="1"/>
  <c r="DZ136" i="1" s="1"/>
  <c r="DZ139" i="1" s="1"/>
  <c r="ED130" i="1"/>
  <c r="ED131" i="1" s="1"/>
  <c r="ED134" i="1" s="1"/>
  <c r="ED136" i="1" s="1"/>
  <c r="EL130" i="1"/>
  <c r="EP130" i="1"/>
  <c r="EP131" i="1" s="1"/>
  <c r="EP134" i="1" s="1"/>
  <c r="EP136" i="1" s="1"/>
  <c r="ET130" i="1"/>
  <c r="ET131" i="1" s="1"/>
  <c r="ET134" i="1" s="1"/>
  <c r="ET136" i="1" s="1"/>
  <c r="ET174" i="1" s="1"/>
  <c r="FB130" i="1"/>
  <c r="FB131" i="1" s="1"/>
  <c r="FB134" i="1" s="1"/>
  <c r="FB136" i="1" s="1"/>
  <c r="FF130" i="1"/>
  <c r="FJ130" i="1"/>
  <c r="FN130" i="1"/>
  <c r="FN131" i="1" s="1"/>
  <c r="FN134" i="1" s="1"/>
  <c r="FN136" i="1" s="1"/>
  <c r="FN174" i="1" s="1"/>
  <c r="FR130" i="1"/>
  <c r="FR131" i="1" s="1"/>
  <c r="FR134" i="1" s="1"/>
  <c r="FR136" i="1" s="1"/>
  <c r="FV130" i="1"/>
  <c r="E86" i="1"/>
  <c r="M86" i="1"/>
  <c r="M99" i="1" s="1"/>
  <c r="BO86" i="1"/>
  <c r="BS86" i="1"/>
  <c r="BS197" i="1" s="1"/>
  <c r="BW86" i="1"/>
  <c r="BW94" i="1" s="1"/>
  <c r="CA86" i="1"/>
  <c r="CA197" i="1" s="1"/>
  <c r="CE86" i="1"/>
  <c r="CE99" i="1" s="1"/>
  <c r="CI86" i="1"/>
  <c r="CM86" i="1"/>
  <c r="CQ86" i="1"/>
  <c r="I86" i="1"/>
  <c r="U86" i="1"/>
  <c r="U197" i="1" s="1"/>
  <c r="AC86" i="1"/>
  <c r="AC123" i="1" s="1"/>
  <c r="DU86" i="1"/>
  <c r="DU197" i="1" s="1"/>
  <c r="FZ95" i="1"/>
  <c r="X99" i="1"/>
  <c r="X149" i="1" s="1"/>
  <c r="F199" i="1"/>
  <c r="J199" i="1"/>
  <c r="N199" i="1"/>
  <c r="R199" i="1"/>
  <c r="V199" i="1"/>
  <c r="Z199" i="1"/>
  <c r="AD199" i="1"/>
  <c r="AH199" i="1"/>
  <c r="AL199" i="1"/>
  <c r="AP199" i="1"/>
  <c r="AT199" i="1"/>
  <c r="AX199" i="1"/>
  <c r="BB199" i="1"/>
  <c r="BF199" i="1"/>
  <c r="BJ199" i="1"/>
  <c r="BN199" i="1"/>
  <c r="BR199" i="1"/>
  <c r="BV199" i="1"/>
  <c r="BZ199" i="1"/>
  <c r="CD199" i="1"/>
  <c r="CH199" i="1"/>
  <c r="CL199" i="1"/>
  <c r="CP199" i="1"/>
  <c r="CT199" i="1"/>
  <c r="CX199" i="1"/>
  <c r="DB199" i="1"/>
  <c r="DF199" i="1"/>
  <c r="DJ199" i="1"/>
  <c r="DN199" i="1"/>
  <c r="DR199" i="1"/>
  <c r="DV199" i="1"/>
  <c r="DZ199" i="1"/>
  <c r="ED199" i="1"/>
  <c r="EH199" i="1"/>
  <c r="EL199" i="1"/>
  <c r="EP199" i="1"/>
  <c r="ET199" i="1"/>
  <c r="EX199" i="1"/>
  <c r="FB199" i="1"/>
  <c r="FF199" i="1"/>
  <c r="FJ199" i="1"/>
  <c r="FN199" i="1"/>
  <c r="FR199" i="1"/>
  <c r="FV199" i="1"/>
  <c r="FZ116" i="1"/>
  <c r="Q86" i="1"/>
  <c r="Y86" i="1"/>
  <c r="Y197" i="1" s="1"/>
  <c r="AG86" i="1"/>
  <c r="AG197" i="1" s="1"/>
  <c r="AK86" i="1"/>
  <c r="AK197" i="1" s="1"/>
  <c r="AO86" i="1"/>
  <c r="AO99" i="1" s="1"/>
  <c r="AS86" i="1"/>
  <c r="AS99" i="1" s="1"/>
  <c r="AW86" i="1"/>
  <c r="AW99" i="1" s="1"/>
  <c r="BA86" i="1"/>
  <c r="BE86" i="1"/>
  <c r="BE123" i="1" s="1"/>
  <c r="BI86" i="1"/>
  <c r="BI197" i="1" s="1"/>
  <c r="BM86" i="1"/>
  <c r="BM197" i="1" s="1"/>
  <c r="BQ86" i="1"/>
  <c r="BQ197" i="1" s="1"/>
  <c r="BU86" i="1"/>
  <c r="BU197" i="1" s="1"/>
  <c r="BY86" i="1"/>
  <c r="BY197" i="1" s="1"/>
  <c r="CC86" i="1"/>
  <c r="CC99" i="1" s="1"/>
  <c r="CG86" i="1"/>
  <c r="CG99" i="1" s="1"/>
  <c r="CK86" i="1"/>
  <c r="CK123" i="1" s="1"/>
  <c r="CO86" i="1"/>
  <c r="CO197" i="1" s="1"/>
  <c r="CS86" i="1"/>
  <c r="CS197" i="1" s="1"/>
  <c r="CW86" i="1"/>
  <c r="CW123" i="1" s="1"/>
  <c r="DA86" i="1"/>
  <c r="DA197" i="1" s="1"/>
  <c r="DE86" i="1"/>
  <c r="DE197" i="1" s="1"/>
  <c r="DI86" i="1"/>
  <c r="DI123" i="1" s="1"/>
  <c r="DM86" i="1"/>
  <c r="DM197" i="1" s="1"/>
  <c r="DQ86" i="1"/>
  <c r="DQ123" i="1" s="1"/>
  <c r="DY86" i="1"/>
  <c r="DY197" i="1" s="1"/>
  <c r="EC86" i="1"/>
  <c r="EC197" i="1" s="1"/>
  <c r="EG86" i="1"/>
  <c r="EG197" i="1" s="1"/>
  <c r="EK86" i="1"/>
  <c r="EK123" i="1" s="1"/>
  <c r="EO86" i="1"/>
  <c r="EO197" i="1" s="1"/>
  <c r="ES86" i="1"/>
  <c r="ES123" i="1" s="1"/>
  <c r="EW86" i="1"/>
  <c r="EW99" i="1" s="1"/>
  <c r="FA86" i="1"/>
  <c r="FA99" i="1" s="1"/>
  <c r="FE86" i="1"/>
  <c r="FE197" i="1" s="1"/>
  <c r="FI86" i="1"/>
  <c r="FI197" i="1" s="1"/>
  <c r="FM86" i="1"/>
  <c r="FM123" i="1" s="1"/>
  <c r="FQ86" i="1"/>
  <c r="FQ197" i="1" s="1"/>
  <c r="FU86" i="1"/>
  <c r="FU197" i="1" s="1"/>
  <c r="FZ90" i="1"/>
  <c r="FZ91" i="1"/>
  <c r="H101" i="1"/>
  <c r="L101" i="1"/>
  <c r="P101" i="1"/>
  <c r="T101" i="1"/>
  <c r="X101" i="1"/>
  <c r="AB101" i="1"/>
  <c r="AF101" i="1"/>
  <c r="AJ101" i="1"/>
  <c r="AN101" i="1"/>
  <c r="AR101" i="1"/>
  <c r="AV101" i="1"/>
  <c r="AZ101" i="1"/>
  <c r="BD101" i="1"/>
  <c r="BH101" i="1"/>
  <c r="BL101" i="1"/>
  <c r="BP101" i="1"/>
  <c r="BT101" i="1"/>
  <c r="BX101" i="1"/>
  <c r="CB101" i="1"/>
  <c r="CF101" i="1"/>
  <c r="CJ101" i="1"/>
  <c r="CN101" i="1"/>
  <c r="CR101" i="1"/>
  <c r="CV101" i="1"/>
  <c r="CZ101" i="1"/>
  <c r="DD101" i="1"/>
  <c r="DH101" i="1"/>
  <c r="DL101" i="1"/>
  <c r="DP101" i="1"/>
  <c r="DT101" i="1"/>
  <c r="DX101" i="1"/>
  <c r="EB101" i="1"/>
  <c r="EF101" i="1"/>
  <c r="EJ101" i="1"/>
  <c r="EN101" i="1"/>
  <c r="ER101" i="1"/>
  <c r="EV101" i="1"/>
  <c r="EZ101" i="1"/>
  <c r="FD101" i="1"/>
  <c r="FH101" i="1"/>
  <c r="FL101" i="1"/>
  <c r="FP101" i="1"/>
  <c r="FT101" i="1"/>
  <c r="FX101" i="1"/>
  <c r="CU86" i="1"/>
  <c r="CU197" i="1" s="1"/>
  <c r="CY86" i="1"/>
  <c r="DC86" i="1"/>
  <c r="DG86" i="1"/>
  <c r="DG197" i="1" s="1"/>
  <c r="DK86" i="1"/>
  <c r="DO86" i="1"/>
  <c r="DO197" i="1" s="1"/>
  <c r="DS86" i="1"/>
  <c r="DW86" i="1"/>
  <c r="EA86" i="1"/>
  <c r="EE86" i="1"/>
  <c r="EI86" i="1"/>
  <c r="EM86" i="1"/>
  <c r="EM197" i="1" s="1"/>
  <c r="EQ86" i="1"/>
  <c r="EQ99" i="1" s="1"/>
  <c r="EU86" i="1"/>
  <c r="EY86" i="1"/>
  <c r="FC86" i="1"/>
  <c r="FG86" i="1"/>
  <c r="FG197" i="1" s="1"/>
  <c r="FK86" i="1"/>
  <c r="FO86" i="1"/>
  <c r="FS86" i="1"/>
  <c r="FW86" i="1"/>
  <c r="FZ84" i="1"/>
  <c r="FZ85" i="1"/>
  <c r="F86" i="1"/>
  <c r="F197" i="1" s="1"/>
  <c r="J86" i="1"/>
  <c r="N86" i="1"/>
  <c r="R86" i="1"/>
  <c r="R99" i="1" s="1"/>
  <c r="V86" i="1"/>
  <c r="V123" i="1" s="1"/>
  <c r="Z86" i="1"/>
  <c r="Z197" i="1" s="1"/>
  <c r="AD86" i="1"/>
  <c r="AH86" i="1"/>
  <c r="AL86" i="1"/>
  <c r="AL197" i="1" s="1"/>
  <c r="AP86" i="1"/>
  <c r="AP99" i="1" s="1"/>
  <c r="AT86" i="1"/>
  <c r="AX86" i="1"/>
  <c r="AX99" i="1" s="1"/>
  <c r="BB86" i="1"/>
  <c r="BF86" i="1"/>
  <c r="BF94" i="1" s="1"/>
  <c r="BJ86" i="1"/>
  <c r="BJ94" i="1" s="1"/>
  <c r="BN86" i="1"/>
  <c r="BR86" i="1"/>
  <c r="BV86" i="1"/>
  <c r="BV123" i="1" s="1"/>
  <c r="BZ86" i="1"/>
  <c r="CD86" i="1"/>
  <c r="CD197" i="1" s="1"/>
  <c r="CH86" i="1"/>
  <c r="CH123" i="1" s="1"/>
  <c r="CL86" i="1"/>
  <c r="CL197" i="1" s="1"/>
  <c r="CP86" i="1"/>
  <c r="CT86" i="1"/>
  <c r="CX86" i="1"/>
  <c r="CX197" i="1" s="1"/>
  <c r="DB86" i="1"/>
  <c r="DB99" i="1" s="1"/>
  <c r="DF86" i="1"/>
  <c r="DJ86" i="1"/>
  <c r="DJ99" i="1" s="1"/>
  <c r="DN86" i="1"/>
  <c r="DN197" i="1" s="1"/>
  <c r="DR86" i="1"/>
  <c r="DV86" i="1"/>
  <c r="DZ86" i="1"/>
  <c r="DZ197" i="1" s="1"/>
  <c r="ED86" i="1"/>
  <c r="ED123" i="1" s="1"/>
  <c r="EH86" i="1"/>
  <c r="EH197" i="1" s="1"/>
  <c r="EL86" i="1"/>
  <c r="EP86" i="1"/>
  <c r="EP197" i="1" s="1"/>
  <c r="ET86" i="1"/>
  <c r="ET197" i="1" s="1"/>
  <c r="EX86" i="1"/>
  <c r="EX197" i="1" s="1"/>
  <c r="FB86" i="1"/>
  <c r="FF86" i="1"/>
  <c r="FJ86" i="1"/>
  <c r="FJ123" i="1" s="1"/>
  <c r="FN86" i="1"/>
  <c r="FN197" i="1" s="1"/>
  <c r="FR86" i="1"/>
  <c r="FV86" i="1"/>
  <c r="K123" i="1"/>
  <c r="S123" i="1"/>
  <c r="AI123" i="1"/>
  <c r="AQ99" i="1"/>
  <c r="AU197" i="1"/>
  <c r="BC197" i="1"/>
  <c r="BK99" i="1"/>
  <c r="FZ49" i="1"/>
  <c r="FZ96" i="1"/>
  <c r="G123" i="1"/>
  <c r="O197" i="1"/>
  <c r="W197" i="1"/>
  <c r="AE99" i="1"/>
  <c r="AM197" i="1"/>
  <c r="AY99" i="1"/>
  <c r="BG197" i="1"/>
  <c r="D86" i="1"/>
  <c r="D94" i="1" s="1"/>
  <c r="H86" i="1"/>
  <c r="L86" i="1"/>
  <c r="P86" i="1"/>
  <c r="T86" i="1"/>
  <c r="X86" i="1"/>
  <c r="AB86" i="1"/>
  <c r="AB123" i="1" s="1"/>
  <c r="AF86" i="1"/>
  <c r="AF197" i="1" s="1"/>
  <c r="AJ86" i="1"/>
  <c r="AN86" i="1"/>
  <c r="AN197" i="1" s="1"/>
  <c r="AR86" i="1"/>
  <c r="AV86" i="1"/>
  <c r="AZ86" i="1"/>
  <c r="BD86" i="1"/>
  <c r="BH86" i="1"/>
  <c r="BH123" i="1" s="1"/>
  <c r="BL86" i="1"/>
  <c r="BP86" i="1"/>
  <c r="BT86" i="1"/>
  <c r="BT123" i="1" s="1"/>
  <c r="BX86" i="1"/>
  <c r="CB86" i="1"/>
  <c r="CF86" i="1"/>
  <c r="CJ86" i="1"/>
  <c r="CN86" i="1"/>
  <c r="CN94" i="1" s="1"/>
  <c r="CR86" i="1"/>
  <c r="CR197" i="1" s="1"/>
  <c r="CV86" i="1"/>
  <c r="CZ86" i="1"/>
  <c r="DD86" i="1"/>
  <c r="DD197" i="1" s="1"/>
  <c r="DH86" i="1"/>
  <c r="DH94" i="1" s="1"/>
  <c r="DH123" i="1" s="1"/>
  <c r="DL86" i="1"/>
  <c r="DP86" i="1"/>
  <c r="DT86" i="1"/>
  <c r="DX86" i="1"/>
  <c r="DX99" i="1" s="1"/>
  <c r="EB86" i="1"/>
  <c r="EF86" i="1"/>
  <c r="EJ86" i="1"/>
  <c r="EN86" i="1"/>
  <c r="ER86" i="1"/>
  <c r="EV86" i="1"/>
  <c r="EZ86" i="1"/>
  <c r="FD86" i="1"/>
  <c r="FD197" i="1" s="1"/>
  <c r="FH86" i="1"/>
  <c r="FL86" i="1"/>
  <c r="FP86" i="1"/>
  <c r="FT86" i="1"/>
  <c r="FX86" i="1"/>
  <c r="FZ82" i="1"/>
  <c r="F130" i="1"/>
  <c r="J130" i="1"/>
  <c r="J131" i="1" s="1"/>
  <c r="J134" i="1" s="1"/>
  <c r="J136" i="1" s="1"/>
  <c r="J174" i="1" s="1"/>
  <c r="N130" i="1"/>
  <c r="N131" i="1" s="1"/>
  <c r="N134" i="1" s="1"/>
  <c r="N136" i="1" s="1"/>
  <c r="R130" i="1"/>
  <c r="V130" i="1"/>
  <c r="Z130" i="1"/>
  <c r="Z131" i="1" s="1"/>
  <c r="Z134" i="1" s="1"/>
  <c r="Z136" i="1" s="1"/>
  <c r="Z174" i="1" s="1"/>
  <c r="AD130" i="1"/>
  <c r="AD131" i="1" s="1"/>
  <c r="AD134" i="1" s="1"/>
  <c r="AD136" i="1" s="1"/>
  <c r="AH130" i="1"/>
  <c r="FZ98" i="1"/>
  <c r="FZ163" i="1"/>
  <c r="BB197" i="1"/>
  <c r="FF123" i="1"/>
  <c r="E101" i="1"/>
  <c r="I101" i="1"/>
  <c r="M101" i="1"/>
  <c r="Q101" i="1"/>
  <c r="U101" i="1"/>
  <c r="Y101" i="1"/>
  <c r="AC101" i="1"/>
  <c r="AG101" i="1"/>
  <c r="AK101" i="1"/>
  <c r="AO101" i="1"/>
  <c r="AS101" i="1"/>
  <c r="AW101" i="1"/>
  <c r="BA101" i="1"/>
  <c r="BE101" i="1"/>
  <c r="BI101" i="1"/>
  <c r="BM101" i="1"/>
  <c r="BQ101" i="1"/>
  <c r="BU101" i="1"/>
  <c r="BY101" i="1"/>
  <c r="CC101" i="1"/>
  <c r="CG101" i="1"/>
  <c r="CK101" i="1"/>
  <c r="CO101" i="1"/>
  <c r="CS101" i="1"/>
  <c r="CW101" i="1"/>
  <c r="DA101" i="1"/>
  <c r="DE101" i="1"/>
  <c r="DI101" i="1"/>
  <c r="DM101" i="1"/>
  <c r="DQ101" i="1"/>
  <c r="DU101" i="1"/>
  <c r="DY101" i="1"/>
  <c r="EC101" i="1"/>
  <c r="EG101" i="1"/>
  <c r="EK101" i="1"/>
  <c r="EO101" i="1"/>
  <c r="ES101" i="1"/>
  <c r="EW101" i="1"/>
  <c r="FA101" i="1"/>
  <c r="FE101" i="1"/>
  <c r="FI101" i="1"/>
  <c r="FM101" i="1"/>
  <c r="FQ101" i="1"/>
  <c r="FU101" i="1"/>
  <c r="F101" i="1"/>
  <c r="J101" i="1"/>
  <c r="N101" i="1"/>
  <c r="R101" i="1"/>
  <c r="V101" i="1"/>
  <c r="Z101" i="1"/>
  <c r="AD101" i="1"/>
  <c r="AH101" i="1"/>
  <c r="AL101" i="1"/>
  <c r="AP101" i="1"/>
  <c r="AT101" i="1"/>
  <c r="AX101" i="1"/>
  <c r="BB101" i="1"/>
  <c r="BF101" i="1"/>
  <c r="BJ101" i="1"/>
  <c r="BN101" i="1"/>
  <c r="BR101" i="1"/>
  <c r="BV101" i="1"/>
  <c r="BZ101" i="1"/>
  <c r="CD101" i="1"/>
  <c r="CH101" i="1"/>
  <c r="CL101" i="1"/>
  <c r="CP101" i="1"/>
  <c r="CT101" i="1"/>
  <c r="CX101" i="1"/>
  <c r="DB101" i="1"/>
  <c r="DF101" i="1"/>
  <c r="DJ101" i="1"/>
  <c r="DN101" i="1"/>
  <c r="DR101" i="1"/>
  <c r="DV101" i="1"/>
  <c r="DZ101" i="1"/>
  <c r="ED101" i="1"/>
  <c r="EH101" i="1"/>
  <c r="EL101" i="1"/>
  <c r="EP101" i="1"/>
  <c r="ET101" i="1"/>
  <c r="EX101" i="1"/>
  <c r="FB101" i="1"/>
  <c r="FF101" i="1"/>
  <c r="FJ101" i="1"/>
  <c r="FN101" i="1"/>
  <c r="FR101" i="1"/>
  <c r="FV101" i="1"/>
  <c r="E130" i="1"/>
  <c r="E131" i="1" s="1"/>
  <c r="E134" i="1" s="1"/>
  <c r="E136" i="1" s="1"/>
  <c r="E174" i="1" s="1"/>
  <c r="I130" i="1"/>
  <c r="I131" i="1" s="1"/>
  <c r="I134" i="1" s="1"/>
  <c r="I136" i="1" s="1"/>
  <c r="M130" i="1"/>
  <c r="M131" i="1" s="1"/>
  <c r="M134" i="1" s="1"/>
  <c r="M136" i="1" s="1"/>
  <c r="M174" i="1" s="1"/>
  <c r="Q130" i="1"/>
  <c r="Q131" i="1" s="1"/>
  <c r="Q134" i="1" s="1"/>
  <c r="Q136" i="1" s="1"/>
  <c r="U130" i="1"/>
  <c r="Y130" i="1"/>
  <c r="Y131" i="1" s="1"/>
  <c r="Y134" i="1" s="1"/>
  <c r="Y136" i="1" s="1"/>
  <c r="Y174" i="1" s="1"/>
  <c r="AC130" i="1"/>
  <c r="AC131" i="1" s="1"/>
  <c r="AC134" i="1" s="1"/>
  <c r="AC136" i="1" s="1"/>
  <c r="AG130" i="1"/>
  <c r="AG131" i="1" s="1"/>
  <c r="AG134" i="1" s="1"/>
  <c r="AG136" i="1" s="1"/>
  <c r="AK130" i="1"/>
  <c r="AK131" i="1" s="1"/>
  <c r="AK134" i="1" s="1"/>
  <c r="AK136" i="1" s="1"/>
  <c r="AO130" i="1"/>
  <c r="AO131" i="1" s="1"/>
  <c r="AO134" i="1" s="1"/>
  <c r="AO136" i="1" s="1"/>
  <c r="AO174" i="1" s="1"/>
  <c r="AS130" i="1"/>
  <c r="AS131" i="1" s="1"/>
  <c r="AS134" i="1" s="1"/>
  <c r="AS136" i="1" s="1"/>
  <c r="AW130" i="1"/>
  <c r="AW131" i="1" s="1"/>
  <c r="AW134" i="1" s="1"/>
  <c r="AW136" i="1" s="1"/>
  <c r="BA130" i="1"/>
  <c r="BE130" i="1"/>
  <c r="BI130" i="1"/>
  <c r="BM130" i="1"/>
  <c r="BQ130" i="1"/>
  <c r="BQ131" i="1" s="1"/>
  <c r="BQ134" i="1" s="1"/>
  <c r="BQ136" i="1" s="1"/>
  <c r="BU130" i="1"/>
  <c r="BU131" i="1" s="1"/>
  <c r="BU134" i="1" s="1"/>
  <c r="BU136" i="1" s="1"/>
  <c r="BY130" i="1"/>
  <c r="BY131" i="1" s="1"/>
  <c r="BY134" i="1" s="1"/>
  <c r="BY136" i="1" s="1"/>
  <c r="CC130" i="1"/>
  <c r="CC131" i="1" s="1"/>
  <c r="CC134" i="1" s="1"/>
  <c r="CC136" i="1" s="1"/>
  <c r="CC174" i="1" s="1"/>
  <c r="CG130" i="1"/>
  <c r="CG131" i="1" s="1"/>
  <c r="CG134" i="1" s="1"/>
  <c r="CG136" i="1" s="1"/>
  <c r="CK130" i="1"/>
  <c r="CK131" i="1" s="1"/>
  <c r="CK134" i="1" s="1"/>
  <c r="CK136" i="1" s="1"/>
  <c r="CK141" i="1" s="1"/>
  <c r="CO130" i="1"/>
  <c r="CO131" i="1" s="1"/>
  <c r="CO134" i="1" s="1"/>
  <c r="CO136" i="1" s="1"/>
  <c r="CO139" i="1" s="1"/>
  <c r="CS130" i="1"/>
  <c r="CS131" i="1" s="1"/>
  <c r="CS134" i="1" s="1"/>
  <c r="CS136" i="1" s="1"/>
  <c r="CW130" i="1"/>
  <c r="DA130" i="1"/>
  <c r="DA131" i="1" s="1"/>
  <c r="DA134" i="1" s="1"/>
  <c r="DA136" i="1" s="1"/>
  <c r="DE130" i="1"/>
  <c r="DE131" i="1" s="1"/>
  <c r="DE134" i="1" s="1"/>
  <c r="DE136" i="1" s="1"/>
  <c r="DI130" i="1"/>
  <c r="DI131" i="1" s="1"/>
  <c r="DI134" i="1" s="1"/>
  <c r="DI136" i="1" s="1"/>
  <c r="DM130" i="1"/>
  <c r="DQ130" i="1"/>
  <c r="DQ131" i="1" s="1"/>
  <c r="DQ134" i="1" s="1"/>
  <c r="DQ136" i="1" s="1"/>
  <c r="DU130" i="1"/>
  <c r="DU131" i="1" s="1"/>
  <c r="DU134" i="1" s="1"/>
  <c r="DU136" i="1" s="1"/>
  <c r="DY130" i="1"/>
  <c r="DY131" i="1" s="1"/>
  <c r="DY134" i="1" s="1"/>
  <c r="DY136" i="1" s="1"/>
  <c r="EC130" i="1"/>
  <c r="EC131" i="1" s="1"/>
  <c r="EC134" i="1" s="1"/>
  <c r="EC136" i="1" s="1"/>
  <c r="EC139" i="1" s="1"/>
  <c r="EG130" i="1"/>
  <c r="EG131" i="1" s="1"/>
  <c r="EG134" i="1" s="1"/>
  <c r="EG136" i="1" s="1"/>
  <c r="EK130" i="1"/>
  <c r="EK131" i="1" s="1"/>
  <c r="EK134" i="1" s="1"/>
  <c r="EK136" i="1" s="1"/>
  <c r="EK174" i="1" s="1"/>
  <c r="EO130" i="1"/>
  <c r="EO131" i="1" s="1"/>
  <c r="EO134" i="1" s="1"/>
  <c r="EO136" i="1" s="1"/>
  <c r="ES130" i="1"/>
  <c r="ES131" i="1" s="1"/>
  <c r="ES134" i="1" s="1"/>
  <c r="ES136" i="1" s="1"/>
  <c r="EW130" i="1"/>
  <c r="EW131" i="1" s="1"/>
  <c r="EW134" i="1" s="1"/>
  <c r="EW136" i="1" s="1"/>
  <c r="FA130" i="1"/>
  <c r="FA131" i="1" s="1"/>
  <c r="FA134" i="1" s="1"/>
  <c r="FA136" i="1" s="1"/>
  <c r="FE130" i="1"/>
  <c r="FE131" i="1" s="1"/>
  <c r="FE134" i="1" s="1"/>
  <c r="FE136" i="1" s="1"/>
  <c r="FI130" i="1"/>
  <c r="FI131" i="1" s="1"/>
  <c r="FI134" i="1" s="1"/>
  <c r="FI136" i="1" s="1"/>
  <c r="FM130" i="1"/>
  <c r="FM131" i="1" s="1"/>
  <c r="FM134" i="1" s="1"/>
  <c r="FM136" i="1" s="1"/>
  <c r="FM174" i="1" s="1"/>
  <c r="FQ130" i="1"/>
  <c r="FQ131" i="1" s="1"/>
  <c r="FQ134" i="1" s="1"/>
  <c r="FQ136" i="1" s="1"/>
  <c r="FQ174" i="1" s="1"/>
  <c r="FU130" i="1"/>
  <c r="FU131" i="1" s="1"/>
  <c r="FU134" i="1" s="1"/>
  <c r="FU136" i="1" s="1"/>
  <c r="U131" i="1"/>
  <c r="U134" i="1" s="1"/>
  <c r="U136" i="1" s="1"/>
  <c r="U174" i="1" s="1"/>
  <c r="BA131" i="1"/>
  <c r="BA134" i="1" s="1"/>
  <c r="BA136" i="1" s="1"/>
  <c r="BI131" i="1"/>
  <c r="BI134" i="1" s="1"/>
  <c r="BI136" i="1" s="1"/>
  <c r="F131" i="1"/>
  <c r="F134" i="1" s="1"/>
  <c r="F136" i="1" s="1"/>
  <c r="F174" i="1" s="1"/>
  <c r="R131" i="1"/>
  <c r="R134" i="1" s="1"/>
  <c r="R136" i="1" s="1"/>
  <c r="R139" i="1" s="1"/>
  <c r="V131" i="1"/>
  <c r="V134" i="1" s="1"/>
  <c r="V136" i="1" s="1"/>
  <c r="AH131" i="1"/>
  <c r="AH134" i="1" s="1"/>
  <c r="AH136" i="1" s="1"/>
  <c r="AH174" i="1" s="1"/>
  <c r="AX131" i="1"/>
  <c r="AX134" i="1" s="1"/>
  <c r="AX136" i="1" s="1"/>
  <c r="AX174" i="1" s="1"/>
  <c r="BB131" i="1"/>
  <c r="BB134" i="1" s="1"/>
  <c r="BB136" i="1" s="1"/>
  <c r="BF131" i="1"/>
  <c r="BF134" i="1" s="1"/>
  <c r="BF136" i="1" s="1"/>
  <c r="BF139" i="1" s="1"/>
  <c r="BN131" i="1"/>
  <c r="BN134" i="1" s="1"/>
  <c r="BN136" i="1" s="1"/>
  <c r="BR131" i="1"/>
  <c r="BR134" i="1" s="1"/>
  <c r="BR136" i="1" s="1"/>
  <c r="BV131" i="1"/>
  <c r="BV134" i="1" s="1"/>
  <c r="BV136" i="1" s="1"/>
  <c r="BV139" i="1" s="1"/>
  <c r="CL131" i="1"/>
  <c r="CL134" i="1" s="1"/>
  <c r="CL136" i="1" s="1"/>
  <c r="DF131" i="1"/>
  <c r="DF134" i="1" s="1"/>
  <c r="DF136" i="1" s="1"/>
  <c r="DF174" i="1" s="1"/>
  <c r="EH131" i="1"/>
  <c r="EH134" i="1" s="1"/>
  <c r="EX131" i="1"/>
  <c r="EX134" i="1" s="1"/>
  <c r="FF131" i="1"/>
  <c r="FF134" i="1" s="1"/>
  <c r="FF136" i="1" s="1"/>
  <c r="FJ131" i="1"/>
  <c r="FJ134" i="1" s="1"/>
  <c r="FJ136" i="1" s="1"/>
  <c r="FJ139" i="1" s="1"/>
  <c r="G130" i="1"/>
  <c r="K130" i="1"/>
  <c r="O130" i="1"/>
  <c r="S130" i="1"/>
  <c r="W130" i="1"/>
  <c r="AA130" i="1"/>
  <c r="AE130" i="1"/>
  <c r="AI130" i="1"/>
  <c r="AM130" i="1"/>
  <c r="AQ130" i="1"/>
  <c r="AU130" i="1"/>
  <c r="AY130" i="1"/>
  <c r="BC130" i="1"/>
  <c r="BG130" i="1"/>
  <c r="BK130" i="1"/>
  <c r="BO130" i="1"/>
  <c r="BS130" i="1"/>
  <c r="BW130" i="1"/>
  <c r="CA130" i="1"/>
  <c r="CE130" i="1"/>
  <c r="CI130" i="1"/>
  <c r="CM130" i="1"/>
  <c r="CQ130" i="1"/>
  <c r="CU130" i="1"/>
  <c r="CY130" i="1"/>
  <c r="DC130" i="1"/>
  <c r="DG130" i="1"/>
  <c r="DK130" i="1"/>
  <c r="DO130" i="1"/>
  <c r="DS130" i="1"/>
  <c r="DW130" i="1"/>
  <c r="EA130" i="1"/>
  <c r="EE130" i="1"/>
  <c r="EI130" i="1"/>
  <c r="EM130" i="1"/>
  <c r="EQ130" i="1"/>
  <c r="EU130" i="1"/>
  <c r="EY130" i="1"/>
  <c r="FC130" i="1"/>
  <c r="FG130" i="1"/>
  <c r="FK130" i="1"/>
  <c r="FO130" i="1"/>
  <c r="FS130" i="1"/>
  <c r="FW130" i="1"/>
  <c r="BE131" i="1"/>
  <c r="BE134" i="1" s="1"/>
  <c r="BE136" i="1" s="1"/>
  <c r="BE141" i="1" s="1"/>
  <c r="BM131" i="1"/>
  <c r="BM134" i="1" s="1"/>
  <c r="BM136" i="1" s="1"/>
  <c r="BM174" i="1" s="1"/>
  <c r="CW131" i="1"/>
  <c r="CW134" i="1" s="1"/>
  <c r="CW136" i="1" s="1"/>
  <c r="CW174" i="1" s="1"/>
  <c r="DM131" i="1"/>
  <c r="DM134" i="1" s="1"/>
  <c r="DM136" i="1" s="1"/>
  <c r="DB131" i="1"/>
  <c r="DB134" i="1" s="1"/>
  <c r="DB136" i="1" s="1"/>
  <c r="DR131" i="1"/>
  <c r="DR134" i="1" s="1"/>
  <c r="DR136" i="1" s="1"/>
  <c r="EL131" i="1"/>
  <c r="EL134" i="1" s="1"/>
  <c r="EL136" i="1" s="1"/>
  <c r="FV131" i="1"/>
  <c r="FV134" i="1" s="1"/>
  <c r="FV136" i="1" s="1"/>
  <c r="D136" i="2"/>
  <c r="I27" i="2"/>
  <c r="D94" i="2"/>
  <c r="I13" i="2"/>
  <c r="D170" i="2"/>
  <c r="D206" i="2" s="1"/>
  <c r="I32" i="2" s="1"/>
  <c r="C99" i="2"/>
  <c r="C197" i="2"/>
  <c r="C200" i="2" s="1"/>
  <c r="C208" i="2" s="1"/>
  <c r="H34" i="2" s="1"/>
  <c r="C123" i="2"/>
  <c r="H17" i="2"/>
  <c r="AW197" i="1"/>
  <c r="FZ11" i="1"/>
  <c r="BM123" i="1"/>
  <c r="DI197" i="1"/>
  <c r="U117" i="1"/>
  <c r="U114" i="1"/>
  <c r="AW117" i="1"/>
  <c r="AW114" i="1"/>
  <c r="BU117" i="1"/>
  <c r="BU114" i="1"/>
  <c r="CO117" i="1"/>
  <c r="CO114" i="1"/>
  <c r="DE117" i="1"/>
  <c r="DE114" i="1"/>
  <c r="DU117" i="1"/>
  <c r="DU114" i="1"/>
  <c r="EK117" i="1"/>
  <c r="EK114" i="1"/>
  <c r="FA117" i="1"/>
  <c r="FA114" i="1"/>
  <c r="FU117" i="1"/>
  <c r="FU114" i="1"/>
  <c r="G198" i="1"/>
  <c r="G164" i="1"/>
  <c r="K198" i="1"/>
  <c r="K164" i="1"/>
  <c r="K168" i="1" s="1"/>
  <c r="O198" i="1"/>
  <c r="O164" i="1"/>
  <c r="S198" i="1"/>
  <c r="S164" i="1"/>
  <c r="S168" i="1" s="1"/>
  <c r="W198" i="1"/>
  <c r="W164" i="1"/>
  <c r="AA198" i="1"/>
  <c r="AA164" i="1"/>
  <c r="AA168" i="1" s="1"/>
  <c r="AE198" i="1"/>
  <c r="AE164" i="1"/>
  <c r="AI198" i="1"/>
  <c r="AI164" i="1"/>
  <c r="AI168" i="1" s="1"/>
  <c r="AM198" i="1"/>
  <c r="AM164" i="1"/>
  <c r="AQ198" i="1"/>
  <c r="AQ164" i="1"/>
  <c r="AQ168" i="1" s="1"/>
  <c r="AU198" i="1"/>
  <c r="AU164" i="1"/>
  <c r="AY198" i="1"/>
  <c r="AY164" i="1"/>
  <c r="AY168" i="1" s="1"/>
  <c r="BC198" i="1"/>
  <c r="BC164" i="1"/>
  <c r="BG198" i="1"/>
  <c r="BG164" i="1"/>
  <c r="BG168" i="1" s="1"/>
  <c r="BK198" i="1"/>
  <c r="BK164" i="1"/>
  <c r="BO198" i="1"/>
  <c r="BO164" i="1"/>
  <c r="BO168" i="1" s="1"/>
  <c r="BS198" i="1"/>
  <c r="BS164" i="1"/>
  <c r="BW198" i="1"/>
  <c r="BW164" i="1"/>
  <c r="BW168" i="1" s="1"/>
  <c r="CA198" i="1"/>
  <c r="CA164" i="1"/>
  <c r="CE198" i="1"/>
  <c r="CE164" i="1"/>
  <c r="CE168" i="1" s="1"/>
  <c r="CI198" i="1"/>
  <c r="CI164" i="1"/>
  <c r="CM198" i="1"/>
  <c r="CM164" i="1"/>
  <c r="CM168" i="1" s="1"/>
  <c r="CQ198" i="1"/>
  <c r="CQ164" i="1"/>
  <c r="CU198" i="1"/>
  <c r="CU164" i="1"/>
  <c r="CU168" i="1" s="1"/>
  <c r="CY198" i="1"/>
  <c r="CY164" i="1"/>
  <c r="DC198" i="1"/>
  <c r="DC164" i="1"/>
  <c r="DC168" i="1" s="1"/>
  <c r="DG198" i="1"/>
  <c r="DG164" i="1"/>
  <c r="DK198" i="1"/>
  <c r="DK164" i="1"/>
  <c r="DK168" i="1" s="1"/>
  <c r="DO198" i="1"/>
  <c r="DO164" i="1"/>
  <c r="DS198" i="1"/>
  <c r="DS164" i="1"/>
  <c r="DS168" i="1" s="1"/>
  <c r="DW198" i="1"/>
  <c r="DW164" i="1"/>
  <c r="EA198" i="1"/>
  <c r="EA164" i="1"/>
  <c r="EA168" i="1" s="1"/>
  <c r="EE198" i="1"/>
  <c r="EE164" i="1"/>
  <c r="EI198" i="1"/>
  <c r="EI164" i="1"/>
  <c r="EI168" i="1" s="1"/>
  <c r="EM198" i="1"/>
  <c r="EM164" i="1"/>
  <c r="EQ198" i="1"/>
  <c r="EQ164" i="1"/>
  <c r="EQ168" i="1" s="1"/>
  <c r="EU198" i="1"/>
  <c r="EU164" i="1"/>
  <c r="EY198" i="1"/>
  <c r="EY164" i="1"/>
  <c r="EY168" i="1" s="1"/>
  <c r="FC198" i="1"/>
  <c r="FC164" i="1"/>
  <c r="FG198" i="1"/>
  <c r="FG164" i="1"/>
  <c r="FG168" i="1" s="1"/>
  <c r="FK198" i="1"/>
  <c r="FK164" i="1"/>
  <c r="FO198" i="1"/>
  <c r="FO164" i="1"/>
  <c r="FO168" i="1" s="1"/>
  <c r="FS198" i="1"/>
  <c r="FS164" i="1"/>
  <c r="FW198" i="1"/>
  <c r="FW164" i="1"/>
  <c r="FW168" i="1" s="1"/>
  <c r="FB257" i="1"/>
  <c r="FB258" i="1" s="1"/>
  <c r="FZ59" i="1"/>
  <c r="FY96" i="1"/>
  <c r="N114" i="1"/>
  <c r="AD114" i="1"/>
  <c r="AT114" i="1"/>
  <c r="BJ114" i="1"/>
  <c r="BZ114" i="1"/>
  <c r="CP114" i="1"/>
  <c r="DF114" i="1"/>
  <c r="DV114" i="1"/>
  <c r="EL114" i="1"/>
  <c r="FB114" i="1"/>
  <c r="FR114" i="1"/>
  <c r="J117" i="1"/>
  <c r="Z117" i="1"/>
  <c r="AP117" i="1"/>
  <c r="BF117" i="1"/>
  <c r="BV117" i="1"/>
  <c r="CL117" i="1"/>
  <c r="DB117" i="1"/>
  <c r="DR117" i="1"/>
  <c r="EH117" i="1"/>
  <c r="EX117" i="1"/>
  <c r="FN117" i="1"/>
  <c r="FZ8" i="1"/>
  <c r="E117" i="1"/>
  <c r="E114" i="1"/>
  <c r="M117" i="1"/>
  <c r="M114" i="1"/>
  <c r="Y117" i="1"/>
  <c r="Y114" i="1"/>
  <c r="AK117" i="1"/>
  <c r="AK114" i="1"/>
  <c r="AS117" i="1"/>
  <c r="AS114" i="1"/>
  <c r="BE117" i="1"/>
  <c r="BE114" i="1"/>
  <c r="BM117" i="1"/>
  <c r="BM114" i="1"/>
  <c r="BY117" i="1"/>
  <c r="BY114" i="1"/>
  <c r="CK117" i="1"/>
  <c r="CK114" i="1"/>
  <c r="DA117" i="1"/>
  <c r="DA114" i="1"/>
  <c r="DM117" i="1"/>
  <c r="DM114" i="1"/>
  <c r="EC117" i="1"/>
  <c r="EC114" i="1"/>
  <c r="ES117" i="1"/>
  <c r="ES114" i="1"/>
  <c r="FI117" i="1"/>
  <c r="FI114" i="1"/>
  <c r="X198" i="1"/>
  <c r="X164" i="1"/>
  <c r="AB198" i="1"/>
  <c r="AB164" i="1"/>
  <c r="AF198" i="1"/>
  <c r="AF164" i="1"/>
  <c r="AJ198" i="1"/>
  <c r="AJ164" i="1"/>
  <c r="AJ168" i="1" s="1"/>
  <c r="AN198" i="1"/>
  <c r="AN164" i="1"/>
  <c r="AR198" i="1"/>
  <c r="AR164" i="1"/>
  <c r="AV198" i="1"/>
  <c r="AV164" i="1"/>
  <c r="AZ198" i="1"/>
  <c r="AZ164" i="1"/>
  <c r="AZ168" i="1" s="1"/>
  <c r="BD198" i="1"/>
  <c r="BD164" i="1"/>
  <c r="BH198" i="1"/>
  <c r="BH164" i="1"/>
  <c r="BL198" i="1"/>
  <c r="BL164" i="1"/>
  <c r="BP198" i="1"/>
  <c r="BP164" i="1"/>
  <c r="BP168" i="1" s="1"/>
  <c r="BT198" i="1"/>
  <c r="BT164" i="1"/>
  <c r="BX198" i="1"/>
  <c r="BX164" i="1"/>
  <c r="CB198" i="1"/>
  <c r="CB164" i="1"/>
  <c r="CF198" i="1"/>
  <c r="CF164" i="1"/>
  <c r="CF168" i="1" s="1"/>
  <c r="CJ198" i="1"/>
  <c r="CJ164" i="1"/>
  <c r="CN198" i="1"/>
  <c r="CN164" i="1"/>
  <c r="CR198" i="1"/>
  <c r="CR164" i="1"/>
  <c r="CV198" i="1"/>
  <c r="CV164" i="1"/>
  <c r="CV168" i="1" s="1"/>
  <c r="CZ198" i="1"/>
  <c r="CZ164" i="1"/>
  <c r="DH198" i="1"/>
  <c r="DH164" i="1"/>
  <c r="DL198" i="1"/>
  <c r="DL164" i="1"/>
  <c r="DL168" i="1" s="1"/>
  <c r="DP198" i="1"/>
  <c r="DP164" i="1"/>
  <c r="DP168" i="1" s="1"/>
  <c r="DT198" i="1"/>
  <c r="DT164" i="1"/>
  <c r="DX198" i="1"/>
  <c r="DX164" i="1"/>
  <c r="DX168" i="1" s="1"/>
  <c r="EB198" i="1"/>
  <c r="EB164" i="1"/>
  <c r="EB168" i="1" s="1"/>
  <c r="EF198" i="1"/>
  <c r="EF164" i="1"/>
  <c r="EF168" i="1" s="1"/>
  <c r="EJ198" i="1"/>
  <c r="EJ164" i="1"/>
  <c r="EN198" i="1"/>
  <c r="EN164" i="1"/>
  <c r="ER198" i="1"/>
  <c r="ER164" i="1"/>
  <c r="ER168" i="1" s="1"/>
  <c r="EV198" i="1"/>
  <c r="EV164" i="1"/>
  <c r="EV168" i="1" s="1"/>
  <c r="EZ198" i="1"/>
  <c r="EZ164" i="1"/>
  <c r="FD198" i="1"/>
  <c r="FD164" i="1"/>
  <c r="FD168" i="1" s="1"/>
  <c r="FH198" i="1"/>
  <c r="FH164" i="1"/>
  <c r="FH168" i="1" s="1"/>
  <c r="FL198" i="1"/>
  <c r="FL164" i="1"/>
  <c r="FL168" i="1" s="1"/>
  <c r="FP198" i="1"/>
  <c r="FP164" i="1"/>
  <c r="FT198" i="1"/>
  <c r="FT164" i="1"/>
  <c r="FX198" i="1"/>
  <c r="FX164" i="1"/>
  <c r="FX168" i="1" s="1"/>
  <c r="D101" i="1"/>
  <c r="R114" i="1"/>
  <c r="AH114" i="1"/>
  <c r="AX114" i="1"/>
  <c r="BN114" i="1"/>
  <c r="CD114" i="1"/>
  <c r="CT114" i="1"/>
  <c r="DJ114" i="1"/>
  <c r="DZ114" i="1"/>
  <c r="EP114" i="1"/>
  <c r="FF114" i="1"/>
  <c r="FV114" i="1"/>
  <c r="D130" i="1"/>
  <c r="H130" i="1"/>
  <c r="L130" i="1"/>
  <c r="P130" i="1"/>
  <c r="T130" i="1"/>
  <c r="X130" i="1"/>
  <c r="AB130" i="1"/>
  <c r="AF130" i="1"/>
  <c r="AJ130" i="1"/>
  <c r="AN130" i="1"/>
  <c r="AR130" i="1"/>
  <c r="AV130" i="1"/>
  <c r="AZ130" i="1"/>
  <c r="BD130" i="1"/>
  <c r="BH130" i="1"/>
  <c r="BL130" i="1"/>
  <c r="BP130" i="1"/>
  <c r="BT130" i="1"/>
  <c r="BX130" i="1"/>
  <c r="CB130" i="1"/>
  <c r="CF130" i="1"/>
  <c r="CJ130" i="1"/>
  <c r="CN130" i="1"/>
  <c r="CR130" i="1"/>
  <c r="CV130" i="1"/>
  <c r="CZ130" i="1"/>
  <c r="DD130" i="1"/>
  <c r="DH130" i="1"/>
  <c r="DL130" i="1"/>
  <c r="DP130" i="1"/>
  <c r="DT130" i="1"/>
  <c r="DX130" i="1"/>
  <c r="EB130" i="1"/>
  <c r="EF130" i="1"/>
  <c r="EJ130" i="1"/>
  <c r="EN130" i="1"/>
  <c r="ER130" i="1"/>
  <c r="EV130" i="1"/>
  <c r="EZ130" i="1"/>
  <c r="FD130" i="1"/>
  <c r="FH130" i="1"/>
  <c r="FL130" i="1"/>
  <c r="FP130" i="1"/>
  <c r="FT130" i="1"/>
  <c r="FX130" i="1"/>
  <c r="FZ133" i="1"/>
  <c r="I117" i="1"/>
  <c r="I114" i="1"/>
  <c r="AC117" i="1"/>
  <c r="AC114" i="1"/>
  <c r="BA117" i="1"/>
  <c r="BA114" i="1"/>
  <c r="BQ117" i="1"/>
  <c r="BQ114" i="1"/>
  <c r="CG117" i="1"/>
  <c r="CG114" i="1"/>
  <c r="CW117" i="1"/>
  <c r="CW114" i="1"/>
  <c r="DQ117" i="1"/>
  <c r="DQ114" i="1"/>
  <c r="EG117" i="1"/>
  <c r="EG114" i="1"/>
  <c r="EW117" i="1"/>
  <c r="EW114" i="1"/>
  <c r="FM117" i="1"/>
  <c r="FM114" i="1"/>
  <c r="FQ117" i="1"/>
  <c r="FQ114" i="1"/>
  <c r="D198" i="1"/>
  <c r="D164" i="1"/>
  <c r="D168" i="1" s="1"/>
  <c r="H198" i="1"/>
  <c r="H164" i="1"/>
  <c r="L198" i="1"/>
  <c r="L164" i="1"/>
  <c r="L168" i="1" s="1"/>
  <c r="P198" i="1"/>
  <c r="P164" i="1"/>
  <c r="T198" i="1"/>
  <c r="T164" i="1"/>
  <c r="T168" i="1" s="1"/>
  <c r="DD198" i="1"/>
  <c r="DD164" i="1"/>
  <c r="G117" i="1"/>
  <c r="G114" i="1"/>
  <c r="K117" i="1"/>
  <c r="K114" i="1"/>
  <c r="O117" i="1"/>
  <c r="O114" i="1"/>
  <c r="S117" i="1"/>
  <c r="S114" i="1"/>
  <c r="W117" i="1"/>
  <c r="W114" i="1"/>
  <c r="AA117" i="1"/>
  <c r="AA114" i="1"/>
  <c r="AE117" i="1"/>
  <c r="AE114" i="1"/>
  <c r="AI117" i="1"/>
  <c r="AI114" i="1"/>
  <c r="AM117" i="1"/>
  <c r="AM114" i="1"/>
  <c r="AQ117" i="1"/>
  <c r="AQ114" i="1"/>
  <c r="AU117" i="1"/>
  <c r="AU114" i="1"/>
  <c r="AY117" i="1"/>
  <c r="AY114" i="1"/>
  <c r="BC117" i="1"/>
  <c r="BC114" i="1"/>
  <c r="BG117" i="1"/>
  <c r="BG114" i="1"/>
  <c r="BK117" i="1"/>
  <c r="BK114" i="1"/>
  <c r="BO117" i="1"/>
  <c r="BO114" i="1"/>
  <c r="BS117" i="1"/>
  <c r="BS114" i="1"/>
  <c r="BW117" i="1"/>
  <c r="BW114" i="1"/>
  <c r="CA117" i="1"/>
  <c r="CA114" i="1"/>
  <c r="CE117" i="1"/>
  <c r="CE114" i="1"/>
  <c r="CI117" i="1"/>
  <c r="CI114" i="1"/>
  <c r="CM117" i="1"/>
  <c r="CM114" i="1"/>
  <c r="CQ117" i="1"/>
  <c r="CQ114" i="1"/>
  <c r="CU117" i="1"/>
  <c r="CU114" i="1"/>
  <c r="CY117" i="1"/>
  <c r="CY114" i="1"/>
  <c r="DC117" i="1"/>
  <c r="DC114" i="1"/>
  <c r="DG117" i="1"/>
  <c r="DG114" i="1"/>
  <c r="DK117" i="1"/>
  <c r="DK114" i="1"/>
  <c r="DO117" i="1"/>
  <c r="DO114" i="1"/>
  <c r="DS117" i="1"/>
  <c r="DS114" i="1"/>
  <c r="DW117" i="1"/>
  <c r="DW114" i="1"/>
  <c r="EA117" i="1"/>
  <c r="EA114" i="1"/>
  <c r="EE117" i="1"/>
  <c r="EE114" i="1"/>
  <c r="EI117" i="1"/>
  <c r="EI114" i="1"/>
  <c r="EM117" i="1"/>
  <c r="EM114" i="1"/>
  <c r="EQ117" i="1"/>
  <c r="EQ114" i="1"/>
  <c r="EU117" i="1"/>
  <c r="EU114" i="1"/>
  <c r="EY117" i="1"/>
  <c r="EY114" i="1"/>
  <c r="FC117" i="1"/>
  <c r="FC114" i="1"/>
  <c r="FG117" i="1"/>
  <c r="FG114" i="1"/>
  <c r="FK117" i="1"/>
  <c r="FK114" i="1"/>
  <c r="FO117" i="1"/>
  <c r="FO114" i="1"/>
  <c r="FS117" i="1"/>
  <c r="FS114" i="1"/>
  <c r="FW117" i="1"/>
  <c r="FW114" i="1"/>
  <c r="E198" i="1"/>
  <c r="E164" i="1"/>
  <c r="E168" i="1" s="1"/>
  <c r="I198" i="1"/>
  <c r="I164" i="1"/>
  <c r="M198" i="1"/>
  <c r="M164" i="1"/>
  <c r="M168" i="1" s="1"/>
  <c r="Q198" i="1"/>
  <c r="Q164" i="1"/>
  <c r="U198" i="1"/>
  <c r="U164" i="1"/>
  <c r="U168" i="1" s="1"/>
  <c r="Y198" i="1"/>
  <c r="Y164" i="1"/>
  <c r="AC198" i="1"/>
  <c r="AC164" i="1"/>
  <c r="AC168" i="1" s="1"/>
  <c r="AG198" i="1"/>
  <c r="AG164" i="1"/>
  <c r="AK198" i="1"/>
  <c r="AK164" i="1"/>
  <c r="AK168" i="1" s="1"/>
  <c r="AO198" i="1"/>
  <c r="AO164" i="1"/>
  <c r="AS198" i="1"/>
  <c r="AS164" i="1"/>
  <c r="AS168" i="1" s="1"/>
  <c r="AW198" i="1"/>
  <c r="AW164" i="1"/>
  <c r="BA198" i="1"/>
  <c r="BA164" i="1"/>
  <c r="BA168" i="1" s="1"/>
  <c r="BE198" i="1"/>
  <c r="BE164" i="1"/>
  <c r="BI198" i="1"/>
  <c r="BI164" i="1"/>
  <c r="BI168" i="1" s="1"/>
  <c r="BM198" i="1"/>
  <c r="BM164" i="1"/>
  <c r="BQ198" i="1"/>
  <c r="BQ164" i="1"/>
  <c r="BQ168" i="1" s="1"/>
  <c r="BU198" i="1"/>
  <c r="BU164" i="1"/>
  <c r="BY198" i="1"/>
  <c r="BY164" i="1"/>
  <c r="BY168" i="1" s="1"/>
  <c r="CC198" i="1"/>
  <c r="CC164" i="1"/>
  <c r="CG198" i="1"/>
  <c r="CG164" i="1"/>
  <c r="CG168" i="1" s="1"/>
  <c r="CK198" i="1"/>
  <c r="CK164" i="1"/>
  <c r="CO198" i="1"/>
  <c r="CO164" i="1"/>
  <c r="CO168" i="1" s="1"/>
  <c r="CS198" i="1"/>
  <c r="CS164" i="1"/>
  <c r="CW198" i="1"/>
  <c r="CW164" i="1"/>
  <c r="CW168" i="1" s="1"/>
  <c r="DA198" i="1"/>
  <c r="DA164" i="1"/>
  <c r="DE198" i="1"/>
  <c r="DE164" i="1"/>
  <c r="DE168" i="1" s="1"/>
  <c r="DI198" i="1"/>
  <c r="DI164" i="1"/>
  <c r="DM198" i="1"/>
  <c r="DM164" i="1"/>
  <c r="DM168" i="1" s="1"/>
  <c r="DQ198" i="1"/>
  <c r="DQ164" i="1"/>
  <c r="DU198" i="1"/>
  <c r="DU164" i="1"/>
  <c r="DU168" i="1" s="1"/>
  <c r="DY198" i="1"/>
  <c r="DY164" i="1"/>
  <c r="EC198" i="1"/>
  <c r="EC164" i="1"/>
  <c r="EC168" i="1" s="1"/>
  <c r="EG198" i="1"/>
  <c r="EG164" i="1"/>
  <c r="EK198" i="1"/>
  <c r="EK164" i="1"/>
  <c r="EK168" i="1" s="1"/>
  <c r="EO198" i="1"/>
  <c r="EO164" i="1"/>
  <c r="ES198" i="1"/>
  <c r="ES164" i="1"/>
  <c r="ES168" i="1" s="1"/>
  <c r="EW198" i="1"/>
  <c r="EW164" i="1"/>
  <c r="FA198" i="1"/>
  <c r="FA164" i="1"/>
  <c r="FA168" i="1" s="1"/>
  <c r="FE198" i="1"/>
  <c r="FE164" i="1"/>
  <c r="FI198" i="1"/>
  <c r="FI164" i="1"/>
  <c r="FI168" i="1" s="1"/>
  <c r="FM198" i="1"/>
  <c r="FM164" i="1"/>
  <c r="FQ198" i="1"/>
  <c r="FQ164" i="1"/>
  <c r="FQ168" i="1" s="1"/>
  <c r="FU198" i="1"/>
  <c r="FU164" i="1"/>
  <c r="F114" i="1"/>
  <c r="V114" i="1"/>
  <c r="AL114" i="1"/>
  <c r="BB114" i="1"/>
  <c r="BR114" i="1"/>
  <c r="CH114" i="1"/>
  <c r="CX114" i="1"/>
  <c r="DN114" i="1"/>
  <c r="ED114" i="1"/>
  <c r="ET114" i="1"/>
  <c r="FJ114" i="1"/>
  <c r="Q117" i="1"/>
  <c r="Q114" i="1"/>
  <c r="AG117" i="1"/>
  <c r="AG114" i="1"/>
  <c r="AO117" i="1"/>
  <c r="AO114" i="1"/>
  <c r="BI117" i="1"/>
  <c r="BI114" i="1"/>
  <c r="CC117" i="1"/>
  <c r="CC114" i="1"/>
  <c r="CS117" i="1"/>
  <c r="CS114" i="1"/>
  <c r="DI117" i="1"/>
  <c r="DI114" i="1"/>
  <c r="DY117" i="1"/>
  <c r="DY114" i="1"/>
  <c r="EO117" i="1"/>
  <c r="EO114" i="1"/>
  <c r="FE117" i="1"/>
  <c r="FE114" i="1"/>
  <c r="D117" i="1"/>
  <c r="D114" i="1"/>
  <c r="H117" i="1"/>
  <c r="H114" i="1"/>
  <c r="L117" i="1"/>
  <c r="L114" i="1"/>
  <c r="P117" i="1"/>
  <c r="P114" i="1"/>
  <c r="T117" i="1"/>
  <c r="T114" i="1"/>
  <c r="X117" i="1"/>
  <c r="X114" i="1"/>
  <c r="AB117" i="1"/>
  <c r="AB114" i="1"/>
  <c r="AF117" i="1"/>
  <c r="AF114" i="1"/>
  <c r="AJ117" i="1"/>
  <c r="AJ114" i="1"/>
  <c r="AN117" i="1"/>
  <c r="AN114" i="1"/>
  <c r="AR117" i="1"/>
  <c r="AR114" i="1"/>
  <c r="AV117" i="1"/>
  <c r="AV114" i="1"/>
  <c r="AZ117" i="1"/>
  <c r="AZ114" i="1"/>
  <c r="BD117" i="1"/>
  <c r="BD114" i="1"/>
  <c r="BH117" i="1"/>
  <c r="BH114" i="1"/>
  <c r="BL117" i="1"/>
  <c r="BL114" i="1"/>
  <c r="BP117" i="1"/>
  <c r="BP114" i="1"/>
  <c r="BT117" i="1"/>
  <c r="BT114" i="1"/>
  <c r="BX117" i="1"/>
  <c r="BX114" i="1"/>
  <c r="CB117" i="1"/>
  <c r="CB114" i="1"/>
  <c r="CF117" i="1"/>
  <c r="CF114" i="1"/>
  <c r="CJ117" i="1"/>
  <c r="CJ114" i="1"/>
  <c r="CN117" i="1"/>
  <c r="CN114" i="1"/>
  <c r="CR117" i="1"/>
  <c r="CR114" i="1"/>
  <c r="CV117" i="1"/>
  <c r="CV114" i="1"/>
  <c r="CZ117" i="1"/>
  <c r="CZ114" i="1"/>
  <c r="DD117" i="1"/>
  <c r="DD114" i="1"/>
  <c r="DH117" i="1"/>
  <c r="DH114" i="1"/>
  <c r="DL117" i="1"/>
  <c r="DL114" i="1"/>
  <c r="DP117" i="1"/>
  <c r="DP114" i="1"/>
  <c r="DT117" i="1"/>
  <c r="DT114" i="1"/>
  <c r="DX117" i="1"/>
  <c r="DX114" i="1"/>
  <c r="EB117" i="1"/>
  <c r="EB114" i="1"/>
  <c r="EF117" i="1"/>
  <c r="EF114" i="1"/>
  <c r="EJ117" i="1"/>
  <c r="EJ114" i="1"/>
  <c r="EN117" i="1"/>
  <c r="EN114" i="1"/>
  <c r="ER117" i="1"/>
  <c r="ER114" i="1"/>
  <c r="EV117" i="1"/>
  <c r="EV114" i="1"/>
  <c r="EZ117" i="1"/>
  <c r="EZ114" i="1"/>
  <c r="FD117" i="1"/>
  <c r="FD114" i="1"/>
  <c r="FH117" i="1"/>
  <c r="FH114" i="1"/>
  <c r="FL117" i="1"/>
  <c r="FL114" i="1"/>
  <c r="FP117" i="1"/>
  <c r="FP114" i="1"/>
  <c r="FT117" i="1"/>
  <c r="FT114" i="1"/>
  <c r="FX117" i="1"/>
  <c r="FX114" i="1"/>
  <c r="F198" i="1"/>
  <c r="F164" i="1"/>
  <c r="F168" i="1" s="1"/>
  <c r="J198" i="1"/>
  <c r="J164" i="1"/>
  <c r="J168" i="1" s="1"/>
  <c r="N198" i="1"/>
  <c r="N164" i="1"/>
  <c r="R198" i="1"/>
  <c r="R164" i="1"/>
  <c r="R168" i="1" s="1"/>
  <c r="V198" i="1"/>
  <c r="V164" i="1"/>
  <c r="V168" i="1" s="1"/>
  <c r="Z198" i="1"/>
  <c r="Z164" i="1"/>
  <c r="Z168" i="1" s="1"/>
  <c r="AD198" i="1"/>
  <c r="AD164" i="1"/>
  <c r="AD168" i="1" s="1"/>
  <c r="AH198" i="1"/>
  <c r="AH164" i="1"/>
  <c r="AH168" i="1" s="1"/>
  <c r="AL198" i="1"/>
  <c r="AL164" i="1"/>
  <c r="AP198" i="1"/>
  <c r="AP164" i="1"/>
  <c r="AT198" i="1"/>
  <c r="AT164" i="1"/>
  <c r="AT168" i="1" s="1"/>
  <c r="AX198" i="1"/>
  <c r="AX164" i="1"/>
  <c r="AX168" i="1" s="1"/>
  <c r="BB198" i="1"/>
  <c r="BB164" i="1"/>
  <c r="BF198" i="1"/>
  <c r="BF164" i="1"/>
  <c r="BF168" i="1" s="1"/>
  <c r="BJ198" i="1"/>
  <c r="BJ164" i="1"/>
  <c r="BJ168" i="1" s="1"/>
  <c r="BN198" i="1"/>
  <c r="BN164" i="1"/>
  <c r="BN168" i="1" s="1"/>
  <c r="BR198" i="1"/>
  <c r="BR164" i="1"/>
  <c r="BR168" i="1" s="1"/>
  <c r="BV198" i="1"/>
  <c r="BV164" i="1"/>
  <c r="BZ198" i="1"/>
  <c r="BZ164" i="1"/>
  <c r="CD198" i="1"/>
  <c r="CD164" i="1"/>
  <c r="CD168" i="1" s="1"/>
  <c r="CH198" i="1"/>
  <c r="CH164" i="1"/>
  <c r="CH168" i="1" s="1"/>
  <c r="CL198" i="1"/>
  <c r="CL164" i="1"/>
  <c r="CL168" i="1" s="1"/>
  <c r="CP198" i="1"/>
  <c r="CP164" i="1"/>
  <c r="CT198" i="1"/>
  <c r="CT164" i="1"/>
  <c r="CT168" i="1" s="1"/>
  <c r="CX198" i="1"/>
  <c r="CX164" i="1"/>
  <c r="CX168" i="1" s="1"/>
  <c r="DB198" i="1"/>
  <c r="DB164" i="1"/>
  <c r="DB168" i="1" s="1"/>
  <c r="DF198" i="1"/>
  <c r="DF164" i="1"/>
  <c r="DJ198" i="1"/>
  <c r="DJ164" i="1"/>
  <c r="DJ168" i="1" s="1"/>
  <c r="DN198" i="1"/>
  <c r="DN164" i="1"/>
  <c r="DN168" i="1" s="1"/>
  <c r="DR198" i="1"/>
  <c r="DR164" i="1"/>
  <c r="DV198" i="1"/>
  <c r="DV164" i="1"/>
  <c r="DZ198" i="1"/>
  <c r="DZ164" i="1"/>
  <c r="ED198" i="1"/>
  <c r="ED164" i="1"/>
  <c r="ED168" i="1" s="1"/>
  <c r="EH198" i="1"/>
  <c r="EH164" i="1"/>
  <c r="EH168" i="1" s="1"/>
  <c r="EL198" i="1"/>
  <c r="EL164" i="1"/>
  <c r="EP198" i="1"/>
  <c r="EP164" i="1"/>
  <c r="EP168" i="1" s="1"/>
  <c r="ET198" i="1"/>
  <c r="ET164" i="1"/>
  <c r="ET168" i="1" s="1"/>
  <c r="EX198" i="1"/>
  <c r="EX164" i="1"/>
  <c r="FB198" i="1"/>
  <c r="FB164" i="1"/>
  <c r="FF198" i="1"/>
  <c r="FF164" i="1"/>
  <c r="FF168" i="1" s="1"/>
  <c r="FJ198" i="1"/>
  <c r="FJ164" i="1"/>
  <c r="FJ168" i="1" s="1"/>
  <c r="FN198" i="1"/>
  <c r="FN164" i="1"/>
  <c r="FN168" i="1" s="1"/>
  <c r="FR198" i="1"/>
  <c r="FR164" i="1"/>
  <c r="FV198" i="1"/>
  <c r="FV164" i="1"/>
  <c r="FV168" i="1" s="1"/>
  <c r="G101" i="1"/>
  <c r="K101" i="1"/>
  <c r="O101" i="1"/>
  <c r="S101" i="1"/>
  <c r="W101" i="1"/>
  <c r="AA101" i="1"/>
  <c r="AE101" i="1"/>
  <c r="AI101" i="1"/>
  <c r="AM101" i="1"/>
  <c r="AQ101" i="1"/>
  <c r="AU101" i="1"/>
  <c r="AY101" i="1"/>
  <c r="BC101" i="1"/>
  <c r="BG101" i="1"/>
  <c r="BK101" i="1"/>
  <c r="BO101" i="1"/>
  <c r="BS101" i="1"/>
  <c r="BW101" i="1"/>
  <c r="CA101" i="1"/>
  <c r="CE101" i="1"/>
  <c r="CI101" i="1"/>
  <c r="CM101" i="1"/>
  <c r="CQ101" i="1"/>
  <c r="CU101" i="1"/>
  <c r="CY101" i="1"/>
  <c r="DC101" i="1"/>
  <c r="DG101" i="1"/>
  <c r="DK101" i="1"/>
  <c r="DO101" i="1"/>
  <c r="DS101" i="1"/>
  <c r="DW101" i="1"/>
  <c r="EA101" i="1"/>
  <c r="EE101" i="1"/>
  <c r="EI101" i="1"/>
  <c r="EM101" i="1"/>
  <c r="EQ101" i="1"/>
  <c r="EU101" i="1"/>
  <c r="EY101" i="1"/>
  <c r="FC101" i="1"/>
  <c r="FG101" i="1"/>
  <c r="FK101" i="1"/>
  <c r="FO101" i="1"/>
  <c r="FS101" i="1"/>
  <c r="FW101" i="1"/>
  <c r="D199" i="1"/>
  <c r="H199" i="1"/>
  <c r="L199" i="1"/>
  <c r="P199" i="1"/>
  <c r="T199" i="1"/>
  <c r="X199" i="1"/>
  <c r="AB199" i="1"/>
  <c r="AF199" i="1"/>
  <c r="AJ199" i="1"/>
  <c r="AN199" i="1"/>
  <c r="AR199" i="1"/>
  <c r="AV199" i="1"/>
  <c r="AZ199" i="1"/>
  <c r="BD199" i="1"/>
  <c r="BH199" i="1"/>
  <c r="BL199" i="1"/>
  <c r="BP199" i="1"/>
  <c r="BT199" i="1"/>
  <c r="BX199" i="1"/>
  <c r="CB199" i="1"/>
  <c r="CF199" i="1"/>
  <c r="CJ199" i="1"/>
  <c r="CN199" i="1"/>
  <c r="CR199" i="1"/>
  <c r="CV199" i="1"/>
  <c r="CZ199" i="1"/>
  <c r="DD199" i="1"/>
  <c r="DH199" i="1"/>
  <c r="DL199" i="1"/>
  <c r="DP199" i="1"/>
  <c r="DT199" i="1"/>
  <c r="DX199" i="1"/>
  <c r="EB199" i="1"/>
  <c r="EF199" i="1"/>
  <c r="EJ199" i="1"/>
  <c r="EN199" i="1"/>
  <c r="ER199" i="1"/>
  <c r="EV199" i="1"/>
  <c r="EZ199" i="1"/>
  <c r="FD199" i="1"/>
  <c r="FH199" i="1"/>
  <c r="FL199" i="1"/>
  <c r="FP199" i="1"/>
  <c r="FT199" i="1"/>
  <c r="FX199" i="1"/>
  <c r="G199" i="1"/>
  <c r="K199" i="1"/>
  <c r="O199" i="1"/>
  <c r="S199" i="1"/>
  <c r="W199" i="1"/>
  <c r="AA199" i="1"/>
  <c r="AE199" i="1"/>
  <c r="AI199" i="1"/>
  <c r="AM199" i="1"/>
  <c r="AQ199" i="1"/>
  <c r="AU199" i="1"/>
  <c r="AY199" i="1"/>
  <c r="BC199" i="1"/>
  <c r="BG199" i="1"/>
  <c r="BK199" i="1"/>
  <c r="BO199" i="1"/>
  <c r="BS199" i="1"/>
  <c r="BW199" i="1"/>
  <c r="CA199" i="1"/>
  <c r="CE199" i="1"/>
  <c r="CI199" i="1"/>
  <c r="CM199" i="1"/>
  <c r="CQ199" i="1"/>
  <c r="CU199" i="1"/>
  <c r="CY199" i="1"/>
  <c r="DC199" i="1"/>
  <c r="DG199" i="1"/>
  <c r="DK199" i="1"/>
  <c r="DO199" i="1"/>
  <c r="DS199" i="1"/>
  <c r="DW199" i="1"/>
  <c r="EA199" i="1"/>
  <c r="EE199" i="1"/>
  <c r="EI199" i="1"/>
  <c r="EM199" i="1"/>
  <c r="EQ199" i="1"/>
  <c r="EU199" i="1"/>
  <c r="EY199" i="1"/>
  <c r="FC199" i="1"/>
  <c r="FG199" i="1"/>
  <c r="FK199" i="1"/>
  <c r="FO199" i="1"/>
  <c r="FS199" i="1"/>
  <c r="FW199" i="1"/>
  <c r="I168" i="1"/>
  <c r="Q168" i="1"/>
  <c r="Y168" i="1"/>
  <c r="AG168" i="1"/>
  <c r="AO168" i="1"/>
  <c r="AW168" i="1"/>
  <c r="BE168" i="1"/>
  <c r="BM168" i="1"/>
  <c r="BU168" i="1"/>
  <c r="CC168" i="1"/>
  <c r="CK168" i="1"/>
  <c r="CS168" i="1"/>
  <c r="DA168" i="1"/>
  <c r="DI168" i="1"/>
  <c r="DQ168" i="1"/>
  <c r="DY168" i="1"/>
  <c r="EG168" i="1"/>
  <c r="EO168" i="1"/>
  <c r="EW168" i="1"/>
  <c r="FE168" i="1"/>
  <c r="FM168" i="1"/>
  <c r="FU168" i="1"/>
  <c r="DZ168" i="1"/>
  <c r="E199" i="1"/>
  <c r="I199" i="1"/>
  <c r="M199" i="1"/>
  <c r="Q199" i="1"/>
  <c r="U199" i="1"/>
  <c r="Y199" i="1"/>
  <c r="AC199" i="1"/>
  <c r="AG199" i="1"/>
  <c r="AK199" i="1"/>
  <c r="AO199" i="1"/>
  <c r="AS199" i="1"/>
  <c r="AW199" i="1"/>
  <c r="BA199" i="1"/>
  <c r="BE199" i="1"/>
  <c r="BI199" i="1"/>
  <c r="BM199" i="1"/>
  <c r="BQ199" i="1"/>
  <c r="BU199" i="1"/>
  <c r="BY199" i="1"/>
  <c r="CC199" i="1"/>
  <c r="CG199" i="1"/>
  <c r="CK199" i="1"/>
  <c r="CO199" i="1"/>
  <c r="CS199" i="1"/>
  <c r="CW199" i="1"/>
  <c r="DA199" i="1"/>
  <c r="DE199" i="1"/>
  <c r="DI199" i="1"/>
  <c r="DM199" i="1"/>
  <c r="DQ199" i="1"/>
  <c r="DU199" i="1"/>
  <c r="DY199" i="1"/>
  <c r="EC199" i="1"/>
  <c r="EG199" i="1"/>
  <c r="EK199" i="1"/>
  <c r="EO199" i="1"/>
  <c r="ES199" i="1"/>
  <c r="EW199" i="1"/>
  <c r="FA199" i="1"/>
  <c r="FE199" i="1"/>
  <c r="FI199" i="1"/>
  <c r="FM199" i="1"/>
  <c r="FQ199" i="1"/>
  <c r="FU199" i="1"/>
  <c r="FZ97" i="1"/>
  <c r="G168" i="1"/>
  <c r="O168" i="1"/>
  <c r="W168" i="1"/>
  <c r="AE168" i="1"/>
  <c r="AM168" i="1"/>
  <c r="AU168" i="1"/>
  <c r="BC168" i="1"/>
  <c r="BK168" i="1"/>
  <c r="BS168" i="1"/>
  <c r="CA168" i="1"/>
  <c r="CI168" i="1"/>
  <c r="CQ168" i="1"/>
  <c r="CY168" i="1"/>
  <c r="DG168" i="1"/>
  <c r="DO168" i="1"/>
  <c r="DW168" i="1"/>
  <c r="EE168" i="1"/>
  <c r="EM168" i="1"/>
  <c r="EU168" i="1"/>
  <c r="FC168" i="1"/>
  <c r="FK168" i="1"/>
  <c r="FS168" i="1"/>
  <c r="H168" i="1"/>
  <c r="P168" i="1"/>
  <c r="X168" i="1"/>
  <c r="AB168" i="1"/>
  <c r="AF168" i="1"/>
  <c r="AN168" i="1"/>
  <c r="AR168" i="1"/>
  <c r="AV168" i="1"/>
  <c r="BD168" i="1"/>
  <c r="BH168" i="1"/>
  <c r="BL168" i="1"/>
  <c r="BT168" i="1"/>
  <c r="BX168" i="1"/>
  <c r="CB168" i="1"/>
  <c r="CJ168" i="1"/>
  <c r="CN168" i="1"/>
  <c r="CR168" i="1"/>
  <c r="CZ168" i="1"/>
  <c r="DH168" i="1"/>
  <c r="EN168" i="1"/>
  <c r="FT168" i="1"/>
  <c r="FZ167" i="1"/>
  <c r="FZ270" i="1"/>
  <c r="AZ273" i="1"/>
  <c r="FZ297" i="1"/>
  <c r="C139" i="2" l="1"/>
  <c r="FC94" i="1"/>
  <c r="FC123" i="1" s="1"/>
  <c r="BR94" i="1"/>
  <c r="BR197" i="1" s="1"/>
  <c r="BR200" i="1" s="1"/>
  <c r="BR208" i="1" s="1"/>
  <c r="Q94" i="1"/>
  <c r="Q197" i="1" s="1"/>
  <c r="Q200" i="1" s="1"/>
  <c r="Q208" i="1" s="1"/>
  <c r="E94" i="1"/>
  <c r="E123" i="1" s="1"/>
  <c r="N94" i="1"/>
  <c r="N197" i="1" s="1"/>
  <c r="N200" i="1" s="1"/>
  <c r="N208" i="1" s="1"/>
  <c r="J94" i="1"/>
  <c r="J99" i="1" s="1"/>
  <c r="J139" i="1" s="1"/>
  <c r="I94" i="1"/>
  <c r="I123" i="1" s="1"/>
  <c r="H27" i="2"/>
  <c r="C141" i="2"/>
  <c r="X108" i="1"/>
  <c r="ES99" i="1"/>
  <c r="ES190" i="1" s="1"/>
  <c r="R141" i="1"/>
  <c r="R143" i="1" s="1"/>
  <c r="R145" i="1" s="1"/>
  <c r="R174" i="1"/>
  <c r="FJ174" i="1"/>
  <c r="AG123" i="1"/>
  <c r="ES197" i="1"/>
  <c r="ES200" i="1" s="1"/>
  <c r="ES208" i="1" s="1"/>
  <c r="CS123" i="1"/>
  <c r="BM99" i="1"/>
  <c r="BM173" i="1" s="1"/>
  <c r="U123" i="1"/>
  <c r="X173" i="1"/>
  <c r="R123" i="1"/>
  <c r="EC123" i="1"/>
  <c r="CS99" i="1"/>
  <c r="CS190" i="1" s="1"/>
  <c r="BK123" i="1"/>
  <c r="U99" i="1"/>
  <c r="U173" i="1" s="1"/>
  <c r="X190" i="1"/>
  <c r="X247" i="1" s="1"/>
  <c r="FI123" i="1"/>
  <c r="DI99" i="1"/>
  <c r="DI111" i="1" s="1"/>
  <c r="CC197" i="1"/>
  <c r="CC200" i="1" s="1"/>
  <c r="CC208" i="1" s="1"/>
  <c r="BK197" i="1"/>
  <c r="BK200" i="1" s="1"/>
  <c r="BK208" i="1" s="1"/>
  <c r="X105" i="1"/>
  <c r="X107" i="1" s="1"/>
  <c r="X109" i="1" s="1"/>
  <c r="X119" i="1" s="1"/>
  <c r="AI197" i="1"/>
  <c r="AI200" i="1" s="1"/>
  <c r="AI208" i="1" s="1"/>
  <c r="CG123" i="1"/>
  <c r="AC197" i="1"/>
  <c r="AC200" i="1" s="1"/>
  <c r="AC208" i="1" s="1"/>
  <c r="CA123" i="1"/>
  <c r="FM197" i="1"/>
  <c r="FM200" i="1" s="1"/>
  <c r="FM208" i="1" s="1"/>
  <c r="EG99" i="1"/>
  <c r="EG111" i="1" s="1"/>
  <c r="AQ123" i="1"/>
  <c r="BA123" i="1"/>
  <c r="FA197" i="1"/>
  <c r="FA200" i="1" s="1"/>
  <c r="FA208" i="1" s="1"/>
  <c r="AE123" i="1"/>
  <c r="CD99" i="1"/>
  <c r="CD139" i="1" s="1"/>
  <c r="AE197" i="1"/>
  <c r="AE200" i="1" s="1"/>
  <c r="AE208" i="1" s="1"/>
  <c r="W99" i="1"/>
  <c r="W173" i="1" s="1"/>
  <c r="DQ99" i="1"/>
  <c r="DQ173" i="1" s="1"/>
  <c r="EK197" i="1"/>
  <c r="EK200" i="1" s="1"/>
  <c r="EK208" i="1" s="1"/>
  <c r="CK99" i="1"/>
  <c r="CK173" i="1" s="1"/>
  <c r="BE197" i="1"/>
  <c r="BE200" i="1" s="1"/>
  <c r="BE208" i="1" s="1"/>
  <c r="CN123" i="1"/>
  <c r="CN99" i="1"/>
  <c r="CN147" i="1" s="1"/>
  <c r="FV99" i="1"/>
  <c r="FV141" i="1" s="1"/>
  <c r="FV123" i="1"/>
  <c r="CT123" i="1"/>
  <c r="CT99" i="1"/>
  <c r="CT108" i="1" s="1"/>
  <c r="BN99" i="1"/>
  <c r="BN100" i="1" s="1"/>
  <c r="BN123" i="1"/>
  <c r="AH197" i="1"/>
  <c r="AH200" i="1" s="1"/>
  <c r="AH208" i="1" s="1"/>
  <c r="AH99" i="1"/>
  <c r="AH190" i="1" s="1"/>
  <c r="CI99" i="1"/>
  <c r="CI111" i="1" s="1"/>
  <c r="CI123" i="1"/>
  <c r="EW123" i="1"/>
  <c r="DM123" i="1"/>
  <c r="CG197" i="1"/>
  <c r="CG200" i="1" s="1"/>
  <c r="CG208" i="1" s="1"/>
  <c r="BQ123" i="1"/>
  <c r="BS99" i="1"/>
  <c r="BS147" i="1" s="1"/>
  <c r="AQ197" i="1"/>
  <c r="AQ200" i="1" s="1"/>
  <c r="AQ208" i="1" s="1"/>
  <c r="K99" i="1"/>
  <c r="K111" i="1" s="1"/>
  <c r="BA99" i="1"/>
  <c r="BA147" i="1" s="1"/>
  <c r="E99" i="1"/>
  <c r="E173" i="1" s="1"/>
  <c r="AK123" i="1"/>
  <c r="FI99" i="1"/>
  <c r="FI173" i="1" s="1"/>
  <c r="EW197" i="1"/>
  <c r="EW200" i="1" s="1"/>
  <c r="EW208" i="1" s="1"/>
  <c r="EC99" i="1"/>
  <c r="EC108" i="1" s="1"/>
  <c r="DM99" i="1"/>
  <c r="DM139" i="1" s="1"/>
  <c r="CW99" i="1"/>
  <c r="CW111" i="1" s="1"/>
  <c r="CC123" i="1"/>
  <c r="BQ99" i="1"/>
  <c r="BQ108" i="1" s="1"/>
  <c r="BS123" i="1"/>
  <c r="AM99" i="1"/>
  <c r="AM111" i="1" s="1"/>
  <c r="V99" i="1"/>
  <c r="V149" i="1" s="1"/>
  <c r="AG99" i="1"/>
  <c r="AG190" i="1" s="1"/>
  <c r="X100" i="1"/>
  <c r="AI99" i="1"/>
  <c r="AI100" i="1" s="1"/>
  <c r="K197" i="1"/>
  <c r="K200" i="1" s="1"/>
  <c r="K208" i="1" s="1"/>
  <c r="F99" i="1"/>
  <c r="F173" i="1" s="1"/>
  <c r="E197" i="1"/>
  <c r="E200" i="1" s="1"/>
  <c r="E208" i="1" s="1"/>
  <c r="FF99" i="1"/>
  <c r="FF141" i="1" s="1"/>
  <c r="AW123" i="1"/>
  <c r="AK99" i="1"/>
  <c r="AK141" i="1" s="1"/>
  <c r="FM99" i="1"/>
  <c r="FM173" i="1" s="1"/>
  <c r="EG123" i="1"/>
  <c r="CW197" i="1"/>
  <c r="CW200" i="1" s="1"/>
  <c r="CW208" i="1" s="1"/>
  <c r="DG99" i="1"/>
  <c r="DG149" i="1" s="1"/>
  <c r="DZ99" i="1"/>
  <c r="DZ100" i="1" s="1"/>
  <c r="V197" i="1"/>
  <c r="V200" i="1" s="1"/>
  <c r="V208" i="1" s="1"/>
  <c r="X111" i="1"/>
  <c r="X115" i="1" s="1"/>
  <c r="F123" i="1"/>
  <c r="AC99" i="1"/>
  <c r="AC108" i="1" s="1"/>
  <c r="FF197" i="1"/>
  <c r="FF200" i="1" s="1"/>
  <c r="FF208" i="1" s="1"/>
  <c r="FW197" i="1"/>
  <c r="FW200" i="1" s="1"/>
  <c r="FW208" i="1" s="1"/>
  <c r="FW99" i="1"/>
  <c r="FW190" i="1" s="1"/>
  <c r="CQ123" i="1"/>
  <c r="CQ197" i="1"/>
  <c r="CQ200" i="1" s="1"/>
  <c r="CQ208" i="1" s="1"/>
  <c r="EJ99" i="1"/>
  <c r="EJ147" i="1" s="1"/>
  <c r="EJ123" i="1"/>
  <c r="L123" i="1"/>
  <c r="L197" i="1"/>
  <c r="L200" i="1" s="1"/>
  <c r="L208" i="1" s="1"/>
  <c r="FS99" i="1"/>
  <c r="FS100" i="1" s="1"/>
  <c r="FS197" i="1"/>
  <c r="FS200" i="1" s="1"/>
  <c r="FS208" i="1" s="1"/>
  <c r="FS123" i="1"/>
  <c r="DW197" i="1"/>
  <c r="DW200" i="1" s="1"/>
  <c r="DW208" i="1" s="1"/>
  <c r="DW99" i="1"/>
  <c r="DW190" i="1" s="1"/>
  <c r="CM197" i="1"/>
  <c r="CM200" i="1" s="1"/>
  <c r="CM208" i="1" s="1"/>
  <c r="CM123" i="1"/>
  <c r="CM99" i="1"/>
  <c r="CM108" i="1" s="1"/>
  <c r="BW123" i="1"/>
  <c r="BW99" i="1"/>
  <c r="BW173" i="1" s="1"/>
  <c r="BW197" i="1"/>
  <c r="BW200" i="1" s="1"/>
  <c r="BW208" i="1" s="1"/>
  <c r="DT197" i="1"/>
  <c r="DT200" i="1" s="1"/>
  <c r="DT208" i="1" s="1"/>
  <c r="DT99" i="1"/>
  <c r="DT190" i="1" s="1"/>
  <c r="CD200" i="1"/>
  <c r="CD208" i="1" s="1"/>
  <c r="DG123" i="1"/>
  <c r="W123" i="1"/>
  <c r="AH123" i="1"/>
  <c r="CI197" i="1"/>
  <c r="CI200" i="1" s="1"/>
  <c r="CI208" i="1" s="1"/>
  <c r="BG99" i="1"/>
  <c r="BG108" i="1" s="1"/>
  <c r="F200" i="1"/>
  <c r="F208" i="1" s="1"/>
  <c r="FQ123" i="1"/>
  <c r="CD123" i="1"/>
  <c r="FC99" i="1"/>
  <c r="FC111" i="1" s="1"/>
  <c r="BG123" i="1"/>
  <c r="Q99" i="1"/>
  <c r="Q173" i="1" s="1"/>
  <c r="DU99" i="1"/>
  <c r="DU139" i="1" s="1"/>
  <c r="CA99" i="1"/>
  <c r="CA100" i="1" s="1"/>
  <c r="AU99" i="1"/>
  <c r="AU100" i="1" s="1"/>
  <c r="G197" i="1"/>
  <c r="G200" i="1" s="1"/>
  <c r="G208" i="1" s="1"/>
  <c r="AX123" i="1"/>
  <c r="DJ197" i="1"/>
  <c r="DJ200" i="1" s="1"/>
  <c r="DJ208" i="1" s="1"/>
  <c r="BH197" i="1"/>
  <c r="BH200" i="1" s="1"/>
  <c r="BH208" i="1" s="1"/>
  <c r="DQ197" i="1"/>
  <c r="DQ200" i="1" s="1"/>
  <c r="DQ208" i="1" s="1"/>
  <c r="DA123" i="1"/>
  <c r="CK197" i="1"/>
  <c r="CK200" i="1" s="1"/>
  <c r="CK208" i="1" s="1"/>
  <c r="BU123" i="1"/>
  <c r="FW123" i="1"/>
  <c r="AM123" i="1"/>
  <c r="EQ123" i="1"/>
  <c r="CT197" i="1"/>
  <c r="CT200" i="1" s="1"/>
  <c r="CT208" i="1" s="1"/>
  <c r="EP99" i="1"/>
  <c r="EP100" i="1" s="1"/>
  <c r="AL99" i="1"/>
  <c r="AL141" i="1" s="1"/>
  <c r="DE123" i="1"/>
  <c r="BY123" i="1"/>
  <c r="AB99" i="1"/>
  <c r="AB147" i="1" s="1"/>
  <c r="EK99" i="1"/>
  <c r="EK100" i="1" s="1"/>
  <c r="DU123" i="1"/>
  <c r="EM99" i="1"/>
  <c r="EM108" i="1" s="1"/>
  <c r="BE99" i="1"/>
  <c r="BE190" i="1" s="1"/>
  <c r="EQ197" i="1"/>
  <c r="EQ200" i="1" s="1"/>
  <c r="EQ208" i="1" s="1"/>
  <c r="S197" i="1"/>
  <c r="S200" i="1" s="1"/>
  <c r="S208" i="1" s="1"/>
  <c r="AO197" i="1"/>
  <c r="AO200" i="1" s="1"/>
  <c r="AO208" i="1" s="1"/>
  <c r="Q123" i="1"/>
  <c r="FJ197" i="1"/>
  <c r="FJ200" i="1" s="1"/>
  <c r="FJ208" i="1" s="1"/>
  <c r="EP123" i="1"/>
  <c r="M197" i="1"/>
  <c r="M200" i="1" s="1"/>
  <c r="M208" i="1" s="1"/>
  <c r="H197" i="1"/>
  <c r="H200" i="1" s="1"/>
  <c r="H208" i="1" s="1"/>
  <c r="H99" i="1"/>
  <c r="H147" i="1" s="1"/>
  <c r="DR123" i="1"/>
  <c r="DR197" i="1"/>
  <c r="DR200" i="1" s="1"/>
  <c r="DR208" i="1" s="1"/>
  <c r="BF99" i="1"/>
  <c r="BF147" i="1" s="1"/>
  <c r="BF123" i="1"/>
  <c r="EA123" i="1"/>
  <c r="EA99" i="1"/>
  <c r="EA111" i="1" s="1"/>
  <c r="EA197" i="1"/>
  <c r="EA200" i="1" s="1"/>
  <c r="EA208" i="1" s="1"/>
  <c r="DK197" i="1"/>
  <c r="DK200" i="1" s="1"/>
  <c r="DK208" i="1" s="1"/>
  <c r="DK123" i="1"/>
  <c r="DK99" i="1"/>
  <c r="DK147" i="1" s="1"/>
  <c r="CJ99" i="1"/>
  <c r="CJ147" i="1" s="1"/>
  <c r="CJ123" i="1"/>
  <c r="CJ197" i="1"/>
  <c r="CJ200" i="1" s="1"/>
  <c r="CJ208" i="1" s="1"/>
  <c r="BD197" i="1"/>
  <c r="BD200" i="1" s="1"/>
  <c r="BD208" i="1" s="1"/>
  <c r="BD99" i="1"/>
  <c r="BD100" i="1" s="1"/>
  <c r="BD123" i="1"/>
  <c r="BX99" i="1"/>
  <c r="BX149" i="1" s="1"/>
  <c r="BX197" i="1"/>
  <c r="BX200" i="1" s="1"/>
  <c r="BX208" i="1" s="1"/>
  <c r="BX123" i="1"/>
  <c r="AR197" i="1"/>
  <c r="AR200" i="1" s="1"/>
  <c r="AR208" i="1" s="1"/>
  <c r="AR123" i="1"/>
  <c r="AR99" i="1"/>
  <c r="AR147" i="1" s="1"/>
  <c r="DW123" i="1"/>
  <c r="O99" i="1"/>
  <c r="O111" i="1" s="1"/>
  <c r="I99" i="1"/>
  <c r="I108" i="1" s="1"/>
  <c r="AA99" i="1"/>
  <c r="AA190" i="1" s="1"/>
  <c r="ED197" i="1"/>
  <c r="ED200" i="1" s="1"/>
  <c r="ED208" i="1" s="1"/>
  <c r="AX197" i="1"/>
  <c r="AX200" i="1" s="1"/>
  <c r="AX208" i="1" s="1"/>
  <c r="FV197" i="1"/>
  <c r="FV200" i="1" s="1"/>
  <c r="FV208" i="1" s="1"/>
  <c r="DZ200" i="1"/>
  <c r="DZ208" i="1" s="1"/>
  <c r="DT123" i="1"/>
  <c r="CN197" i="1"/>
  <c r="CN200" i="1" s="1"/>
  <c r="CN208" i="1" s="1"/>
  <c r="BH99" i="1"/>
  <c r="BH105" i="1" s="1"/>
  <c r="BH107" i="1" s="1"/>
  <c r="AB197" i="1"/>
  <c r="AB200" i="1" s="1"/>
  <c r="AB208" i="1" s="1"/>
  <c r="FQ99" i="1"/>
  <c r="FQ149" i="1" s="1"/>
  <c r="FA123" i="1"/>
  <c r="DA99" i="1"/>
  <c r="DA111" i="1" s="1"/>
  <c r="CO123" i="1"/>
  <c r="BU99" i="1"/>
  <c r="BU190" i="1" s="1"/>
  <c r="BI123" i="1"/>
  <c r="CQ99" i="1"/>
  <c r="CQ108" i="1" s="1"/>
  <c r="AU123" i="1"/>
  <c r="G99" i="1"/>
  <c r="G173" i="1" s="1"/>
  <c r="DZ123" i="1"/>
  <c r="N99" i="1"/>
  <c r="N111" i="1" s="1"/>
  <c r="AS197" i="1"/>
  <c r="AS200" i="1" s="1"/>
  <c r="AS208" i="1" s="1"/>
  <c r="AY123" i="1"/>
  <c r="S99" i="1"/>
  <c r="S147" i="1" s="1"/>
  <c r="CH197" i="1"/>
  <c r="CH200" i="1" s="1"/>
  <c r="CH208" i="1" s="1"/>
  <c r="AP123" i="1"/>
  <c r="AO123" i="1"/>
  <c r="BN197" i="1"/>
  <c r="BN200" i="1" s="1"/>
  <c r="BN208" i="1" s="1"/>
  <c r="M123" i="1"/>
  <c r="Y123" i="1"/>
  <c r="L99" i="1"/>
  <c r="CE123" i="1"/>
  <c r="DJ123" i="1"/>
  <c r="FR197" i="1"/>
  <c r="FR200" i="1" s="1"/>
  <c r="FR208" i="1" s="1"/>
  <c r="FR99" i="1"/>
  <c r="FR190" i="1" s="1"/>
  <c r="FB123" i="1"/>
  <c r="FB197" i="1"/>
  <c r="FB200" i="1" s="1"/>
  <c r="FB208" i="1" s="1"/>
  <c r="EL99" i="1"/>
  <c r="EL190" i="1" s="1"/>
  <c r="EL123" i="1"/>
  <c r="EL197" i="1"/>
  <c r="EL200" i="1" s="1"/>
  <c r="EL208" i="1" s="1"/>
  <c r="DV123" i="1"/>
  <c r="DV197" i="1"/>
  <c r="DV200" i="1" s="1"/>
  <c r="DV208" i="1" s="1"/>
  <c r="DF197" i="1"/>
  <c r="DF200" i="1" s="1"/>
  <c r="DF208" i="1" s="1"/>
  <c r="DF99" i="1"/>
  <c r="DF190" i="1" s="1"/>
  <c r="CP99" i="1"/>
  <c r="CP123" i="1"/>
  <c r="CP197" i="1"/>
  <c r="CP200" i="1" s="1"/>
  <c r="CP208" i="1" s="1"/>
  <c r="BZ99" i="1"/>
  <c r="BZ141" i="1" s="1"/>
  <c r="BZ197" i="1"/>
  <c r="BZ200" i="1" s="1"/>
  <c r="BZ208" i="1" s="1"/>
  <c r="BZ123" i="1"/>
  <c r="BJ99" i="1"/>
  <c r="BJ147" i="1" s="1"/>
  <c r="BJ197" i="1"/>
  <c r="BJ200" i="1" s="1"/>
  <c r="BJ208" i="1" s="1"/>
  <c r="BJ123" i="1"/>
  <c r="AT197" i="1"/>
  <c r="AT200" i="1" s="1"/>
  <c r="AT208" i="1" s="1"/>
  <c r="AT99" i="1"/>
  <c r="AT190" i="1" s="1"/>
  <c r="AD123" i="1"/>
  <c r="AD197" i="1"/>
  <c r="AD200" i="1" s="1"/>
  <c r="AD208" i="1" s="1"/>
  <c r="FK123" i="1"/>
  <c r="FK99" i="1"/>
  <c r="FK111" i="1" s="1"/>
  <c r="FK197" i="1"/>
  <c r="FK200" i="1" s="1"/>
  <c r="FK208" i="1" s="1"/>
  <c r="EU197" i="1"/>
  <c r="EU200" i="1" s="1"/>
  <c r="EU208" i="1" s="1"/>
  <c r="EU123" i="1"/>
  <c r="EU99" i="1"/>
  <c r="EE99" i="1"/>
  <c r="EE197" i="1"/>
  <c r="EE200" i="1" s="1"/>
  <c r="EE208" i="1" s="1"/>
  <c r="EE123" i="1"/>
  <c r="CY99" i="1"/>
  <c r="CY173" i="1" s="1"/>
  <c r="CY197" i="1"/>
  <c r="CY200" i="1" s="1"/>
  <c r="CY208" i="1" s="1"/>
  <c r="CY123" i="1"/>
  <c r="BO197" i="1"/>
  <c r="BO200" i="1" s="1"/>
  <c r="BO208" i="1" s="1"/>
  <c r="BO123" i="1"/>
  <c r="BO99" i="1"/>
  <c r="BO190" i="1" s="1"/>
  <c r="FH99" i="1"/>
  <c r="FH111" i="1" s="1"/>
  <c r="FH197" i="1"/>
  <c r="FH200" i="1" s="1"/>
  <c r="FH208" i="1" s="1"/>
  <c r="FH123" i="1"/>
  <c r="T197" i="1"/>
  <c r="T200" i="1" s="1"/>
  <c r="T208" i="1" s="1"/>
  <c r="T99" i="1"/>
  <c r="T111" i="1" s="1"/>
  <c r="T123" i="1"/>
  <c r="D99" i="1"/>
  <c r="D197" i="1"/>
  <c r="D200" i="1" s="1"/>
  <c r="D208" i="1" s="1"/>
  <c r="D123" i="1"/>
  <c r="FT123" i="1"/>
  <c r="FT197" i="1"/>
  <c r="FT200" i="1" s="1"/>
  <c r="FT208" i="1" s="1"/>
  <c r="EP200" i="1"/>
  <c r="EP208" i="1" s="1"/>
  <c r="EJ197" i="1"/>
  <c r="EJ200" i="1" s="1"/>
  <c r="EJ208" i="1" s="1"/>
  <c r="DD99" i="1"/>
  <c r="DD105" i="1" s="1"/>
  <c r="DD107" i="1" s="1"/>
  <c r="FU123" i="1"/>
  <c r="FE123" i="1"/>
  <c r="EO123" i="1"/>
  <c r="DY123" i="1"/>
  <c r="DE99" i="1"/>
  <c r="DE173" i="1" s="1"/>
  <c r="CO99" i="1"/>
  <c r="CO100" i="1" s="1"/>
  <c r="BY99" i="1"/>
  <c r="BY100" i="1" s="1"/>
  <c r="BI99" i="1"/>
  <c r="BI139" i="1" s="1"/>
  <c r="BT99" i="1"/>
  <c r="BT190" i="1" s="1"/>
  <c r="AN99" i="1"/>
  <c r="H123" i="1"/>
  <c r="FG99" i="1"/>
  <c r="FG190" i="1" s="1"/>
  <c r="EM123" i="1"/>
  <c r="DO99" i="1"/>
  <c r="DO190" i="1" s="1"/>
  <c r="BC99" i="1"/>
  <c r="BC190" i="1" s="1"/>
  <c r="O123" i="1"/>
  <c r="DN99" i="1"/>
  <c r="DN100" i="1" s="1"/>
  <c r="BR99" i="1"/>
  <c r="BR141" i="1" s="1"/>
  <c r="N123" i="1"/>
  <c r="I197" i="1"/>
  <c r="I200" i="1" s="1"/>
  <c r="I208" i="1" s="1"/>
  <c r="CU99" i="1"/>
  <c r="CU111" i="1" s="1"/>
  <c r="CE197" i="1"/>
  <c r="CE200" i="1" s="1"/>
  <c r="CE208" i="1" s="1"/>
  <c r="AY197" i="1"/>
  <c r="AY200" i="1" s="1"/>
  <c r="AY208" i="1" s="1"/>
  <c r="AA123" i="1"/>
  <c r="ET99" i="1"/>
  <c r="ET108" i="1" s="1"/>
  <c r="CX99" i="1"/>
  <c r="CX141" i="1" s="1"/>
  <c r="BB99" i="1"/>
  <c r="BB190" i="1" s="1"/>
  <c r="AL123" i="1"/>
  <c r="Y99" i="1"/>
  <c r="Y141" i="1" s="1"/>
  <c r="ET200" i="1"/>
  <c r="ET208" i="1" s="1"/>
  <c r="CX200" i="1"/>
  <c r="CX208" i="1" s="1"/>
  <c r="BB200" i="1"/>
  <c r="BB208" i="1" s="1"/>
  <c r="AL200" i="1"/>
  <c r="AL208" i="1" s="1"/>
  <c r="DD123" i="1"/>
  <c r="FU99" i="1"/>
  <c r="FU100" i="1" s="1"/>
  <c r="FE99" i="1"/>
  <c r="FE105" i="1" s="1"/>
  <c r="FE107" i="1" s="1"/>
  <c r="EO99" i="1"/>
  <c r="EO141" i="1" s="1"/>
  <c r="DY99" i="1"/>
  <c r="DY111" i="1" s="1"/>
  <c r="BT197" i="1"/>
  <c r="BT200" i="1" s="1"/>
  <c r="BT208" i="1" s="1"/>
  <c r="AN123" i="1"/>
  <c r="FG123" i="1"/>
  <c r="DO123" i="1"/>
  <c r="BC123" i="1"/>
  <c r="DN123" i="1"/>
  <c r="BR123" i="1"/>
  <c r="AS123" i="1"/>
  <c r="CU123" i="1"/>
  <c r="ED99" i="1"/>
  <c r="ED108" i="1" s="1"/>
  <c r="CH99" i="1"/>
  <c r="FJ99" i="1"/>
  <c r="FJ111" i="1" s="1"/>
  <c r="ET123" i="1"/>
  <c r="CX123" i="1"/>
  <c r="BB123" i="1"/>
  <c r="R197" i="1"/>
  <c r="R200" i="1" s="1"/>
  <c r="R208" i="1" s="1"/>
  <c r="EY123" i="1"/>
  <c r="EY99" i="1"/>
  <c r="EY108" i="1" s="1"/>
  <c r="EY197" i="1"/>
  <c r="EY200" i="1" s="1"/>
  <c r="EY208" i="1" s="1"/>
  <c r="DS197" i="1"/>
  <c r="DS200" i="1" s="1"/>
  <c r="DS208" i="1" s="1"/>
  <c r="DS123" i="1"/>
  <c r="DS99" i="1"/>
  <c r="DS105" i="1" s="1"/>
  <c r="DS107" i="1" s="1"/>
  <c r="CV99" i="1"/>
  <c r="CV197" i="1"/>
  <c r="CV200" i="1" s="1"/>
  <c r="CV208" i="1" s="1"/>
  <c r="CV123" i="1"/>
  <c r="BP197" i="1"/>
  <c r="BP200" i="1" s="1"/>
  <c r="BP208" i="1" s="1"/>
  <c r="BP123" i="1"/>
  <c r="BP99" i="1"/>
  <c r="BP190" i="1" s="1"/>
  <c r="AZ197" i="1"/>
  <c r="AZ200" i="1" s="1"/>
  <c r="AZ208" i="1" s="1"/>
  <c r="AZ123" i="1"/>
  <c r="AZ99" i="1"/>
  <c r="AZ190" i="1" s="1"/>
  <c r="EN197" i="1"/>
  <c r="EN200" i="1" s="1"/>
  <c r="EN208" i="1" s="1"/>
  <c r="EN99" i="1"/>
  <c r="EN111" i="1" s="1"/>
  <c r="CB197" i="1"/>
  <c r="CB200" i="1" s="1"/>
  <c r="CB208" i="1" s="1"/>
  <c r="CB99" i="1"/>
  <c r="CB173" i="1" s="1"/>
  <c r="BL99" i="1"/>
  <c r="BL173" i="1" s="1"/>
  <c r="BL123" i="1"/>
  <c r="AV123" i="1"/>
  <c r="AV197" i="1"/>
  <c r="AV200" i="1" s="1"/>
  <c r="AV208" i="1" s="1"/>
  <c r="P197" i="1"/>
  <c r="P200" i="1" s="1"/>
  <c r="P208" i="1" s="1"/>
  <c r="P123" i="1"/>
  <c r="P99" i="1"/>
  <c r="P149" i="1" s="1"/>
  <c r="FO99" i="1"/>
  <c r="FO147" i="1" s="1"/>
  <c r="FO197" i="1"/>
  <c r="FO200" i="1" s="1"/>
  <c r="FO208" i="1" s="1"/>
  <c r="FO123" i="1"/>
  <c r="EI99" i="1"/>
  <c r="EI111" i="1" s="1"/>
  <c r="EI197" i="1"/>
  <c r="EI200" i="1" s="1"/>
  <c r="EI208" i="1" s="1"/>
  <c r="EI123" i="1"/>
  <c r="DL197" i="1"/>
  <c r="DL123" i="1"/>
  <c r="DL99" i="1"/>
  <c r="DL100" i="1" s="1"/>
  <c r="CF123" i="1"/>
  <c r="CF99" i="1"/>
  <c r="CF190" i="1" s="1"/>
  <c r="CF197" i="1"/>
  <c r="CF200" i="1" s="1"/>
  <c r="CF208" i="1" s="1"/>
  <c r="AJ99" i="1"/>
  <c r="AJ173" i="1" s="1"/>
  <c r="AJ197" i="1"/>
  <c r="AJ200" i="1" s="1"/>
  <c r="AJ208" i="1" s="1"/>
  <c r="AJ123" i="1"/>
  <c r="DC99" i="1"/>
  <c r="DC100" i="1" s="1"/>
  <c r="DC197" i="1"/>
  <c r="DC200" i="1" s="1"/>
  <c r="DC208" i="1" s="1"/>
  <c r="DC123" i="1"/>
  <c r="DL200" i="1"/>
  <c r="DL208" i="1" s="1"/>
  <c r="DN200" i="1"/>
  <c r="DN208" i="1" s="1"/>
  <c r="DB123" i="1"/>
  <c r="AT123" i="1"/>
  <c r="DF123" i="1"/>
  <c r="BV197" i="1"/>
  <c r="BV200" i="1" s="1"/>
  <c r="BV208" i="1" s="1"/>
  <c r="AD99" i="1"/>
  <c r="AD100" i="1" s="1"/>
  <c r="DX123" i="1"/>
  <c r="FR123" i="1"/>
  <c r="FB99" i="1"/>
  <c r="FB108" i="1" s="1"/>
  <c r="DV99" i="1"/>
  <c r="DV100" i="1" s="1"/>
  <c r="BG200" i="1"/>
  <c r="BG208" i="1" s="1"/>
  <c r="AA200" i="1"/>
  <c r="AA208" i="1" s="1"/>
  <c r="DH197" i="1"/>
  <c r="DH200" i="1" s="1"/>
  <c r="DH208" i="1" s="1"/>
  <c r="Z99" i="1"/>
  <c r="EF99" i="1"/>
  <c r="EF147" i="1" s="1"/>
  <c r="EF197" i="1"/>
  <c r="EF200" i="1" s="1"/>
  <c r="EF208" i="1" s="1"/>
  <c r="EF123" i="1"/>
  <c r="DP123" i="1"/>
  <c r="DP99" i="1"/>
  <c r="DP108" i="1" s="1"/>
  <c r="DP197" i="1"/>
  <c r="DP200" i="1" s="1"/>
  <c r="DP208" i="1" s="1"/>
  <c r="CZ197" i="1"/>
  <c r="CZ200" i="1" s="1"/>
  <c r="CZ208" i="1" s="1"/>
  <c r="CZ123" i="1"/>
  <c r="CZ99" i="1"/>
  <c r="FX197" i="1"/>
  <c r="FX200" i="1" s="1"/>
  <c r="FX208" i="1" s="1"/>
  <c r="FX123" i="1"/>
  <c r="FX99" i="1"/>
  <c r="FX149" i="1" s="1"/>
  <c r="ER123" i="1"/>
  <c r="ER99" i="1"/>
  <c r="ER149" i="1" s="1"/>
  <c r="ER197" i="1"/>
  <c r="ER200" i="1" s="1"/>
  <c r="ER208" i="1" s="1"/>
  <c r="EB197" i="1"/>
  <c r="EB200" i="1" s="1"/>
  <c r="EB208" i="1" s="1"/>
  <c r="EB123" i="1"/>
  <c r="EB99" i="1"/>
  <c r="EB147" i="1" s="1"/>
  <c r="AX139" i="1"/>
  <c r="BQ139" i="1"/>
  <c r="BQ141" i="1"/>
  <c r="BQ174" i="1"/>
  <c r="AK174" i="1"/>
  <c r="FP197" i="1"/>
  <c r="FP200" i="1" s="1"/>
  <c r="FP208" i="1" s="1"/>
  <c r="FP123" i="1"/>
  <c r="FP99" i="1"/>
  <c r="FP190" i="1" s="1"/>
  <c r="EZ197" i="1"/>
  <c r="EZ200" i="1" s="1"/>
  <c r="EZ208" i="1" s="1"/>
  <c r="EZ123" i="1"/>
  <c r="EZ99" i="1"/>
  <c r="FL99" i="1"/>
  <c r="FL197" i="1"/>
  <c r="FL200" i="1" s="1"/>
  <c r="FL208" i="1" s="1"/>
  <c r="FL123" i="1"/>
  <c r="EV123" i="1"/>
  <c r="EV99" i="1"/>
  <c r="EV197" i="1"/>
  <c r="EV200" i="1" s="1"/>
  <c r="EV208" i="1" s="1"/>
  <c r="AN200" i="1"/>
  <c r="AN208" i="1" s="1"/>
  <c r="X200" i="1"/>
  <c r="X208" i="1" s="1"/>
  <c r="CL200" i="1"/>
  <c r="CL208" i="1" s="1"/>
  <c r="Z200" i="1"/>
  <c r="Z208" i="1" s="1"/>
  <c r="FQ200" i="1"/>
  <c r="FQ208" i="1" s="1"/>
  <c r="DE200" i="1"/>
  <c r="DE208" i="1" s="1"/>
  <c r="DB197" i="1"/>
  <c r="DB200" i="1" s="1"/>
  <c r="DB208" i="1" s="1"/>
  <c r="BF197" i="1"/>
  <c r="BF200" i="1" s="1"/>
  <c r="BF208" i="1" s="1"/>
  <c r="AP197" i="1"/>
  <c r="AP200" i="1" s="1"/>
  <c r="AP208" i="1" s="1"/>
  <c r="FD99" i="1"/>
  <c r="FD149" i="1" s="1"/>
  <c r="EN123" i="1"/>
  <c r="DX197" i="1"/>
  <c r="DX200" i="1" s="1"/>
  <c r="DX208" i="1" s="1"/>
  <c r="CR99" i="1"/>
  <c r="CR108" i="1" s="1"/>
  <c r="CB123" i="1"/>
  <c r="BL197" i="1"/>
  <c r="BL200" i="1" s="1"/>
  <c r="BL208" i="1" s="1"/>
  <c r="AF99" i="1"/>
  <c r="AF100" i="1" s="1"/>
  <c r="FN99" i="1"/>
  <c r="FN173" i="1" s="1"/>
  <c r="EX99" i="1"/>
  <c r="EX173" i="1" s="1"/>
  <c r="EH99" i="1"/>
  <c r="EH111" i="1" s="1"/>
  <c r="CL99" i="1"/>
  <c r="CL111" i="1" s="1"/>
  <c r="Z123" i="1"/>
  <c r="EH200" i="1"/>
  <c r="EH208" i="1" s="1"/>
  <c r="DR99" i="1"/>
  <c r="DR139" i="1" s="1"/>
  <c r="BV99" i="1"/>
  <c r="BV105" i="1" s="1"/>
  <c r="BV107" i="1" s="1"/>
  <c r="FT99" i="1"/>
  <c r="FT149" i="1" s="1"/>
  <c r="FD123" i="1"/>
  <c r="DH99" i="1"/>
  <c r="DH190" i="1" s="1"/>
  <c r="CR123" i="1"/>
  <c r="AV99" i="1"/>
  <c r="AF123" i="1"/>
  <c r="FN123" i="1"/>
  <c r="EX123" i="1"/>
  <c r="EH123" i="1"/>
  <c r="CL123" i="1"/>
  <c r="FN200" i="1"/>
  <c r="FN208" i="1" s="1"/>
  <c r="EX200" i="1"/>
  <c r="EX208" i="1" s="1"/>
  <c r="BY200" i="1"/>
  <c r="BY208" i="1" s="1"/>
  <c r="EW174" i="1"/>
  <c r="EW139" i="1"/>
  <c r="DE174" i="1"/>
  <c r="DE141" i="1"/>
  <c r="DE139" i="1"/>
  <c r="EC200" i="1"/>
  <c r="EC208" i="1" s="1"/>
  <c r="DM200" i="1"/>
  <c r="DM208" i="1" s="1"/>
  <c r="DO200" i="1"/>
  <c r="DO208" i="1" s="1"/>
  <c r="BS200" i="1"/>
  <c r="BS208" i="1" s="1"/>
  <c r="BC200" i="1"/>
  <c r="BC208" i="1" s="1"/>
  <c r="AM200" i="1"/>
  <c r="AM208" i="1" s="1"/>
  <c r="W200" i="1"/>
  <c r="W208" i="1" s="1"/>
  <c r="FI200" i="1"/>
  <c r="FI208" i="1" s="1"/>
  <c r="BA200" i="1"/>
  <c r="BA208" i="1" s="1"/>
  <c r="EG200" i="1"/>
  <c r="EG208" i="1" s="1"/>
  <c r="DA200" i="1"/>
  <c r="DA208" i="1" s="1"/>
  <c r="BU200" i="1"/>
  <c r="BU208" i="1" s="1"/>
  <c r="Y200" i="1"/>
  <c r="Y208" i="1" s="1"/>
  <c r="DU200" i="1"/>
  <c r="DU208" i="1" s="1"/>
  <c r="CO200" i="1"/>
  <c r="CO208" i="1" s="1"/>
  <c r="BI200" i="1"/>
  <c r="BI208" i="1" s="1"/>
  <c r="BQ200" i="1"/>
  <c r="BQ208" i="1" s="1"/>
  <c r="DJ141" i="1"/>
  <c r="CW139" i="1"/>
  <c r="AX141" i="1"/>
  <c r="EH136" i="1"/>
  <c r="EH174" i="1" s="1"/>
  <c r="EX136" i="1"/>
  <c r="EX139" i="1" s="1"/>
  <c r="EO174" i="1"/>
  <c r="CS174" i="1"/>
  <c r="CS139" i="1"/>
  <c r="FU174" i="1"/>
  <c r="DQ174" i="1"/>
  <c r="DQ139" i="1"/>
  <c r="DQ141" i="1"/>
  <c r="BU174" i="1"/>
  <c r="BU141" i="1"/>
  <c r="BU139" i="1"/>
  <c r="FE174" i="1"/>
  <c r="I174" i="1"/>
  <c r="EK139" i="1"/>
  <c r="CO141" i="1"/>
  <c r="CO143" i="1" s="1"/>
  <c r="CO145" i="1" s="1"/>
  <c r="EC141" i="1"/>
  <c r="EC143" i="1" s="1"/>
  <c r="EC145" i="1" s="1"/>
  <c r="CW141" i="1"/>
  <c r="CO174" i="1"/>
  <c r="BE174" i="1"/>
  <c r="DJ174" i="1"/>
  <c r="FU200" i="1"/>
  <c r="FU208" i="1" s="1"/>
  <c r="FE200" i="1"/>
  <c r="FE208" i="1" s="1"/>
  <c r="EO200" i="1"/>
  <c r="EO208" i="1" s="1"/>
  <c r="DY200" i="1"/>
  <c r="DY208" i="1" s="1"/>
  <c r="DI200" i="1"/>
  <c r="DI208" i="1" s="1"/>
  <c r="CS200" i="1"/>
  <c r="CS208" i="1" s="1"/>
  <c r="BM200" i="1"/>
  <c r="BM208" i="1" s="1"/>
  <c r="AW200" i="1"/>
  <c r="AW208" i="1" s="1"/>
  <c r="AG200" i="1"/>
  <c r="AG208" i="1" s="1"/>
  <c r="DD200" i="1"/>
  <c r="DD208" i="1" s="1"/>
  <c r="FG200" i="1"/>
  <c r="FG208" i="1" s="1"/>
  <c r="CU200" i="1"/>
  <c r="CU208" i="1" s="1"/>
  <c r="EM200" i="1"/>
  <c r="EM208" i="1" s="1"/>
  <c r="DG200" i="1"/>
  <c r="DG208" i="1" s="1"/>
  <c r="CA200" i="1"/>
  <c r="CA208" i="1" s="1"/>
  <c r="AU200" i="1"/>
  <c r="AU208" i="1" s="1"/>
  <c r="O200" i="1"/>
  <c r="O208" i="1" s="1"/>
  <c r="U200" i="1"/>
  <c r="U208" i="1" s="1"/>
  <c r="FD200" i="1"/>
  <c r="FD208" i="1" s="1"/>
  <c r="CR200" i="1"/>
  <c r="CR208" i="1" s="1"/>
  <c r="AF200" i="1"/>
  <c r="AF208" i="1" s="1"/>
  <c r="AK200" i="1"/>
  <c r="AK208" i="1" s="1"/>
  <c r="EL174" i="1"/>
  <c r="EL139" i="1"/>
  <c r="AG139" i="1"/>
  <c r="AG174" i="1"/>
  <c r="AG141" i="1"/>
  <c r="EW141" i="1"/>
  <c r="FJ141" i="1"/>
  <c r="FJ143" i="1" s="1"/>
  <c r="FJ145" i="1" s="1"/>
  <c r="CG141" i="1"/>
  <c r="CG174" i="1"/>
  <c r="BR174" i="1"/>
  <c r="DY141" i="1"/>
  <c r="DY139" i="1"/>
  <c r="DY174" i="1"/>
  <c r="FB174" i="1"/>
  <c r="AW141" i="1"/>
  <c r="AW174" i="1"/>
  <c r="AW139" i="1"/>
  <c r="DA139" i="1"/>
  <c r="DA141" i="1"/>
  <c r="AS139" i="1"/>
  <c r="AS141" i="1"/>
  <c r="Q174" i="1"/>
  <c r="BA174" i="1"/>
  <c r="DV139" i="1"/>
  <c r="DV141" i="1"/>
  <c r="BF141" i="1"/>
  <c r="BF143" i="1" s="1"/>
  <c r="BF145" i="1" s="1"/>
  <c r="FT131" i="1"/>
  <c r="FT134" i="1" s="1"/>
  <c r="FT136" i="1" s="1"/>
  <c r="EN131" i="1"/>
  <c r="EN134" i="1" s="1"/>
  <c r="EN136" i="1" s="1"/>
  <c r="DH131" i="1"/>
  <c r="DH134" i="1" s="1"/>
  <c r="DH136" i="1" s="1"/>
  <c r="CB131" i="1"/>
  <c r="CB134" i="1" s="1"/>
  <c r="CB136" i="1" s="1"/>
  <c r="BL131" i="1"/>
  <c r="BL134" i="1" s="1"/>
  <c r="BL136" i="1" s="1"/>
  <c r="AV131" i="1"/>
  <c r="AV134" i="1" s="1"/>
  <c r="AV136" i="1" s="1"/>
  <c r="P131" i="1"/>
  <c r="P134" i="1" s="1"/>
  <c r="P136" i="1" s="1"/>
  <c r="FR174" i="1"/>
  <c r="FR141" i="1"/>
  <c r="FR139" i="1"/>
  <c r="AD139" i="1"/>
  <c r="AD174" i="1"/>
  <c r="AD141" i="1"/>
  <c r="N141" i="1"/>
  <c r="N139" i="1"/>
  <c r="N174" i="1"/>
  <c r="DU174" i="1"/>
  <c r="AC141" i="1"/>
  <c r="AC139" i="1"/>
  <c r="EP174" i="1"/>
  <c r="EP141" i="1"/>
  <c r="EP139" i="1"/>
  <c r="BB141" i="1"/>
  <c r="BB139" i="1"/>
  <c r="BB174" i="1"/>
  <c r="FA174" i="1"/>
  <c r="FA141" i="1"/>
  <c r="FA139" i="1"/>
  <c r="BY174" i="1"/>
  <c r="AC174" i="1"/>
  <c r="CP141" i="1"/>
  <c r="CP139" i="1"/>
  <c r="CP174" i="1"/>
  <c r="BZ174" i="1"/>
  <c r="V174" i="1"/>
  <c r="EG174" i="1"/>
  <c r="DI174" i="1"/>
  <c r="DI141" i="1"/>
  <c r="M141" i="1"/>
  <c r="M139" i="1"/>
  <c r="FD131" i="1"/>
  <c r="FD134" i="1" s="1"/>
  <c r="FD136" i="1" s="1"/>
  <c r="DX131" i="1"/>
  <c r="DX134" i="1" s="1"/>
  <c r="DX136" i="1" s="1"/>
  <c r="CR131" i="1"/>
  <c r="CR134" i="1" s="1"/>
  <c r="CR136" i="1" s="1"/>
  <c r="AF131" i="1"/>
  <c r="AF134" i="1" s="1"/>
  <c r="AF136" i="1" s="1"/>
  <c r="DN174" i="1"/>
  <c r="ED141" i="1"/>
  <c r="ED139" i="1"/>
  <c r="ED174" i="1"/>
  <c r="BJ174" i="1"/>
  <c r="BJ141" i="1"/>
  <c r="BJ139" i="1"/>
  <c r="AT139" i="1"/>
  <c r="AT174" i="1"/>
  <c r="AT141" i="1"/>
  <c r="FI174" i="1"/>
  <c r="CK139" i="1"/>
  <c r="CK143" i="1" s="1"/>
  <c r="CK145" i="1" s="1"/>
  <c r="CK174" i="1"/>
  <c r="BI174" i="1"/>
  <c r="DB141" i="1"/>
  <c r="DB139" i="1"/>
  <c r="FC131" i="1"/>
  <c r="FC134" i="1" s="1"/>
  <c r="FC136" i="1" s="1"/>
  <c r="CQ131" i="1"/>
  <c r="CQ134" i="1" s="1"/>
  <c r="CQ136" i="1" s="1"/>
  <c r="AB131" i="1"/>
  <c r="AB134" i="1" s="1"/>
  <c r="AB136" i="1" s="1"/>
  <c r="EV131" i="1"/>
  <c r="EV134" i="1" s="1"/>
  <c r="EV136" i="1" s="1"/>
  <c r="DP131" i="1"/>
  <c r="DP134" i="1" s="1"/>
  <c r="DP136" i="1" s="1"/>
  <c r="BT131" i="1"/>
  <c r="BT134" i="1" s="1"/>
  <c r="BT136" i="1" s="1"/>
  <c r="AN131" i="1"/>
  <c r="AN134" i="1" s="1"/>
  <c r="AN136" i="1" s="1"/>
  <c r="H131" i="1"/>
  <c r="H134" i="1" s="1"/>
  <c r="H136" i="1" s="1"/>
  <c r="H174" i="1" s="1"/>
  <c r="FV174" i="1"/>
  <c r="DR174" i="1"/>
  <c r="DB174" i="1"/>
  <c r="BV174" i="1"/>
  <c r="BV141" i="1"/>
  <c r="BV143" i="1" s="1"/>
  <c r="BV145" i="1" s="1"/>
  <c r="FS131" i="1"/>
  <c r="FS134" i="1" s="1"/>
  <c r="FS136" i="1" s="1"/>
  <c r="EM131" i="1"/>
  <c r="EM134" i="1" s="1"/>
  <c r="EM136" i="1" s="1"/>
  <c r="DW131" i="1"/>
  <c r="DW134" i="1" s="1"/>
  <c r="DW136" i="1" s="1"/>
  <c r="DG131" i="1"/>
  <c r="DG134" i="1" s="1"/>
  <c r="DG136" i="1" s="1"/>
  <c r="CA131" i="1"/>
  <c r="CA134" i="1" s="1"/>
  <c r="CA136" i="1" s="1"/>
  <c r="BK131" i="1"/>
  <c r="BK134" i="1" s="1"/>
  <c r="BK136" i="1" s="1"/>
  <c r="AU131" i="1"/>
  <c r="AU134" i="1" s="1"/>
  <c r="AU136" i="1" s="1"/>
  <c r="AE131" i="1"/>
  <c r="AE134" i="1" s="1"/>
  <c r="AE136" i="1" s="1"/>
  <c r="O131" i="1"/>
  <c r="O134" i="1" s="1"/>
  <c r="O136" i="1" s="1"/>
  <c r="FF174" i="1"/>
  <c r="CX174" i="1"/>
  <c r="CL174" i="1"/>
  <c r="CL141" i="1"/>
  <c r="F141" i="1"/>
  <c r="F139" i="1"/>
  <c r="FM139" i="1"/>
  <c r="ES174" i="1"/>
  <c r="EC174" i="1"/>
  <c r="DM174" i="1"/>
  <c r="DA174" i="1"/>
  <c r="CC139" i="1"/>
  <c r="AS174" i="1"/>
  <c r="FP131" i="1"/>
  <c r="FP134" i="1" s="1"/>
  <c r="FP136" i="1" s="1"/>
  <c r="EZ131" i="1"/>
  <c r="EZ134" i="1" s="1"/>
  <c r="EZ136" i="1" s="1"/>
  <c r="EJ131" i="1"/>
  <c r="EJ134" i="1" s="1"/>
  <c r="EJ136" i="1" s="1"/>
  <c r="DT131" i="1"/>
  <c r="DT134" i="1" s="1"/>
  <c r="DT136" i="1" s="1"/>
  <c r="DD131" i="1"/>
  <c r="DD134" i="1" s="1"/>
  <c r="DD136" i="1" s="1"/>
  <c r="CN131" i="1"/>
  <c r="CN134" i="1" s="1"/>
  <c r="CN136" i="1" s="1"/>
  <c r="BX131" i="1"/>
  <c r="BX134" i="1" s="1"/>
  <c r="BH131" i="1"/>
  <c r="BH134" i="1" s="1"/>
  <c r="BH136" i="1" s="1"/>
  <c r="AR131" i="1"/>
  <c r="AR134" i="1" s="1"/>
  <c r="AR136" i="1" s="1"/>
  <c r="L131" i="1"/>
  <c r="L134" i="1" s="1"/>
  <c r="L136" i="1" s="1"/>
  <c r="BF174" i="1"/>
  <c r="FO131" i="1"/>
  <c r="FO134" i="1" s="1"/>
  <c r="FO136" i="1" s="1"/>
  <c r="EY131" i="1"/>
  <c r="EY134" i="1" s="1"/>
  <c r="EY136" i="1" s="1"/>
  <c r="EI131" i="1"/>
  <c r="EI134" i="1" s="1"/>
  <c r="EI136" i="1" s="1"/>
  <c r="DS131" i="1"/>
  <c r="DS134" i="1" s="1"/>
  <c r="DS136" i="1" s="1"/>
  <c r="DC131" i="1"/>
  <c r="DC134" i="1" s="1"/>
  <c r="DC136" i="1" s="1"/>
  <c r="CM131" i="1"/>
  <c r="CM134" i="1" s="1"/>
  <c r="CM136" i="1" s="1"/>
  <c r="BW131" i="1"/>
  <c r="BW134" i="1" s="1"/>
  <c r="BW136" i="1" s="1"/>
  <c r="BG131" i="1"/>
  <c r="BG134" i="1" s="1"/>
  <c r="BG136" i="1" s="1"/>
  <c r="AQ131" i="1"/>
  <c r="AQ134" i="1" s="1"/>
  <c r="AQ136" i="1" s="1"/>
  <c r="AA131" i="1"/>
  <c r="AA134" i="1" s="1"/>
  <c r="AA136" i="1" s="1"/>
  <c r="K131" i="1"/>
  <c r="K134" i="1" s="1"/>
  <c r="K136" i="1" s="1"/>
  <c r="BN174" i="1"/>
  <c r="FM141" i="1"/>
  <c r="EK141" i="1"/>
  <c r="CS141" i="1"/>
  <c r="CG139" i="1"/>
  <c r="CC141" i="1"/>
  <c r="BE139" i="1"/>
  <c r="BE143" i="1" s="1"/>
  <c r="BE145" i="1" s="1"/>
  <c r="AO141" i="1"/>
  <c r="FL131" i="1"/>
  <c r="FL134" i="1" s="1"/>
  <c r="FL136" i="1" s="1"/>
  <c r="EF131" i="1"/>
  <c r="EF134" i="1" s="1"/>
  <c r="EF136" i="1" s="1"/>
  <c r="CZ131" i="1"/>
  <c r="CZ134" i="1" s="1"/>
  <c r="CZ136" i="1" s="1"/>
  <c r="CJ131" i="1"/>
  <c r="CJ134" i="1" s="1"/>
  <c r="CJ136" i="1" s="1"/>
  <c r="BD131" i="1"/>
  <c r="BD134" i="1" s="1"/>
  <c r="BD136" i="1" s="1"/>
  <c r="X131" i="1"/>
  <c r="X134" i="1" s="1"/>
  <c r="X136" i="1" s="1"/>
  <c r="FX131" i="1"/>
  <c r="FX134" i="1" s="1"/>
  <c r="FX136" i="1" s="1"/>
  <c r="FH131" i="1"/>
  <c r="FH134" i="1" s="1"/>
  <c r="FH136" i="1" s="1"/>
  <c r="ER131" i="1"/>
  <c r="ER134" i="1" s="1"/>
  <c r="ER136" i="1" s="1"/>
  <c r="EB131" i="1"/>
  <c r="EB134" i="1" s="1"/>
  <c r="EB136" i="1" s="1"/>
  <c r="EB174" i="1" s="1"/>
  <c r="DL131" i="1"/>
  <c r="DL134" i="1" s="1"/>
  <c r="DL136" i="1" s="1"/>
  <c r="CV131" i="1"/>
  <c r="CV134" i="1" s="1"/>
  <c r="CV136" i="1" s="1"/>
  <c r="CF131" i="1"/>
  <c r="CF134" i="1" s="1"/>
  <c r="CF136" i="1" s="1"/>
  <c r="BP131" i="1"/>
  <c r="BP134" i="1" s="1"/>
  <c r="BP136" i="1" s="1"/>
  <c r="BP174" i="1" s="1"/>
  <c r="AZ131" i="1"/>
  <c r="AZ134" i="1" s="1"/>
  <c r="AZ136" i="1" s="1"/>
  <c r="AJ131" i="1"/>
  <c r="AJ134" i="1" s="1"/>
  <c r="T131" i="1"/>
  <c r="T134" i="1" s="1"/>
  <c r="T136" i="1" s="1"/>
  <c r="D131" i="1"/>
  <c r="D134" i="1" s="1"/>
  <c r="AO139" i="1"/>
  <c r="EL141" i="1"/>
  <c r="CL139" i="1"/>
  <c r="AL174" i="1"/>
  <c r="DZ174" i="1"/>
  <c r="DZ141" i="1"/>
  <c r="DZ143" i="1" s="1"/>
  <c r="DZ145" i="1" s="1"/>
  <c r="DJ139" i="1"/>
  <c r="FK131" i="1"/>
  <c r="FK134" i="1" s="1"/>
  <c r="FK136" i="1" s="1"/>
  <c r="EU131" i="1"/>
  <c r="EU134" i="1" s="1"/>
  <c r="EU136" i="1" s="1"/>
  <c r="EE131" i="1"/>
  <c r="EE134" i="1" s="1"/>
  <c r="EE136" i="1" s="1"/>
  <c r="DO131" i="1"/>
  <c r="DO134" i="1" s="1"/>
  <c r="DO136" i="1" s="1"/>
  <c r="CY131" i="1"/>
  <c r="CY134" i="1" s="1"/>
  <c r="CY136" i="1" s="1"/>
  <c r="CI131" i="1"/>
  <c r="CI134" i="1" s="1"/>
  <c r="CI136" i="1" s="1"/>
  <c r="BS131" i="1"/>
  <c r="BS134" i="1" s="1"/>
  <c r="BS136" i="1" s="1"/>
  <c r="BC131" i="1"/>
  <c r="BC134" i="1" s="1"/>
  <c r="BC136" i="1" s="1"/>
  <c r="AM131" i="1"/>
  <c r="AM134" i="1" s="1"/>
  <c r="AM136" i="1" s="1"/>
  <c r="W131" i="1"/>
  <c r="W134" i="1" s="1"/>
  <c r="W136" i="1" s="1"/>
  <c r="G131" i="1"/>
  <c r="G134" i="1" s="1"/>
  <c r="G136" i="1" s="1"/>
  <c r="FW131" i="1"/>
  <c r="FW134" i="1" s="1"/>
  <c r="FW136" i="1" s="1"/>
  <c r="FG131" i="1"/>
  <c r="FG134" i="1" s="1"/>
  <c r="FG136" i="1" s="1"/>
  <c r="EQ131" i="1"/>
  <c r="EQ134" i="1" s="1"/>
  <c r="EQ136" i="1" s="1"/>
  <c r="EA131" i="1"/>
  <c r="EA134" i="1" s="1"/>
  <c r="EA136" i="1" s="1"/>
  <c r="DK131" i="1"/>
  <c r="DK134" i="1" s="1"/>
  <c r="DK136" i="1" s="1"/>
  <c r="CU131" i="1"/>
  <c r="CU134" i="1" s="1"/>
  <c r="CU136" i="1" s="1"/>
  <c r="CE131" i="1"/>
  <c r="CE134" i="1" s="1"/>
  <c r="CE136" i="1" s="1"/>
  <c r="BO131" i="1"/>
  <c r="BO134" i="1" s="1"/>
  <c r="BO136" i="1" s="1"/>
  <c r="AY131" i="1"/>
  <c r="AY134" i="1" s="1"/>
  <c r="AY136" i="1" s="1"/>
  <c r="AI131" i="1"/>
  <c r="AI134" i="1" s="1"/>
  <c r="AI136" i="1" s="1"/>
  <c r="S131" i="1"/>
  <c r="S134" i="1" s="1"/>
  <c r="S136" i="1" s="1"/>
  <c r="C143" i="2"/>
  <c r="C145" i="2" s="1"/>
  <c r="C190" i="2"/>
  <c r="C100" i="2"/>
  <c r="H22" i="2" s="1"/>
  <c r="C111" i="2"/>
  <c r="C105" i="2"/>
  <c r="C107" i="2" s="1"/>
  <c r="C173" i="2"/>
  <c r="C108" i="2"/>
  <c r="H21" i="2"/>
  <c r="D99" i="2"/>
  <c r="D139" i="2" s="1"/>
  <c r="D197" i="2"/>
  <c r="D200" i="2" s="1"/>
  <c r="D208" i="2" s="1"/>
  <c r="I34" i="2" s="1"/>
  <c r="D123" i="2"/>
  <c r="I17" i="2"/>
  <c r="D174" i="2"/>
  <c r="FR165" i="1"/>
  <c r="FB165" i="1"/>
  <c r="EL165" i="1"/>
  <c r="DV165" i="1"/>
  <c r="DF165" i="1"/>
  <c r="CP165" i="1"/>
  <c r="BZ165" i="1"/>
  <c r="BB165" i="1"/>
  <c r="AL165" i="1"/>
  <c r="N165" i="1"/>
  <c r="BB168" i="1"/>
  <c r="AL168" i="1"/>
  <c r="FZ101" i="1"/>
  <c r="FS165" i="1"/>
  <c r="FS170" i="1" s="1"/>
  <c r="FS206" i="1" s="1"/>
  <c r="FK165" i="1"/>
  <c r="FK170" i="1" s="1"/>
  <c r="FK206" i="1" s="1"/>
  <c r="FC165" i="1"/>
  <c r="FC170" i="1" s="1"/>
  <c r="FC206" i="1" s="1"/>
  <c r="EU165" i="1"/>
  <c r="EU170" i="1" s="1"/>
  <c r="EU206" i="1" s="1"/>
  <c r="EM165" i="1"/>
  <c r="EM170" i="1" s="1"/>
  <c r="EM206" i="1" s="1"/>
  <c r="EE165" i="1"/>
  <c r="EE170" i="1" s="1"/>
  <c r="EE206" i="1" s="1"/>
  <c r="DW165" i="1"/>
  <c r="DW170" i="1" s="1"/>
  <c r="DW206" i="1" s="1"/>
  <c r="DO165" i="1"/>
  <c r="DO170" i="1" s="1"/>
  <c r="DO206" i="1" s="1"/>
  <c r="DG165" i="1"/>
  <c r="DG170" i="1" s="1"/>
  <c r="DG206" i="1" s="1"/>
  <c r="CY165" i="1"/>
  <c r="CY170" i="1" s="1"/>
  <c r="CY206" i="1" s="1"/>
  <c r="CQ165" i="1"/>
  <c r="CQ170" i="1" s="1"/>
  <c r="CQ206" i="1" s="1"/>
  <c r="CI165" i="1"/>
  <c r="CI170" i="1" s="1"/>
  <c r="CI206" i="1" s="1"/>
  <c r="CA165" i="1"/>
  <c r="CA170" i="1" s="1"/>
  <c r="CA206" i="1" s="1"/>
  <c r="BS165" i="1"/>
  <c r="BS170" i="1" s="1"/>
  <c r="BS206" i="1" s="1"/>
  <c r="BK165" i="1"/>
  <c r="BK170" i="1" s="1"/>
  <c r="BK206" i="1" s="1"/>
  <c r="BC165" i="1"/>
  <c r="BC170" i="1" s="1"/>
  <c r="BC206" i="1" s="1"/>
  <c r="AU165" i="1"/>
  <c r="AU170" i="1" s="1"/>
  <c r="AU206" i="1" s="1"/>
  <c r="AM165" i="1"/>
  <c r="AM170" i="1" s="1"/>
  <c r="AM206" i="1" s="1"/>
  <c r="AE165" i="1"/>
  <c r="AE170" i="1" s="1"/>
  <c r="AE206" i="1" s="1"/>
  <c r="W165" i="1"/>
  <c r="W170" i="1" s="1"/>
  <c r="W206" i="1" s="1"/>
  <c r="O165" i="1"/>
  <c r="O170" i="1" s="1"/>
  <c r="O206" i="1" s="1"/>
  <c r="G165" i="1"/>
  <c r="G170" i="1" s="1"/>
  <c r="G206" i="1" s="1"/>
  <c r="FA190" i="1"/>
  <c r="FA173" i="1"/>
  <c r="FA111" i="1"/>
  <c r="FA147" i="1"/>
  <c r="FA105" i="1"/>
  <c r="FA107" i="1" s="1"/>
  <c r="FA108" i="1"/>
  <c r="FA100" i="1"/>
  <c r="AQ190" i="1"/>
  <c r="AQ173" i="1"/>
  <c r="AQ149" i="1"/>
  <c r="AQ111" i="1"/>
  <c r="AQ100" i="1"/>
  <c r="AQ105" i="1"/>
  <c r="AQ107" i="1" s="1"/>
  <c r="AQ108" i="1"/>
  <c r="FZ81" i="1"/>
  <c r="FV165" i="1"/>
  <c r="FV170" i="1" s="1"/>
  <c r="FV206" i="1" s="1"/>
  <c r="FF165" i="1"/>
  <c r="FF170" i="1" s="1"/>
  <c r="FF206" i="1" s="1"/>
  <c r="EX165" i="1"/>
  <c r="EH165" i="1"/>
  <c r="EH170" i="1" s="1"/>
  <c r="EH206" i="1" s="1"/>
  <c r="DR165" i="1"/>
  <c r="DB165" i="1"/>
  <c r="DB170" i="1" s="1"/>
  <c r="DB206" i="1" s="1"/>
  <c r="CL165" i="1"/>
  <c r="CL170" i="1" s="1"/>
  <c r="CL206" i="1" s="1"/>
  <c r="BV165" i="1"/>
  <c r="BF165" i="1"/>
  <c r="BF170" i="1" s="1"/>
  <c r="BF206" i="1" s="1"/>
  <c r="AP165" i="1"/>
  <c r="Z165" i="1"/>
  <c r="Z170" i="1" s="1"/>
  <c r="Z206" i="1" s="1"/>
  <c r="J165" i="1"/>
  <c r="J170" i="1" s="1"/>
  <c r="J206" i="1" s="1"/>
  <c r="FU165" i="1"/>
  <c r="FU170" i="1" s="1"/>
  <c r="FU206" i="1" s="1"/>
  <c r="FE165" i="1"/>
  <c r="FE170" i="1" s="1"/>
  <c r="FE206" i="1" s="1"/>
  <c r="EO165" i="1"/>
  <c r="EO170" i="1" s="1"/>
  <c r="EO206" i="1" s="1"/>
  <c r="EG165" i="1"/>
  <c r="EG170" i="1" s="1"/>
  <c r="EG206" i="1" s="1"/>
  <c r="DQ165" i="1"/>
  <c r="DQ170" i="1" s="1"/>
  <c r="DQ206" i="1" s="1"/>
  <c r="DA165" i="1"/>
  <c r="DA170" i="1" s="1"/>
  <c r="DA206" i="1" s="1"/>
  <c r="CK165" i="1"/>
  <c r="CK170" i="1" s="1"/>
  <c r="CK206" i="1" s="1"/>
  <c r="BU165" i="1"/>
  <c r="BU170" i="1" s="1"/>
  <c r="BU206" i="1" s="1"/>
  <c r="BE165" i="1"/>
  <c r="BE170" i="1" s="1"/>
  <c r="BE206" i="1" s="1"/>
  <c r="AW165" i="1"/>
  <c r="AW170" i="1" s="1"/>
  <c r="AW206" i="1" s="1"/>
  <c r="AG165" i="1"/>
  <c r="AG170" i="1" s="1"/>
  <c r="AG206" i="1" s="1"/>
  <c r="Y165" i="1"/>
  <c r="Y170" i="1" s="1"/>
  <c r="Y206" i="1" s="1"/>
  <c r="I165" i="1"/>
  <c r="I170" i="1" s="1"/>
  <c r="I206" i="1" s="1"/>
  <c r="DD165" i="1"/>
  <c r="P165" i="1"/>
  <c r="P170" i="1" s="1"/>
  <c r="P206" i="1" s="1"/>
  <c r="H165" i="1"/>
  <c r="H170" i="1" s="1"/>
  <c r="H206" i="1" s="1"/>
  <c r="FX165" i="1"/>
  <c r="FX170" i="1" s="1"/>
  <c r="FX206" i="1" s="1"/>
  <c r="FP165" i="1"/>
  <c r="FH165" i="1"/>
  <c r="FH170" i="1" s="1"/>
  <c r="FH206" i="1" s="1"/>
  <c r="EZ165" i="1"/>
  <c r="ER165" i="1"/>
  <c r="ER170" i="1" s="1"/>
  <c r="ER206" i="1" s="1"/>
  <c r="EJ165" i="1"/>
  <c r="EB165" i="1"/>
  <c r="EB170" i="1" s="1"/>
  <c r="EB206" i="1" s="1"/>
  <c r="DT165" i="1"/>
  <c r="DL165" i="1"/>
  <c r="DL170" i="1" s="1"/>
  <c r="DL206" i="1" s="1"/>
  <c r="CZ165" i="1"/>
  <c r="CZ170" i="1" s="1"/>
  <c r="CZ206" i="1" s="1"/>
  <c r="CR165" i="1"/>
  <c r="CR170" i="1" s="1"/>
  <c r="CR206" i="1" s="1"/>
  <c r="CJ165" i="1"/>
  <c r="CJ170" i="1" s="1"/>
  <c r="CJ206" i="1" s="1"/>
  <c r="CB165" i="1"/>
  <c r="CB170" i="1" s="1"/>
  <c r="CB206" i="1" s="1"/>
  <c r="BT165" i="1"/>
  <c r="BT170" i="1" s="1"/>
  <c r="BT206" i="1" s="1"/>
  <c r="BL165" i="1"/>
  <c r="BL170" i="1" s="1"/>
  <c r="BL206" i="1" s="1"/>
  <c r="BD165" i="1"/>
  <c r="BD170" i="1" s="1"/>
  <c r="BD206" i="1" s="1"/>
  <c r="AV165" i="1"/>
  <c r="AV170" i="1" s="1"/>
  <c r="AV206" i="1" s="1"/>
  <c r="AN165" i="1"/>
  <c r="AN170" i="1" s="1"/>
  <c r="AN206" i="1" s="1"/>
  <c r="AF165" i="1"/>
  <c r="AF170" i="1" s="1"/>
  <c r="AF206" i="1" s="1"/>
  <c r="X165" i="1"/>
  <c r="X170" i="1" s="1"/>
  <c r="X206" i="1" s="1"/>
  <c r="DI100" i="1"/>
  <c r="CC190" i="1"/>
  <c r="CC173" i="1"/>
  <c r="CC149" i="1"/>
  <c r="CC111" i="1"/>
  <c r="CC108" i="1"/>
  <c r="CC100" i="1"/>
  <c r="CC105" i="1"/>
  <c r="CC107" i="1" s="1"/>
  <c r="BK190" i="1"/>
  <c r="BK173" i="1"/>
  <c r="BK147" i="1"/>
  <c r="BK111" i="1"/>
  <c r="BK108" i="1"/>
  <c r="BK100" i="1"/>
  <c r="BK105" i="1"/>
  <c r="BK107" i="1" s="1"/>
  <c r="AE190" i="1"/>
  <c r="AE173" i="1"/>
  <c r="AE149" i="1"/>
  <c r="AE111" i="1"/>
  <c r="AE108" i="1"/>
  <c r="AE100" i="1"/>
  <c r="AE105" i="1"/>
  <c r="AE107" i="1" s="1"/>
  <c r="EQ190" i="1"/>
  <c r="EQ173" i="1"/>
  <c r="EQ147" i="1"/>
  <c r="EQ111" i="1"/>
  <c r="EQ100" i="1"/>
  <c r="EQ105" i="1"/>
  <c r="EQ107" i="1" s="1"/>
  <c r="EQ108" i="1"/>
  <c r="CE190" i="1"/>
  <c r="CE173" i="1"/>
  <c r="CE149" i="1"/>
  <c r="CE111" i="1"/>
  <c r="CE100" i="1"/>
  <c r="CE105" i="1"/>
  <c r="CE107" i="1" s="1"/>
  <c r="CE108" i="1"/>
  <c r="AY190" i="1"/>
  <c r="AY173" i="1"/>
  <c r="AY149" i="1"/>
  <c r="AY111" i="1"/>
  <c r="AY100" i="1"/>
  <c r="AY105" i="1"/>
  <c r="AY107" i="1" s="1"/>
  <c r="AY108" i="1"/>
  <c r="AP190" i="1"/>
  <c r="AP173" i="1"/>
  <c r="AP111" i="1"/>
  <c r="AP147" i="1"/>
  <c r="AP108" i="1"/>
  <c r="AP105" i="1"/>
  <c r="AP107" i="1" s="1"/>
  <c r="AP149" i="1"/>
  <c r="AP100" i="1"/>
  <c r="AO190" i="1"/>
  <c r="AO173" i="1"/>
  <c r="AO149" i="1"/>
  <c r="AO111" i="1"/>
  <c r="AO147" i="1"/>
  <c r="AO108" i="1"/>
  <c r="AO100" i="1"/>
  <c r="AO105" i="1"/>
  <c r="AO107" i="1" s="1"/>
  <c r="DX190" i="1"/>
  <c r="DX173" i="1"/>
  <c r="DX149" i="1"/>
  <c r="DX100" i="1"/>
  <c r="DX108" i="1"/>
  <c r="DX105" i="1"/>
  <c r="DX107" i="1" s="1"/>
  <c r="DX111" i="1"/>
  <c r="DJ190" i="1"/>
  <c r="DJ173" i="1"/>
  <c r="DJ111" i="1"/>
  <c r="DJ147" i="1"/>
  <c r="DJ108" i="1"/>
  <c r="DJ105" i="1"/>
  <c r="DJ107" i="1" s="1"/>
  <c r="DJ149" i="1"/>
  <c r="DJ100" i="1"/>
  <c r="AW190" i="1"/>
  <c r="AW173" i="1"/>
  <c r="AW149" i="1"/>
  <c r="AW111" i="1"/>
  <c r="AW108" i="1"/>
  <c r="AW100" i="1"/>
  <c r="AW105" i="1"/>
  <c r="AW107" i="1" s="1"/>
  <c r="FN165" i="1"/>
  <c r="FN170" i="1" s="1"/>
  <c r="FN206" i="1" s="1"/>
  <c r="EP165" i="1"/>
  <c r="EP170" i="1" s="1"/>
  <c r="EP206" i="1" s="1"/>
  <c r="DZ165" i="1"/>
  <c r="DZ170" i="1" s="1"/>
  <c r="DZ206" i="1" s="1"/>
  <c r="DJ165" i="1"/>
  <c r="DJ170" i="1" s="1"/>
  <c r="DJ206" i="1" s="1"/>
  <c r="CT165" i="1"/>
  <c r="CT170" i="1" s="1"/>
  <c r="CT206" i="1" s="1"/>
  <c r="CD165" i="1"/>
  <c r="CD170" i="1" s="1"/>
  <c r="CD206" i="1" s="1"/>
  <c r="BN165" i="1"/>
  <c r="BN170" i="1" s="1"/>
  <c r="BN206" i="1" s="1"/>
  <c r="AX165" i="1"/>
  <c r="AX170" i="1" s="1"/>
  <c r="AX206" i="1" s="1"/>
  <c r="AH165" i="1"/>
  <c r="AH170" i="1" s="1"/>
  <c r="AH206" i="1" s="1"/>
  <c r="R165" i="1"/>
  <c r="R170" i="1" s="1"/>
  <c r="R206" i="1" s="1"/>
  <c r="FM165" i="1"/>
  <c r="FM170" i="1" s="1"/>
  <c r="FM206" i="1" s="1"/>
  <c r="EW165" i="1"/>
  <c r="EW170" i="1" s="1"/>
  <c r="EW206" i="1" s="1"/>
  <c r="DY165" i="1"/>
  <c r="DY170" i="1" s="1"/>
  <c r="DY206" i="1" s="1"/>
  <c r="DI165" i="1"/>
  <c r="DI170" i="1" s="1"/>
  <c r="DI206" i="1" s="1"/>
  <c r="CS165" i="1"/>
  <c r="CS170" i="1" s="1"/>
  <c r="CS206" i="1" s="1"/>
  <c r="CC165" i="1"/>
  <c r="CC170" i="1" s="1"/>
  <c r="CC206" i="1" s="1"/>
  <c r="BM165" i="1"/>
  <c r="BM170" i="1" s="1"/>
  <c r="BM206" i="1" s="1"/>
  <c r="AO165" i="1"/>
  <c r="AO170" i="1" s="1"/>
  <c r="AO206" i="1" s="1"/>
  <c r="Q165" i="1"/>
  <c r="Q170" i="1" s="1"/>
  <c r="Q206" i="1" s="1"/>
  <c r="FP168" i="1"/>
  <c r="EZ168" i="1"/>
  <c r="EJ168" i="1"/>
  <c r="DT168" i="1"/>
  <c r="DD168" i="1"/>
  <c r="FR168" i="1"/>
  <c r="FB168" i="1"/>
  <c r="EL168" i="1"/>
  <c r="DV168" i="1"/>
  <c r="DF168" i="1"/>
  <c r="CP168" i="1"/>
  <c r="BZ168" i="1"/>
  <c r="N168" i="1"/>
  <c r="FW165" i="1"/>
  <c r="FW170" i="1" s="1"/>
  <c r="FW206" i="1" s="1"/>
  <c r="FO165" i="1"/>
  <c r="FO170" i="1" s="1"/>
  <c r="FO206" i="1" s="1"/>
  <c r="FG165" i="1"/>
  <c r="FG170" i="1" s="1"/>
  <c r="FG206" i="1" s="1"/>
  <c r="EY165" i="1"/>
  <c r="EY170" i="1" s="1"/>
  <c r="EY206" i="1" s="1"/>
  <c r="EQ165" i="1"/>
  <c r="EQ170" i="1" s="1"/>
  <c r="EQ206" i="1" s="1"/>
  <c r="EI165" i="1"/>
  <c r="EI170" i="1" s="1"/>
  <c r="EI206" i="1" s="1"/>
  <c r="EA165" i="1"/>
  <c r="EA170" i="1" s="1"/>
  <c r="EA206" i="1" s="1"/>
  <c r="DS165" i="1"/>
  <c r="DS170" i="1" s="1"/>
  <c r="DS206" i="1" s="1"/>
  <c r="DK165" i="1"/>
  <c r="DK170" i="1" s="1"/>
  <c r="DK206" i="1" s="1"/>
  <c r="DC165" i="1"/>
  <c r="DC170" i="1" s="1"/>
  <c r="DC206" i="1" s="1"/>
  <c r="CU165" i="1"/>
  <c r="CU170" i="1" s="1"/>
  <c r="CU206" i="1" s="1"/>
  <c r="CM165" i="1"/>
  <c r="CM170" i="1" s="1"/>
  <c r="CM206" i="1" s="1"/>
  <c r="CE165" i="1"/>
  <c r="CE170" i="1" s="1"/>
  <c r="CE206" i="1" s="1"/>
  <c r="BW165" i="1"/>
  <c r="BW170" i="1" s="1"/>
  <c r="BW206" i="1" s="1"/>
  <c r="BO165" i="1"/>
  <c r="BO170" i="1" s="1"/>
  <c r="BO206" i="1" s="1"/>
  <c r="BG165" i="1"/>
  <c r="BG170" i="1" s="1"/>
  <c r="BG206" i="1" s="1"/>
  <c r="AY165" i="1"/>
  <c r="AY170" i="1" s="1"/>
  <c r="AY206" i="1" s="1"/>
  <c r="AQ165" i="1"/>
  <c r="AQ170" i="1" s="1"/>
  <c r="AQ206" i="1" s="1"/>
  <c r="AI165" i="1"/>
  <c r="AI170" i="1" s="1"/>
  <c r="AI206" i="1" s="1"/>
  <c r="AA165" i="1"/>
  <c r="AA170" i="1" s="1"/>
  <c r="AA206" i="1" s="1"/>
  <c r="S165" i="1"/>
  <c r="S170" i="1" s="1"/>
  <c r="S206" i="1" s="1"/>
  <c r="K165" i="1"/>
  <c r="K170" i="1" s="1"/>
  <c r="K206" i="1" s="1"/>
  <c r="CG190" i="1"/>
  <c r="CG173" i="1"/>
  <c r="CG149" i="1"/>
  <c r="CG111" i="1"/>
  <c r="CG105" i="1"/>
  <c r="CG107" i="1" s="1"/>
  <c r="CG108" i="1"/>
  <c r="CG100" i="1"/>
  <c r="AS190" i="1"/>
  <c r="AS173" i="1"/>
  <c r="AS111" i="1"/>
  <c r="AS147" i="1"/>
  <c r="AS105" i="1"/>
  <c r="AS107" i="1" s="1"/>
  <c r="AS108" i="1"/>
  <c r="AS100" i="1"/>
  <c r="AX190" i="1"/>
  <c r="AX173" i="1"/>
  <c r="AX111" i="1"/>
  <c r="AX108" i="1"/>
  <c r="AX105" i="1"/>
  <c r="AX107" i="1" s="1"/>
  <c r="AX149" i="1"/>
  <c r="AX100" i="1"/>
  <c r="AP139" i="1"/>
  <c r="M190" i="1"/>
  <c r="M173" i="1"/>
  <c r="M149" i="1"/>
  <c r="M111" i="1"/>
  <c r="M147" i="1"/>
  <c r="M105" i="1"/>
  <c r="M107" i="1" s="1"/>
  <c r="M108" i="1"/>
  <c r="M100" i="1"/>
  <c r="EX168" i="1"/>
  <c r="DR168" i="1"/>
  <c r="BV168" i="1"/>
  <c r="AP168" i="1"/>
  <c r="FJ165" i="1"/>
  <c r="FJ170" i="1" s="1"/>
  <c r="FJ206" i="1" s="1"/>
  <c r="ET165" i="1"/>
  <c r="ET170" i="1" s="1"/>
  <c r="ET206" i="1" s="1"/>
  <c r="ED165" i="1"/>
  <c r="ED170" i="1" s="1"/>
  <c r="ED206" i="1" s="1"/>
  <c r="DN165" i="1"/>
  <c r="DN170" i="1" s="1"/>
  <c r="DN206" i="1" s="1"/>
  <c r="CX165" i="1"/>
  <c r="CX170" i="1" s="1"/>
  <c r="CX206" i="1" s="1"/>
  <c r="CH165" i="1"/>
  <c r="CH170" i="1" s="1"/>
  <c r="CH206" i="1" s="1"/>
  <c r="BR165" i="1"/>
  <c r="BR170" i="1" s="1"/>
  <c r="BR206" i="1" s="1"/>
  <c r="BJ165" i="1"/>
  <c r="BJ170" i="1" s="1"/>
  <c r="BJ206" i="1" s="1"/>
  <c r="AT165" i="1"/>
  <c r="AT170" i="1" s="1"/>
  <c r="AT206" i="1" s="1"/>
  <c r="AD165" i="1"/>
  <c r="AD170" i="1" s="1"/>
  <c r="AD206" i="1" s="1"/>
  <c r="V165" i="1"/>
  <c r="V170" i="1" s="1"/>
  <c r="V206" i="1" s="1"/>
  <c r="F165" i="1"/>
  <c r="F170" i="1" s="1"/>
  <c r="F206" i="1" s="1"/>
  <c r="FQ165" i="1"/>
  <c r="FQ170" i="1" s="1"/>
  <c r="FQ206" i="1" s="1"/>
  <c r="FI165" i="1"/>
  <c r="FI170" i="1" s="1"/>
  <c r="FI206" i="1" s="1"/>
  <c r="FA165" i="1"/>
  <c r="FA170" i="1" s="1"/>
  <c r="FA206" i="1" s="1"/>
  <c r="ES165" i="1"/>
  <c r="ES170" i="1" s="1"/>
  <c r="ES206" i="1" s="1"/>
  <c r="EK165" i="1"/>
  <c r="EK170" i="1" s="1"/>
  <c r="EK206" i="1" s="1"/>
  <c r="EC165" i="1"/>
  <c r="EC170" i="1" s="1"/>
  <c r="EC206" i="1" s="1"/>
  <c r="DU165" i="1"/>
  <c r="DU170" i="1" s="1"/>
  <c r="DU206" i="1" s="1"/>
  <c r="DM165" i="1"/>
  <c r="DM170" i="1" s="1"/>
  <c r="DM206" i="1" s="1"/>
  <c r="DE165" i="1"/>
  <c r="DE170" i="1" s="1"/>
  <c r="DE206" i="1" s="1"/>
  <c r="CW165" i="1"/>
  <c r="CW170" i="1" s="1"/>
  <c r="CW206" i="1" s="1"/>
  <c r="CO165" i="1"/>
  <c r="CO170" i="1" s="1"/>
  <c r="CO206" i="1" s="1"/>
  <c r="CG165" i="1"/>
  <c r="CG170" i="1" s="1"/>
  <c r="CG206" i="1" s="1"/>
  <c r="BY165" i="1"/>
  <c r="BY170" i="1" s="1"/>
  <c r="BY206" i="1" s="1"/>
  <c r="BQ165" i="1"/>
  <c r="BQ170" i="1" s="1"/>
  <c r="BQ206" i="1" s="1"/>
  <c r="BI165" i="1"/>
  <c r="BI170" i="1" s="1"/>
  <c r="BI206" i="1" s="1"/>
  <c r="BA165" i="1"/>
  <c r="BA170" i="1" s="1"/>
  <c r="BA206" i="1" s="1"/>
  <c r="AS165" i="1"/>
  <c r="AS170" i="1" s="1"/>
  <c r="AS206" i="1" s="1"/>
  <c r="AK165" i="1"/>
  <c r="AK170" i="1" s="1"/>
  <c r="AK206" i="1" s="1"/>
  <c r="AC165" i="1"/>
  <c r="AC170" i="1" s="1"/>
  <c r="AC206" i="1" s="1"/>
  <c r="U165" i="1"/>
  <c r="U170" i="1" s="1"/>
  <c r="U206" i="1" s="1"/>
  <c r="M165" i="1"/>
  <c r="M170" i="1" s="1"/>
  <c r="M206" i="1" s="1"/>
  <c r="E165" i="1"/>
  <c r="E170" i="1" s="1"/>
  <c r="E206" i="1" s="1"/>
  <c r="T165" i="1"/>
  <c r="T170" i="1" s="1"/>
  <c r="T206" i="1" s="1"/>
  <c r="L165" i="1"/>
  <c r="L170" i="1" s="1"/>
  <c r="L206" i="1" s="1"/>
  <c r="D165" i="1"/>
  <c r="FX139" i="1"/>
  <c r="FT165" i="1"/>
  <c r="FT170" i="1" s="1"/>
  <c r="FT206" i="1" s="1"/>
  <c r="FL165" i="1"/>
  <c r="FL170" i="1" s="1"/>
  <c r="FL206" i="1" s="1"/>
  <c r="FD165" i="1"/>
  <c r="FD170" i="1" s="1"/>
  <c r="FD206" i="1" s="1"/>
  <c r="EV165" i="1"/>
  <c r="EV170" i="1" s="1"/>
  <c r="EV206" i="1" s="1"/>
  <c r="EN165" i="1"/>
  <c r="EN170" i="1" s="1"/>
  <c r="EN206" i="1" s="1"/>
  <c r="EF165" i="1"/>
  <c r="EF170" i="1" s="1"/>
  <c r="EF206" i="1" s="1"/>
  <c r="DX165" i="1"/>
  <c r="DX170" i="1" s="1"/>
  <c r="DX206" i="1" s="1"/>
  <c r="DP165" i="1"/>
  <c r="DP170" i="1" s="1"/>
  <c r="DP206" i="1" s="1"/>
  <c r="DH165" i="1"/>
  <c r="DH170" i="1" s="1"/>
  <c r="DH206" i="1" s="1"/>
  <c r="CV165" i="1"/>
  <c r="CV170" i="1" s="1"/>
  <c r="CV206" i="1" s="1"/>
  <c r="CN165" i="1"/>
  <c r="CN170" i="1" s="1"/>
  <c r="CN206" i="1" s="1"/>
  <c r="CF165" i="1"/>
  <c r="CF170" i="1" s="1"/>
  <c r="CF206" i="1" s="1"/>
  <c r="BX165" i="1"/>
  <c r="BX170" i="1" s="1"/>
  <c r="BX206" i="1" s="1"/>
  <c r="BP165" i="1"/>
  <c r="BP170" i="1" s="1"/>
  <c r="BP206" i="1" s="1"/>
  <c r="BH165" i="1"/>
  <c r="BH170" i="1" s="1"/>
  <c r="BH206" i="1" s="1"/>
  <c r="AZ165" i="1"/>
  <c r="AZ170" i="1" s="1"/>
  <c r="AZ206" i="1" s="1"/>
  <c r="AR165" i="1"/>
  <c r="AR170" i="1" s="1"/>
  <c r="AR206" i="1" s="1"/>
  <c r="AJ165" i="1"/>
  <c r="AJ170" i="1" s="1"/>
  <c r="AJ206" i="1" s="1"/>
  <c r="AB165" i="1"/>
  <c r="AB170" i="1" s="1"/>
  <c r="AB206" i="1" s="1"/>
  <c r="EW190" i="1"/>
  <c r="EW173" i="1"/>
  <c r="EW111" i="1"/>
  <c r="EW147" i="1"/>
  <c r="EW108" i="1"/>
  <c r="EW100" i="1"/>
  <c r="EW105" i="1"/>
  <c r="EW107" i="1" s="1"/>
  <c r="DB190" i="1"/>
  <c r="DB155" i="1"/>
  <c r="DB173" i="1"/>
  <c r="DB157" i="1"/>
  <c r="DB111" i="1"/>
  <c r="DB151" i="1"/>
  <c r="DB108" i="1"/>
  <c r="DB105" i="1"/>
  <c r="DB107" i="1" s="1"/>
  <c r="DB153" i="1"/>
  <c r="DB149" i="1"/>
  <c r="DB100" i="1"/>
  <c r="R190" i="1"/>
  <c r="R173" i="1"/>
  <c r="R111" i="1"/>
  <c r="R147" i="1"/>
  <c r="R108" i="1"/>
  <c r="R105" i="1"/>
  <c r="R107" i="1" s="1"/>
  <c r="R100" i="1"/>
  <c r="AP141" i="1"/>
  <c r="FC197" i="1" l="1"/>
  <c r="FC200" i="1" s="1"/>
  <c r="FC208" i="1" s="1"/>
  <c r="J123" i="1"/>
  <c r="J197" i="1"/>
  <c r="J200" i="1" s="1"/>
  <c r="J208" i="1" s="1"/>
  <c r="D190" i="1"/>
  <c r="ES100" i="1"/>
  <c r="ES141" i="1"/>
  <c r="ES143" i="1" s="1"/>
  <c r="ES145" i="1" s="1"/>
  <c r="ES173" i="1"/>
  <c r="ES177" i="1" s="1"/>
  <c r="ES108" i="1"/>
  <c r="ES139" i="1"/>
  <c r="ES111" i="1"/>
  <c r="ES115" i="1" s="1"/>
  <c r="CN108" i="1"/>
  <c r="ES149" i="1"/>
  <c r="ES105" i="1"/>
  <c r="ES107" i="1" s="1"/>
  <c r="I147" i="1"/>
  <c r="AU173" i="1"/>
  <c r="U105" i="1"/>
  <c r="U107" i="1" s="1"/>
  <c r="J141" i="1"/>
  <c r="J143" i="1" s="1"/>
  <c r="J145" i="1" s="1"/>
  <c r="DI173" i="1"/>
  <c r="DI183" i="1" s="1"/>
  <c r="BM149" i="1"/>
  <c r="BM139" i="1"/>
  <c r="BM190" i="1"/>
  <c r="BM192" i="1" s="1"/>
  <c r="U111" i="1"/>
  <c r="U118" i="1" s="1"/>
  <c r="BM141" i="1"/>
  <c r="BM105" i="1"/>
  <c r="BM107" i="1" s="1"/>
  <c r="U190" i="1"/>
  <c r="U247" i="1" s="1"/>
  <c r="DI190" i="1"/>
  <c r="EX108" i="1"/>
  <c r="Q149" i="1"/>
  <c r="BJ173" i="1"/>
  <c r="BJ183" i="1" s="1"/>
  <c r="EN105" i="1"/>
  <c r="EN107" i="1" s="1"/>
  <c r="DI139" i="1"/>
  <c r="DI143" i="1" s="1"/>
  <c r="DI145" i="1" s="1"/>
  <c r="BN108" i="1"/>
  <c r="DI147" i="1"/>
  <c r="DN147" i="1"/>
  <c r="Y173" i="1"/>
  <c r="Y183" i="1" s="1"/>
  <c r="BT105" i="1"/>
  <c r="BT107" i="1" s="1"/>
  <c r="DI108" i="1"/>
  <c r="FD108" i="1"/>
  <c r="CU105" i="1"/>
  <c r="CU107" i="1" s="1"/>
  <c r="CI147" i="1"/>
  <c r="FF108" i="1"/>
  <c r="DI149" i="1"/>
  <c r="DE190" i="1"/>
  <c r="DE247" i="1" s="1"/>
  <c r="FQ173" i="1"/>
  <c r="FQ177" i="1" s="1"/>
  <c r="CS155" i="1"/>
  <c r="CS151" i="1"/>
  <c r="CS153" i="1"/>
  <c r="CS105" i="1"/>
  <c r="CS107" i="1" s="1"/>
  <c r="CS157" i="1"/>
  <c r="BM108" i="1"/>
  <c r="CS100" i="1"/>
  <c r="CS111" i="1"/>
  <c r="CS118" i="1" s="1"/>
  <c r="CS173" i="1"/>
  <c r="CS177" i="1" s="1"/>
  <c r="X192" i="1"/>
  <c r="X216" i="1" s="1"/>
  <c r="BM111" i="1"/>
  <c r="BM115" i="1" s="1"/>
  <c r="CS108" i="1"/>
  <c r="CS149" i="1"/>
  <c r="AD105" i="1"/>
  <c r="AD107" i="1" s="1"/>
  <c r="AI111" i="1"/>
  <c r="AI118" i="1" s="1"/>
  <c r="DQ111" i="1"/>
  <c r="DQ115" i="1" s="1"/>
  <c r="AM108" i="1"/>
  <c r="CW190" i="1"/>
  <c r="FI108" i="1"/>
  <c r="FV147" i="1"/>
  <c r="BM100" i="1"/>
  <c r="DI105" i="1"/>
  <c r="DI107" i="1" s="1"/>
  <c r="BX105" i="1"/>
  <c r="BX107" i="1" s="1"/>
  <c r="K190" i="1"/>
  <c r="K192" i="1" s="1"/>
  <c r="U100" i="1"/>
  <c r="U149" i="1"/>
  <c r="W190" i="1"/>
  <c r="W247" i="1" s="1"/>
  <c r="U141" i="1"/>
  <c r="U139" i="1"/>
  <c r="BZ100" i="1"/>
  <c r="U108" i="1"/>
  <c r="Y190" i="1"/>
  <c r="Y247" i="1" s="1"/>
  <c r="EX111" i="1"/>
  <c r="EX118" i="1" s="1"/>
  <c r="FD100" i="1"/>
  <c r="AI149" i="1"/>
  <c r="I173" i="1"/>
  <c r="I183" i="1" s="1"/>
  <c r="FI105" i="1"/>
  <c r="FI107" i="1" s="1"/>
  <c r="BN147" i="1"/>
  <c r="FF190" i="1"/>
  <c r="FF192" i="1" s="1"/>
  <c r="W100" i="1"/>
  <c r="FQ190" i="1"/>
  <c r="FQ247" i="1" s="1"/>
  <c r="FF139" i="1"/>
  <c r="FF143" i="1" s="1"/>
  <c r="FF145" i="1" s="1"/>
  <c r="BJ190" i="1"/>
  <c r="BJ192" i="1" s="1"/>
  <c r="EM111" i="1"/>
  <c r="EM118" i="1" s="1"/>
  <c r="J100" i="1"/>
  <c r="CI105" i="1"/>
  <c r="CI107" i="1" s="1"/>
  <c r="G111" i="1"/>
  <c r="G118" i="1" s="1"/>
  <c r="CY108" i="1"/>
  <c r="CW105" i="1"/>
  <c r="CW107" i="1" s="1"/>
  <c r="FI149" i="1"/>
  <c r="J190" i="1"/>
  <c r="J247" i="1" s="1"/>
  <c r="BN190" i="1"/>
  <c r="BN247" i="1" s="1"/>
  <c r="FV100" i="1"/>
  <c r="BL190" i="1"/>
  <c r="K100" i="1"/>
  <c r="W108" i="1"/>
  <c r="CM173" i="1"/>
  <c r="FQ139" i="1"/>
  <c r="I141" i="1"/>
  <c r="CU173" i="1"/>
  <c r="BU105" i="1"/>
  <c r="BU107" i="1" s="1"/>
  <c r="FV190" i="1"/>
  <c r="FV247" i="1" s="1"/>
  <c r="Y108" i="1"/>
  <c r="EX100" i="1"/>
  <c r="EX190" i="1"/>
  <c r="EX247" i="1" s="1"/>
  <c r="FD173" i="1"/>
  <c r="BJ100" i="1"/>
  <c r="AI108" i="1"/>
  <c r="AI190" i="1"/>
  <c r="AI247" i="1" s="1"/>
  <c r="CU190" i="1"/>
  <c r="CU192" i="1" s="1"/>
  <c r="I190" i="1"/>
  <c r="I192" i="1" s="1"/>
  <c r="AU105" i="1"/>
  <c r="AU107" i="1" s="1"/>
  <c r="EM190" i="1"/>
  <c r="EM192" i="1" s="1"/>
  <c r="BU149" i="1"/>
  <c r="Y147" i="1"/>
  <c r="EX105" i="1"/>
  <c r="EX107" i="1" s="1"/>
  <c r="FD105" i="1"/>
  <c r="FD107" i="1" s="1"/>
  <c r="FD190" i="1"/>
  <c r="BJ105" i="1"/>
  <c r="BJ107" i="1" s="1"/>
  <c r="CU108" i="1"/>
  <c r="BT111" i="1"/>
  <c r="BT115" i="1" s="1"/>
  <c r="BU173" i="1"/>
  <c r="ET190" i="1"/>
  <c r="ET192" i="1" s="1"/>
  <c r="G147" i="1"/>
  <c r="FF105" i="1"/>
  <c r="FF107" i="1" s="1"/>
  <c r="FV108" i="1"/>
  <c r="AH149" i="1"/>
  <c r="FU108" i="1"/>
  <c r="DN108" i="1"/>
  <c r="DE108" i="1"/>
  <c r="FQ141" i="1"/>
  <c r="ER190" i="1"/>
  <c r="ER247" i="1" s="1"/>
  <c r="BE108" i="1"/>
  <c r="Q100" i="1"/>
  <c r="FS108" i="1"/>
  <c r="DH111" i="1"/>
  <c r="DH118" i="1" s="1"/>
  <c r="BO111" i="1"/>
  <c r="BO118" i="1" s="1"/>
  <c r="BA139" i="1"/>
  <c r="EH108" i="1"/>
  <c r="EA105" i="1"/>
  <c r="EA107" i="1" s="1"/>
  <c r="DQ100" i="1"/>
  <c r="BA108" i="1"/>
  <c r="FE139" i="1"/>
  <c r="EG141" i="1"/>
  <c r="E139" i="1"/>
  <c r="Q190" i="1"/>
  <c r="Q192" i="1" s="1"/>
  <c r="DF108" i="1"/>
  <c r="EA190" i="1"/>
  <c r="EA247" i="1" s="1"/>
  <c r="BF100" i="1"/>
  <c r="EG108" i="1"/>
  <c r="EP111" i="1"/>
  <c r="EP118" i="1" s="1"/>
  <c r="FS190" i="1"/>
  <c r="FS192" i="1" s="1"/>
  <c r="V190" i="1"/>
  <c r="V247" i="1" s="1"/>
  <c r="DT105" i="1"/>
  <c r="DT107" i="1" s="1"/>
  <c r="EG139" i="1"/>
  <c r="EH173" i="1"/>
  <c r="EH181" i="1" s="1"/>
  <c r="Q105" i="1"/>
  <c r="Q107" i="1" s="1"/>
  <c r="CF111" i="1"/>
  <c r="EG149" i="1"/>
  <c r="E108" i="1"/>
  <c r="EP173" i="1"/>
  <c r="EP175" i="1" s="1"/>
  <c r="ED111" i="1"/>
  <c r="ED115" i="1" s="1"/>
  <c r="FE149" i="1"/>
  <c r="BB111" i="1"/>
  <c r="BB115" i="1" s="1"/>
  <c r="DT108" i="1"/>
  <c r="Q147" i="1"/>
  <c r="DF111" i="1"/>
  <c r="DF118" i="1" s="1"/>
  <c r="EA100" i="1"/>
  <c r="CF105" i="1"/>
  <c r="CF107" i="1" s="1"/>
  <c r="BE147" i="1"/>
  <c r="EG105" i="1"/>
  <c r="EG107" i="1" s="1"/>
  <c r="EG173" i="1"/>
  <c r="EG177" i="1" s="1"/>
  <c r="BA190" i="1"/>
  <c r="BA247" i="1" s="1"/>
  <c r="AA111" i="1"/>
  <c r="AB108" i="1"/>
  <c r="DW100" i="1"/>
  <c r="FE173" i="1"/>
  <c r="FE183" i="1" s="1"/>
  <c r="EJ108" i="1"/>
  <c r="AF149" i="1"/>
  <c r="DF139" i="1"/>
  <c r="Q111" i="1"/>
  <c r="Q115" i="1" s="1"/>
  <c r="EA173" i="1"/>
  <c r="CF173" i="1"/>
  <c r="N100" i="1"/>
  <c r="EF100" i="1"/>
  <c r="DQ105" i="1"/>
  <c r="DQ107" i="1" s="1"/>
  <c r="EG100" i="1"/>
  <c r="EG190" i="1"/>
  <c r="EG247" i="1" s="1"/>
  <c r="AR108" i="1"/>
  <c r="CD100" i="1"/>
  <c r="DW108" i="1"/>
  <c r="AK190" i="1"/>
  <c r="AK247" i="1" s="1"/>
  <c r="V105" i="1"/>
  <c r="V107" i="1" s="1"/>
  <c r="FC105" i="1"/>
  <c r="FC107" i="1" s="1"/>
  <c r="DM100" i="1"/>
  <c r="DZ111" i="1"/>
  <c r="DZ118" i="1" s="1"/>
  <c r="EY147" i="1"/>
  <c r="DU173" i="1"/>
  <c r="DU179" i="1" s="1"/>
  <c r="AL105" i="1"/>
  <c r="AL107" i="1" s="1"/>
  <c r="AF108" i="1"/>
  <c r="Q108" i="1"/>
  <c r="Q109" i="1" s="1"/>
  <c r="Q119" i="1" s="1"/>
  <c r="BO100" i="1"/>
  <c r="T100" i="1"/>
  <c r="V141" i="1"/>
  <c r="BQ147" i="1"/>
  <c r="X118" i="1"/>
  <c r="X120" i="1" s="1"/>
  <c r="FT100" i="1"/>
  <c r="BV108" i="1"/>
  <c r="BV109" i="1" s="1"/>
  <c r="BV119" i="1" s="1"/>
  <c r="BW111" i="1"/>
  <c r="BW115" i="1" s="1"/>
  <c r="CA149" i="1"/>
  <c r="DD149" i="1"/>
  <c r="AJ190" i="1"/>
  <c r="AJ192" i="1" s="1"/>
  <c r="CL105" i="1"/>
  <c r="CL107" i="1" s="1"/>
  <c r="CR100" i="1"/>
  <c r="T149" i="1"/>
  <c r="BF105" i="1"/>
  <c r="BF107" i="1" s="1"/>
  <c r="DG100" i="1"/>
  <c r="FW111" i="1"/>
  <c r="CK108" i="1"/>
  <c r="FM100" i="1"/>
  <c r="E149" i="1"/>
  <c r="BQ111" i="1"/>
  <c r="BQ118" i="1" s="1"/>
  <c r="EC100" i="1"/>
  <c r="CD108" i="1"/>
  <c r="FB100" i="1"/>
  <c r="EK108" i="1"/>
  <c r="CL173" i="1"/>
  <c r="CL175" i="1" s="1"/>
  <c r="FN105" i="1"/>
  <c r="FN107" i="1" s="1"/>
  <c r="ER173" i="1"/>
  <c r="DG190" i="1"/>
  <c r="DG192" i="1" s="1"/>
  <c r="FW149" i="1"/>
  <c r="DA149" i="1"/>
  <c r="P173" i="1"/>
  <c r="BS190" i="1"/>
  <c r="CD111" i="1"/>
  <c r="CD118" i="1" s="1"/>
  <c r="FN147" i="1"/>
  <c r="FC147" i="1"/>
  <c r="CB108" i="1"/>
  <c r="BG147" i="1"/>
  <c r="DZ173" i="1"/>
  <c r="DZ179" i="1" s="1"/>
  <c r="AL108" i="1"/>
  <c r="CL190" i="1"/>
  <c r="FN100" i="1"/>
  <c r="FN111" i="1"/>
  <c r="FN118" i="1" s="1"/>
  <c r="CR105" i="1"/>
  <c r="CR107" i="1" s="1"/>
  <c r="CR109" i="1" s="1"/>
  <c r="CR119" i="1" s="1"/>
  <c r="CR190" i="1"/>
  <c r="CR247" i="1" s="1"/>
  <c r="FC190" i="1"/>
  <c r="FC247" i="1" s="1"/>
  <c r="ER105" i="1"/>
  <c r="ER107" i="1" s="1"/>
  <c r="N147" i="1"/>
  <c r="BF190" i="1"/>
  <c r="O105" i="1"/>
  <c r="O107" i="1" s="1"/>
  <c r="DG108" i="1"/>
  <c r="CK190" i="1"/>
  <c r="CK247" i="1" s="1"/>
  <c r="E190" i="1"/>
  <c r="F100" i="1"/>
  <c r="BD147" i="1"/>
  <c r="EC111" i="1"/>
  <c r="EC118" i="1" s="1"/>
  <c r="AG108" i="1"/>
  <c r="CD149" i="1"/>
  <c r="CD173" i="1"/>
  <c r="CD175" i="1" s="1"/>
  <c r="DY100" i="1"/>
  <c r="FB111" i="1"/>
  <c r="AC147" i="1"/>
  <c r="BW190" i="1"/>
  <c r="BW192" i="1" s="1"/>
  <c r="BY108" i="1"/>
  <c r="CR173" i="1"/>
  <c r="CK147" i="1"/>
  <c r="AZ139" i="1"/>
  <c r="AL190" i="1"/>
  <c r="AL247" i="1" s="1"/>
  <c r="FN149" i="1"/>
  <c r="ER108" i="1"/>
  <c r="O108" i="1"/>
  <c r="CA105" i="1"/>
  <c r="CA107" i="1" s="1"/>
  <c r="DG173" i="1"/>
  <c r="FW108" i="1"/>
  <c r="FM105" i="1"/>
  <c r="FM107" i="1" s="1"/>
  <c r="FJ147" i="1"/>
  <c r="E100" i="1"/>
  <c r="F108" i="1"/>
  <c r="AA105" i="1"/>
  <c r="AA107" i="1" s="1"/>
  <c r="BS105" i="1"/>
  <c r="BS107" i="1" s="1"/>
  <c r="BD173" i="1"/>
  <c r="CD141" i="1"/>
  <c r="CD143" i="1" s="1"/>
  <c r="CD145" i="1" s="1"/>
  <c r="AH100" i="1"/>
  <c r="CD105" i="1"/>
  <c r="CD107" i="1" s="1"/>
  <c r="CD190" i="1"/>
  <c r="AK100" i="1"/>
  <c r="FO105" i="1"/>
  <c r="FO107" i="1" s="1"/>
  <c r="BY111" i="1"/>
  <c r="BY118" i="1" s="1"/>
  <c r="DU100" i="1"/>
  <c r="E141" i="1"/>
  <c r="Z190" i="1"/>
  <c r="Z247" i="1" s="1"/>
  <c r="Z100" i="1"/>
  <c r="DV111" i="1"/>
  <c r="DV108" i="1"/>
  <c r="AD190" i="1"/>
  <c r="AD247" i="1" s="1"/>
  <c r="AD173" i="1"/>
  <c r="AD184" i="1" s="1"/>
  <c r="AD209" i="1" s="1"/>
  <c r="AR173" i="1"/>
  <c r="AR190" i="1"/>
  <c r="AR247" i="1" s="1"/>
  <c r="AR111" i="1"/>
  <c r="AR118" i="1" s="1"/>
  <c r="AR100" i="1"/>
  <c r="EA147" i="1"/>
  <c r="EA108" i="1"/>
  <c r="BE173" i="1"/>
  <c r="BE183" i="1" s="1"/>
  <c r="BE100" i="1"/>
  <c r="BE111" i="1"/>
  <c r="BE105" i="1"/>
  <c r="BE107" i="1" s="1"/>
  <c r="AB190" i="1"/>
  <c r="AB247" i="1" s="1"/>
  <c r="AB105" i="1"/>
  <c r="AB107" i="1" s="1"/>
  <c r="AB173" i="1"/>
  <c r="EP108" i="1"/>
  <c r="EP149" i="1"/>
  <c r="Q139" i="1"/>
  <c r="Q141" i="1"/>
  <c r="DT173" i="1"/>
  <c r="DT100" i="1"/>
  <c r="DW111" i="1"/>
  <c r="DW118" i="1" s="1"/>
  <c r="DW173" i="1"/>
  <c r="DW105" i="1"/>
  <c r="DW107" i="1" s="1"/>
  <c r="DW109" i="1" s="1"/>
  <c r="DW119" i="1" s="1"/>
  <c r="DW149" i="1"/>
  <c r="FS111" i="1"/>
  <c r="FS115" i="1" s="1"/>
  <c r="FS173" i="1"/>
  <c r="FS105" i="1"/>
  <c r="FS107" i="1" s="1"/>
  <c r="FS109" i="1" s="1"/>
  <c r="FS119" i="1" s="1"/>
  <c r="FS149" i="1"/>
  <c r="EJ190" i="1"/>
  <c r="EJ192" i="1" s="1"/>
  <c r="EJ105" i="1"/>
  <c r="EJ107" i="1" s="1"/>
  <c r="EJ109" i="1" s="1"/>
  <c r="EJ119" i="1" s="1"/>
  <c r="EJ173" i="1"/>
  <c r="V173" i="1"/>
  <c r="V175" i="1" s="1"/>
  <c r="V108" i="1"/>
  <c r="V109" i="1" s="1"/>
  <c r="V119" i="1" s="1"/>
  <c r="BA149" i="1"/>
  <c r="BA151" i="1" s="1"/>
  <c r="BA100" i="1"/>
  <c r="BA111" i="1"/>
  <c r="BA118" i="1" s="1"/>
  <c r="DQ147" i="1"/>
  <c r="DQ190" i="1"/>
  <c r="DQ192" i="1" s="1"/>
  <c r="DQ108" i="1"/>
  <c r="EV190" i="1"/>
  <c r="EV192" i="1" s="1"/>
  <c r="EV108" i="1"/>
  <c r="FL100" i="1"/>
  <c r="FL147" i="1"/>
  <c r="FL111" i="1"/>
  <c r="FL118" i="1" s="1"/>
  <c r="FP108" i="1"/>
  <c r="FP147" i="1"/>
  <c r="FB141" i="1"/>
  <c r="FB190" i="1"/>
  <c r="FB247" i="1" s="1"/>
  <c r="FB105" i="1"/>
  <c r="FB107" i="1" s="1"/>
  <c r="FB109" i="1" s="1"/>
  <c r="FB119" i="1" s="1"/>
  <c r="FB173" i="1"/>
  <c r="FB149" i="1"/>
  <c r="DD100" i="1"/>
  <c r="DD173" i="1"/>
  <c r="EL105" i="1"/>
  <c r="EL107" i="1" s="1"/>
  <c r="EL173" i="1"/>
  <c r="EL183" i="1" s="1"/>
  <c r="EL147" i="1"/>
  <c r="I139" i="1"/>
  <c r="I149" i="1"/>
  <c r="I151" i="1" s="1"/>
  <c r="I100" i="1"/>
  <c r="I111" i="1"/>
  <c r="I115" i="1" s="1"/>
  <c r="I105" i="1"/>
  <c r="I107" i="1" s="1"/>
  <c r="I109" i="1" s="1"/>
  <c r="I119" i="1" s="1"/>
  <c r="BX111" i="1"/>
  <c r="BX173" i="1"/>
  <c r="J147" i="1"/>
  <c r="J108" i="1"/>
  <c r="AU149" i="1"/>
  <c r="AU111" i="1"/>
  <c r="AU115" i="1" s="1"/>
  <c r="CM147" i="1"/>
  <c r="CM105" i="1"/>
  <c r="CM107" i="1" s="1"/>
  <c r="CM109" i="1" s="1"/>
  <c r="CM119" i="1" s="1"/>
  <c r="FF173" i="1"/>
  <c r="FF149" i="1"/>
  <c r="FF111" i="1"/>
  <c r="FF118" i="1" s="1"/>
  <c r="FF100" i="1"/>
  <c r="AI173" i="1"/>
  <c r="AI105" i="1"/>
  <c r="AI107" i="1" s="1"/>
  <c r="AM190" i="1"/>
  <c r="AM247" i="1" s="1"/>
  <c r="AM100" i="1"/>
  <c r="AM173" i="1"/>
  <c r="AM105" i="1"/>
  <c r="AM107" i="1" s="1"/>
  <c r="CW173" i="1"/>
  <c r="CW177" i="1" s="1"/>
  <c r="CW108" i="1"/>
  <c r="CW109" i="1" s="1"/>
  <c r="CW119" i="1" s="1"/>
  <c r="CW149" i="1"/>
  <c r="CW100" i="1"/>
  <c r="FI139" i="1"/>
  <c r="FI111" i="1"/>
  <c r="FI118" i="1" s="1"/>
  <c r="FI100" i="1"/>
  <c r="FI141" i="1"/>
  <c r="FI190" i="1"/>
  <c r="FI192" i="1" s="1"/>
  <c r="FI147" i="1"/>
  <c r="K173" i="1"/>
  <c r="K105" i="1"/>
  <c r="K107" i="1" s="1"/>
  <c r="K149" i="1"/>
  <c r="K108" i="1"/>
  <c r="CI190" i="1"/>
  <c r="CI108" i="1"/>
  <c r="CI173" i="1"/>
  <c r="CI100" i="1"/>
  <c r="BN139" i="1"/>
  <c r="BN173" i="1"/>
  <c r="BN183" i="1" s="1"/>
  <c r="BN105" i="1"/>
  <c r="BN107" i="1" s="1"/>
  <c r="BN109" i="1" s="1"/>
  <c r="BN119" i="1" s="1"/>
  <c r="BN141" i="1"/>
  <c r="BN111" i="1"/>
  <c r="BN149" i="1"/>
  <c r="FV173" i="1"/>
  <c r="FV183" i="1" s="1"/>
  <c r="FV105" i="1"/>
  <c r="FV107" i="1" s="1"/>
  <c r="FV139" i="1"/>
  <c r="FV111" i="1"/>
  <c r="FV118" i="1" s="1"/>
  <c r="FV149" i="1"/>
  <c r="FV151" i="1" s="1"/>
  <c r="W149" i="1"/>
  <c r="W105" i="1"/>
  <c r="W107" i="1" s="1"/>
  <c r="W111" i="1"/>
  <c r="W118" i="1" s="1"/>
  <c r="FB139" i="1"/>
  <c r="EZ149" i="1"/>
  <c r="EZ105" i="1"/>
  <c r="EZ107" i="1" s="1"/>
  <c r="CH190" i="1"/>
  <c r="CH247" i="1" s="1"/>
  <c r="CH139" i="1"/>
  <c r="BB108" i="1"/>
  <c r="BB100" i="1"/>
  <c r="BC173" i="1"/>
  <c r="BC100" i="1"/>
  <c r="T190" i="1"/>
  <c r="T192" i="1" s="1"/>
  <c r="T108" i="1"/>
  <c r="T173" i="1"/>
  <c r="T105" i="1"/>
  <c r="T107" i="1" s="1"/>
  <c r="CP173" i="1"/>
  <c r="CP177" i="1" s="1"/>
  <c r="CP190" i="1"/>
  <c r="CP108" i="1"/>
  <c r="N190" i="1"/>
  <c r="N108" i="1"/>
  <c r="N173" i="1"/>
  <c r="N179" i="1" s="1"/>
  <c r="N105" i="1"/>
  <c r="N107" i="1" s="1"/>
  <c r="CQ190" i="1"/>
  <c r="CQ247" i="1" s="1"/>
  <c r="CQ111" i="1"/>
  <c r="CQ118" i="1" s="1"/>
  <c r="DA190" i="1"/>
  <c r="DA192" i="1" s="1"/>
  <c r="DA108" i="1"/>
  <c r="DA173" i="1"/>
  <c r="DA177" i="1" s="1"/>
  <c r="DA100" i="1"/>
  <c r="BH111" i="1"/>
  <c r="BH173" i="1"/>
  <c r="BH100" i="1"/>
  <c r="CF100" i="1"/>
  <c r="CF149" i="1"/>
  <c r="CF108" i="1"/>
  <c r="EN173" i="1"/>
  <c r="EN100" i="1"/>
  <c r="BQ143" i="1"/>
  <c r="BQ145" i="1" s="1"/>
  <c r="FH141" i="1"/>
  <c r="FS153" i="1"/>
  <c r="DF149" i="1"/>
  <c r="DF173" i="1"/>
  <c r="DF177" i="1" s="1"/>
  <c r="BO147" i="1"/>
  <c r="CU100" i="1"/>
  <c r="BZ173" i="1"/>
  <c r="BZ175" i="1" s="1"/>
  <c r="ET105" i="1"/>
  <c r="ET107" i="1" s="1"/>
  <c r="ET109" i="1" s="1"/>
  <c r="ET119" i="1" s="1"/>
  <c r="DN141" i="1"/>
  <c r="E147" i="1"/>
  <c r="F147" i="1"/>
  <c r="CT105" i="1"/>
  <c r="CT107" i="1" s="1"/>
  <c r="CT109" i="1" s="1"/>
  <c r="CT119" i="1" s="1"/>
  <c r="AA173" i="1"/>
  <c r="EB111" i="1"/>
  <c r="EB118" i="1" s="1"/>
  <c r="G105" i="1"/>
  <c r="G107" i="1" s="1"/>
  <c r="G190" i="1"/>
  <c r="G247" i="1" s="1"/>
  <c r="BS108" i="1"/>
  <c r="FK147" i="1"/>
  <c r="DP149" i="1"/>
  <c r="BQ173" i="1"/>
  <c r="BQ183" i="1" s="1"/>
  <c r="DM149" i="1"/>
  <c r="EC149" i="1"/>
  <c r="FU139" i="1"/>
  <c r="S173" i="1"/>
  <c r="AG147" i="1"/>
  <c r="AH111" i="1"/>
  <c r="AH118" i="1" s="1"/>
  <c r="FU149" i="1"/>
  <c r="AK111" i="1"/>
  <c r="DR100" i="1"/>
  <c r="BW105" i="1"/>
  <c r="BW107" i="1" s="1"/>
  <c r="DN190" i="1"/>
  <c r="DN247" i="1" s="1"/>
  <c r="H108" i="1"/>
  <c r="DE105" i="1"/>
  <c r="DE107" i="1" s="1"/>
  <c r="DU111" i="1"/>
  <c r="DU118" i="1" s="1"/>
  <c r="EK111" i="1"/>
  <c r="EK115" i="1" s="1"/>
  <c r="FQ105" i="1"/>
  <c r="FQ107" i="1" s="1"/>
  <c r="DN139" i="1"/>
  <c r="DN143" i="1" s="1"/>
  <c r="DN145" i="1" s="1"/>
  <c r="DU141" i="1"/>
  <c r="DU143" i="1" s="1"/>
  <c r="DU145" i="1" s="1"/>
  <c r="Y105" i="1"/>
  <c r="Y107" i="1" s="1"/>
  <c r="Y111" i="1"/>
  <c r="AL100" i="1"/>
  <c r="AL111" i="1"/>
  <c r="AL115" i="1" s="1"/>
  <c r="CL108" i="1"/>
  <c r="EH149" i="1"/>
  <c r="EH190" i="1"/>
  <c r="EH247" i="1" s="1"/>
  <c r="AF111" i="1"/>
  <c r="AF118" i="1" s="1"/>
  <c r="AF173" i="1"/>
  <c r="BJ108" i="1"/>
  <c r="FC108" i="1"/>
  <c r="ER100" i="1"/>
  <c r="BF108" i="1"/>
  <c r="O190" i="1"/>
  <c r="CA173" i="1"/>
  <c r="DG111" i="1"/>
  <c r="DG118" i="1" s="1"/>
  <c r="FW105" i="1"/>
  <c r="FW107" i="1" s="1"/>
  <c r="FW173" i="1"/>
  <c r="BT173" i="1"/>
  <c r="BU100" i="1"/>
  <c r="CK105" i="1"/>
  <c r="CK107" i="1" s="1"/>
  <c r="CK111" i="1"/>
  <c r="CK118" i="1" s="1"/>
  <c r="FM111" i="1"/>
  <c r="FM118" i="1" s="1"/>
  <c r="Y100" i="1"/>
  <c r="Y149" i="1"/>
  <c r="AL149" i="1"/>
  <c r="AL173" i="1"/>
  <c r="AL184" i="1" s="1"/>
  <c r="AL209" i="1" s="1"/>
  <c r="CL147" i="1"/>
  <c r="EH105" i="1"/>
  <c r="EH107" i="1" s="1"/>
  <c r="AF105" i="1"/>
  <c r="AF107" i="1" s="1"/>
  <c r="AF190" i="1"/>
  <c r="AF247" i="1" s="1"/>
  <c r="BJ111" i="1"/>
  <c r="BJ115" i="1" s="1"/>
  <c r="DF105" i="1"/>
  <c r="DF107" i="1" s="1"/>
  <c r="BO108" i="1"/>
  <c r="ER111" i="1"/>
  <c r="ER115" i="1" s="1"/>
  <c r="BF173" i="1"/>
  <c r="BF183" i="1" s="1"/>
  <c r="DG105" i="1"/>
  <c r="DG107" i="1" s="1"/>
  <c r="FW100" i="1"/>
  <c r="BU111" i="1"/>
  <c r="BU118" i="1" s="1"/>
  <c r="CK100" i="1"/>
  <c r="E111" i="1"/>
  <c r="E118" i="1" s="1"/>
  <c r="BG111" i="1"/>
  <c r="EB100" i="1"/>
  <c r="G108" i="1"/>
  <c r="BS111" i="1"/>
  <c r="BS118" i="1" s="1"/>
  <c r="BD111" i="1"/>
  <c r="BD115" i="1" s="1"/>
  <c r="BQ100" i="1"/>
  <c r="DM190" i="1"/>
  <c r="DM247" i="1" s="1"/>
  <c r="EC173" i="1"/>
  <c r="EC181" i="1" s="1"/>
  <c r="AG111" i="1"/>
  <c r="AG118" i="1" s="1"/>
  <c r="FU173" i="1"/>
  <c r="FU183" i="1" s="1"/>
  <c r="AK149" i="1"/>
  <c r="FR108" i="1"/>
  <c r="BW100" i="1"/>
  <c r="CJ100" i="1"/>
  <c r="DU149" i="1"/>
  <c r="FQ147" i="1"/>
  <c r="FQ151" i="1" s="1"/>
  <c r="Y139" i="1"/>
  <c r="Y143" i="1" s="1"/>
  <c r="Y145" i="1" s="1"/>
  <c r="DV173" i="1"/>
  <c r="DV175" i="1" s="1"/>
  <c r="DV190" i="1"/>
  <c r="DV192" i="1" s="1"/>
  <c r="DV105" i="1"/>
  <c r="DV107" i="1" s="1"/>
  <c r="DV149" i="1"/>
  <c r="AD147" i="1"/>
  <c r="AD108" i="1"/>
  <c r="AD111" i="1"/>
  <c r="AD115" i="1" s="1"/>
  <c r="EN190" i="1"/>
  <c r="EN192" i="1" s="1"/>
  <c r="EN108" i="1"/>
  <c r="EN147" i="1"/>
  <c r="EO111" i="1"/>
  <c r="EO118" i="1" s="1"/>
  <c r="EO105" i="1"/>
  <c r="EO107" i="1" s="1"/>
  <c r="BR190" i="1"/>
  <c r="BR192" i="1" s="1"/>
  <c r="AV100" i="1"/>
  <c r="AV149" i="1"/>
  <c r="FN190" i="1"/>
  <c r="FN108" i="1"/>
  <c r="CR149" i="1"/>
  <c r="CR111" i="1"/>
  <c r="CR118" i="1" s="1"/>
  <c r="BO173" i="1"/>
  <c r="BO105" i="1"/>
  <c r="BO107" i="1" s="1"/>
  <c r="EE111" i="1"/>
  <c r="EE118" i="1" s="1"/>
  <c r="EE149" i="1"/>
  <c r="EE105" i="1"/>
  <c r="EE107" i="1" s="1"/>
  <c r="BZ149" i="1"/>
  <c r="BZ111" i="1"/>
  <c r="BZ118" i="1" s="1"/>
  <c r="DF141" i="1"/>
  <c r="DF147" i="1"/>
  <c r="DF100" i="1"/>
  <c r="FC173" i="1"/>
  <c r="FC100" i="1"/>
  <c r="AC190" i="1"/>
  <c r="AC247" i="1" s="1"/>
  <c r="AC105" i="1"/>
  <c r="AC107" i="1" s="1"/>
  <c r="AC109" i="1" s="1"/>
  <c r="AC119" i="1" s="1"/>
  <c r="AC111" i="1"/>
  <c r="AC118" i="1" s="1"/>
  <c r="AC173" i="1"/>
  <c r="AC177" i="1" s="1"/>
  <c r="AC100" i="1"/>
  <c r="DZ147" i="1"/>
  <c r="DZ108" i="1"/>
  <c r="DZ190" i="1"/>
  <c r="DZ192" i="1" s="1"/>
  <c r="DZ105" i="1"/>
  <c r="DZ107" i="1" s="1"/>
  <c r="FM108" i="1"/>
  <c r="FM147" i="1"/>
  <c r="FM190" i="1"/>
  <c r="FM247" i="1" s="1"/>
  <c r="DM173" i="1"/>
  <c r="DM175" i="1" s="1"/>
  <c r="DM108" i="1"/>
  <c r="DM141" i="1"/>
  <c r="DM143" i="1" s="1"/>
  <c r="DM145" i="1" s="1"/>
  <c r="DM111" i="1"/>
  <c r="DM118" i="1" s="1"/>
  <c r="DM105" i="1"/>
  <c r="DM107" i="1" s="1"/>
  <c r="AH139" i="1"/>
  <c r="AH173" i="1"/>
  <c r="AH177" i="1" s="1"/>
  <c r="AH105" i="1"/>
  <c r="AH107" i="1" s="1"/>
  <c r="AH141" i="1"/>
  <c r="AH108" i="1"/>
  <c r="AH147" i="1"/>
  <c r="CT139" i="1"/>
  <c r="CT111" i="1"/>
  <c r="CT118" i="1" s="1"/>
  <c r="CT100" i="1"/>
  <c r="CT141" i="1"/>
  <c r="CT190" i="1"/>
  <c r="CT192" i="1" s="1"/>
  <c r="CT149" i="1"/>
  <c r="CT173" i="1"/>
  <c r="CT181" i="1" s="1"/>
  <c r="CN173" i="1"/>
  <c r="CN105" i="1"/>
  <c r="CN107" i="1" s="1"/>
  <c r="CN100" i="1"/>
  <c r="CN190" i="1"/>
  <c r="CN192" i="1" s="1"/>
  <c r="CN111" i="1"/>
  <c r="CN115" i="1" s="1"/>
  <c r="CZ190" i="1"/>
  <c r="CZ247" i="1" s="1"/>
  <c r="CZ108" i="1"/>
  <c r="CZ105" i="1"/>
  <c r="CZ107" i="1" s="1"/>
  <c r="DC111" i="1"/>
  <c r="DC115" i="1" s="1"/>
  <c r="DC190" i="1"/>
  <c r="DC192" i="1" s="1"/>
  <c r="EI147" i="1"/>
  <c r="EI108" i="1"/>
  <c r="P105" i="1"/>
  <c r="P107" i="1" s="1"/>
  <c r="P111" i="1"/>
  <c r="P118" i="1" s="1"/>
  <c r="DS173" i="1"/>
  <c r="DS100" i="1"/>
  <c r="DS190" i="1"/>
  <c r="DS247" i="1" s="1"/>
  <c r="FJ190" i="1"/>
  <c r="FJ247" i="1" s="1"/>
  <c r="FJ100" i="1"/>
  <c r="DY157" i="1"/>
  <c r="DY173" i="1"/>
  <c r="DY177" i="1" s="1"/>
  <c r="FG173" i="1"/>
  <c r="FG100" i="1"/>
  <c r="CL100" i="1"/>
  <c r="BF111" i="1"/>
  <c r="BF118" i="1" s="1"/>
  <c r="E105" i="1"/>
  <c r="E107" i="1" s="1"/>
  <c r="F111" i="1"/>
  <c r="F115" i="1" s="1"/>
  <c r="AG105" i="1"/>
  <c r="AG107" i="1" s="1"/>
  <c r="AK105" i="1"/>
  <c r="AK107" i="1" s="1"/>
  <c r="BV190" i="1"/>
  <c r="BV247" i="1" s="1"/>
  <c r="DU108" i="1"/>
  <c r="AL139" i="1"/>
  <c r="AL143" i="1" s="1"/>
  <c r="AL145" i="1" s="1"/>
  <c r="DR141" i="1"/>
  <c r="DR143" i="1" s="1"/>
  <c r="DR145" i="1" s="1"/>
  <c r="DR190" i="1"/>
  <c r="DR247" i="1" s="1"/>
  <c r="BB173" i="1"/>
  <c r="BB147" i="1"/>
  <c r="BC147" i="1"/>
  <c r="BC108" i="1"/>
  <c r="BY141" i="1"/>
  <c r="BY139" i="1"/>
  <c r="BY149" i="1"/>
  <c r="FH100" i="1"/>
  <c r="FH149" i="1"/>
  <c r="DK111" i="1"/>
  <c r="DK115" i="1" s="1"/>
  <c r="DK108" i="1"/>
  <c r="AB100" i="1"/>
  <c r="AB111" i="1"/>
  <c r="EP190" i="1"/>
  <c r="EP247" i="1" s="1"/>
  <c r="EP105" i="1"/>
  <c r="EP107" i="1" s="1"/>
  <c r="DT149" i="1"/>
  <c r="DT111" i="1"/>
  <c r="DT118" i="1" s="1"/>
  <c r="EJ100" i="1"/>
  <c r="EJ111" i="1"/>
  <c r="EJ118" i="1" s="1"/>
  <c r="V139" i="1"/>
  <c r="V111" i="1"/>
  <c r="V118" i="1" s="1"/>
  <c r="V100" i="1"/>
  <c r="BA141" i="1"/>
  <c r="BA173" i="1"/>
  <c r="BA177" i="1" s="1"/>
  <c r="BA105" i="1"/>
  <c r="BA107" i="1" s="1"/>
  <c r="BA109" i="1" s="1"/>
  <c r="BA119" i="1" s="1"/>
  <c r="EL111" i="1"/>
  <c r="EL118" i="1" s="1"/>
  <c r="EL108" i="1"/>
  <c r="AA147" i="1"/>
  <c r="AA100" i="1"/>
  <c r="BD190" i="1"/>
  <c r="BD192" i="1" s="1"/>
  <c r="BD105" i="1"/>
  <c r="BD107" i="1" s="1"/>
  <c r="CJ190" i="1"/>
  <c r="CJ247" i="1" s="1"/>
  <c r="CJ111" i="1"/>
  <c r="EK147" i="1"/>
  <c r="EK173" i="1"/>
  <c r="EK184" i="1" s="1"/>
  <c r="EK209" i="1" s="1"/>
  <c r="DU190" i="1"/>
  <c r="DU247" i="1" s="1"/>
  <c r="DU105" i="1"/>
  <c r="DU107" i="1" s="1"/>
  <c r="DU109" i="1" s="1"/>
  <c r="DU119" i="1" s="1"/>
  <c r="BW147" i="1"/>
  <c r="BW108" i="1"/>
  <c r="AK139" i="1"/>
  <c r="AK143" i="1" s="1"/>
  <c r="AK145" i="1" s="1"/>
  <c r="AK173" i="1"/>
  <c r="AK108" i="1"/>
  <c r="F190" i="1"/>
  <c r="F192" i="1" s="1"/>
  <c r="F105" i="1"/>
  <c r="F107" i="1" s="1"/>
  <c r="AG173" i="1"/>
  <c r="AG184" i="1" s="1"/>
  <c r="AG209" i="1" s="1"/>
  <c r="AG100" i="1"/>
  <c r="BQ190" i="1"/>
  <c r="BQ247" i="1" s="1"/>
  <c r="BQ105" i="1"/>
  <c r="BQ107" i="1" s="1"/>
  <c r="BQ109" i="1" s="1"/>
  <c r="BQ119" i="1" s="1"/>
  <c r="EC190" i="1"/>
  <c r="EC105" i="1"/>
  <c r="EC107" i="1" s="1"/>
  <c r="EC109" i="1" s="1"/>
  <c r="EC119" i="1" s="1"/>
  <c r="BS173" i="1"/>
  <c r="BS100" i="1"/>
  <c r="FV143" i="1"/>
  <c r="FV145" i="1" s="1"/>
  <c r="DB143" i="1"/>
  <c r="DB145" i="1" s="1"/>
  <c r="AV190" i="1"/>
  <c r="AV192" i="1" s="1"/>
  <c r="AV108" i="1"/>
  <c r="AV173" i="1"/>
  <c r="AV105" i="1"/>
  <c r="AV107" i="1" s="1"/>
  <c r="FT190" i="1"/>
  <c r="FT247" i="1" s="1"/>
  <c r="FT108" i="1"/>
  <c r="FT173" i="1"/>
  <c r="FT105" i="1"/>
  <c r="FT107" i="1" s="1"/>
  <c r="FN139" i="1"/>
  <c r="FN141" i="1"/>
  <c r="EV173" i="1"/>
  <c r="EV105" i="1"/>
  <c r="EV107" i="1" s="1"/>
  <c r="EV149" i="1"/>
  <c r="EV111" i="1"/>
  <c r="EV118" i="1" s="1"/>
  <c r="FL190" i="1"/>
  <c r="FL247" i="1" s="1"/>
  <c r="FL108" i="1"/>
  <c r="FL173" i="1"/>
  <c r="FL105" i="1"/>
  <c r="FL107" i="1" s="1"/>
  <c r="FP173" i="1"/>
  <c r="FP105" i="1"/>
  <c r="FP107" i="1" s="1"/>
  <c r="FP100" i="1"/>
  <c r="FP111" i="1"/>
  <c r="FP115" i="1" s="1"/>
  <c r="EB190" i="1"/>
  <c r="EB192" i="1" s="1"/>
  <c r="EB108" i="1"/>
  <c r="EB173" i="1"/>
  <c r="EB183" i="1" s="1"/>
  <c r="EB105" i="1"/>
  <c r="EB107" i="1" s="1"/>
  <c r="DL147" i="1"/>
  <c r="DL111" i="1"/>
  <c r="DL118" i="1" s="1"/>
  <c r="CB100" i="1"/>
  <c r="CB105" i="1"/>
  <c r="CB107" i="1" s="1"/>
  <c r="CV190" i="1"/>
  <c r="CV247" i="1" s="1"/>
  <c r="CV100" i="1"/>
  <c r="FU111" i="1"/>
  <c r="FU118" i="1" s="1"/>
  <c r="FU105" i="1"/>
  <c r="FU107" i="1" s="1"/>
  <c r="FU141" i="1"/>
  <c r="FU190" i="1"/>
  <c r="FU247" i="1" s="1"/>
  <c r="FU147" i="1"/>
  <c r="ET173" i="1"/>
  <c r="ET181" i="1" s="1"/>
  <c r="ET149" i="1"/>
  <c r="ET141" i="1"/>
  <c r="ET111" i="1"/>
  <c r="ET118" i="1" s="1"/>
  <c r="ET100" i="1"/>
  <c r="DN173" i="1"/>
  <c r="DN177" i="1" s="1"/>
  <c r="DN105" i="1"/>
  <c r="DN107" i="1" s="1"/>
  <c r="DN111" i="1"/>
  <c r="DN118" i="1" s="1"/>
  <c r="DN149" i="1"/>
  <c r="BT100" i="1"/>
  <c r="BT108" i="1"/>
  <c r="DE149" i="1"/>
  <c r="DE100" i="1"/>
  <c r="DE111" i="1"/>
  <c r="D173" i="1"/>
  <c r="D108" i="1"/>
  <c r="EU147" i="1"/>
  <c r="EU173" i="1"/>
  <c r="L173" i="1"/>
  <c r="L190" i="1"/>
  <c r="L247" i="1" s="1"/>
  <c r="BX100" i="1"/>
  <c r="BX190" i="1"/>
  <c r="BX247" i="1" s="1"/>
  <c r="BX108" i="1"/>
  <c r="BX109" i="1" s="1"/>
  <c r="BX119" i="1" s="1"/>
  <c r="J173" i="1"/>
  <c r="J183" i="1" s="1"/>
  <c r="J105" i="1"/>
  <c r="J107" i="1" s="1"/>
  <c r="J109" i="1" s="1"/>
  <c r="J119" i="1" s="1"/>
  <c r="J111" i="1"/>
  <c r="J115" i="1" s="1"/>
  <c r="J149" i="1"/>
  <c r="EM173" i="1"/>
  <c r="EM100" i="1"/>
  <c r="EM149" i="1"/>
  <c r="EM105" i="1"/>
  <c r="EM107" i="1" s="1"/>
  <c r="EM109" i="1" s="1"/>
  <c r="EM119" i="1" s="1"/>
  <c r="AU190" i="1"/>
  <c r="AU192" i="1" s="1"/>
  <c r="AU108" i="1"/>
  <c r="CM111" i="1"/>
  <c r="CM190" i="1"/>
  <c r="CM247" i="1" s="1"/>
  <c r="CM100" i="1"/>
  <c r="EW143" i="1"/>
  <c r="EW145" i="1" s="1"/>
  <c r="BV111" i="1"/>
  <c r="BV100" i="1"/>
  <c r="BV147" i="1"/>
  <c r="EZ100" i="1"/>
  <c r="EZ173" i="1"/>
  <c r="CZ147" i="1"/>
  <c r="CZ173" i="1"/>
  <c r="CZ111" i="1"/>
  <c r="CZ115" i="1" s="1"/>
  <c r="CZ100" i="1"/>
  <c r="DP100" i="1"/>
  <c r="DP190" i="1"/>
  <c r="DP247" i="1" s="1"/>
  <c r="DP105" i="1"/>
  <c r="DP107" i="1" s="1"/>
  <c r="DP109" i="1" s="1"/>
  <c r="DP119" i="1" s="1"/>
  <c r="DP173" i="1"/>
  <c r="DP111" i="1"/>
  <c r="DP115" i="1" s="1"/>
  <c r="EF173" i="1"/>
  <c r="EF108" i="1"/>
  <c r="EF190" i="1"/>
  <c r="EF247" i="1" s="1"/>
  <c r="EF111" i="1"/>
  <c r="EF118" i="1" s="1"/>
  <c r="DC173" i="1"/>
  <c r="DC105" i="1"/>
  <c r="DC107" i="1" s="1"/>
  <c r="DC149" i="1"/>
  <c r="DC108" i="1"/>
  <c r="EI190" i="1"/>
  <c r="EI192" i="1" s="1"/>
  <c r="EI100" i="1"/>
  <c r="EI173" i="1"/>
  <c r="EI105" i="1"/>
  <c r="EI107" i="1" s="1"/>
  <c r="EI109" i="1" s="1"/>
  <c r="EI119" i="1" s="1"/>
  <c r="P100" i="1"/>
  <c r="P190" i="1"/>
  <c r="P192" i="1" s="1"/>
  <c r="P108" i="1"/>
  <c r="DS147" i="1"/>
  <c r="DS108" i="1"/>
  <c r="DS109" i="1" s="1"/>
  <c r="DS119" i="1" s="1"/>
  <c r="DS111" i="1"/>
  <c r="DS118" i="1" s="1"/>
  <c r="EY190" i="1"/>
  <c r="EY247" i="1" s="1"/>
  <c r="EY100" i="1"/>
  <c r="EY173" i="1"/>
  <c r="EY105" i="1"/>
  <c r="EY107" i="1" s="1"/>
  <c r="EY109" i="1" s="1"/>
  <c r="EY119" i="1" s="1"/>
  <c r="O173" i="1"/>
  <c r="O147" i="1"/>
  <c r="H173" i="1"/>
  <c r="H184" i="1" s="1"/>
  <c r="H209" i="1" s="1"/>
  <c r="H190" i="1"/>
  <c r="H192" i="1" s="1"/>
  <c r="CA111" i="1"/>
  <c r="CA118" i="1" s="1"/>
  <c r="CA190" i="1"/>
  <c r="CA192" i="1" s="1"/>
  <c r="CA108" i="1"/>
  <c r="BG190" i="1"/>
  <c r="BG247" i="1" s="1"/>
  <c r="BG100" i="1"/>
  <c r="BG173" i="1"/>
  <c r="BG105" i="1"/>
  <c r="BG107" i="1" s="1"/>
  <c r="BG109" i="1" s="1"/>
  <c r="BG119" i="1" s="1"/>
  <c r="AV111" i="1"/>
  <c r="AV118" i="1" s="1"/>
  <c r="FT111" i="1"/>
  <c r="BV173" i="1"/>
  <c r="BV175" i="1" s="1"/>
  <c r="EY111" i="1"/>
  <c r="EY118" i="1" s="1"/>
  <c r="EV100" i="1"/>
  <c r="ET139" i="1"/>
  <c r="CQ173" i="1"/>
  <c r="CQ100" i="1"/>
  <c r="CQ147" i="1"/>
  <c r="CQ105" i="1"/>
  <c r="CQ107" i="1" s="1"/>
  <c r="CQ109" i="1" s="1"/>
  <c r="CQ119" i="1" s="1"/>
  <c r="DA157" i="1"/>
  <c r="DA151" i="1"/>
  <c r="DA105" i="1"/>
  <c r="DA107" i="1" s="1"/>
  <c r="DA153" i="1"/>
  <c r="DA155" i="1"/>
  <c r="BH147" i="1"/>
  <c r="BH190" i="1"/>
  <c r="BH247" i="1" s="1"/>
  <c r="BH108" i="1"/>
  <c r="BH109" i="1" s="1"/>
  <c r="BH119" i="1" s="1"/>
  <c r="ED147" i="1"/>
  <c r="ED190" i="1"/>
  <c r="ED247" i="1" s="1"/>
  <c r="ED105" i="1"/>
  <c r="ED107" i="1" s="1"/>
  <c r="ED109" i="1" s="1"/>
  <c r="ED119" i="1" s="1"/>
  <c r="ED173" i="1"/>
  <c r="ED177" i="1" s="1"/>
  <c r="ED100" i="1"/>
  <c r="FE111" i="1"/>
  <c r="FE115" i="1" s="1"/>
  <c r="FE108" i="1"/>
  <c r="FE109" i="1" s="1"/>
  <c r="FE119" i="1" s="1"/>
  <c r="FE141" i="1"/>
  <c r="FE190" i="1"/>
  <c r="FE247" i="1" s="1"/>
  <c r="FE100" i="1"/>
  <c r="CX139" i="1"/>
  <c r="CX143" i="1" s="1"/>
  <c r="CX145" i="1" s="1"/>
  <c r="CX111" i="1"/>
  <c r="CX149" i="1"/>
  <c r="BR173" i="1"/>
  <c r="BR183" i="1" s="1"/>
  <c r="BR108" i="1"/>
  <c r="DO173" i="1"/>
  <c r="DO108" i="1"/>
  <c r="AN190" i="1"/>
  <c r="AN247" i="1" s="1"/>
  <c r="AN100" i="1"/>
  <c r="CO147" i="1"/>
  <c r="CO111" i="1"/>
  <c r="CO118" i="1" s="1"/>
  <c r="EE190" i="1"/>
  <c r="EE247" i="1" s="1"/>
  <c r="EE108" i="1"/>
  <c r="EE173" i="1"/>
  <c r="EE100" i="1"/>
  <c r="BZ139" i="1"/>
  <c r="BZ143" i="1" s="1"/>
  <c r="BZ145" i="1" s="1"/>
  <c r="BZ108" i="1"/>
  <c r="BZ190" i="1"/>
  <c r="BZ105" i="1"/>
  <c r="BZ107" i="1" s="1"/>
  <c r="CG143" i="1"/>
  <c r="CG145" i="1" s="1"/>
  <c r="AU151" i="1"/>
  <c r="DJ143" i="1"/>
  <c r="DJ145" i="1" s="1"/>
  <c r="EL143" i="1"/>
  <c r="EL145" i="1" s="1"/>
  <c r="DP151" i="1"/>
  <c r="DH147" i="1"/>
  <c r="DR108" i="1"/>
  <c r="FO173" i="1"/>
  <c r="BC111" i="1"/>
  <c r="BC118" i="1" s="1"/>
  <c r="H111" i="1"/>
  <c r="H115" i="1" s="1"/>
  <c r="H100" i="1"/>
  <c r="CJ105" i="1"/>
  <c r="CJ107" i="1" s="1"/>
  <c r="CJ173" i="1"/>
  <c r="BY105" i="1"/>
  <c r="BY107" i="1" s="1"/>
  <c r="BY109" i="1" s="1"/>
  <c r="BY119" i="1" s="1"/>
  <c r="BY173" i="1"/>
  <c r="BY183" i="1" s="1"/>
  <c r="EK105" i="1"/>
  <c r="EK107" i="1" s="1"/>
  <c r="EK190" i="1"/>
  <c r="EK192" i="1" s="1"/>
  <c r="FQ100" i="1"/>
  <c r="FQ111" i="1"/>
  <c r="FQ118" i="1" s="1"/>
  <c r="BC149" i="1"/>
  <c r="Z139" i="1"/>
  <c r="EH100" i="1"/>
  <c r="EX149" i="1"/>
  <c r="FD111" i="1"/>
  <c r="FD118" i="1" s="1"/>
  <c r="O100" i="1"/>
  <c r="EF105" i="1"/>
  <c r="EF107" i="1" s="1"/>
  <c r="BU108" i="1"/>
  <c r="DD111" i="1"/>
  <c r="DD118" i="1" s="1"/>
  <c r="CB190" i="1"/>
  <c r="CB192" i="1" s="1"/>
  <c r="AA108" i="1"/>
  <c r="EU100" i="1"/>
  <c r="BP100" i="1"/>
  <c r="AT147" i="1"/>
  <c r="G100" i="1"/>
  <c r="CY190" i="1"/>
  <c r="CY192" i="1" s="1"/>
  <c r="FK105" i="1"/>
  <c r="FK107" i="1" s="1"/>
  <c r="BD108" i="1"/>
  <c r="EZ111" i="1"/>
  <c r="EZ118" i="1" s="1"/>
  <c r="BL108" i="1"/>
  <c r="CH108" i="1"/>
  <c r="S105" i="1"/>
  <c r="S107" i="1" s="1"/>
  <c r="AZ147" i="1"/>
  <c r="EO149" i="1"/>
  <c r="L108" i="1"/>
  <c r="BB105" i="1"/>
  <c r="BB107" i="1" s="1"/>
  <c r="EL100" i="1"/>
  <c r="DH100" i="1"/>
  <c r="DR147" i="1"/>
  <c r="AJ108" i="1"/>
  <c r="BC105" i="1"/>
  <c r="BC107" i="1" s="1"/>
  <c r="BC109" i="1" s="1"/>
  <c r="BC119" i="1" s="1"/>
  <c r="H105" i="1"/>
  <c r="H107" i="1" s="1"/>
  <c r="CJ108" i="1"/>
  <c r="BI111" i="1"/>
  <c r="BI118" i="1" s="1"/>
  <c r="BY147" i="1"/>
  <c r="BY190" i="1"/>
  <c r="BY247" i="1" s="1"/>
  <c r="FQ108" i="1"/>
  <c r="CV141" i="1"/>
  <c r="AR105" i="1"/>
  <c r="AR107" i="1" s="1"/>
  <c r="AR109" i="1" s="1"/>
  <c r="AR119" i="1" s="1"/>
  <c r="DD108" i="1"/>
  <c r="DD109" i="1" s="1"/>
  <c r="DD119" i="1" s="1"/>
  <c r="DD190" i="1"/>
  <c r="DD247" i="1" s="1"/>
  <c r="DL139" i="1"/>
  <c r="Z108" i="1"/>
  <c r="CB147" i="1"/>
  <c r="EU108" i="1"/>
  <c r="EU190" i="1"/>
  <c r="EU247" i="1" s="1"/>
  <c r="D147" i="1"/>
  <c r="AT100" i="1"/>
  <c r="AT111" i="1"/>
  <c r="AT118" i="1" s="1"/>
  <c r="CY111" i="1"/>
  <c r="CY118" i="1" s="1"/>
  <c r="FK100" i="1"/>
  <c r="FK173" i="1"/>
  <c r="CH100" i="1"/>
  <c r="CH111" i="1"/>
  <c r="CH118" i="1" s="1"/>
  <c r="S100" i="1"/>
  <c r="S190" i="1"/>
  <c r="S192" i="1" s="1"/>
  <c r="DK105" i="1"/>
  <c r="DK107" i="1" s="1"/>
  <c r="DK173" i="1"/>
  <c r="AZ111" i="1"/>
  <c r="AZ115" i="1" s="1"/>
  <c r="AZ100" i="1"/>
  <c r="DL105" i="1"/>
  <c r="DL107" i="1" s="1"/>
  <c r="DL173" i="1"/>
  <c r="FG111" i="1"/>
  <c r="FG118" i="1" s="1"/>
  <c r="EO100" i="1"/>
  <c r="EO173" i="1"/>
  <c r="EO181" i="1" s="1"/>
  <c r="L147" i="1"/>
  <c r="FR100" i="1"/>
  <c r="FR111" i="1"/>
  <c r="FR115" i="1" s="1"/>
  <c r="FO100" i="1"/>
  <c r="FO190" i="1"/>
  <c r="FO247" i="1" s="1"/>
  <c r="AJ100" i="1"/>
  <c r="CV111" i="1"/>
  <c r="CV118" i="1" s="1"/>
  <c r="CV149" i="1"/>
  <c r="BI100" i="1"/>
  <c r="BI149" i="1"/>
  <c r="EU149" i="1"/>
  <c r="Z111" i="1"/>
  <c r="Z115" i="1" s="1"/>
  <c r="CB111" i="1"/>
  <c r="CB115" i="1" s="1"/>
  <c r="CH141" i="1"/>
  <c r="EU111" i="1"/>
  <c r="EU118" i="1" s="1"/>
  <c r="D111" i="1"/>
  <c r="D118" i="1" s="1"/>
  <c r="D100" i="1"/>
  <c r="AT105" i="1"/>
  <c r="AT107" i="1" s="1"/>
  <c r="AT173" i="1"/>
  <c r="AT179" i="1" s="1"/>
  <c r="CY105" i="1"/>
  <c r="CY107" i="1" s="1"/>
  <c r="CY149" i="1"/>
  <c r="FK108" i="1"/>
  <c r="FK190" i="1"/>
  <c r="FK192" i="1" s="1"/>
  <c r="CH149" i="1"/>
  <c r="CH173" i="1"/>
  <c r="CH183" i="1" s="1"/>
  <c r="S111" i="1"/>
  <c r="S118" i="1" s="1"/>
  <c r="DK100" i="1"/>
  <c r="DK190" i="1"/>
  <c r="DK247" i="1" s="1"/>
  <c r="AZ105" i="1"/>
  <c r="AZ107" i="1" s="1"/>
  <c r="AZ173" i="1"/>
  <c r="DL108" i="1"/>
  <c r="DL190" i="1"/>
  <c r="DL247" i="1" s="1"/>
  <c r="FG108" i="1"/>
  <c r="FG149" i="1"/>
  <c r="EO108" i="1"/>
  <c r="EO190" i="1"/>
  <c r="EO247" i="1" s="1"/>
  <c r="L111" i="1"/>
  <c r="L118" i="1" s="1"/>
  <c r="L100" i="1"/>
  <c r="FR149" i="1"/>
  <c r="FR173" i="1"/>
  <c r="FR175" i="1" s="1"/>
  <c r="FO111" i="1"/>
  <c r="FO118" i="1" s="1"/>
  <c r="AJ111" i="1"/>
  <c r="AJ118" i="1" s="1"/>
  <c r="AJ149" i="1"/>
  <c r="CV105" i="1"/>
  <c r="CV107" i="1" s="1"/>
  <c r="CV173" i="1"/>
  <c r="BI108" i="1"/>
  <c r="BI173" i="1"/>
  <c r="BI177" i="1" s="1"/>
  <c r="EO139" i="1"/>
  <c r="EO143" i="1" s="1"/>
  <c r="EO145" i="1" s="1"/>
  <c r="BI141" i="1"/>
  <c r="BI143" i="1" s="1"/>
  <c r="BI145" i="1" s="1"/>
  <c r="EU105" i="1"/>
  <c r="EU107" i="1" s="1"/>
  <c r="D105" i="1"/>
  <c r="D107" i="1" s="1"/>
  <c r="AT108" i="1"/>
  <c r="CY100" i="1"/>
  <c r="CH105" i="1"/>
  <c r="CH107" i="1" s="1"/>
  <c r="S108" i="1"/>
  <c r="AZ108" i="1"/>
  <c r="FG105" i="1"/>
  <c r="FG107" i="1" s="1"/>
  <c r="FG109" i="1" s="1"/>
  <c r="FG119" i="1" s="1"/>
  <c r="L105" i="1"/>
  <c r="L107" i="1" s="1"/>
  <c r="FR105" i="1"/>
  <c r="FR107" i="1" s="1"/>
  <c r="FO108" i="1"/>
  <c r="AJ105" i="1"/>
  <c r="AJ107" i="1" s="1"/>
  <c r="AJ109" i="1" s="1"/>
  <c r="AJ119" i="1" s="1"/>
  <c r="CV108" i="1"/>
  <c r="BI105" i="1"/>
  <c r="BI107" i="1" s="1"/>
  <c r="BI190" i="1"/>
  <c r="BI192" i="1" s="1"/>
  <c r="DK139" i="1"/>
  <c r="DY143" i="1"/>
  <c r="DY145" i="1" s="1"/>
  <c r="Z149" i="1"/>
  <c r="Z173" i="1"/>
  <c r="Z184" i="1" s="1"/>
  <c r="Z209" i="1" s="1"/>
  <c r="FJ105" i="1"/>
  <c r="FJ107" i="1" s="1"/>
  <c r="FJ173" i="1"/>
  <c r="FJ175" i="1" s="1"/>
  <c r="FJ179" i="1" s="1"/>
  <c r="FJ181" i="1" s="1"/>
  <c r="FJ184" i="1" s="1"/>
  <c r="FJ209" i="1" s="1"/>
  <c r="BP111" i="1"/>
  <c r="BP118" i="1" s="1"/>
  <c r="BP149" i="1"/>
  <c r="CP147" i="1"/>
  <c r="BL100" i="1"/>
  <c r="FX105" i="1"/>
  <c r="FX107" i="1" s="1"/>
  <c r="AN111" i="1"/>
  <c r="AN115" i="1" s="1"/>
  <c r="AN149" i="1"/>
  <c r="DY108" i="1"/>
  <c r="DY149" i="1"/>
  <c r="DY190" i="1"/>
  <c r="DY247" i="1" s="1"/>
  <c r="CX105" i="1"/>
  <c r="CX107" i="1" s="1"/>
  <c r="CX173" i="1"/>
  <c r="CX177" i="1" s="1"/>
  <c r="FH105" i="1"/>
  <c r="FH107" i="1" s="1"/>
  <c r="FH173" i="1"/>
  <c r="BR100" i="1"/>
  <c r="BR147" i="1"/>
  <c r="DO111" i="1"/>
  <c r="DO118" i="1" s="1"/>
  <c r="CO108" i="1"/>
  <c r="CO173" i="1"/>
  <c r="CO181" i="1" s="1"/>
  <c r="EK143" i="1"/>
  <c r="EK145" i="1" s="1"/>
  <c r="Z141" i="1"/>
  <c r="Z105" i="1"/>
  <c r="Z107" i="1" s="1"/>
  <c r="FJ108" i="1"/>
  <c r="BP105" i="1"/>
  <c r="BP107" i="1" s="1"/>
  <c r="BP173" i="1"/>
  <c r="BP183" i="1" s="1"/>
  <c r="CP100" i="1"/>
  <c r="CP111" i="1"/>
  <c r="CP115" i="1" s="1"/>
  <c r="BL111" i="1"/>
  <c r="BL118" i="1" s="1"/>
  <c r="BL149" i="1"/>
  <c r="FX173" i="1"/>
  <c r="AN105" i="1"/>
  <c r="AN107" i="1" s="1"/>
  <c r="AN173" i="1"/>
  <c r="DY153" i="1"/>
  <c r="DY155" i="1"/>
  <c r="CX108" i="1"/>
  <c r="CX190" i="1"/>
  <c r="CX192" i="1" s="1"/>
  <c r="FH108" i="1"/>
  <c r="FH190" i="1"/>
  <c r="FH247" i="1" s="1"/>
  <c r="BR149" i="1"/>
  <c r="BR111" i="1"/>
  <c r="BR118" i="1" s="1"/>
  <c r="DO105" i="1"/>
  <c r="DO107" i="1" s="1"/>
  <c r="DO147" i="1"/>
  <c r="CO105" i="1"/>
  <c r="CO107" i="1" s="1"/>
  <c r="CO190" i="1"/>
  <c r="CO192" i="1" s="1"/>
  <c r="DO149" i="1"/>
  <c r="BR139" i="1"/>
  <c r="BR143" i="1" s="1"/>
  <c r="BR145" i="1" s="1"/>
  <c r="BP108" i="1"/>
  <c r="CP105" i="1"/>
  <c r="CP107" i="1" s="1"/>
  <c r="BL105" i="1"/>
  <c r="BL107" i="1" s="1"/>
  <c r="AN108" i="1"/>
  <c r="DY105" i="1"/>
  <c r="DY107" i="1" s="1"/>
  <c r="DY151" i="1"/>
  <c r="CX100" i="1"/>
  <c r="CX147" i="1"/>
  <c r="BR105" i="1"/>
  <c r="BR107" i="1" s="1"/>
  <c r="DO100" i="1"/>
  <c r="D141" i="2"/>
  <c r="D143" i="2" s="1"/>
  <c r="D145" i="2" s="1"/>
  <c r="DQ143" i="1"/>
  <c r="DQ145" i="1" s="1"/>
  <c r="AX143" i="1"/>
  <c r="AX145" i="1" s="1"/>
  <c r="FX108" i="1"/>
  <c r="FX190" i="1"/>
  <c r="FX192" i="1" s="1"/>
  <c r="CW143" i="1"/>
  <c r="CW145" i="1" s="1"/>
  <c r="FX100" i="1"/>
  <c r="FX111" i="1"/>
  <c r="FX118" i="1" s="1"/>
  <c r="AG143" i="1"/>
  <c r="AG145" i="1" s="1"/>
  <c r="DE143" i="1"/>
  <c r="DE145" i="1" s="1"/>
  <c r="BB143" i="1"/>
  <c r="BB145" i="1" s="1"/>
  <c r="EZ108" i="1"/>
  <c r="EZ190" i="1"/>
  <c r="EZ247" i="1" s="1"/>
  <c r="DH105" i="1"/>
  <c r="DH107" i="1" s="1"/>
  <c r="DH173" i="1"/>
  <c r="DR149" i="1"/>
  <c r="DR111" i="1"/>
  <c r="DR118" i="1" s="1"/>
  <c r="AQ109" i="1"/>
  <c r="AQ119" i="1" s="1"/>
  <c r="EX174" i="1"/>
  <c r="EX175" i="1" s="1"/>
  <c r="CS143" i="1"/>
  <c r="CS145" i="1" s="1"/>
  <c r="EX141" i="1"/>
  <c r="EX143" i="1" s="1"/>
  <c r="EX145" i="1" s="1"/>
  <c r="DH108" i="1"/>
  <c r="DR105" i="1"/>
  <c r="DR107" i="1" s="1"/>
  <c r="DR173" i="1"/>
  <c r="DR183" i="1" s="1"/>
  <c r="FM143" i="1"/>
  <c r="FM145" i="1" s="1"/>
  <c r="BJ143" i="1"/>
  <c r="BJ145" i="1" s="1"/>
  <c r="ED143" i="1"/>
  <c r="ED145" i="1" s="1"/>
  <c r="M143" i="1"/>
  <c r="M145" i="1" s="1"/>
  <c r="M109" i="1"/>
  <c r="M119" i="1" s="1"/>
  <c r="AS109" i="1"/>
  <c r="AS119" i="1" s="1"/>
  <c r="DX109" i="1"/>
  <c r="DX119" i="1" s="1"/>
  <c r="DA143" i="1"/>
  <c r="DA145" i="1" s="1"/>
  <c r="AW143" i="1"/>
  <c r="AW145" i="1" s="1"/>
  <c r="BU143" i="1"/>
  <c r="BU145" i="1" s="1"/>
  <c r="AE109" i="1"/>
  <c r="AE119" i="1" s="1"/>
  <c r="FA109" i="1"/>
  <c r="FA119" i="1" s="1"/>
  <c r="FF109" i="1"/>
  <c r="FF119" i="1" s="1"/>
  <c r="AY109" i="1"/>
  <c r="AY119" i="1" s="1"/>
  <c r="CC109" i="1"/>
  <c r="CC119" i="1" s="1"/>
  <c r="AJ136" i="1"/>
  <c r="AJ141" i="1" s="1"/>
  <c r="BX136" i="1"/>
  <c r="BX139" i="1" s="1"/>
  <c r="EH139" i="1"/>
  <c r="EH141" i="1"/>
  <c r="CR139" i="1"/>
  <c r="CR174" i="1"/>
  <c r="M151" i="1"/>
  <c r="DT170" i="1"/>
  <c r="DT206" i="1" s="1"/>
  <c r="EZ170" i="1"/>
  <c r="EZ206" i="1" s="1"/>
  <c r="BV170" i="1"/>
  <c r="BV206" i="1" s="1"/>
  <c r="AP151" i="1"/>
  <c r="EX170" i="1"/>
  <c r="EX206" i="1" s="1"/>
  <c r="AL170" i="1"/>
  <c r="AL206" i="1" s="1"/>
  <c r="DF170" i="1"/>
  <c r="DF206" i="1" s="1"/>
  <c r="FZ168" i="1"/>
  <c r="BB170" i="1"/>
  <c r="BB206" i="1" s="1"/>
  <c r="BZ170" i="1"/>
  <c r="BZ206" i="1" s="1"/>
  <c r="CP143" i="1"/>
  <c r="CP145" i="1" s="1"/>
  <c r="AC143" i="1"/>
  <c r="AC145" i="1" s="1"/>
  <c r="FR143" i="1"/>
  <c r="FR145" i="1" s="1"/>
  <c r="CC143" i="1"/>
  <c r="CC145" i="1" s="1"/>
  <c r="AT143" i="1"/>
  <c r="AT145" i="1" s="1"/>
  <c r="N143" i="1"/>
  <c r="N145" i="1" s="1"/>
  <c r="AS143" i="1"/>
  <c r="AS145" i="1" s="1"/>
  <c r="FD139" i="1"/>
  <c r="FD174" i="1"/>
  <c r="DV143" i="1"/>
  <c r="DV145" i="1" s="1"/>
  <c r="F143" i="1"/>
  <c r="F145" i="1" s="1"/>
  <c r="AP143" i="1"/>
  <c r="AP145" i="1" s="1"/>
  <c r="CL143" i="1"/>
  <c r="CL145" i="1" s="1"/>
  <c r="FA143" i="1"/>
  <c r="FA145" i="1" s="1"/>
  <c r="EP143" i="1"/>
  <c r="EP145" i="1" s="1"/>
  <c r="BS139" i="1"/>
  <c r="BS141" i="1"/>
  <c r="BS174" i="1"/>
  <c r="BS149" i="1"/>
  <c r="BS151" i="1" s="1"/>
  <c r="CF174" i="1"/>
  <c r="CF139" i="1"/>
  <c r="CF141" i="1"/>
  <c r="BD141" i="1"/>
  <c r="BD174" i="1"/>
  <c r="BD139" i="1"/>
  <c r="AA174" i="1"/>
  <c r="AA139" i="1"/>
  <c r="AA141" i="1"/>
  <c r="EY141" i="1"/>
  <c r="EY139" i="1"/>
  <c r="EY174" i="1"/>
  <c r="EY149" i="1"/>
  <c r="CN139" i="1"/>
  <c r="CN174" i="1"/>
  <c r="CN141" i="1"/>
  <c r="AE139" i="1"/>
  <c r="AE174" i="1"/>
  <c r="AE183" i="1" s="1"/>
  <c r="AE141" i="1"/>
  <c r="CQ174" i="1"/>
  <c r="CQ139" i="1"/>
  <c r="CQ149" i="1"/>
  <c r="CQ141" i="1"/>
  <c r="CB141" i="1"/>
  <c r="CB174" i="1"/>
  <c r="CB177" i="1" s="1"/>
  <c r="CB139" i="1"/>
  <c r="P141" i="1"/>
  <c r="P174" i="1"/>
  <c r="P139" i="1"/>
  <c r="BO174" i="1"/>
  <c r="BO139" i="1"/>
  <c r="BO141" i="1"/>
  <c r="BO149" i="1"/>
  <c r="G141" i="1"/>
  <c r="G139" i="1"/>
  <c r="G174" i="1"/>
  <c r="EE139" i="1"/>
  <c r="EE174" i="1"/>
  <c r="EE141" i="1"/>
  <c r="AZ149" i="1"/>
  <c r="AZ141" i="1"/>
  <c r="AZ174" i="1"/>
  <c r="DL149" i="1"/>
  <c r="DL141" i="1"/>
  <c r="DL174" i="1"/>
  <c r="FX141" i="1"/>
  <c r="FX143" i="1" s="1"/>
  <c r="FX145" i="1" s="1"/>
  <c r="FX174" i="1"/>
  <c r="CZ174" i="1"/>
  <c r="CZ139" i="1"/>
  <c r="CZ149" i="1"/>
  <c r="CZ141" i="1"/>
  <c r="BG141" i="1"/>
  <c r="BG139" i="1"/>
  <c r="BG174" i="1"/>
  <c r="BG149" i="1"/>
  <c r="DS139" i="1"/>
  <c r="DS141" i="1"/>
  <c r="DS174" i="1"/>
  <c r="DS149" i="1"/>
  <c r="BH141" i="1"/>
  <c r="BH174" i="1"/>
  <c r="BH139" i="1"/>
  <c r="DT174" i="1"/>
  <c r="DT141" i="1"/>
  <c r="DT139" i="1"/>
  <c r="DG139" i="1"/>
  <c r="DG141" i="1"/>
  <c r="DG174" i="1"/>
  <c r="H139" i="1"/>
  <c r="H141" i="1"/>
  <c r="EV174" i="1"/>
  <c r="EV139" i="1"/>
  <c r="EV141" i="1"/>
  <c r="AV174" i="1"/>
  <c r="AV141" i="1"/>
  <c r="AV139" i="1"/>
  <c r="EN141" i="1"/>
  <c r="EN149" i="1"/>
  <c r="EN174" i="1"/>
  <c r="EN139" i="1"/>
  <c r="EA174" i="1"/>
  <c r="EA139" i="1"/>
  <c r="EA141" i="1"/>
  <c r="T174" i="1"/>
  <c r="T139" i="1"/>
  <c r="T141" i="1"/>
  <c r="ER174" i="1"/>
  <c r="ER139" i="1"/>
  <c r="ER141" i="1"/>
  <c r="FL174" i="1"/>
  <c r="FL141" i="1"/>
  <c r="FL139" i="1"/>
  <c r="CM174" i="1"/>
  <c r="CM141" i="1"/>
  <c r="CM139" i="1"/>
  <c r="CM149" i="1"/>
  <c r="L174" i="1"/>
  <c r="L141" i="1"/>
  <c r="L149" i="1"/>
  <c r="L139" i="1"/>
  <c r="EZ139" i="1"/>
  <c r="EZ141" i="1"/>
  <c r="EZ174" i="1"/>
  <c r="BT139" i="1"/>
  <c r="BT141" i="1"/>
  <c r="BT174" i="1"/>
  <c r="DX153" i="1"/>
  <c r="DX139" i="1"/>
  <c r="DX155" i="1"/>
  <c r="DX141" i="1"/>
  <c r="DX151" i="1"/>
  <c r="DX174" i="1"/>
  <c r="DX177" i="1" s="1"/>
  <c r="DX157" i="1"/>
  <c r="CU141" i="1"/>
  <c r="CU139" i="1"/>
  <c r="CU174" i="1"/>
  <c r="AM174" i="1"/>
  <c r="AM139" i="1"/>
  <c r="AM141" i="1"/>
  <c r="AM149" i="1"/>
  <c r="FK139" i="1"/>
  <c r="FK174" i="1"/>
  <c r="FK141" i="1"/>
  <c r="CV174" i="1"/>
  <c r="CV139" i="1"/>
  <c r="FH174" i="1"/>
  <c r="FH139" i="1"/>
  <c r="CJ174" i="1"/>
  <c r="CJ139" i="1"/>
  <c r="CJ141" i="1"/>
  <c r="CJ149" i="1"/>
  <c r="CJ151" i="1" s="1"/>
  <c r="AQ139" i="1"/>
  <c r="AQ141" i="1"/>
  <c r="AQ174" i="1"/>
  <c r="AQ175" i="1" s="1"/>
  <c r="DC174" i="1"/>
  <c r="DC139" i="1"/>
  <c r="DC141" i="1"/>
  <c r="DC157" i="1"/>
  <c r="DC155" i="1"/>
  <c r="DC151" i="1"/>
  <c r="DC153" i="1"/>
  <c r="FO141" i="1"/>
  <c r="FO174" i="1"/>
  <c r="FO139" i="1"/>
  <c r="FO149" i="1"/>
  <c r="FO151" i="1" s="1"/>
  <c r="AR139" i="1"/>
  <c r="AR141" i="1"/>
  <c r="AR174" i="1"/>
  <c r="DD174" i="1"/>
  <c r="DD139" i="1"/>
  <c r="DD141" i="1"/>
  <c r="FP141" i="1"/>
  <c r="FP174" i="1"/>
  <c r="FP139" i="1"/>
  <c r="EM141" i="1"/>
  <c r="EM174" i="1"/>
  <c r="EM139" i="1"/>
  <c r="DP141" i="1"/>
  <c r="DP157" i="1"/>
  <c r="DP174" i="1"/>
  <c r="DP155" i="1"/>
  <c r="DP153" i="1"/>
  <c r="DP139" i="1"/>
  <c r="FC139" i="1"/>
  <c r="FC141" i="1"/>
  <c r="FC174" i="1"/>
  <c r="AF139" i="1"/>
  <c r="AF174" i="1"/>
  <c r="AF141" i="1"/>
  <c r="DH174" i="1"/>
  <c r="DH141" i="1"/>
  <c r="DH139" i="1"/>
  <c r="FP149" i="1"/>
  <c r="AI174" i="1"/>
  <c r="AI141" i="1"/>
  <c r="AI139" i="1"/>
  <c r="FG174" i="1"/>
  <c r="FG139" i="1"/>
  <c r="FG141" i="1"/>
  <c r="CY174" i="1"/>
  <c r="CY175" i="1" s="1"/>
  <c r="CY141" i="1"/>
  <c r="CY139" i="1"/>
  <c r="D136" i="1"/>
  <c r="FZ134" i="1"/>
  <c r="C14" i="1" s="1"/>
  <c r="BP139" i="1"/>
  <c r="BP141" i="1"/>
  <c r="EB139" i="1"/>
  <c r="EB149" i="1"/>
  <c r="EB151" i="1" s="1"/>
  <c r="EB141" i="1"/>
  <c r="X174" i="1"/>
  <c r="X184" i="1" s="1"/>
  <c r="X209" i="1" s="1"/>
  <c r="X139" i="1"/>
  <c r="X141" i="1"/>
  <c r="EF139" i="1"/>
  <c r="EF141" i="1"/>
  <c r="EF149" i="1"/>
  <c r="EF151" i="1" s="1"/>
  <c r="EF174" i="1"/>
  <c r="K174" i="1"/>
  <c r="K141" i="1"/>
  <c r="K139" i="1"/>
  <c r="BW141" i="1"/>
  <c r="BW139" i="1"/>
  <c r="BW174" i="1"/>
  <c r="BW179" i="1" s="1"/>
  <c r="EI141" i="1"/>
  <c r="EI174" i="1"/>
  <c r="EI139" i="1"/>
  <c r="EI149" i="1"/>
  <c r="BX174" i="1"/>
  <c r="EJ174" i="1"/>
  <c r="EJ139" i="1"/>
  <c r="EJ141" i="1"/>
  <c r="BK174" i="1"/>
  <c r="BK175" i="1" s="1"/>
  <c r="BK141" i="1"/>
  <c r="BK139" i="1"/>
  <c r="AN174" i="1"/>
  <c r="AN181" i="1" s="1"/>
  <c r="AN139" i="1"/>
  <c r="AN141" i="1"/>
  <c r="AB141" i="1"/>
  <c r="AB174" i="1"/>
  <c r="AB139" i="1"/>
  <c r="BL139" i="1"/>
  <c r="BL174" i="1"/>
  <c r="BL183" i="1" s="1"/>
  <c r="BL141" i="1"/>
  <c r="FT174" i="1"/>
  <c r="FT141" i="1"/>
  <c r="FT139" i="1"/>
  <c r="AY174" i="1"/>
  <c r="AY183" i="1" s="1"/>
  <c r="AY141" i="1"/>
  <c r="CE174" i="1"/>
  <c r="CE184" i="1" s="1"/>
  <c r="CE209" i="1" s="1"/>
  <c r="CE141" i="1"/>
  <c r="FW174" i="1"/>
  <c r="FW141" i="1"/>
  <c r="FW139" i="1"/>
  <c r="BC139" i="1"/>
  <c r="BC141" i="1"/>
  <c r="BC174" i="1"/>
  <c r="DO174" i="1"/>
  <c r="DO139" i="1"/>
  <c r="DO141" i="1"/>
  <c r="FZ131" i="1"/>
  <c r="CR141" i="1"/>
  <c r="FD141" i="1"/>
  <c r="AD143" i="1"/>
  <c r="AD145" i="1" s="1"/>
  <c r="S141" i="1"/>
  <c r="S174" i="1"/>
  <c r="DK141" i="1"/>
  <c r="DK174" i="1"/>
  <c r="EQ174" i="1"/>
  <c r="EQ184" i="1" s="1"/>
  <c r="EQ209" i="1" s="1"/>
  <c r="EQ141" i="1"/>
  <c r="EQ139" i="1"/>
  <c r="W174" i="1"/>
  <c r="W179" i="1" s="1"/>
  <c r="W141" i="1"/>
  <c r="W139" i="1"/>
  <c r="CI141" i="1"/>
  <c r="CI139" i="1"/>
  <c r="CI174" i="1"/>
  <c r="EU139" i="1"/>
  <c r="EU141" i="1"/>
  <c r="EU174" i="1"/>
  <c r="O174" i="1"/>
  <c r="O139" i="1"/>
  <c r="O141" i="1"/>
  <c r="AU141" i="1"/>
  <c r="AU139" i="1"/>
  <c r="AU174" i="1"/>
  <c r="CA174" i="1"/>
  <c r="CA139" i="1"/>
  <c r="CA141" i="1"/>
  <c r="DW139" i="1"/>
  <c r="DW174" i="1"/>
  <c r="DW141" i="1"/>
  <c r="FS174" i="1"/>
  <c r="FS141" i="1"/>
  <c r="FS139" i="1"/>
  <c r="AU155" i="1"/>
  <c r="CI149" i="1"/>
  <c r="AY139" i="1"/>
  <c r="DJ151" i="1"/>
  <c r="S149" i="1"/>
  <c r="S151" i="1" s="1"/>
  <c r="FS151" i="1"/>
  <c r="AU157" i="1"/>
  <c r="FS155" i="1"/>
  <c r="AU153" i="1"/>
  <c r="S139" i="1"/>
  <c r="CE139" i="1"/>
  <c r="DK149" i="1"/>
  <c r="DK151" i="1" s="1"/>
  <c r="FS157" i="1"/>
  <c r="AO143" i="1"/>
  <c r="AO145" i="1" s="1"/>
  <c r="D190" i="2"/>
  <c r="D173" i="2"/>
  <c r="D111" i="2"/>
  <c r="D108" i="2"/>
  <c r="D100" i="2"/>
  <c r="I22" i="2" s="1"/>
  <c r="I21" i="2"/>
  <c r="D105" i="2"/>
  <c r="D107" i="2" s="1"/>
  <c r="C109" i="2"/>
  <c r="C119" i="2" s="1"/>
  <c r="C183" i="2"/>
  <c r="C177" i="2"/>
  <c r="C118" i="2"/>
  <c r="C115" i="2"/>
  <c r="C192" i="2"/>
  <c r="C247" i="2"/>
  <c r="FC118" i="1"/>
  <c r="FC115" i="1"/>
  <c r="CK183" i="1"/>
  <c r="CK184" i="1"/>
  <c r="CK209" i="1" s="1"/>
  <c r="CK177" i="1"/>
  <c r="CK179" i="1"/>
  <c r="CK175" i="1"/>
  <c r="CK181" i="1"/>
  <c r="FJ118" i="1"/>
  <c r="FJ115" i="1"/>
  <c r="AA247" i="1"/>
  <c r="AA192" i="1"/>
  <c r="FK118" i="1"/>
  <c r="FK115" i="1"/>
  <c r="CG192" i="1"/>
  <c r="CG247" i="1"/>
  <c r="AW183" i="1"/>
  <c r="AW181" i="1"/>
  <c r="AW177" i="1"/>
  <c r="AW184" i="1"/>
  <c r="AW209" i="1" s="1"/>
  <c r="AW179" i="1"/>
  <c r="AW175" i="1"/>
  <c r="DX247" i="1"/>
  <c r="DX192" i="1"/>
  <c r="AO192" i="1"/>
  <c r="AO247" i="1"/>
  <c r="R109" i="1"/>
  <c r="R119" i="1" s="1"/>
  <c r="R247" i="1"/>
  <c r="R192" i="1"/>
  <c r="BO247" i="1"/>
  <c r="BO192" i="1"/>
  <c r="BE192" i="1"/>
  <c r="BE247" i="1"/>
  <c r="N118" i="1"/>
  <c r="N115" i="1"/>
  <c r="DB183" i="1"/>
  <c r="DB179" i="1"/>
  <c r="DB175" i="1"/>
  <c r="DB181" i="1"/>
  <c r="DB184" i="1"/>
  <c r="DB209" i="1" s="1"/>
  <c r="DB177" i="1"/>
  <c r="FW192" i="1"/>
  <c r="FW247" i="1"/>
  <c r="DA118" i="1"/>
  <c r="DA115" i="1"/>
  <c r="EW192" i="1"/>
  <c r="EW247" i="1"/>
  <c r="FM183" i="1"/>
  <c r="FM184" i="1"/>
  <c r="FM209" i="1" s="1"/>
  <c r="FM177" i="1"/>
  <c r="FM179" i="1"/>
  <c r="FM175" i="1"/>
  <c r="FM181" i="1"/>
  <c r="D170" i="1"/>
  <c r="D206" i="1" s="1"/>
  <c r="FZ165" i="1"/>
  <c r="M118" i="1"/>
  <c r="M115" i="1"/>
  <c r="EN118" i="1"/>
  <c r="EN115" i="1"/>
  <c r="AX109" i="1"/>
  <c r="AX119" i="1" s="1"/>
  <c r="AX118" i="1"/>
  <c r="AX115" i="1"/>
  <c r="AX247" i="1"/>
  <c r="AX192" i="1"/>
  <c r="D247" i="1"/>
  <c r="D192" i="1"/>
  <c r="AS118" i="1"/>
  <c r="AS115" i="1"/>
  <c r="AT247" i="1"/>
  <c r="AT192" i="1"/>
  <c r="AW247" i="1"/>
  <c r="AW192" i="1"/>
  <c r="DJ183" i="1"/>
  <c r="DJ177" i="1"/>
  <c r="DX118" i="1"/>
  <c r="DX115" i="1"/>
  <c r="AO109" i="1"/>
  <c r="AO119" i="1" s="1"/>
  <c r="AO151" i="1"/>
  <c r="AP183" i="1"/>
  <c r="AP177" i="1"/>
  <c r="CE109" i="1"/>
  <c r="CE119" i="1" s="1"/>
  <c r="EQ118" i="1"/>
  <c r="EQ115" i="1"/>
  <c r="EQ192" i="1"/>
  <c r="AG247" i="1"/>
  <c r="AG192" i="1"/>
  <c r="AE175" i="1"/>
  <c r="DW247" i="1"/>
  <c r="DW192" i="1"/>
  <c r="CC118" i="1"/>
  <c r="CC115" i="1"/>
  <c r="CC183" i="1"/>
  <c r="CC177" i="1"/>
  <c r="CC181" i="1"/>
  <c r="CC184" i="1"/>
  <c r="CC209" i="1" s="1"/>
  <c r="CC179" i="1"/>
  <c r="CC175" i="1"/>
  <c r="L115" i="1"/>
  <c r="DD170" i="1"/>
  <c r="DD206" i="1" s="1"/>
  <c r="BB247" i="1"/>
  <c r="BB192" i="1"/>
  <c r="FR247" i="1"/>
  <c r="FR192" i="1"/>
  <c r="FZ86" i="1"/>
  <c r="K118" i="1"/>
  <c r="K115" i="1"/>
  <c r="AQ179" i="1"/>
  <c r="EI118" i="1"/>
  <c r="EI115" i="1"/>
  <c r="W177" i="1"/>
  <c r="DO247" i="1"/>
  <c r="DO192" i="1"/>
  <c r="R184" i="1"/>
  <c r="R209" i="1" s="1"/>
  <c r="R179" i="1"/>
  <c r="R175" i="1"/>
  <c r="R183" i="1"/>
  <c r="R181" i="1"/>
  <c r="R177" i="1"/>
  <c r="BU247" i="1"/>
  <c r="BU192" i="1"/>
  <c r="EW183" i="1"/>
  <c r="EW184" i="1"/>
  <c r="EW209" i="1" s="1"/>
  <c r="EW177" i="1"/>
  <c r="EW179" i="1"/>
  <c r="EW175" i="1"/>
  <c r="EW181" i="1"/>
  <c r="Q183" i="1"/>
  <c r="Q177" i="1"/>
  <c r="R118" i="1"/>
  <c r="R115" i="1"/>
  <c r="CU118" i="1"/>
  <c r="CU115" i="1"/>
  <c r="T118" i="1"/>
  <c r="T115" i="1"/>
  <c r="CF247" i="1"/>
  <c r="CF192" i="1"/>
  <c r="DQ183" i="1"/>
  <c r="DQ177" i="1"/>
  <c r="E183" i="1"/>
  <c r="E177" i="1"/>
  <c r="CG118" i="1"/>
  <c r="CG115" i="1"/>
  <c r="AP247" i="1"/>
  <c r="AP192" i="1"/>
  <c r="AY192" i="1"/>
  <c r="AY247" i="1"/>
  <c r="AE118" i="1"/>
  <c r="AE115" i="1"/>
  <c r="AE247" i="1"/>
  <c r="AE192" i="1"/>
  <c r="FG247" i="1"/>
  <c r="FG192" i="1"/>
  <c r="CC247" i="1"/>
  <c r="CC192" i="1"/>
  <c r="DI118" i="1"/>
  <c r="DI115" i="1"/>
  <c r="DR170" i="1"/>
  <c r="DR206" i="1" s="1"/>
  <c r="AQ118" i="1"/>
  <c r="AQ115" i="1"/>
  <c r="AQ247" i="1"/>
  <c r="AQ192" i="1"/>
  <c r="FH118" i="1"/>
  <c r="FH115" i="1"/>
  <c r="FA118" i="1"/>
  <c r="FA115" i="1"/>
  <c r="FA183" i="1"/>
  <c r="FA177" i="1"/>
  <c r="EL170" i="1"/>
  <c r="EL206" i="1" s="1"/>
  <c r="FR170" i="1"/>
  <c r="FR206" i="1" s="1"/>
  <c r="CL118" i="1"/>
  <c r="CL115" i="1"/>
  <c r="EH118" i="1"/>
  <c r="EH115" i="1"/>
  <c r="BT247" i="1"/>
  <c r="BT192" i="1"/>
  <c r="EW109" i="1"/>
  <c r="EW119" i="1" s="1"/>
  <c r="FP247" i="1"/>
  <c r="FP192" i="1"/>
  <c r="M183" i="1"/>
  <c r="M177" i="1"/>
  <c r="CI118" i="1"/>
  <c r="CI115" i="1"/>
  <c r="BP247" i="1"/>
  <c r="BP192" i="1"/>
  <c r="AS183" i="1"/>
  <c r="AS177" i="1"/>
  <c r="AS175" i="1"/>
  <c r="AS179" i="1" s="1"/>
  <c r="AS181" i="1" s="1"/>
  <c r="AS184" i="1" s="1"/>
  <c r="AS209" i="1" s="1"/>
  <c r="AW109" i="1"/>
  <c r="AW119" i="1" s="1"/>
  <c r="AO118" i="1"/>
  <c r="AO115" i="1"/>
  <c r="AY118" i="1"/>
  <c r="AY115" i="1"/>
  <c r="FN183" i="1"/>
  <c r="FN177" i="1"/>
  <c r="DF247" i="1"/>
  <c r="DF192" i="1"/>
  <c r="EA118" i="1"/>
  <c r="EA115" i="1"/>
  <c r="DB109" i="1"/>
  <c r="DB119" i="1" s="1"/>
  <c r="DB118" i="1"/>
  <c r="DB115" i="1"/>
  <c r="DB247" i="1"/>
  <c r="DB192" i="1"/>
  <c r="EG118" i="1"/>
  <c r="EG115" i="1"/>
  <c r="M247" i="1"/>
  <c r="M192" i="1"/>
  <c r="F183" i="1"/>
  <c r="F175" i="1"/>
  <c r="F177" i="1"/>
  <c r="F179" i="1" s="1"/>
  <c r="F181" i="1" s="1"/>
  <c r="F184" i="1" s="1"/>
  <c r="F209" i="1" s="1"/>
  <c r="AX184" i="1"/>
  <c r="AX209" i="1" s="1"/>
  <c r="AX179" i="1"/>
  <c r="AX175" i="1"/>
  <c r="AX183" i="1"/>
  <c r="AX181" i="1"/>
  <c r="AX177" i="1"/>
  <c r="AS247" i="1"/>
  <c r="AS192" i="1"/>
  <c r="CG109" i="1"/>
  <c r="CG119" i="1" s="1"/>
  <c r="CG183" i="1"/>
  <c r="CG177" i="1"/>
  <c r="CG181" i="1"/>
  <c r="CG179" i="1"/>
  <c r="CG175" i="1"/>
  <c r="CG184" i="1"/>
  <c r="CG209" i="1" s="1"/>
  <c r="CW118" i="1"/>
  <c r="CW115" i="1"/>
  <c r="ES183" i="1"/>
  <c r="ES181" i="1"/>
  <c r="ES179" i="1"/>
  <c r="ES175" i="1"/>
  <c r="DJ109" i="1"/>
  <c r="DJ119" i="1" s="1"/>
  <c r="DJ118" i="1"/>
  <c r="DJ115" i="1"/>
  <c r="DJ247" i="1"/>
  <c r="DJ192" i="1"/>
  <c r="AO183" i="1"/>
  <c r="AO177" i="1"/>
  <c r="AP109" i="1"/>
  <c r="AP119" i="1" s="1"/>
  <c r="AP118" i="1"/>
  <c r="AP115" i="1"/>
  <c r="CE118" i="1"/>
  <c r="CE115" i="1"/>
  <c r="CE192" i="1"/>
  <c r="CE247" i="1"/>
  <c r="EQ109" i="1"/>
  <c r="EQ119" i="1" s="1"/>
  <c r="AZ192" i="1"/>
  <c r="AH247" i="1"/>
  <c r="AH192" i="1"/>
  <c r="BK118" i="1"/>
  <c r="BK115" i="1"/>
  <c r="BK247" i="1"/>
  <c r="BK192" i="1"/>
  <c r="CS247" i="1"/>
  <c r="CS192" i="1"/>
  <c r="EL247" i="1"/>
  <c r="EL192" i="1"/>
  <c r="DH192" i="1"/>
  <c r="DH247" i="1"/>
  <c r="BC192" i="1"/>
  <c r="DE183" i="1"/>
  <c r="DE181" i="1"/>
  <c r="DE177" i="1"/>
  <c r="DE184" i="1"/>
  <c r="DE209" i="1" s="1"/>
  <c r="DE179" i="1"/>
  <c r="DE175" i="1"/>
  <c r="FA247" i="1"/>
  <c r="FA192" i="1"/>
  <c r="DT192" i="1"/>
  <c r="DT247" i="1"/>
  <c r="O118" i="1"/>
  <c r="O115" i="1"/>
  <c r="EW118" i="1"/>
  <c r="EW115" i="1"/>
  <c r="AM118" i="1"/>
  <c r="AM115" i="1"/>
  <c r="ES247" i="1"/>
  <c r="ES192" i="1"/>
  <c r="FI183" i="1"/>
  <c r="FI177" i="1"/>
  <c r="AW118" i="1"/>
  <c r="AW115" i="1"/>
  <c r="BL184" i="1"/>
  <c r="BL209" i="1" s="1"/>
  <c r="BK109" i="1"/>
  <c r="BK119" i="1" s="1"/>
  <c r="BM183" i="1"/>
  <c r="BM181" i="1"/>
  <c r="BM177" i="1"/>
  <c r="BM184" i="1"/>
  <c r="BM209" i="1" s="1"/>
  <c r="BM179" i="1"/>
  <c r="BM175" i="1"/>
  <c r="DY118" i="1"/>
  <c r="DY115" i="1"/>
  <c r="FU192" i="1"/>
  <c r="EJ170" i="1"/>
  <c r="EJ206" i="1" s="1"/>
  <c r="FP170" i="1"/>
  <c r="FP206" i="1" s="1"/>
  <c r="AP170" i="1"/>
  <c r="AP206" i="1" s="1"/>
  <c r="U183" i="1"/>
  <c r="U181" i="1"/>
  <c r="U177" i="1"/>
  <c r="U179" i="1"/>
  <c r="U175" i="1"/>
  <c r="U184" i="1"/>
  <c r="U209" i="1" s="1"/>
  <c r="N170" i="1"/>
  <c r="N206" i="1" s="1"/>
  <c r="CP170" i="1"/>
  <c r="CP206" i="1" s="1"/>
  <c r="DV170" i="1"/>
  <c r="DV206" i="1" s="1"/>
  <c r="FB170" i="1"/>
  <c r="FB206" i="1" s="1"/>
  <c r="N192" i="1" l="1"/>
  <c r="N247" i="1"/>
  <c r="ES118" i="1"/>
  <c r="FK183" i="1"/>
  <c r="FV192" i="1"/>
  <c r="DI177" i="1"/>
  <c r="CX183" i="1"/>
  <c r="AT181" i="1"/>
  <c r="Q247" i="1"/>
  <c r="CU247" i="1"/>
  <c r="FQ183" i="1"/>
  <c r="ES184" i="1"/>
  <c r="ES209" i="1" s="1"/>
  <c r="ES109" i="1"/>
  <c r="ES119" i="1" s="1"/>
  <c r="CM192" i="1"/>
  <c r="CM216" i="1" s="1"/>
  <c r="CD177" i="1"/>
  <c r="FS247" i="1"/>
  <c r="EP115" i="1"/>
  <c r="DE192" i="1"/>
  <c r="DE216" i="1" s="1"/>
  <c r="BM118" i="1"/>
  <c r="ET247" i="1"/>
  <c r="BP179" i="1"/>
  <c r="AI115" i="1"/>
  <c r="BD184" i="1"/>
  <c r="BD209" i="1" s="1"/>
  <c r="CF177" i="1"/>
  <c r="CN109" i="1"/>
  <c r="CN119" i="1" s="1"/>
  <c r="Y177" i="1"/>
  <c r="BI175" i="1"/>
  <c r="FK247" i="1"/>
  <c r="AT184" i="1"/>
  <c r="AT209" i="1" s="1"/>
  <c r="BI179" i="1"/>
  <c r="BV179" i="1"/>
  <c r="CH192" i="1"/>
  <c r="CH216" i="1" s="1"/>
  <c r="FJ183" i="1"/>
  <c r="CL184" i="1"/>
  <c r="CL209" i="1" s="1"/>
  <c r="CD115" i="1"/>
  <c r="AU184" i="1"/>
  <c r="AU209" i="1" s="1"/>
  <c r="BW177" i="1"/>
  <c r="W184" i="1"/>
  <c r="W209" i="1" s="1"/>
  <c r="FZ136" i="1"/>
  <c r="FX177" i="1"/>
  <c r="DX179" i="1"/>
  <c r="CY179" i="1"/>
  <c r="DH183" i="1"/>
  <c r="ER175" i="1"/>
  <c r="DD184" i="1"/>
  <c r="DD209" i="1" s="1"/>
  <c r="CE175" i="1"/>
  <c r="BX141" i="1"/>
  <c r="BX143" i="1" s="1"/>
  <c r="BX145" i="1" s="1"/>
  <c r="AU183" i="1"/>
  <c r="CB179" i="1"/>
  <c r="AF184" i="1"/>
  <c r="AF209" i="1" s="1"/>
  <c r="EX177" i="1"/>
  <c r="W181" i="1"/>
  <c r="CY183" i="1"/>
  <c r="CY181" i="1"/>
  <c r="CB183" i="1"/>
  <c r="AJ139" i="1"/>
  <c r="AJ143" i="1" s="1"/>
  <c r="AJ145" i="1" s="1"/>
  <c r="CV183" i="1"/>
  <c r="DK183" i="1"/>
  <c r="CJ183" i="1"/>
  <c r="EF183" i="1"/>
  <c r="EM184" i="1"/>
  <c r="EM209" i="1" s="1"/>
  <c r="FL177" i="1"/>
  <c r="EX179" i="1"/>
  <c r="W175" i="1"/>
  <c r="CY177" i="1"/>
  <c r="CY184" i="1"/>
  <c r="CY209" i="1" s="1"/>
  <c r="BT184" i="1"/>
  <c r="BT209" i="1" s="1"/>
  <c r="W183" i="1"/>
  <c r="BL177" i="1"/>
  <c r="EX184" i="1"/>
  <c r="EX209" i="1" s="1"/>
  <c r="EX183" i="1"/>
  <c r="CB184" i="1"/>
  <c r="CB209" i="1" s="1"/>
  <c r="AJ174" i="1"/>
  <c r="AJ179" i="1" s="1"/>
  <c r="FH179" i="1"/>
  <c r="DL183" i="1"/>
  <c r="DC183" i="1"/>
  <c r="CZ183" i="1"/>
  <c r="BS177" i="1"/>
  <c r="CN183" i="1"/>
  <c r="FC175" i="1"/>
  <c r="EN183" i="1"/>
  <c r="CI177" i="1"/>
  <c r="CU181" i="1"/>
  <c r="EX181" i="1"/>
  <c r="CB181" i="1"/>
  <c r="FO183" i="1"/>
  <c r="L177" i="1"/>
  <c r="CA175" i="1"/>
  <c r="AA183" i="1"/>
  <c r="BH181" i="1"/>
  <c r="T183" i="1"/>
  <c r="BX181" i="1"/>
  <c r="EJ177" i="1"/>
  <c r="DT181" i="1"/>
  <c r="CF184" i="1"/>
  <c r="CF209" i="1" s="1"/>
  <c r="CM183" i="1"/>
  <c r="BL175" i="1"/>
  <c r="BL181" i="1"/>
  <c r="BW183" i="1"/>
  <c r="BL179" i="1"/>
  <c r="X181" i="1"/>
  <c r="X177" i="1"/>
  <c r="DX183" i="1"/>
  <c r="CB175" i="1"/>
  <c r="AN184" i="1"/>
  <c r="AN209" i="1" s="1"/>
  <c r="FK175" i="1"/>
  <c r="EE177" i="1"/>
  <c r="DO177" i="1"/>
  <c r="O175" i="1"/>
  <c r="EI177" i="1"/>
  <c r="EZ179" i="1"/>
  <c r="EU177" i="1"/>
  <c r="FT175" i="1"/>
  <c r="AV184" i="1"/>
  <c r="AV209" i="1" s="1"/>
  <c r="FW183" i="1"/>
  <c r="S177" i="1"/>
  <c r="AI175" i="1"/>
  <c r="DW177" i="1"/>
  <c r="AR179" i="1"/>
  <c r="CR184" i="1"/>
  <c r="CR209" i="1" s="1"/>
  <c r="FD181" i="1"/>
  <c r="CS179" i="1"/>
  <c r="FO192" i="1"/>
  <c r="BT118" i="1"/>
  <c r="U192" i="1"/>
  <c r="U216" i="1" s="1"/>
  <c r="Q118" i="1"/>
  <c r="Q120" i="1" s="1"/>
  <c r="V192" i="1"/>
  <c r="V216" i="1" s="1"/>
  <c r="AF175" i="1"/>
  <c r="BZ179" i="1"/>
  <c r="FE184" i="1"/>
  <c r="FE209" i="1" s="1"/>
  <c r="EP179" i="1"/>
  <c r="BG192" i="1"/>
  <c r="BG216" i="1" s="1"/>
  <c r="FI115" i="1"/>
  <c r="AI192" i="1"/>
  <c r="AI216" i="1" s="1"/>
  <c r="CM177" i="1"/>
  <c r="BM247" i="1"/>
  <c r="BJ177" i="1"/>
  <c r="BC151" i="1"/>
  <c r="AD175" i="1"/>
  <c r="CZ192" i="1"/>
  <c r="BA183" i="1"/>
  <c r="FP118" i="1"/>
  <c r="FS118" i="1"/>
  <c r="FQ192" i="1"/>
  <c r="DH115" i="1"/>
  <c r="AK192" i="1"/>
  <c r="AK216" i="1" s="1"/>
  <c r="AC184" i="1"/>
  <c r="AC209" i="1" s="1"/>
  <c r="EX192" i="1"/>
  <c r="EX216" i="1" s="1"/>
  <c r="CW179" i="1"/>
  <c r="DC247" i="1"/>
  <c r="AZ118" i="1"/>
  <c r="BW118" i="1"/>
  <c r="AV115" i="1"/>
  <c r="AF177" i="1"/>
  <c r="EX115" i="1"/>
  <c r="BZ184" i="1"/>
  <c r="BZ209" i="1" s="1"/>
  <c r="AC181" i="1"/>
  <c r="FE181" i="1"/>
  <c r="CS184" i="1"/>
  <c r="CS209" i="1" s="1"/>
  <c r="EP184" i="1"/>
  <c r="EP209" i="1" s="1"/>
  <c r="E115" i="1"/>
  <c r="ER183" i="1"/>
  <c r="BJ175" i="1"/>
  <c r="BB109" i="1"/>
  <c r="BB119" i="1" s="1"/>
  <c r="DR192" i="1"/>
  <c r="DR216" i="1" s="1"/>
  <c r="DS115" i="1"/>
  <c r="DS120" i="1" s="1"/>
  <c r="AF181" i="1"/>
  <c r="CT247" i="1"/>
  <c r="BZ177" i="1"/>
  <c r="EV115" i="1"/>
  <c r="CS183" i="1"/>
  <c r="EC184" i="1"/>
  <c r="EC209" i="1" s="1"/>
  <c r="P247" i="1"/>
  <c r="DU192" i="1"/>
  <c r="DU216" i="1" s="1"/>
  <c r="DW115" i="1"/>
  <c r="BO115" i="1"/>
  <c r="BA192" i="1"/>
  <c r="BA216" i="1" s="1"/>
  <c r="BJ179" i="1"/>
  <c r="AD183" i="1"/>
  <c r="CQ115" i="1"/>
  <c r="CQ120" i="1" s="1"/>
  <c r="CP183" i="1"/>
  <c r="H247" i="1"/>
  <c r="ET183" i="1"/>
  <c r="BZ181" i="1"/>
  <c r="EJ247" i="1"/>
  <c r="EP177" i="1"/>
  <c r="EC179" i="1"/>
  <c r="AD118" i="1"/>
  <c r="DM115" i="1"/>
  <c r="T247" i="1"/>
  <c r="AL192" i="1"/>
  <c r="U109" i="1"/>
  <c r="U119" i="1" s="1"/>
  <c r="FI109" i="1"/>
  <c r="FI119" i="1" s="1"/>
  <c r="FI120" i="1" s="1"/>
  <c r="DT183" i="1"/>
  <c r="BR247" i="1"/>
  <c r="CF181" i="1"/>
  <c r="BT177" i="1"/>
  <c r="EO192" i="1"/>
  <c r="EO216" i="1" s="1"/>
  <c r="EP192" i="1"/>
  <c r="EP216" i="1" s="1"/>
  <c r="CL179" i="1"/>
  <c r="AL175" i="1"/>
  <c r="DK118" i="1"/>
  <c r="AR192" i="1"/>
  <c r="AR216" i="1" s="1"/>
  <c r="CU109" i="1"/>
  <c r="CU119" i="1" s="1"/>
  <c r="BM143" i="1"/>
  <c r="BM145" i="1" s="1"/>
  <c r="DV247" i="1"/>
  <c r="EG181" i="1"/>
  <c r="I177" i="1"/>
  <c r="BF184" i="1"/>
  <c r="BF209" i="1" s="1"/>
  <c r="V177" i="1"/>
  <c r="CV184" i="1"/>
  <c r="CV209" i="1" s="1"/>
  <c r="K247" i="1"/>
  <c r="CI151" i="1"/>
  <c r="FO109" i="1"/>
  <c r="FO119" i="1" s="1"/>
  <c r="CY109" i="1"/>
  <c r="CY119" i="1" s="1"/>
  <c r="DK109" i="1"/>
  <c r="DK119" i="1" s="1"/>
  <c r="BT109" i="1"/>
  <c r="BT119" i="1" s="1"/>
  <c r="DY183" i="1"/>
  <c r="EG184" i="1"/>
  <c r="EG209" i="1" s="1"/>
  <c r="DQ118" i="1"/>
  <c r="DA175" i="1"/>
  <c r="EH175" i="1"/>
  <c r="Q151" i="1"/>
  <c r="BM109" i="1"/>
  <c r="BM119" i="1" s="1"/>
  <c r="EU192" i="1"/>
  <c r="EU216" i="1" s="1"/>
  <c r="DZ177" i="1"/>
  <c r="CJ177" i="1"/>
  <c r="BB118" i="1"/>
  <c r="CN175" i="1"/>
  <c r="BI115" i="1"/>
  <c r="BW247" i="1"/>
  <c r="DZ184" i="1"/>
  <c r="DZ209" i="1" s="1"/>
  <c r="EM179" i="1"/>
  <c r="DR115" i="1"/>
  <c r="FI247" i="1"/>
  <c r="CB118" i="1"/>
  <c r="U143" i="1"/>
  <c r="U145" i="1" s="1"/>
  <c r="DT109" i="1"/>
  <c r="DT119" i="1" s="1"/>
  <c r="DI109" i="1"/>
  <c r="DI119" i="1" s="1"/>
  <c r="DI120" i="1" s="1"/>
  <c r="FD109" i="1"/>
  <c r="FD119" i="1" s="1"/>
  <c r="DN151" i="1"/>
  <c r="EV109" i="1"/>
  <c r="EV119" i="1" s="1"/>
  <c r="EX109" i="1"/>
  <c r="EX119" i="1" s="1"/>
  <c r="AK175" i="1"/>
  <c r="AK183" i="1"/>
  <c r="AB118" i="1"/>
  <c r="AB115" i="1"/>
  <c r="BG115" i="1"/>
  <c r="BG118" i="1"/>
  <c r="O192" i="1"/>
  <c r="O216" i="1" s="1"/>
  <c r="O247" i="1"/>
  <c r="Y115" i="1"/>
  <c r="Y118" i="1"/>
  <c r="CP247" i="1"/>
  <c r="CP192" i="1"/>
  <c r="CP216" i="1" s="1"/>
  <c r="FF183" i="1"/>
  <c r="FF184" i="1"/>
  <c r="FF209" i="1" s="1"/>
  <c r="FB179" i="1"/>
  <c r="FB177" i="1"/>
  <c r="DV118" i="1"/>
  <c r="DV115" i="1"/>
  <c r="BD183" i="1"/>
  <c r="BD179" i="1"/>
  <c r="BF192" i="1"/>
  <c r="BF216" i="1" s="1"/>
  <c r="BF247" i="1"/>
  <c r="CL247" i="1"/>
  <c r="CL192" i="1"/>
  <c r="CL216" i="1" s="1"/>
  <c r="FW115" i="1"/>
  <c r="FW118" i="1"/>
  <c r="FD192" i="1"/>
  <c r="FD216" i="1" s="1"/>
  <c r="FD247" i="1"/>
  <c r="CW192" i="1"/>
  <c r="CW216" i="1" s="1"/>
  <c r="CW247" i="1"/>
  <c r="FW181" i="1"/>
  <c r="EE181" i="1"/>
  <c r="BO183" i="1"/>
  <c r="DI151" i="1"/>
  <c r="BZ247" i="1"/>
  <c r="BZ192" i="1"/>
  <c r="BZ216" i="1" s="1"/>
  <c r="DP181" i="1"/>
  <c r="DP183" i="1"/>
  <c r="CM118" i="1"/>
  <c r="CM115" i="1"/>
  <c r="EC192" i="1"/>
  <c r="EC216" i="1" s="1"/>
  <c r="EC247" i="1"/>
  <c r="CI247" i="1"/>
  <c r="CI192" i="1"/>
  <c r="CI216" i="1" s="1"/>
  <c r="FS184" i="1"/>
  <c r="FS209" i="1" s="1"/>
  <c r="FS183" i="1"/>
  <c r="FB118" i="1"/>
  <c r="FB115" i="1"/>
  <c r="E247" i="1"/>
  <c r="E192" i="1"/>
  <c r="E216" i="1" s="1"/>
  <c r="BS247" i="1"/>
  <c r="BS192" i="1"/>
  <c r="BU183" i="1"/>
  <c r="BU177" i="1"/>
  <c r="BU179" i="1"/>
  <c r="DI247" i="1"/>
  <c r="DI192" i="1"/>
  <c r="DI216" i="1" s="1"/>
  <c r="BX192" i="1"/>
  <c r="BX216" i="1" s="1"/>
  <c r="AV183" i="1"/>
  <c r="FF177" i="1"/>
  <c r="EU183" i="1"/>
  <c r="DG247" i="1"/>
  <c r="FB184" i="1"/>
  <c r="FB209" i="1" s="1"/>
  <c r="DM184" i="1"/>
  <c r="DM209" i="1" s="1"/>
  <c r="S183" i="1"/>
  <c r="FT115" i="1"/>
  <c r="FT118" i="1"/>
  <c r="CJ115" i="1"/>
  <c r="CJ118" i="1"/>
  <c r="BH118" i="1"/>
  <c r="BH115" i="1"/>
  <c r="BN118" i="1"/>
  <c r="BN115" i="1"/>
  <c r="BX118" i="1"/>
  <c r="BX115" i="1"/>
  <c r="BE118" i="1"/>
  <c r="BE115" i="1"/>
  <c r="AR181" i="1"/>
  <c r="AR177" i="1"/>
  <c r="DU183" i="1"/>
  <c r="DU181" i="1"/>
  <c r="DU175" i="1"/>
  <c r="DU184" i="1"/>
  <c r="DU209" i="1" s="1"/>
  <c r="DU177" i="1"/>
  <c r="AA118" i="1"/>
  <c r="AA115" i="1"/>
  <c r="CF118" i="1"/>
  <c r="CF115" i="1"/>
  <c r="AB181" i="1"/>
  <c r="DS183" i="1"/>
  <c r="DW181" i="1"/>
  <c r="CV192" i="1"/>
  <c r="CV216" i="1" s="1"/>
  <c r="ED118" i="1"/>
  <c r="ED120" i="1" s="1"/>
  <c r="BY115" i="1"/>
  <c r="BY120" i="1" s="1"/>
  <c r="CJ192" i="1"/>
  <c r="CJ216" i="1" s="1"/>
  <c r="U115" i="1"/>
  <c r="U120" i="1" s="1"/>
  <c r="AD177" i="1"/>
  <c r="EM247" i="1"/>
  <c r="CR115" i="1"/>
  <c r="CR120" i="1" s="1"/>
  <c r="BC115" i="1"/>
  <c r="BC120" i="1" s="1"/>
  <c r="CH115" i="1"/>
  <c r="P115" i="1"/>
  <c r="AF179" i="1"/>
  <c r="AF183" i="1"/>
  <c r="ET184" i="1"/>
  <c r="ET209" i="1" s="1"/>
  <c r="BZ183" i="1"/>
  <c r="BH192" i="1"/>
  <c r="BH216" i="1" s="1"/>
  <c r="FO115" i="1"/>
  <c r="BV192" i="1"/>
  <c r="BV216" i="1" s="1"/>
  <c r="FE175" i="1"/>
  <c r="FE177" i="1"/>
  <c r="CS181" i="1"/>
  <c r="EP183" i="1"/>
  <c r="EP181" i="1"/>
  <c r="EC177" i="1"/>
  <c r="CV179" i="1"/>
  <c r="CZ118" i="1"/>
  <c r="CH175" i="1"/>
  <c r="BS115" i="1"/>
  <c r="CK192" i="1"/>
  <c r="CK216" i="1" s="1"/>
  <c r="BJ181" i="1"/>
  <c r="BJ184" i="1"/>
  <c r="BJ209" i="1" s="1"/>
  <c r="CA109" i="1"/>
  <c r="CA119" i="1" s="1"/>
  <c r="AD109" i="1"/>
  <c r="AD119" i="1" s="1"/>
  <c r="E151" i="1"/>
  <c r="EG143" i="1"/>
  <c r="EG145" i="1" s="1"/>
  <c r="AD179" i="1"/>
  <c r="AD181" i="1"/>
  <c r="Z175" i="1"/>
  <c r="ET179" i="1"/>
  <c r="FM192" i="1"/>
  <c r="FM216" i="1" s="1"/>
  <c r="EK247" i="1"/>
  <c r="AC175" i="1"/>
  <c r="FE179" i="1"/>
  <c r="CS175" i="1"/>
  <c r="EC115" i="1"/>
  <c r="EC120" i="1" s="1"/>
  <c r="EK118" i="1"/>
  <c r="DN192" i="1"/>
  <c r="DN216" i="1" s="1"/>
  <c r="CV181" i="1"/>
  <c r="EO115" i="1"/>
  <c r="DZ247" i="1"/>
  <c r="CH179" i="1"/>
  <c r="FJ192" i="1"/>
  <c r="FJ216" i="1" s="1"/>
  <c r="FG175" i="1"/>
  <c r="DD183" i="1"/>
  <c r="ER177" i="1"/>
  <c r="S109" i="1"/>
  <c r="S119" i="1" s="1"/>
  <c r="BU109" i="1"/>
  <c r="BU119" i="1" s="1"/>
  <c r="DN109" i="1"/>
  <c r="DN119" i="1" s="1"/>
  <c r="FL109" i="1"/>
  <c r="FL119" i="1" s="1"/>
  <c r="AH109" i="1"/>
  <c r="AH119" i="1" s="1"/>
  <c r="EN109" i="1"/>
  <c r="EN119" i="1" s="1"/>
  <c r="EN120" i="1" s="1"/>
  <c r="CI109" i="1"/>
  <c r="CI119" i="1" s="1"/>
  <c r="CI120" i="1" s="1"/>
  <c r="K109" i="1"/>
  <c r="K119" i="1" s="1"/>
  <c r="K120" i="1" s="1"/>
  <c r="AM109" i="1"/>
  <c r="AM119" i="1" s="1"/>
  <c r="AM120" i="1" s="1"/>
  <c r="AM124" i="1" s="1"/>
  <c r="AM203" i="1" s="1"/>
  <c r="BE109" i="1"/>
  <c r="BE119" i="1" s="1"/>
  <c r="FN151" i="1"/>
  <c r="AU109" i="1"/>
  <c r="AU119" i="1" s="1"/>
  <c r="CS109" i="1"/>
  <c r="CS119" i="1" s="1"/>
  <c r="DF109" i="1"/>
  <c r="DF119" i="1" s="1"/>
  <c r="EE192" i="1"/>
  <c r="EE216" i="1" s="1"/>
  <c r="EG183" i="1"/>
  <c r="FN115" i="1"/>
  <c r="EA192" i="1"/>
  <c r="EA216" i="1" s="1"/>
  <c r="BN192" i="1"/>
  <c r="BN216" i="1" s="1"/>
  <c r="EY115" i="1"/>
  <c r="EY120" i="1" s="1"/>
  <c r="CS115" i="1"/>
  <c r="CS120" i="1" s="1"/>
  <c r="FL115" i="1"/>
  <c r="CD179" i="1"/>
  <c r="CN184" i="1"/>
  <c r="CN209" i="1" s="1"/>
  <c r="EH179" i="1"/>
  <c r="CW183" i="1"/>
  <c r="DT184" i="1"/>
  <c r="DT209" i="1" s="1"/>
  <c r="DU115" i="1"/>
  <c r="DU120" i="1" s="1"/>
  <c r="BI181" i="1"/>
  <c r="H183" i="1"/>
  <c r="DN115" i="1"/>
  <c r="DN120" i="1" s="1"/>
  <c r="FB192" i="1"/>
  <c r="FB216" i="1" s="1"/>
  <c r="DY179" i="1"/>
  <c r="DZ115" i="1"/>
  <c r="AM192" i="1"/>
  <c r="AM216" i="1" s="1"/>
  <c r="BH183" i="1"/>
  <c r="AJ247" i="1"/>
  <c r="FR177" i="1"/>
  <c r="FE192" i="1"/>
  <c r="FE216" i="1" s="1"/>
  <c r="DZ175" i="1"/>
  <c r="BP184" i="1"/>
  <c r="BP209" i="1" s="1"/>
  <c r="ET115" i="1"/>
  <c r="ET120" i="1" s="1"/>
  <c r="EG179" i="1"/>
  <c r="ER192" i="1"/>
  <c r="ER216" i="1" s="1"/>
  <c r="Y192" i="1"/>
  <c r="Y216" i="1" s="1"/>
  <c r="BZ115" i="1"/>
  <c r="BJ247" i="1"/>
  <c r="CL183" i="1"/>
  <c r="W192" i="1"/>
  <c r="W216" i="1" s="1"/>
  <c r="V179" i="1"/>
  <c r="CD184" i="1"/>
  <c r="CD209" i="1" s="1"/>
  <c r="DM192" i="1"/>
  <c r="DM216" i="1" s="1"/>
  <c r="BA115" i="1"/>
  <c r="BA120" i="1" s="1"/>
  <c r="I118" i="1"/>
  <c r="I120" i="1" s="1"/>
  <c r="I247" i="1"/>
  <c r="EK177" i="1"/>
  <c r="EV247" i="1"/>
  <c r="CN177" i="1"/>
  <c r="AT115" i="1"/>
  <c r="DA183" i="1"/>
  <c r="CU177" i="1"/>
  <c r="EH184" i="1"/>
  <c r="EH209" i="1" s="1"/>
  <c r="EH183" i="1"/>
  <c r="AH115" i="1"/>
  <c r="FV177" i="1"/>
  <c r="EB177" i="1"/>
  <c r="EG192" i="1"/>
  <c r="EM115" i="1"/>
  <c r="EM120" i="1" s="1"/>
  <c r="BE181" i="1"/>
  <c r="CU179" i="1"/>
  <c r="FJ109" i="1"/>
  <c r="FJ119" i="1" s="1"/>
  <c r="FJ120" i="1" s="1"/>
  <c r="FQ109" i="1"/>
  <c r="FQ119" i="1" s="1"/>
  <c r="W109" i="1"/>
  <c r="W119" i="1" s="1"/>
  <c r="EK109" i="1"/>
  <c r="EK119" i="1" s="1"/>
  <c r="EG109" i="1"/>
  <c r="EG119" i="1" s="1"/>
  <c r="EG120" i="1" s="1"/>
  <c r="FV109" i="1"/>
  <c r="FV119" i="1" s="1"/>
  <c r="FQ143" i="1"/>
  <c r="FQ145" i="1" s="1"/>
  <c r="FI151" i="1"/>
  <c r="DZ183" i="1"/>
  <c r="DZ181" i="1"/>
  <c r="BP177" i="1"/>
  <c r="EG175" i="1"/>
  <c r="BF175" i="1"/>
  <c r="V181" i="1"/>
  <c r="EK175" i="1"/>
  <c r="DA184" i="1"/>
  <c r="DA209" i="1" s="1"/>
  <c r="EH177" i="1"/>
  <c r="BE177" i="1"/>
  <c r="AI109" i="1"/>
  <c r="AI119" i="1" s="1"/>
  <c r="EA109" i="1"/>
  <c r="EA119" i="1" s="1"/>
  <c r="EA120" i="1" s="1"/>
  <c r="BI183" i="1"/>
  <c r="H177" i="1"/>
  <c r="DC118" i="1"/>
  <c r="DY184" i="1"/>
  <c r="DY209" i="1" s="1"/>
  <c r="BL115" i="1"/>
  <c r="BH184" i="1"/>
  <c r="BH209" i="1" s="1"/>
  <c r="FQ115" i="1"/>
  <c r="AB192" i="1"/>
  <c r="AB216" i="1" s="1"/>
  <c r="BP115" i="1"/>
  <c r="BT183" i="1"/>
  <c r="EM175" i="1"/>
  <c r="AF115" i="1"/>
  <c r="AF192" i="1"/>
  <c r="AL118" i="1"/>
  <c r="CL177" i="1"/>
  <c r="V183" i="1"/>
  <c r="AV247" i="1"/>
  <c r="FE118" i="1"/>
  <c r="FE120" i="1" s="1"/>
  <c r="AH183" i="1"/>
  <c r="BJ118" i="1"/>
  <c r="EK181" i="1"/>
  <c r="EI247" i="1"/>
  <c r="CN118" i="1"/>
  <c r="DV177" i="1"/>
  <c r="DA181" i="1"/>
  <c r="CW175" i="1"/>
  <c r="BG151" i="1"/>
  <c r="FU109" i="1"/>
  <c r="FU119" i="1" s="1"/>
  <c r="CX118" i="1"/>
  <c r="CX115" i="1"/>
  <c r="BV118" i="1"/>
  <c r="BV115" i="1"/>
  <c r="BB183" i="1"/>
  <c r="BB177" i="1"/>
  <c r="FN247" i="1"/>
  <c r="FN192" i="1"/>
  <c r="FN216" i="1" s="1"/>
  <c r="AK118" i="1"/>
  <c r="AK115" i="1"/>
  <c r="N175" i="1"/>
  <c r="N183" i="1"/>
  <c r="FF179" i="1"/>
  <c r="FF175" i="1"/>
  <c r="FB175" i="1"/>
  <c r="FB183" i="1"/>
  <c r="AB177" i="1"/>
  <c r="AB184" i="1"/>
  <c r="AB209" i="1" s="1"/>
  <c r="AB183" i="1"/>
  <c r="AR184" i="1"/>
  <c r="AR209" i="1" s="1"/>
  <c r="AR183" i="1"/>
  <c r="CD192" i="1"/>
  <c r="CD216" i="1" s="1"/>
  <c r="CD247" i="1"/>
  <c r="BD181" i="1"/>
  <c r="BD175" i="1"/>
  <c r="BD177" i="1"/>
  <c r="CR183" i="1"/>
  <c r="CR179" i="1"/>
  <c r="CR177" i="1"/>
  <c r="CR175" i="1"/>
  <c r="CR181" i="1"/>
  <c r="X124" i="1"/>
  <c r="X203" i="1" s="1"/>
  <c r="X147" i="1"/>
  <c r="X151" i="1" s="1"/>
  <c r="X153" i="1" s="1"/>
  <c r="EA183" i="1"/>
  <c r="EA177" i="1"/>
  <c r="BU184" i="1"/>
  <c r="BU209" i="1" s="1"/>
  <c r="BU175" i="1"/>
  <c r="BU181" i="1"/>
  <c r="BL247" i="1"/>
  <c r="BL192" i="1"/>
  <c r="BL216" i="1" s="1"/>
  <c r="CO177" i="1"/>
  <c r="CO184" i="1"/>
  <c r="CO209" i="1" s="1"/>
  <c r="ED179" i="1"/>
  <c r="ED175" i="1"/>
  <c r="AG183" i="1"/>
  <c r="AG179" i="1"/>
  <c r="AG181" i="1"/>
  <c r="AG175" i="1"/>
  <c r="AG177" i="1"/>
  <c r="H118" i="1"/>
  <c r="DN183" i="1"/>
  <c r="ED184" i="1"/>
  <c r="ED209" i="1" s="1"/>
  <c r="EZ181" i="1"/>
  <c r="N184" i="1"/>
  <c r="N209" i="1" s="1"/>
  <c r="CO183" i="1"/>
  <c r="EY192" i="1"/>
  <c r="EY216" i="1" s="1"/>
  <c r="AK184" i="1"/>
  <c r="AK209" i="1" s="1"/>
  <c r="J118" i="1"/>
  <c r="J120" i="1" s="1"/>
  <c r="CP118" i="1"/>
  <c r="AG115" i="1"/>
  <c r="CK115" i="1"/>
  <c r="EZ109" i="1"/>
  <c r="EZ119" i="1" s="1"/>
  <c r="EV181" i="1"/>
  <c r="EV179" i="1"/>
  <c r="EV184" i="1"/>
  <c r="EV209" i="1" s="1"/>
  <c r="EV175" i="1"/>
  <c r="DM181" i="1"/>
  <c r="DM179" i="1"/>
  <c r="DT115" i="1"/>
  <c r="V115" i="1"/>
  <c r="V120" i="1" s="1"/>
  <c r="FW184" i="1"/>
  <c r="FW209" i="1" s="1"/>
  <c r="AC192" i="1"/>
  <c r="AC216" i="1" s="1"/>
  <c r="FF181" i="1"/>
  <c r="G192" i="1"/>
  <c r="G216" i="1" s="1"/>
  <c r="DQ247" i="1"/>
  <c r="EF192" i="1"/>
  <c r="EF216" i="1" s="1"/>
  <c r="CR192" i="1"/>
  <c r="CR216" i="1" s="1"/>
  <c r="ED181" i="1"/>
  <c r="EZ115" i="1"/>
  <c r="N177" i="1"/>
  <c r="CO175" i="1"/>
  <c r="EV183" i="1"/>
  <c r="FB181" i="1"/>
  <c r="FG115" i="1"/>
  <c r="FG120" i="1" s="1"/>
  <c r="BQ177" i="1"/>
  <c r="BD118" i="1"/>
  <c r="CT115" i="1"/>
  <c r="CT120" i="1" s="1"/>
  <c r="DA247" i="1"/>
  <c r="FL192" i="1"/>
  <c r="FL216" i="1" s="1"/>
  <c r="DM177" i="1"/>
  <c r="BQ115" i="1"/>
  <c r="BQ120" i="1" s="1"/>
  <c r="F118" i="1"/>
  <c r="AR175" i="1"/>
  <c r="EN247" i="1"/>
  <c r="DP184" i="1"/>
  <c r="DP209" i="1" s="1"/>
  <c r="DP175" i="1"/>
  <c r="DP177" i="1"/>
  <c r="DE118" i="1"/>
  <c r="DE115" i="1"/>
  <c r="AK177" i="1"/>
  <c r="AK179" i="1"/>
  <c r="EI183" i="1"/>
  <c r="DP179" i="1"/>
  <c r="EB247" i="1"/>
  <c r="ED183" i="1"/>
  <c r="N181" i="1"/>
  <c r="CO179" i="1"/>
  <c r="EV177" i="1"/>
  <c r="AK181" i="1"/>
  <c r="EE184" i="1"/>
  <c r="EE209" i="1" s="1"/>
  <c r="CA115" i="1"/>
  <c r="CA120" i="1" s="1"/>
  <c r="DM183" i="1"/>
  <c r="DF183" i="1"/>
  <c r="AB175" i="1"/>
  <c r="EZ192" i="1"/>
  <c r="EZ216" i="1" s="1"/>
  <c r="FS181" i="1"/>
  <c r="O183" i="1"/>
  <c r="AM177" i="1"/>
  <c r="T143" i="1"/>
  <c r="T145" i="1" s="1"/>
  <c r="AN109" i="1"/>
  <c r="AN119" i="1" s="1"/>
  <c r="Z109" i="1"/>
  <c r="Z119" i="1" s="1"/>
  <c r="EE109" i="1"/>
  <c r="EE119" i="1" s="1"/>
  <c r="CB109" i="1"/>
  <c r="CB119" i="1" s="1"/>
  <c r="BN143" i="1"/>
  <c r="BN145" i="1" s="1"/>
  <c r="Q143" i="1"/>
  <c r="Q145" i="1" s="1"/>
  <c r="DO183" i="1"/>
  <c r="EI151" i="1"/>
  <c r="AI183" i="1"/>
  <c r="DG175" i="1"/>
  <c r="FD184" i="1"/>
  <c r="FD209" i="1" s="1"/>
  <c r="EL109" i="1"/>
  <c r="EL119" i="1" s="1"/>
  <c r="BA143" i="1"/>
  <c r="BA145" i="1" s="1"/>
  <c r="DZ109" i="1"/>
  <c r="DZ119" i="1" s="1"/>
  <c r="T109" i="1"/>
  <c r="T119" i="1" s="1"/>
  <c r="T120" i="1" s="1"/>
  <c r="DW179" i="1"/>
  <c r="FT183" i="1"/>
  <c r="K184" i="1"/>
  <c r="K209" i="1" s="1"/>
  <c r="FP151" i="1"/>
  <c r="FP177" i="1"/>
  <c r="EZ177" i="1"/>
  <c r="DL151" i="1"/>
  <c r="BR151" i="1"/>
  <c r="EO109" i="1"/>
  <c r="EO119" i="1" s="1"/>
  <c r="H109" i="1"/>
  <c r="H119" i="1" s="1"/>
  <c r="BY143" i="1"/>
  <c r="BY145" i="1" s="1"/>
  <c r="AG109" i="1"/>
  <c r="AG119" i="1" s="1"/>
  <c r="FC109" i="1"/>
  <c r="FC119" i="1" s="1"/>
  <c r="FC120" i="1" s="1"/>
  <c r="DE109" i="1"/>
  <c r="DE119" i="1" s="1"/>
  <c r="BN151" i="1"/>
  <c r="DQ109" i="1"/>
  <c r="DQ119" i="1" s="1"/>
  <c r="EP109" i="1"/>
  <c r="EP119" i="1" s="1"/>
  <c r="FW109" i="1"/>
  <c r="FW119" i="1" s="1"/>
  <c r="CK109" i="1"/>
  <c r="CK119" i="1" s="1"/>
  <c r="CK120" i="1" s="1"/>
  <c r="EH109" i="1"/>
  <c r="EH119" i="1" s="1"/>
  <c r="EH120" i="1" s="1"/>
  <c r="BJ109" i="1"/>
  <c r="BJ119" i="1" s="1"/>
  <c r="I143" i="1"/>
  <c r="I145" i="1" s="1"/>
  <c r="DT175" i="1"/>
  <c r="DT177" i="1"/>
  <c r="BI184" i="1"/>
  <c r="BI209" i="1" s="1"/>
  <c r="BR115" i="1"/>
  <c r="BV177" i="1"/>
  <c r="FR118" i="1"/>
  <c r="AN175" i="1"/>
  <c r="FC192" i="1"/>
  <c r="FC216" i="1" s="1"/>
  <c r="BH175" i="1"/>
  <c r="BH177" i="1"/>
  <c r="FU177" i="1"/>
  <c r="G115" i="1"/>
  <c r="AT183" i="1"/>
  <c r="AA177" i="1"/>
  <c r="BU115" i="1"/>
  <c r="BT175" i="1"/>
  <c r="BT181" i="1"/>
  <c r="CF175" i="1"/>
  <c r="CF183" i="1"/>
  <c r="DF115" i="1"/>
  <c r="DF120" i="1" s="1"/>
  <c r="EH192" i="1"/>
  <c r="EH216" i="1" s="1"/>
  <c r="CL181" i="1"/>
  <c r="W115" i="1"/>
  <c r="W120" i="1" s="1"/>
  <c r="DL115" i="1"/>
  <c r="FF247" i="1"/>
  <c r="J192" i="1"/>
  <c r="J216" i="1" s="1"/>
  <c r="DV179" i="1"/>
  <c r="EU115" i="1"/>
  <c r="FE143" i="1"/>
  <c r="FE145" i="1" s="1"/>
  <c r="DT179" i="1"/>
  <c r="BV184" i="1"/>
  <c r="BV209" i="1" s="1"/>
  <c r="AN183" i="1"/>
  <c r="BH179" i="1"/>
  <c r="CO247" i="1"/>
  <c r="AT175" i="1"/>
  <c r="BT179" i="1"/>
  <c r="CF179" i="1"/>
  <c r="EF115" i="1"/>
  <c r="CN247" i="1"/>
  <c r="CX151" i="1"/>
  <c r="DA109" i="1"/>
  <c r="DA119" i="1" s="1"/>
  <c r="DA120" i="1" s="1"/>
  <c r="Y151" i="1"/>
  <c r="Y109" i="1"/>
  <c r="Y119" i="1" s="1"/>
  <c r="AB109" i="1"/>
  <c r="AB119" i="1" s="1"/>
  <c r="AL109" i="1"/>
  <c r="AL119" i="1" s="1"/>
  <c r="AT177" i="1"/>
  <c r="FJ177" i="1"/>
  <c r="ER118" i="1"/>
  <c r="CV115" i="1"/>
  <c r="AU118" i="1"/>
  <c r="AU120" i="1" s="1"/>
  <c r="FH109" i="1"/>
  <c r="FH119" i="1" s="1"/>
  <c r="FH120" i="1" s="1"/>
  <c r="D109" i="1"/>
  <c r="D119" i="1" s="1"/>
  <c r="BD109" i="1"/>
  <c r="BD119" i="1" s="1"/>
  <c r="BY151" i="1"/>
  <c r="AH151" i="1"/>
  <c r="BW109" i="1"/>
  <c r="BW119" i="1" s="1"/>
  <c r="FB143" i="1"/>
  <c r="FB145" i="1" s="1"/>
  <c r="H175" i="1"/>
  <c r="H181" i="1"/>
  <c r="FT192" i="1"/>
  <c r="FT216" i="1" s="1"/>
  <c r="L192" i="1"/>
  <c r="L216" i="1" s="1"/>
  <c r="DY181" i="1"/>
  <c r="CQ192" i="1"/>
  <c r="CQ216" i="1" s="1"/>
  <c r="FF115" i="1"/>
  <c r="FF120" i="1" s="1"/>
  <c r="FR183" i="1"/>
  <c r="EJ115" i="1"/>
  <c r="EJ120" i="1" s="1"/>
  <c r="FU115" i="1"/>
  <c r="AN192" i="1"/>
  <c r="AN216" i="1" s="1"/>
  <c r="BQ192" i="1"/>
  <c r="BQ216" i="1" s="1"/>
  <c r="EE115" i="1"/>
  <c r="EE120" i="1" s="1"/>
  <c r="BP181" i="1"/>
  <c r="DS192" i="1"/>
  <c r="DS216" i="1" s="1"/>
  <c r="EM177" i="1"/>
  <c r="EM181" i="1"/>
  <c r="DG115" i="1"/>
  <c r="Z118" i="1"/>
  <c r="DD115" i="1"/>
  <c r="DD120" i="1" s="1"/>
  <c r="BF115" i="1"/>
  <c r="BF177" i="1"/>
  <c r="BF179" i="1"/>
  <c r="BR177" i="1"/>
  <c r="V184" i="1"/>
  <c r="V209" i="1" s="1"/>
  <c r="CD183" i="1"/>
  <c r="CD181" i="1"/>
  <c r="DP192" i="1"/>
  <c r="DP216" i="1" s="1"/>
  <c r="EK179" i="1"/>
  <c r="EK183" i="1"/>
  <c r="CV177" i="1"/>
  <c r="AD192" i="1"/>
  <c r="AD216" i="1" s="1"/>
  <c r="AC115" i="1"/>
  <c r="AC120" i="1" s="1"/>
  <c r="EO175" i="1"/>
  <c r="CH177" i="1"/>
  <c r="CH181" i="1"/>
  <c r="CN179" i="1"/>
  <c r="CN181" i="1"/>
  <c r="Z192" i="1"/>
  <c r="Z216" i="1" s="1"/>
  <c r="AR115" i="1"/>
  <c r="DA179" i="1"/>
  <c r="CW181" i="1"/>
  <c r="EB115" i="1"/>
  <c r="BE175" i="1"/>
  <c r="BE184" i="1"/>
  <c r="BE209" i="1" s="1"/>
  <c r="CM151" i="1"/>
  <c r="CZ177" i="1"/>
  <c r="EY177" i="1"/>
  <c r="CF109" i="1"/>
  <c r="CF119" i="1" s="1"/>
  <c r="E143" i="1"/>
  <c r="E145" i="1" s="1"/>
  <c r="H179" i="1"/>
  <c r="DY175" i="1"/>
  <c r="AN118" i="1"/>
  <c r="FR179" i="1"/>
  <c r="DK177" i="1"/>
  <c r="BP175" i="1"/>
  <c r="CB247" i="1"/>
  <c r="EM183" i="1"/>
  <c r="BF181" i="1"/>
  <c r="CV175" i="1"/>
  <c r="EO177" i="1"/>
  <c r="CH184" i="1"/>
  <c r="CH209" i="1" s="1"/>
  <c r="CW184" i="1"/>
  <c r="CW209" i="1" s="1"/>
  <c r="BE179" i="1"/>
  <c r="DK143" i="1"/>
  <c r="DK145" i="1" s="1"/>
  <c r="CV143" i="1"/>
  <c r="CV145" i="1" s="1"/>
  <c r="L151" i="1"/>
  <c r="CJ109" i="1"/>
  <c r="CJ119" i="1" s="1"/>
  <c r="FN143" i="1"/>
  <c r="FN145" i="1" s="1"/>
  <c r="AA109" i="1"/>
  <c r="AA119" i="1" s="1"/>
  <c r="AF109" i="1"/>
  <c r="AF119" i="1" s="1"/>
  <c r="AF120" i="1" s="1"/>
  <c r="BI247" i="1"/>
  <c r="DO115" i="1"/>
  <c r="EO179" i="1"/>
  <c r="EO183" i="1"/>
  <c r="AU247" i="1"/>
  <c r="ED192" i="1"/>
  <c r="ED216" i="1" s="1"/>
  <c r="J177" i="1"/>
  <c r="EN177" i="1"/>
  <c r="FX109" i="1"/>
  <c r="FX119" i="1" s="1"/>
  <c r="DL109" i="1"/>
  <c r="DL119" i="1" s="1"/>
  <c r="J151" i="1"/>
  <c r="AK109" i="1"/>
  <c r="AK119" i="1" s="1"/>
  <c r="FM109" i="1"/>
  <c r="FM119" i="1" s="1"/>
  <c r="FN109" i="1"/>
  <c r="FN119" i="1" s="1"/>
  <c r="EO184" i="1"/>
  <c r="EO209" i="1" s="1"/>
  <c r="DD192" i="1"/>
  <c r="DD216" i="1" s="1"/>
  <c r="FD115" i="1"/>
  <c r="FD120" i="1" s="1"/>
  <c r="DK192" i="1"/>
  <c r="DK216" i="1" s="1"/>
  <c r="BS183" i="1"/>
  <c r="F247" i="1"/>
  <c r="EF177" i="1"/>
  <c r="FL183" i="1"/>
  <c r="EN151" i="1"/>
  <c r="CH143" i="1"/>
  <c r="CH145" i="1" s="1"/>
  <c r="P109" i="1"/>
  <c r="P119" i="1" s="1"/>
  <c r="FX247" i="1"/>
  <c r="CI183" i="1"/>
  <c r="FO177" i="1"/>
  <c r="DC179" i="1"/>
  <c r="AZ143" i="1"/>
  <c r="AZ145" i="1" s="1"/>
  <c r="DR151" i="1"/>
  <c r="DO151" i="1"/>
  <c r="EF109" i="1"/>
  <c r="EF119" i="1" s="1"/>
  <c r="V143" i="1"/>
  <c r="V145" i="1" s="1"/>
  <c r="E109" i="1"/>
  <c r="E119" i="1" s="1"/>
  <c r="DF143" i="1"/>
  <c r="DF145" i="1" s="1"/>
  <c r="DG109" i="1"/>
  <c r="DG119" i="1" s="1"/>
  <c r="BF109" i="1"/>
  <c r="BF119" i="1" s="1"/>
  <c r="G109" i="1"/>
  <c r="G119" i="1" s="1"/>
  <c r="DF151" i="1"/>
  <c r="CD109" i="1"/>
  <c r="CD119" i="1" s="1"/>
  <c r="CD120" i="1" s="1"/>
  <c r="FR109" i="1"/>
  <c r="FR119" i="1" s="1"/>
  <c r="FU151" i="1"/>
  <c r="CL109" i="1"/>
  <c r="CL119" i="1" s="1"/>
  <c r="CL120" i="1" s="1"/>
  <c r="AZ109" i="1"/>
  <c r="AZ119" i="1" s="1"/>
  <c r="AZ120" i="1" s="1"/>
  <c r="FT143" i="1"/>
  <c r="FT145" i="1" s="1"/>
  <c r="X143" i="1"/>
  <c r="X145" i="1" s="1"/>
  <c r="H143" i="1"/>
  <c r="H145" i="1" s="1"/>
  <c r="L109" i="1"/>
  <c r="L119" i="1" s="1"/>
  <c r="L120" i="1" s="1"/>
  <c r="CH109" i="1"/>
  <c r="CH119" i="1" s="1"/>
  <c r="BI109" i="1"/>
  <c r="BI119" i="1" s="1"/>
  <c r="BI120" i="1" s="1"/>
  <c r="FK109" i="1"/>
  <c r="FK119" i="1" s="1"/>
  <c r="FK120" i="1" s="1"/>
  <c r="AN177" i="1"/>
  <c r="FR181" i="1"/>
  <c r="FR184" i="1"/>
  <c r="FR209" i="1" s="1"/>
  <c r="ET175" i="1"/>
  <c r="AC179" i="1"/>
  <c r="AC183" i="1"/>
  <c r="EC175" i="1"/>
  <c r="EC183" i="1"/>
  <c r="DR177" i="1"/>
  <c r="DL192" i="1"/>
  <c r="DL216" i="1" s="1"/>
  <c r="CQ151" i="1"/>
  <c r="CX247" i="1"/>
  <c r="CY115" i="1"/>
  <c r="DL177" i="1"/>
  <c r="P143" i="1"/>
  <c r="P145" i="1" s="1"/>
  <c r="EY151" i="1"/>
  <c r="DH109" i="1"/>
  <c r="DH119" i="1" s="1"/>
  <c r="CV109" i="1"/>
  <c r="CV119" i="1" s="1"/>
  <c r="AT109" i="1"/>
  <c r="AT119" i="1" s="1"/>
  <c r="EU151" i="1"/>
  <c r="BZ109" i="1"/>
  <c r="BZ119" i="1" s="1"/>
  <c r="DC109" i="1"/>
  <c r="DC119" i="1" s="1"/>
  <c r="EB109" i="1"/>
  <c r="EB119" i="1" s="1"/>
  <c r="FP109" i="1"/>
  <c r="FP119" i="1" s="1"/>
  <c r="FT109" i="1"/>
  <c r="FT119" i="1" s="1"/>
  <c r="AV109" i="1"/>
  <c r="AV119" i="1" s="1"/>
  <c r="BS109" i="1"/>
  <c r="BS119" i="1" s="1"/>
  <c r="N109" i="1"/>
  <c r="N119" i="1" s="1"/>
  <c r="N120" i="1" s="1"/>
  <c r="AN179" i="1"/>
  <c r="ET177" i="1"/>
  <c r="P184" i="1"/>
  <c r="P209" i="1" s="1"/>
  <c r="FU143" i="1"/>
  <c r="FU145" i="1" s="1"/>
  <c r="DY109" i="1"/>
  <c r="DY119" i="1" s="1"/>
  <c r="DY120" i="1" s="1"/>
  <c r="BR109" i="1"/>
  <c r="BR119" i="1" s="1"/>
  <c r="BL109" i="1"/>
  <c r="BL119" i="1" s="1"/>
  <c r="ET143" i="1"/>
  <c r="ET145" i="1" s="1"/>
  <c r="CZ109" i="1"/>
  <c r="CZ119" i="1" s="1"/>
  <c r="CZ120" i="1" s="1"/>
  <c r="DM109" i="1"/>
  <c r="DM119" i="1" s="1"/>
  <c r="BO109" i="1"/>
  <c r="BO119" i="1" s="1"/>
  <c r="CP109" i="1"/>
  <c r="CP119" i="1" s="1"/>
  <c r="FI143" i="1"/>
  <c r="FI145" i="1" s="1"/>
  <c r="DV109" i="1"/>
  <c r="DV119" i="1" s="1"/>
  <c r="F109" i="1"/>
  <c r="F119" i="1" s="1"/>
  <c r="ER109" i="1"/>
  <c r="ER119" i="1" s="1"/>
  <c r="ER120" i="1" s="1"/>
  <c r="O109" i="1"/>
  <c r="O119" i="1" s="1"/>
  <c r="O120" i="1" s="1"/>
  <c r="BV181" i="1"/>
  <c r="BV183" i="1"/>
  <c r="Z179" i="1"/>
  <c r="BY192" i="1"/>
  <c r="BY216" i="1" s="1"/>
  <c r="CY247" i="1"/>
  <c r="AL177" i="1"/>
  <c r="CO115" i="1"/>
  <c r="FH192" i="1"/>
  <c r="FH216" i="1" s="1"/>
  <c r="L183" i="1"/>
  <c r="BD247" i="1"/>
  <c r="DV184" i="1"/>
  <c r="DV209" i="1" s="1"/>
  <c r="FM115" i="1"/>
  <c r="FM120" i="1" s="1"/>
  <c r="DL143" i="1"/>
  <c r="DL145" i="1" s="1"/>
  <c r="Z143" i="1"/>
  <c r="Z145" i="1" s="1"/>
  <c r="S247" i="1"/>
  <c r="FH184" i="1"/>
  <c r="FH209" i="1" s="1"/>
  <c r="Z177" i="1"/>
  <c r="EL115" i="1"/>
  <c r="EL120" i="1" s="1"/>
  <c r="T175" i="1"/>
  <c r="AL179" i="1"/>
  <c r="DV181" i="1"/>
  <c r="CT175" i="1"/>
  <c r="EJ143" i="1"/>
  <c r="EJ145" i="1" s="1"/>
  <c r="BG183" i="1"/>
  <c r="CZ151" i="1"/>
  <c r="AZ183" i="1"/>
  <c r="DR109" i="1"/>
  <c r="DR119" i="1" s="1"/>
  <c r="FX115" i="1"/>
  <c r="FX120" i="1" s="1"/>
  <c r="DY192" i="1"/>
  <c r="DY216" i="1" s="1"/>
  <c r="S115" i="1"/>
  <c r="CT179" i="1"/>
  <c r="FH143" i="1"/>
  <c r="FH145" i="1" s="1"/>
  <c r="BO151" i="1"/>
  <c r="DO109" i="1"/>
  <c r="DO119" i="1" s="1"/>
  <c r="AH143" i="1"/>
  <c r="AH145" i="1" s="1"/>
  <c r="AJ115" i="1"/>
  <c r="AJ120" i="1" s="1"/>
  <c r="Z181" i="1"/>
  <c r="Z183" i="1"/>
  <c r="DP118" i="1"/>
  <c r="DP120" i="1" s="1"/>
  <c r="FK177" i="1"/>
  <c r="CA247" i="1"/>
  <c r="AL181" i="1"/>
  <c r="AL183" i="1"/>
  <c r="BY177" i="1"/>
  <c r="EL177" i="1"/>
  <c r="FV115" i="1"/>
  <c r="DV183" i="1"/>
  <c r="BN177" i="1"/>
  <c r="CT177" i="1"/>
  <c r="CT184" i="1"/>
  <c r="CT209" i="1" s="1"/>
  <c r="EJ183" i="1"/>
  <c r="DH177" i="1"/>
  <c r="FH183" i="1"/>
  <c r="ER143" i="1"/>
  <c r="ER145" i="1" s="1"/>
  <c r="T181" i="1"/>
  <c r="AZ151" i="1"/>
  <c r="CQ183" i="1"/>
  <c r="CT183" i="1"/>
  <c r="CA184" i="1"/>
  <c r="CA209" i="1" s="1"/>
  <c r="FD143" i="1"/>
  <c r="FD145" i="1" s="1"/>
  <c r="BC177" i="1"/>
  <c r="BX177" i="1"/>
  <c r="DS151" i="1"/>
  <c r="FX181" i="1"/>
  <c r="CO109" i="1"/>
  <c r="CO119" i="1" s="1"/>
  <c r="BP109" i="1"/>
  <c r="BP119" i="1" s="1"/>
  <c r="CT143" i="1"/>
  <c r="CT145" i="1" s="1"/>
  <c r="EU109" i="1"/>
  <c r="EU119" i="1" s="1"/>
  <c r="D115" i="1"/>
  <c r="FZ170" i="1"/>
  <c r="CX109" i="1"/>
  <c r="CX119" i="1" s="1"/>
  <c r="CR143" i="1"/>
  <c r="CR145" i="1" s="1"/>
  <c r="CF143" i="1"/>
  <c r="CF145" i="1" s="1"/>
  <c r="EN143" i="1"/>
  <c r="EN145" i="1" s="1"/>
  <c r="EV143" i="1"/>
  <c r="EV145" i="1" s="1"/>
  <c r="DT143" i="1"/>
  <c r="DT145" i="1" s="1"/>
  <c r="DS143" i="1"/>
  <c r="DS145" i="1" s="1"/>
  <c r="AA143" i="1"/>
  <c r="AA145" i="1" s="1"/>
  <c r="FP143" i="1"/>
  <c r="FP145" i="1" s="1"/>
  <c r="AR120" i="1"/>
  <c r="EZ143" i="1"/>
  <c r="EZ145" i="1" s="1"/>
  <c r="AY143" i="1"/>
  <c r="AY145" i="1" s="1"/>
  <c r="DH143" i="1"/>
  <c r="DH145" i="1" s="1"/>
  <c r="CE120" i="1"/>
  <c r="CW120" i="1"/>
  <c r="EW120" i="1"/>
  <c r="DX143" i="1"/>
  <c r="DX145" i="1" s="1"/>
  <c r="DJ120" i="1"/>
  <c r="BT143" i="1"/>
  <c r="BT145" i="1" s="1"/>
  <c r="AQ120" i="1"/>
  <c r="CU120" i="1"/>
  <c r="R120" i="1"/>
  <c r="AS120" i="1"/>
  <c r="M120" i="1"/>
  <c r="EH143" i="1"/>
  <c r="EH145" i="1" s="1"/>
  <c r="K175" i="1"/>
  <c r="AU175" i="1"/>
  <c r="AV177" i="1"/>
  <c r="DD175" i="1"/>
  <c r="DD177" i="1"/>
  <c r="BC183" i="1"/>
  <c r="BX179" i="1"/>
  <c r="FL175" i="1"/>
  <c r="FL184" i="1"/>
  <c r="FL209" i="1" s="1"/>
  <c r="BK177" i="1"/>
  <c r="FX175" i="1"/>
  <c r="FX183" i="1"/>
  <c r="EE175" i="1"/>
  <c r="FT184" i="1"/>
  <c r="FT209" i="1" s="1"/>
  <c r="AE177" i="1"/>
  <c r="AE179" i="1"/>
  <c r="FD175" i="1"/>
  <c r="FD177" i="1"/>
  <c r="BO177" i="1"/>
  <c r="FP183" i="1"/>
  <c r="DS177" i="1"/>
  <c r="DD179" i="1"/>
  <c r="DD181" i="1"/>
  <c r="BX183" i="1"/>
  <c r="FL179" i="1"/>
  <c r="FL181" i="1"/>
  <c r="BK179" i="1"/>
  <c r="FX179" i="1"/>
  <c r="FX184" i="1"/>
  <c r="FX209" i="1" s="1"/>
  <c r="EE179" i="1"/>
  <c r="FT181" i="1"/>
  <c r="AE181" i="1"/>
  <c r="AE184" i="1"/>
  <c r="AE209" i="1" s="1"/>
  <c r="FD179" i="1"/>
  <c r="FD183" i="1"/>
  <c r="AZ177" i="1"/>
  <c r="BG177" i="1"/>
  <c r="L143" i="1"/>
  <c r="L145" i="1" s="1"/>
  <c r="CB143" i="1"/>
  <c r="CB145" i="1" s="1"/>
  <c r="CN143" i="1"/>
  <c r="CN145" i="1" s="1"/>
  <c r="AU177" i="1"/>
  <c r="AU179" i="1"/>
  <c r="AV175" i="1"/>
  <c r="AV181" i="1"/>
  <c r="AU181" i="1"/>
  <c r="AV179" i="1"/>
  <c r="BX184" i="1"/>
  <c r="BX209" i="1" s="1"/>
  <c r="EE183" i="1"/>
  <c r="FT177" i="1"/>
  <c r="FG179" i="1"/>
  <c r="CJ143" i="1"/>
  <c r="CJ145" i="1" s="1"/>
  <c r="CM143" i="1"/>
  <c r="CM145" i="1" s="1"/>
  <c r="G143" i="1"/>
  <c r="G145" i="1" s="1"/>
  <c r="EY143" i="1"/>
  <c r="EY145" i="1" s="1"/>
  <c r="G175" i="1"/>
  <c r="FK179" i="1"/>
  <c r="FK181" i="1" s="1"/>
  <c r="FK184" i="1" s="1"/>
  <c r="FK209" i="1" s="1"/>
  <c r="FG143" i="1"/>
  <c r="FG145" i="1" s="1"/>
  <c r="DQ179" i="1"/>
  <c r="DQ181" i="1" s="1"/>
  <c r="DQ184" i="1" s="1"/>
  <c r="DQ209" i="1" s="1"/>
  <c r="AB143" i="1"/>
  <c r="AB145" i="1" s="1"/>
  <c r="EI143" i="1"/>
  <c r="EI145" i="1" s="1"/>
  <c r="BW143" i="1"/>
  <c r="BW145" i="1" s="1"/>
  <c r="CU143" i="1"/>
  <c r="CU145" i="1" s="1"/>
  <c r="CE143" i="1"/>
  <c r="CE145" i="1" s="1"/>
  <c r="AU143" i="1"/>
  <c r="AU145" i="1" s="1"/>
  <c r="AV143" i="1"/>
  <c r="AV145" i="1" s="1"/>
  <c r="BD143" i="1"/>
  <c r="BD145" i="1" s="1"/>
  <c r="DW183" i="1"/>
  <c r="DC181" i="1"/>
  <c r="X179" i="1"/>
  <c r="BW181" i="1"/>
  <c r="BW184" i="1"/>
  <c r="BW209" i="1" s="1"/>
  <c r="X175" i="1"/>
  <c r="CE179" i="1"/>
  <c r="T179" i="1"/>
  <c r="T184" i="1"/>
  <c r="T209" i="1" s="1"/>
  <c r="EY183" i="1"/>
  <c r="CA179" i="1"/>
  <c r="O143" i="1"/>
  <c r="O145" i="1" s="1"/>
  <c r="EU143" i="1"/>
  <c r="EU145" i="1" s="1"/>
  <c r="AN143" i="1"/>
  <c r="AN145" i="1" s="1"/>
  <c r="EF143" i="1"/>
  <c r="EF145" i="1" s="1"/>
  <c r="BP143" i="1"/>
  <c r="BP145" i="1" s="1"/>
  <c r="DP143" i="1"/>
  <c r="DP145" i="1" s="1"/>
  <c r="DD143" i="1"/>
  <c r="DD145" i="1" s="1"/>
  <c r="AR143" i="1"/>
  <c r="AR145" i="1" s="1"/>
  <c r="DC175" i="1"/>
  <c r="AM183" i="1"/>
  <c r="DG179" i="1"/>
  <c r="BW175" i="1"/>
  <c r="CE177" i="1"/>
  <c r="CE181" i="1"/>
  <c r="T177" i="1"/>
  <c r="CA177" i="1"/>
  <c r="CA181" i="1"/>
  <c r="BL143" i="1"/>
  <c r="BL145" i="1" s="1"/>
  <c r="EM143" i="1"/>
  <c r="EM145" i="1" s="1"/>
  <c r="DW184" i="1"/>
  <c r="DW209" i="1" s="1"/>
  <c r="DC177" i="1"/>
  <c r="DW175" i="1"/>
  <c r="DC184" i="1"/>
  <c r="DC209" i="1" s="1"/>
  <c r="CQ177" i="1"/>
  <c r="P177" i="1"/>
  <c r="BX175" i="1"/>
  <c r="CE183" i="1"/>
  <c r="FT179" i="1"/>
  <c r="EL179" i="1"/>
  <c r="EL181" i="1" s="1"/>
  <c r="EL184" i="1" s="1"/>
  <c r="EL209" i="1" s="1"/>
  <c r="CA183" i="1"/>
  <c r="EQ175" i="1"/>
  <c r="AB179" i="1"/>
  <c r="X183" i="1"/>
  <c r="CI143" i="1"/>
  <c r="CI145" i="1" s="1"/>
  <c r="BS143" i="1"/>
  <c r="BS145" i="1" s="1"/>
  <c r="FW175" i="1"/>
  <c r="P175" i="1"/>
  <c r="P181" i="1"/>
  <c r="O177" i="1"/>
  <c r="O179" i="1"/>
  <c r="AI177" i="1"/>
  <c r="AI179" i="1"/>
  <c r="EZ183" i="1"/>
  <c r="DG177" i="1"/>
  <c r="DG181" i="1"/>
  <c r="FH181" i="1"/>
  <c r="BK181" i="1"/>
  <c r="BK184" i="1"/>
  <c r="BK209" i="1" s="1"/>
  <c r="G183" i="1"/>
  <c r="ER179" i="1"/>
  <c r="ER184" i="1"/>
  <c r="ER209" i="1" s="1"/>
  <c r="AQ177" i="1"/>
  <c r="AQ183" i="1"/>
  <c r="FG177" i="1"/>
  <c r="FG181" i="1"/>
  <c r="FS175" i="1"/>
  <c r="DX184" i="1"/>
  <c r="DX209" i="1" s="1"/>
  <c r="CU183" i="1"/>
  <c r="CU184" i="1"/>
  <c r="CU209" i="1" s="1"/>
  <c r="EQ179" i="1"/>
  <c r="S143" i="1"/>
  <c r="S145" i="1" s="1"/>
  <c r="CA143" i="1"/>
  <c r="CA145" i="1" s="1"/>
  <c r="DO143" i="1"/>
  <c r="DO145" i="1" s="1"/>
  <c r="BC143" i="1"/>
  <c r="BC145" i="1" s="1"/>
  <c r="EA143" i="1"/>
  <c r="EA145" i="1" s="1"/>
  <c r="BO143" i="1"/>
  <c r="BO145" i="1" s="1"/>
  <c r="K177" i="1"/>
  <c r="K183" i="1"/>
  <c r="FW179" i="1"/>
  <c r="P179" i="1"/>
  <c r="P183" i="1"/>
  <c r="O181" i="1"/>
  <c r="O184" i="1"/>
  <c r="O209" i="1" s="1"/>
  <c r="FC177" i="1"/>
  <c r="FC179" i="1" s="1"/>
  <c r="FC181" i="1" s="1"/>
  <c r="AI181" i="1"/>
  <c r="AI184" i="1"/>
  <c r="AI209" i="1" s="1"/>
  <c r="EZ184" i="1"/>
  <c r="EZ209" i="1" s="1"/>
  <c r="DG183" i="1"/>
  <c r="DG184" i="1"/>
  <c r="DG209" i="1" s="1"/>
  <c r="FH177" i="1"/>
  <c r="BK183" i="1"/>
  <c r="G177" i="1"/>
  <c r="G179" i="1" s="1"/>
  <c r="G181" i="1" s="1"/>
  <c r="ER181" i="1"/>
  <c r="AQ181" i="1"/>
  <c r="AQ184" i="1"/>
  <c r="AQ209" i="1" s="1"/>
  <c r="FG183" i="1"/>
  <c r="FG184" i="1"/>
  <c r="FG209" i="1" s="1"/>
  <c r="FS179" i="1"/>
  <c r="AY177" i="1"/>
  <c r="DX181" i="1"/>
  <c r="CU175" i="1"/>
  <c r="EQ177" i="1"/>
  <c r="EQ181" i="1"/>
  <c r="FS143" i="1"/>
  <c r="FS145" i="1" s="1"/>
  <c r="EQ143" i="1"/>
  <c r="EQ145" i="1" s="1"/>
  <c r="FW143" i="1"/>
  <c r="FW145" i="1" s="1"/>
  <c r="BK143" i="1"/>
  <c r="BK145" i="1" s="1"/>
  <c r="K143" i="1"/>
  <c r="K145" i="1" s="1"/>
  <c r="EB143" i="1"/>
  <c r="EB145" i="1" s="1"/>
  <c r="D139" i="1"/>
  <c r="D141" i="1"/>
  <c r="D174" i="1"/>
  <c r="AI143" i="1"/>
  <c r="AI145" i="1" s="1"/>
  <c r="FC143" i="1"/>
  <c r="FC145" i="1" s="1"/>
  <c r="FO143" i="1"/>
  <c r="FO145" i="1" s="1"/>
  <c r="DC143" i="1"/>
  <c r="DC145" i="1" s="1"/>
  <c r="AQ143" i="1"/>
  <c r="AQ145" i="1" s="1"/>
  <c r="AM143" i="1"/>
  <c r="AM145" i="1" s="1"/>
  <c r="DG143" i="1"/>
  <c r="DG145" i="1" s="1"/>
  <c r="BH143" i="1"/>
  <c r="BH145" i="1" s="1"/>
  <c r="K179" i="1"/>
  <c r="K181" i="1"/>
  <c r="FW177" i="1"/>
  <c r="FC183" i="1"/>
  <c r="EZ175" i="1"/>
  <c r="FH175" i="1"/>
  <c r="FS177" i="1"/>
  <c r="DX175" i="1"/>
  <c r="EQ183" i="1"/>
  <c r="DW143" i="1"/>
  <c r="DW145" i="1" s="1"/>
  <c r="W143" i="1"/>
  <c r="W145" i="1" s="1"/>
  <c r="CY143" i="1"/>
  <c r="CY145" i="1" s="1"/>
  <c r="AF143" i="1"/>
  <c r="AF145" i="1" s="1"/>
  <c r="FK143" i="1"/>
  <c r="FK145" i="1" s="1"/>
  <c r="FL143" i="1"/>
  <c r="FL145" i="1" s="1"/>
  <c r="BG143" i="1"/>
  <c r="BG145" i="1" s="1"/>
  <c r="CZ143" i="1"/>
  <c r="CZ145" i="1" s="1"/>
  <c r="EE143" i="1"/>
  <c r="EE145" i="1" s="1"/>
  <c r="CQ143" i="1"/>
  <c r="CQ145" i="1" s="1"/>
  <c r="AE143" i="1"/>
  <c r="AE145" i="1" s="1"/>
  <c r="D109" i="2"/>
  <c r="D119" i="2" s="1"/>
  <c r="D247" i="2"/>
  <c r="D192" i="2"/>
  <c r="C216" i="2"/>
  <c r="H35" i="2" s="1"/>
  <c r="C120" i="2"/>
  <c r="C175" i="2" s="1"/>
  <c r="C179" i="2" s="1"/>
  <c r="C181" i="2" s="1"/>
  <c r="C184" i="2" s="1"/>
  <c r="C209" i="2" s="1"/>
  <c r="D183" i="2"/>
  <c r="D177" i="2"/>
  <c r="D118" i="2"/>
  <c r="D115" i="2"/>
  <c r="FQ216" i="1"/>
  <c r="H216" i="1"/>
  <c r="DH216" i="1"/>
  <c r="DC216" i="1"/>
  <c r="FU216" i="1"/>
  <c r="AW120" i="1"/>
  <c r="FK216" i="1"/>
  <c r="EM216" i="1"/>
  <c r="CO216" i="1"/>
  <c r="BC216" i="1"/>
  <c r="AJ216" i="1"/>
  <c r="BK120" i="1"/>
  <c r="M216" i="1"/>
  <c r="DB216" i="1"/>
  <c r="DF216" i="1"/>
  <c r="FS120" i="1"/>
  <c r="BT216" i="1"/>
  <c r="AF216" i="1"/>
  <c r="EK216" i="1"/>
  <c r="CX216" i="1"/>
  <c r="EJ216" i="1"/>
  <c r="AE216" i="1"/>
  <c r="AP216" i="1"/>
  <c r="DO216" i="1"/>
  <c r="BM216" i="1"/>
  <c r="DW216" i="1"/>
  <c r="DZ216" i="1"/>
  <c r="FI216" i="1"/>
  <c r="AT216" i="1"/>
  <c r="D216" i="1"/>
  <c r="BE216" i="1"/>
  <c r="AL216" i="1"/>
  <c r="DX216" i="1"/>
  <c r="CG216" i="1"/>
  <c r="CS216" i="1"/>
  <c r="BK216" i="1"/>
  <c r="BP216" i="1"/>
  <c r="CT216" i="1"/>
  <c r="FP216" i="1"/>
  <c r="AQ216" i="1"/>
  <c r="FG216" i="1"/>
  <c r="CG120" i="1"/>
  <c r="CY216" i="1"/>
  <c r="P216" i="1"/>
  <c r="DA216" i="1"/>
  <c r="CA216" i="1"/>
  <c r="CF216" i="1"/>
  <c r="CU216" i="1"/>
  <c r="BI216" i="1"/>
  <c r="EI120" i="1"/>
  <c r="EQ216" i="1"/>
  <c r="FF216" i="1"/>
  <c r="AX216" i="1"/>
  <c r="EW216" i="1"/>
  <c r="AU216" i="1"/>
  <c r="F216" i="1"/>
  <c r="EG216" i="1"/>
  <c r="EB216" i="1"/>
  <c r="BT147" i="1"/>
  <c r="BR216" i="1"/>
  <c r="ES216" i="1"/>
  <c r="DT216" i="1"/>
  <c r="BW216" i="1"/>
  <c r="EL216" i="1"/>
  <c r="AZ216" i="1"/>
  <c r="CE216" i="1"/>
  <c r="AP120" i="1"/>
  <c r="ES120" i="1"/>
  <c r="AS216" i="1"/>
  <c r="CB216" i="1"/>
  <c r="DV216" i="1"/>
  <c r="DG216" i="1"/>
  <c r="DB120" i="1"/>
  <c r="Q216" i="1"/>
  <c r="AY120" i="1"/>
  <c r="AO120" i="1"/>
  <c r="BJ216" i="1"/>
  <c r="FA120" i="1"/>
  <c r="AV216" i="1"/>
  <c r="AE120" i="1"/>
  <c r="I216" i="1"/>
  <c r="K216" i="1"/>
  <c r="FR216" i="1"/>
  <c r="BB216" i="1"/>
  <c r="CC120" i="1"/>
  <c r="DW120" i="1"/>
  <c r="AG216" i="1"/>
  <c r="FX216" i="1"/>
  <c r="EQ120" i="1"/>
  <c r="DX120" i="1"/>
  <c r="BD216" i="1"/>
  <c r="FZ206" i="1"/>
  <c r="N216" i="1"/>
  <c r="T216" i="1"/>
  <c r="AO216" i="1"/>
  <c r="AA216" i="1"/>
  <c r="FA216" i="1"/>
  <c r="AH216" i="1"/>
  <c r="CZ216" i="1"/>
  <c r="ET216" i="1"/>
  <c r="DJ216" i="1"/>
  <c r="AM175" i="1"/>
  <c r="AM179" i="1" s="1"/>
  <c r="AM181" i="1" s="1"/>
  <c r="DQ216" i="1"/>
  <c r="FS216" i="1"/>
  <c r="FO216" i="1"/>
  <c r="CC216" i="1"/>
  <c r="AY216" i="1"/>
  <c r="FV216" i="1"/>
  <c r="CU149" i="1"/>
  <c r="BU216" i="1"/>
  <c r="EV216" i="1"/>
  <c r="EI216" i="1"/>
  <c r="FZ94" i="1"/>
  <c r="S216" i="1"/>
  <c r="AW216" i="1"/>
  <c r="BS216" i="1"/>
  <c r="AX120" i="1"/>
  <c r="FW216" i="1"/>
  <c r="BO216" i="1"/>
  <c r="R216" i="1"/>
  <c r="CN216" i="1"/>
  <c r="EN216" i="1"/>
  <c r="BW120" i="1" l="1"/>
  <c r="R149" i="1"/>
  <c r="DJ153" i="1"/>
  <c r="CE147" i="1"/>
  <c r="AR149" i="1"/>
  <c r="AR151" i="1" s="1"/>
  <c r="AR153" i="1" s="1"/>
  <c r="AJ147" i="1"/>
  <c r="O124" i="1"/>
  <c r="O203" i="1" s="1"/>
  <c r="DY124" i="1"/>
  <c r="DY203" i="1" s="1"/>
  <c r="AZ124" i="1"/>
  <c r="AZ203" i="1" s="1"/>
  <c r="CD124" i="1"/>
  <c r="CD203" i="1" s="1"/>
  <c r="DD124" i="1"/>
  <c r="DD203" i="1" s="1"/>
  <c r="FJ149" i="1"/>
  <c r="CU124" i="1"/>
  <c r="CU203" i="1" s="1"/>
  <c r="ER147" i="1"/>
  <c r="I124" i="1"/>
  <c r="I203" i="1" s="1"/>
  <c r="EC147" i="1"/>
  <c r="M124" i="1"/>
  <c r="M203" i="1" s="1"/>
  <c r="AQ147" i="1"/>
  <c r="EW124" i="1"/>
  <c r="EW203" i="1" s="1"/>
  <c r="EL149" i="1"/>
  <c r="EL151" i="1" s="1"/>
  <c r="EL153" i="1" s="1"/>
  <c r="W147" i="1"/>
  <c r="W151" i="1" s="1"/>
  <c r="W153" i="1" s="1"/>
  <c r="FC124" i="1"/>
  <c r="FC203" i="1" s="1"/>
  <c r="AS124" i="1"/>
  <c r="AS203" i="1" s="1"/>
  <c r="CW147" i="1"/>
  <c r="AC124" i="1"/>
  <c r="AC203" i="1" s="1"/>
  <c r="EE124" i="1"/>
  <c r="EE203" i="1" s="1"/>
  <c r="V147" i="1"/>
  <c r="J124" i="1"/>
  <c r="J203" i="1" s="1"/>
  <c r="DK120" i="1"/>
  <c r="DK124" i="1" s="1"/>
  <c r="DK203" i="1" s="1"/>
  <c r="EX120" i="1"/>
  <c r="CJ120" i="1"/>
  <c r="BM120" i="1"/>
  <c r="BM124" i="1" s="1"/>
  <c r="BM203" i="1" s="1"/>
  <c r="DH120" i="1"/>
  <c r="DH175" i="1" s="1"/>
  <c r="DH179" i="1" s="1"/>
  <c r="DH181" i="1" s="1"/>
  <c r="DH184" i="1" s="1"/>
  <c r="DH209" i="1" s="1"/>
  <c r="EP120" i="1"/>
  <c r="CH120" i="1"/>
  <c r="DQ120" i="1"/>
  <c r="FT120" i="1"/>
  <c r="EF120" i="1"/>
  <c r="BN120" i="1"/>
  <c r="BN124" i="1" s="1"/>
  <c r="BN203" i="1" s="1"/>
  <c r="AD120" i="1"/>
  <c r="BT120" i="1"/>
  <c r="CN120" i="1"/>
  <c r="AI120" i="1"/>
  <c r="BO120" i="1"/>
  <c r="FU120" i="1"/>
  <c r="FU124" i="1" s="1"/>
  <c r="FU203" i="1" s="1"/>
  <c r="BU120" i="1"/>
  <c r="CY120" i="1"/>
  <c r="Q153" i="1"/>
  <c r="Q155" i="1" s="1"/>
  <c r="Q157" i="1" s="1"/>
  <c r="Q159" i="1" s="1"/>
  <c r="Q326" i="1" s="1"/>
  <c r="AJ184" i="1"/>
  <c r="AJ209" i="1" s="1"/>
  <c r="CV120" i="1"/>
  <c r="BG120" i="1"/>
  <c r="CI153" i="1"/>
  <c r="CI155" i="1" s="1"/>
  <c r="CI157" i="1" s="1"/>
  <c r="CI159" i="1" s="1"/>
  <c r="CI326" i="1" s="1"/>
  <c r="AJ177" i="1"/>
  <c r="AJ181" i="1"/>
  <c r="AJ175" i="1"/>
  <c r="AJ183" i="1"/>
  <c r="DN153" i="1"/>
  <c r="DN155" i="1" s="1"/>
  <c r="DN157" i="1" s="1"/>
  <c r="DN159" i="1" s="1"/>
  <c r="DN326" i="1" s="1"/>
  <c r="BB120" i="1"/>
  <c r="BF120" i="1"/>
  <c r="FR120" i="1"/>
  <c r="BD120" i="1"/>
  <c r="AL120" i="1"/>
  <c r="P120" i="1"/>
  <c r="DV120" i="1"/>
  <c r="DV147" i="1" s="1"/>
  <c r="DM120" i="1"/>
  <c r="DM147" i="1" s="1"/>
  <c r="AV120" i="1"/>
  <c r="CX120" i="1"/>
  <c r="EE147" i="1"/>
  <c r="EE151" i="1" s="1"/>
  <c r="EE153" i="1" s="1"/>
  <c r="BP120" i="1"/>
  <c r="FV120" i="1"/>
  <c r="FP120" i="1"/>
  <c r="Z120" i="1"/>
  <c r="Z147" i="1" s="1"/>
  <c r="FW120" i="1"/>
  <c r="EK120" i="1"/>
  <c r="DI153" i="1"/>
  <c r="BL120" i="1"/>
  <c r="BL147" i="1" s="1"/>
  <c r="AT120" i="1"/>
  <c r="E120" i="1"/>
  <c r="AA120" i="1"/>
  <c r="DG120" i="1"/>
  <c r="Y120" i="1"/>
  <c r="Y175" i="1" s="1"/>
  <c r="Y179" i="1" s="1"/>
  <c r="Y181" i="1" s="1"/>
  <c r="Y184" i="1" s="1"/>
  <c r="Y209" i="1" s="1"/>
  <c r="CB120" i="1"/>
  <c r="DE120" i="1"/>
  <c r="EZ120" i="1"/>
  <c r="FQ120" i="1"/>
  <c r="EV120" i="1"/>
  <c r="DC120" i="1"/>
  <c r="FN120" i="1"/>
  <c r="FN153" i="1" s="1"/>
  <c r="FN155" i="1" s="1"/>
  <c r="FN157" i="1" s="1"/>
  <c r="FN159" i="1" s="1"/>
  <c r="AH120" i="1"/>
  <c r="BS120" i="1"/>
  <c r="BX120" i="1"/>
  <c r="BH120" i="1"/>
  <c r="BH149" i="1" s="1"/>
  <c r="FB120" i="1"/>
  <c r="CM120" i="1"/>
  <c r="DT120" i="1"/>
  <c r="EZ124" i="1"/>
  <c r="EZ203" i="1" s="1"/>
  <c r="AT149" i="1"/>
  <c r="AT151" i="1" s="1"/>
  <c r="AT153" i="1" s="1"/>
  <c r="DO120" i="1"/>
  <c r="S120" i="1"/>
  <c r="CP120" i="1"/>
  <c r="AK120" i="1"/>
  <c r="CR147" i="1"/>
  <c r="CR151" i="1" s="1"/>
  <c r="CR153" i="1" s="1"/>
  <c r="CR124" i="1"/>
  <c r="CR203" i="1" s="1"/>
  <c r="FC149" i="1"/>
  <c r="FC151" i="1" s="1"/>
  <c r="FC153" i="1" s="1"/>
  <c r="DQ149" i="1"/>
  <c r="DQ151" i="1" s="1"/>
  <c r="DQ153" i="1" s="1"/>
  <c r="EW149" i="1"/>
  <c r="EW151" i="1" s="1"/>
  <c r="EW153" i="1" s="1"/>
  <c r="DR120" i="1"/>
  <c r="AB120" i="1"/>
  <c r="EB120" i="1"/>
  <c r="EB153" i="1" s="1"/>
  <c r="DL120" i="1"/>
  <c r="H120" i="1"/>
  <c r="AG120" i="1"/>
  <c r="BV120" i="1"/>
  <c r="BV124" i="1" s="1"/>
  <c r="BV203" i="1" s="1"/>
  <c r="FL120" i="1"/>
  <c r="FO120" i="1"/>
  <c r="BR120" i="1"/>
  <c r="AN120" i="1"/>
  <c r="DZ120" i="1"/>
  <c r="G120" i="1"/>
  <c r="F120" i="1"/>
  <c r="BJ120" i="1"/>
  <c r="BZ120" i="1"/>
  <c r="EO120" i="1"/>
  <c r="CF120" i="1"/>
  <c r="BE120" i="1"/>
  <c r="BE124" i="1" s="1"/>
  <c r="BE203" i="1" s="1"/>
  <c r="EN124" i="1"/>
  <c r="EN203" i="1" s="1"/>
  <c r="EN153" i="1"/>
  <c r="EN155" i="1" s="1"/>
  <c r="EN157" i="1" s="1"/>
  <c r="EN159" i="1" s="1"/>
  <c r="EN326" i="1" s="1"/>
  <c r="BC124" i="1"/>
  <c r="BC203" i="1" s="1"/>
  <c r="BC175" i="1"/>
  <c r="BC179" i="1" s="1"/>
  <c r="BC181" i="1" s="1"/>
  <c r="BC184" i="1" s="1"/>
  <c r="BC209" i="1" s="1"/>
  <c r="U124" i="1"/>
  <c r="U203" i="1" s="1"/>
  <c r="U147" i="1"/>
  <c r="U151" i="1" s="1"/>
  <c r="U153" i="1" s="1"/>
  <c r="BN175" i="1"/>
  <c r="BN179" i="1" s="1"/>
  <c r="BN181" i="1" s="1"/>
  <c r="BN184" i="1" s="1"/>
  <c r="BN209" i="1" s="1"/>
  <c r="V124" i="1"/>
  <c r="V203" i="1" s="1"/>
  <c r="FG147" i="1"/>
  <c r="FG151" i="1" s="1"/>
  <c r="FG153" i="1" s="1"/>
  <c r="FG124" i="1"/>
  <c r="FG203" i="1" s="1"/>
  <c r="BW149" i="1"/>
  <c r="BW151" i="1" s="1"/>
  <c r="BW153" i="1" s="1"/>
  <c r="BW124" i="1"/>
  <c r="BW203" i="1" s="1"/>
  <c r="AC149" i="1"/>
  <c r="AC151" i="1" s="1"/>
  <c r="AC153" i="1" s="1"/>
  <c r="D120" i="1"/>
  <c r="EU120" i="1"/>
  <c r="EU124" i="1" s="1"/>
  <c r="EU203" i="1" s="1"/>
  <c r="L153" i="1"/>
  <c r="L155" i="1" s="1"/>
  <c r="L157" i="1" s="1"/>
  <c r="L159" i="1" s="1"/>
  <c r="L326" i="1" s="1"/>
  <c r="CO120" i="1"/>
  <c r="FK149" i="1"/>
  <c r="FK124" i="1"/>
  <c r="FK203" i="1" s="1"/>
  <c r="AF147" i="1"/>
  <c r="AF124" i="1"/>
  <c r="AF203" i="1" s="1"/>
  <c r="L175" i="1"/>
  <c r="L179" i="1" s="1"/>
  <c r="L181" i="1" s="1"/>
  <c r="L184" i="1" s="1"/>
  <c r="L209" i="1" s="1"/>
  <c r="BU147" i="1"/>
  <c r="AS149" i="1"/>
  <c r="AS151" i="1" s="1"/>
  <c r="AS153" i="1" s="1"/>
  <c r="O149" i="1"/>
  <c r="O151" i="1" s="1"/>
  <c r="O153" i="1" s="1"/>
  <c r="CD147" i="1"/>
  <c r="CD151" i="1" s="1"/>
  <c r="CD153" i="1" s="1"/>
  <c r="EN175" i="1"/>
  <c r="EN179" i="1" s="1"/>
  <c r="EN181" i="1" s="1"/>
  <c r="EN184" i="1" s="1"/>
  <c r="EN209" i="1" s="1"/>
  <c r="AR124" i="1"/>
  <c r="AR203" i="1" s="1"/>
  <c r="DY147" i="1"/>
  <c r="DY159" i="1" s="1"/>
  <c r="DY204" i="1" s="1"/>
  <c r="DI124" i="1"/>
  <c r="DI203" i="1" s="1"/>
  <c r="DD147" i="1"/>
  <c r="DD151" i="1" s="1"/>
  <c r="DD153" i="1" s="1"/>
  <c r="J175" i="1"/>
  <c r="J179" i="1" s="1"/>
  <c r="J181" i="1" s="1"/>
  <c r="J184" i="1" s="1"/>
  <c r="J209" i="1" s="1"/>
  <c r="J153" i="1"/>
  <c r="AJ124" i="1"/>
  <c r="AJ203" i="1" s="1"/>
  <c r="R124" i="1"/>
  <c r="R203" i="1" s="1"/>
  <c r="CX153" i="1"/>
  <c r="CX155" i="1" s="1"/>
  <c r="CX157" i="1" s="1"/>
  <c r="CX159" i="1" s="1"/>
  <c r="M153" i="1"/>
  <c r="M155" i="1" s="1"/>
  <c r="M157" i="1" s="1"/>
  <c r="M159" i="1" s="1"/>
  <c r="M326" i="1" s="1"/>
  <c r="BC153" i="1"/>
  <c r="BC155" i="1" s="1"/>
  <c r="BC157" i="1" s="1"/>
  <c r="BC159" i="1" s="1"/>
  <c r="BC326" i="1" s="1"/>
  <c r="FJ124" i="1"/>
  <c r="FJ203" i="1" s="1"/>
  <c r="Q124" i="1"/>
  <c r="Q203" i="1" s="1"/>
  <c r="AQ124" i="1"/>
  <c r="AQ203" i="1" s="1"/>
  <c r="AL124" i="1"/>
  <c r="AL203" i="1" s="1"/>
  <c r="AN124" i="1"/>
  <c r="AN203" i="1" s="1"/>
  <c r="CE124" i="1"/>
  <c r="CE203" i="1" s="1"/>
  <c r="FA175" i="1"/>
  <c r="FA179" i="1" s="1"/>
  <c r="FA181" i="1" s="1"/>
  <c r="FA184" i="1" s="1"/>
  <c r="FA209" i="1" s="1"/>
  <c r="AY175" i="1"/>
  <c r="AY179" i="1" s="1"/>
  <c r="AY181" i="1" s="1"/>
  <c r="AY184" i="1" s="1"/>
  <c r="AY209" i="1" s="1"/>
  <c r="EA175" i="1"/>
  <c r="EA179" i="1" s="1"/>
  <c r="EA181" i="1" s="1"/>
  <c r="EA184" i="1" s="1"/>
  <c r="EA209" i="1" s="1"/>
  <c r="CU147" i="1"/>
  <c r="DI175" i="1"/>
  <c r="DI179" i="1" s="1"/>
  <c r="DI181" i="1" s="1"/>
  <c r="DI184" i="1" s="1"/>
  <c r="DI209" i="1" s="1"/>
  <c r="BQ175" i="1"/>
  <c r="BQ179" i="1" s="1"/>
  <c r="BQ181" i="1" s="1"/>
  <c r="BQ184" i="1" s="1"/>
  <c r="BQ209" i="1" s="1"/>
  <c r="I175" i="1"/>
  <c r="I179" i="1" s="1"/>
  <c r="I181" i="1" s="1"/>
  <c r="I184" i="1" s="1"/>
  <c r="I209" i="1" s="1"/>
  <c r="CL124" i="1"/>
  <c r="CL203" i="1" s="1"/>
  <c r="DJ175" i="1"/>
  <c r="DJ179" i="1" s="1"/>
  <c r="DJ181" i="1" s="1"/>
  <c r="DJ184" i="1" s="1"/>
  <c r="DJ209" i="1" s="1"/>
  <c r="DN175" i="1"/>
  <c r="DN179" i="1" s="1"/>
  <c r="DN181" i="1" s="1"/>
  <c r="DN184" i="1" s="1"/>
  <c r="DN209" i="1" s="1"/>
  <c r="CI124" i="1"/>
  <c r="CI203" i="1" s="1"/>
  <c r="DG147" i="1"/>
  <c r="AZ175" i="1"/>
  <c r="AZ179" i="1" s="1"/>
  <c r="AZ181" i="1" s="1"/>
  <c r="AZ184" i="1" s="1"/>
  <c r="AZ209" i="1" s="1"/>
  <c r="L124" i="1"/>
  <c r="L203" i="1" s="1"/>
  <c r="CW124" i="1"/>
  <c r="CW203" i="1" s="1"/>
  <c r="ER124" i="1"/>
  <c r="ER203" i="1" s="1"/>
  <c r="EL175" i="1"/>
  <c r="W124" i="1"/>
  <c r="W203" i="1" s="1"/>
  <c r="CP175" i="1"/>
  <c r="CP179" i="1" s="1"/>
  <c r="CP181" i="1" s="1"/>
  <c r="CP184" i="1" s="1"/>
  <c r="CP209" i="1" s="1"/>
  <c r="EJ175" i="1"/>
  <c r="EJ179" i="1" s="1"/>
  <c r="EJ181" i="1" s="1"/>
  <c r="EJ184" i="1" s="1"/>
  <c r="EJ209" i="1" s="1"/>
  <c r="M175" i="1"/>
  <c r="M179" i="1" s="1"/>
  <c r="M181" i="1" s="1"/>
  <c r="M184" i="1" s="1"/>
  <c r="M209" i="1" s="1"/>
  <c r="Q175" i="1"/>
  <c r="Q179" i="1" s="1"/>
  <c r="Q181" i="1" s="1"/>
  <c r="Q184" i="1" s="1"/>
  <c r="Q209" i="1" s="1"/>
  <c r="EC124" i="1"/>
  <c r="EC203" i="1" s="1"/>
  <c r="EH147" i="1"/>
  <c r="AA175" i="1"/>
  <c r="AA179" i="1" s="1"/>
  <c r="AA181" i="1" s="1"/>
  <c r="AA184" i="1" s="1"/>
  <c r="AA209" i="1" s="1"/>
  <c r="DQ175" i="1"/>
  <c r="AM147" i="1"/>
  <c r="AM151" i="1" s="1"/>
  <c r="AM153" i="1" s="1"/>
  <c r="AM155" i="1" s="1"/>
  <c r="AM157" i="1" s="1"/>
  <c r="AM159" i="1" s="1"/>
  <c r="AM204" i="1" s="1"/>
  <c r="AM205" i="1" s="1"/>
  <c r="AM207" i="1" s="1"/>
  <c r="CI175" i="1"/>
  <c r="CI179" i="1" s="1"/>
  <c r="CI181" i="1" s="1"/>
  <c r="CI184" i="1" s="1"/>
  <c r="CI209" i="1" s="1"/>
  <c r="I153" i="1"/>
  <c r="I155" i="1" s="1"/>
  <c r="I157" i="1" s="1"/>
  <c r="I159" i="1" s="1"/>
  <c r="I326" i="1" s="1"/>
  <c r="DN124" i="1"/>
  <c r="DN203" i="1" s="1"/>
  <c r="EL124" i="1"/>
  <c r="EL203" i="1" s="1"/>
  <c r="DJ124" i="1"/>
  <c r="DJ203" i="1" s="1"/>
  <c r="CL149" i="1"/>
  <c r="CL151" i="1" s="1"/>
  <c r="CL153" i="1" s="1"/>
  <c r="AZ153" i="1"/>
  <c r="AZ155" i="1" s="1"/>
  <c r="AZ157" i="1" s="1"/>
  <c r="AZ159" i="1" s="1"/>
  <c r="AZ326" i="1" s="1"/>
  <c r="EH124" i="1"/>
  <c r="EH203" i="1" s="1"/>
  <c r="BT149" i="1"/>
  <c r="BT151" i="1" s="1"/>
  <c r="BT153" i="1" s="1"/>
  <c r="G184" i="1"/>
  <c r="G209" i="1" s="1"/>
  <c r="AM184" i="1"/>
  <c r="AM209" i="1" s="1"/>
  <c r="D143" i="1"/>
  <c r="D145" i="1" s="1"/>
  <c r="FC184" i="1"/>
  <c r="FC209" i="1" s="1"/>
  <c r="BX151" i="1"/>
  <c r="BX153" i="1" s="1"/>
  <c r="BU151" i="1"/>
  <c r="BU153" i="1" s="1"/>
  <c r="D183" i="1"/>
  <c r="D175" i="1"/>
  <c r="D177" i="1"/>
  <c r="EC151" i="1"/>
  <c r="EC153" i="1" s="1"/>
  <c r="DG151" i="1"/>
  <c r="DG153" i="1" s="1"/>
  <c r="EH151" i="1"/>
  <c r="EH153" i="1" s="1"/>
  <c r="C149" i="2"/>
  <c r="D120" i="2"/>
  <c r="D175" i="2" s="1"/>
  <c r="D179" i="2" s="1"/>
  <c r="D181" i="2" s="1"/>
  <c r="D184" i="2" s="1"/>
  <c r="D209" i="2" s="1"/>
  <c r="C124" i="2"/>
  <c r="C203" i="2" s="1"/>
  <c r="C147" i="2"/>
  <c r="D216" i="2"/>
  <c r="I35" i="2" s="1"/>
  <c r="AX147" i="1"/>
  <c r="AX124" i="1"/>
  <c r="AX203" i="1" s="1"/>
  <c r="FT151" i="1"/>
  <c r="FT153" i="1" s="1"/>
  <c r="FM149" i="1"/>
  <c r="FM124" i="1"/>
  <c r="FM203" i="1" s="1"/>
  <c r="DW147" i="1"/>
  <c r="DW124" i="1"/>
  <c r="DW203" i="1" s="1"/>
  <c r="DO153" i="1"/>
  <c r="BA124" i="1"/>
  <c r="BA203" i="1" s="1"/>
  <c r="BA153" i="1"/>
  <c r="BA175" i="1"/>
  <c r="BA179" i="1" s="1"/>
  <c r="BA181" i="1" s="1"/>
  <c r="BA184" i="1" s="1"/>
  <c r="BA209" i="1" s="1"/>
  <c r="FX124" i="1"/>
  <c r="FX203" i="1" s="1"/>
  <c r="FX147" i="1"/>
  <c r="X155" i="1"/>
  <c r="X157" i="1" s="1"/>
  <c r="X159" i="1" s="1"/>
  <c r="X326" i="1" s="1"/>
  <c r="AY147" i="1"/>
  <c r="AY124" i="1"/>
  <c r="AY203" i="1" s="1"/>
  <c r="DB124" i="1"/>
  <c r="DB203" i="1" s="1"/>
  <c r="DB147" i="1"/>
  <c r="DB159" i="1" s="1"/>
  <c r="DB204" i="1" s="1"/>
  <c r="ED124" i="1"/>
  <c r="ED203" i="1" s="1"/>
  <c r="ED149" i="1"/>
  <c r="DC147" i="1"/>
  <c r="DC159" i="1" s="1"/>
  <c r="DC204" i="1" s="1"/>
  <c r="AF151" i="1"/>
  <c r="AF153" i="1" s="1"/>
  <c r="CK124" i="1"/>
  <c r="CK203" i="1" s="1"/>
  <c r="CK149" i="1"/>
  <c r="DA147" i="1"/>
  <c r="DA159" i="1" s="1"/>
  <c r="DA204" i="1" s="1"/>
  <c r="DA124" i="1"/>
  <c r="DA203" i="1" s="1"/>
  <c r="EI153" i="1"/>
  <c r="EI124" i="1"/>
  <c r="EI203" i="1" s="1"/>
  <c r="EI175" i="1"/>
  <c r="EI179" i="1" s="1"/>
  <c r="EI181" i="1" s="1"/>
  <c r="EI184" i="1" s="1"/>
  <c r="EI209" i="1" s="1"/>
  <c r="N124" i="1"/>
  <c r="N203" i="1" s="1"/>
  <c r="N149" i="1"/>
  <c r="CZ153" i="1"/>
  <c r="CZ124" i="1"/>
  <c r="CZ203" i="1" s="1"/>
  <c r="CZ175" i="1"/>
  <c r="CZ179" i="1" s="1"/>
  <c r="CZ181" i="1" s="1"/>
  <c r="CZ184" i="1" s="1"/>
  <c r="CZ209" i="1" s="1"/>
  <c r="CJ153" i="1"/>
  <c r="CJ124" i="1"/>
  <c r="CJ203" i="1" s="1"/>
  <c r="CJ175" i="1"/>
  <c r="CJ179" i="1" s="1"/>
  <c r="CJ181" i="1" s="1"/>
  <c r="CJ184" i="1" s="1"/>
  <c r="CJ209" i="1" s="1"/>
  <c r="EY153" i="1"/>
  <c r="EY124" i="1"/>
  <c r="EY203" i="1" s="1"/>
  <c r="EY175" i="1"/>
  <c r="EY179" i="1" s="1"/>
  <c r="EY181" i="1" s="1"/>
  <c r="EY184" i="1" s="1"/>
  <c r="EY209" i="1" s="1"/>
  <c r="EG124" i="1"/>
  <c r="EG203" i="1" s="1"/>
  <c r="EG147" i="1"/>
  <c r="FI124" i="1"/>
  <c r="FI203" i="1" s="1"/>
  <c r="FI153" i="1"/>
  <c r="FI175" i="1"/>
  <c r="FI179" i="1" s="1"/>
  <c r="FI181" i="1" s="1"/>
  <c r="FI184" i="1" s="1"/>
  <c r="FI209" i="1" s="1"/>
  <c r="BG175" i="1"/>
  <c r="BG179" i="1" s="1"/>
  <c r="BG181" i="1" s="1"/>
  <c r="BG184" i="1" s="1"/>
  <c r="BG209" i="1" s="1"/>
  <c r="DX147" i="1"/>
  <c r="DX159" i="1" s="1"/>
  <c r="DX204" i="1" s="1"/>
  <c r="DX124" i="1"/>
  <c r="DX203" i="1" s="1"/>
  <c r="EJ149" i="1"/>
  <c r="EJ124" i="1"/>
  <c r="EJ203" i="1" s="1"/>
  <c r="BY153" i="1"/>
  <c r="BY124" i="1"/>
  <c r="BY203" i="1" s="1"/>
  <c r="BY175" i="1"/>
  <c r="BY179" i="1" s="1"/>
  <c r="BY181" i="1" s="1"/>
  <c r="BY184" i="1" s="1"/>
  <c r="BY209" i="1" s="1"/>
  <c r="FE124" i="1"/>
  <c r="FE203" i="1" s="1"/>
  <c r="FE147" i="1"/>
  <c r="BB175" i="1"/>
  <c r="BB179" i="1" s="1"/>
  <c r="BB181" i="1" s="1"/>
  <c r="BB184" i="1" s="1"/>
  <c r="BB209" i="1" s="1"/>
  <c r="AI147" i="1"/>
  <c r="AI124" i="1"/>
  <c r="AI203" i="1" s="1"/>
  <c r="EP147" i="1"/>
  <c r="EP124" i="1"/>
  <c r="EP203" i="1" s="1"/>
  <c r="AW124" i="1"/>
  <c r="AW203" i="1" s="1"/>
  <c r="AW147" i="1"/>
  <c r="CE151" i="1"/>
  <c r="CE153" i="1" s="1"/>
  <c r="ET124" i="1"/>
  <c r="ET203" i="1" s="1"/>
  <c r="ET147" i="1"/>
  <c r="CA124" i="1"/>
  <c r="CA203" i="1" s="1"/>
  <c r="CA147" i="1"/>
  <c r="AE147" i="1"/>
  <c r="AE124" i="1"/>
  <c r="AE203" i="1" s="1"/>
  <c r="EX124" i="1"/>
  <c r="EX203" i="1" s="1"/>
  <c r="EX147" i="1"/>
  <c r="DP124" i="1"/>
  <c r="DP203" i="1" s="1"/>
  <c r="DP147" i="1"/>
  <c r="DP159" i="1" s="1"/>
  <c r="DP204" i="1" s="1"/>
  <c r="CS124" i="1"/>
  <c r="CS203" i="1" s="1"/>
  <c r="CS147" i="1"/>
  <c r="CS159" i="1" s="1"/>
  <c r="CS204" i="1" s="1"/>
  <c r="R151" i="1"/>
  <c r="R153" i="1" s="1"/>
  <c r="BO153" i="1"/>
  <c r="DV124" i="1"/>
  <c r="DV203" i="1" s="1"/>
  <c r="FA149" i="1"/>
  <c r="FA124" i="1"/>
  <c r="FA203" i="1" s="1"/>
  <c r="Z124" i="1"/>
  <c r="Z203" i="1" s="1"/>
  <c r="DF124" i="1"/>
  <c r="DF203" i="1" s="1"/>
  <c r="DF153" i="1"/>
  <c r="DF175" i="1"/>
  <c r="DF179" i="1" s="1"/>
  <c r="DF181" i="1" s="1"/>
  <c r="DF184" i="1" s="1"/>
  <c r="DF209" i="1" s="1"/>
  <c r="P147" i="1"/>
  <c r="ES124" i="1"/>
  <c r="ES203" i="1" s="1"/>
  <c r="ES147" i="1"/>
  <c r="CQ124" i="1"/>
  <c r="CQ203" i="1" s="1"/>
  <c r="CQ153" i="1"/>
  <c r="CQ175" i="1"/>
  <c r="CQ179" i="1" s="1"/>
  <c r="CQ181" i="1" s="1"/>
  <c r="CQ184" i="1" s="1"/>
  <c r="CQ209" i="1" s="1"/>
  <c r="DU147" i="1"/>
  <c r="DU124" i="1"/>
  <c r="DU203" i="1" s="1"/>
  <c r="ER151" i="1"/>
  <c r="ER153" i="1" s="1"/>
  <c r="CG147" i="1"/>
  <c r="CG124" i="1"/>
  <c r="CG203" i="1" s="1"/>
  <c r="J155" i="1"/>
  <c r="J157" i="1" s="1"/>
  <c r="J159" i="1" s="1"/>
  <c r="J326" i="1" s="1"/>
  <c r="FH147" i="1"/>
  <c r="FH124" i="1"/>
  <c r="FH203" i="1" s="1"/>
  <c r="DJ155" i="1"/>
  <c r="DJ157" i="1" s="1"/>
  <c r="DJ159" i="1" s="1"/>
  <c r="DJ326" i="1" s="1"/>
  <c r="V151" i="1"/>
  <c r="V153" i="1" s="1"/>
  <c r="BQ149" i="1"/>
  <c r="BQ124" i="1"/>
  <c r="BQ203" i="1" s="1"/>
  <c r="CT147" i="1"/>
  <c r="CT124" i="1"/>
  <c r="CT203" i="1" s="1"/>
  <c r="BK149" i="1"/>
  <c r="BK124" i="1"/>
  <c r="BK203" i="1" s="1"/>
  <c r="BL124" i="1"/>
  <c r="BL203" i="1" s="1"/>
  <c r="CH124" i="1"/>
  <c r="CH203" i="1" s="1"/>
  <c r="CH147" i="1"/>
  <c r="FZ99" i="1"/>
  <c r="GB99" i="1" s="1"/>
  <c r="FZ100" i="1"/>
  <c r="CU151" i="1"/>
  <c r="CU153" i="1" s="1"/>
  <c r="CC124" i="1"/>
  <c r="CC203" i="1" s="1"/>
  <c r="CC147" i="1"/>
  <c r="FF147" i="1"/>
  <c r="FF124" i="1"/>
  <c r="FF203" i="1" s="1"/>
  <c r="T124" i="1"/>
  <c r="T203" i="1" s="1"/>
  <c r="T147" i="1"/>
  <c r="FZ208" i="1"/>
  <c r="FZ200" i="1"/>
  <c r="AQ151" i="1"/>
  <c r="AQ153" i="1" s="1"/>
  <c r="CW151" i="1"/>
  <c r="CW153" i="1" s="1"/>
  <c r="FB147" i="1"/>
  <c r="AU124" i="1"/>
  <c r="AU203" i="1" s="1"/>
  <c r="AU147" i="1"/>
  <c r="AU159" i="1" s="1"/>
  <c r="AU204" i="1" s="1"/>
  <c r="EQ149" i="1"/>
  <c r="EQ124" i="1"/>
  <c r="EQ203" i="1" s="1"/>
  <c r="CV147" i="1"/>
  <c r="EF124" i="1"/>
  <c r="EF203" i="1" s="1"/>
  <c r="EF153" i="1"/>
  <c r="EF175" i="1"/>
  <c r="EF179" i="1" s="1"/>
  <c r="EF181" i="1" s="1"/>
  <c r="EF184" i="1" s="1"/>
  <c r="EF209" i="1" s="1"/>
  <c r="AO124" i="1"/>
  <c r="AO203" i="1" s="1"/>
  <c r="AO153" i="1"/>
  <c r="AO175" i="1"/>
  <c r="AO179" i="1" s="1"/>
  <c r="AO181" i="1" s="1"/>
  <c r="AO184" i="1" s="1"/>
  <c r="AO209" i="1" s="1"/>
  <c r="EA149" i="1"/>
  <c r="EA124" i="1"/>
  <c r="EA203" i="1" s="1"/>
  <c r="DS153" i="1"/>
  <c r="DS124" i="1"/>
  <c r="DS203" i="1" s="1"/>
  <c r="DS175" i="1"/>
  <c r="DS179" i="1" s="1"/>
  <c r="DS181" i="1" s="1"/>
  <c r="DS184" i="1" s="1"/>
  <c r="DS209" i="1" s="1"/>
  <c r="AP153" i="1"/>
  <c r="AP124" i="1"/>
  <c r="AP203" i="1" s="1"/>
  <c r="AP175" i="1"/>
  <c r="AP179" i="1" s="1"/>
  <c r="AP181" i="1" s="1"/>
  <c r="AP184" i="1" s="1"/>
  <c r="AP209" i="1" s="1"/>
  <c r="FR124" i="1"/>
  <c r="FR203" i="1" s="1"/>
  <c r="FR147" i="1"/>
  <c r="EM147" i="1"/>
  <c r="EM124" i="1"/>
  <c r="EM203" i="1" s="1"/>
  <c r="FJ151" i="1"/>
  <c r="FJ153" i="1" s="1"/>
  <c r="FK151" i="1"/>
  <c r="FK153" i="1" s="1"/>
  <c r="DI155" i="1"/>
  <c r="DI157" i="1" s="1"/>
  <c r="DI159" i="1" s="1"/>
  <c r="DI326" i="1" s="1"/>
  <c r="FD124" i="1"/>
  <c r="FD203" i="1" s="1"/>
  <c r="FD147" i="1"/>
  <c r="CN149" i="1"/>
  <c r="CN124" i="1"/>
  <c r="CN203" i="1" s="1"/>
  <c r="K147" i="1"/>
  <c r="K124" i="1"/>
  <c r="K203" i="1" s="1"/>
  <c r="FL124" i="1"/>
  <c r="FL203" i="1" s="1"/>
  <c r="FS147" i="1"/>
  <c r="FS159" i="1" s="1"/>
  <c r="FS204" i="1" s="1"/>
  <c r="FS124" i="1"/>
  <c r="FS203" i="1" s="1"/>
  <c r="BI147" i="1"/>
  <c r="BI124" i="1"/>
  <c r="BI203" i="1" s="1"/>
  <c r="DH149" i="1"/>
  <c r="AJ151" i="1"/>
  <c r="AJ153" i="1" s="1"/>
  <c r="DH124" i="1" l="1"/>
  <c r="DH203" i="1" s="1"/>
  <c r="DK153" i="1"/>
  <c r="DK155" i="1" s="1"/>
  <c r="DK157" i="1" s="1"/>
  <c r="DK159" i="1" s="1"/>
  <c r="DK204" i="1" s="1"/>
  <c r="DK205" i="1" s="1"/>
  <c r="DK207" i="1" s="1"/>
  <c r="BH124" i="1"/>
  <c r="BH203" i="1" s="1"/>
  <c r="EB124" i="1"/>
  <c r="EB203" i="1" s="1"/>
  <c r="BE149" i="1"/>
  <c r="BM147" i="1"/>
  <c r="BM151" i="1" s="1"/>
  <c r="BM153" i="1" s="1"/>
  <c r="FN175" i="1"/>
  <c r="FN179" i="1" s="1"/>
  <c r="FN181" i="1" s="1"/>
  <c r="FN184" i="1" s="1"/>
  <c r="FN209" i="1" s="1"/>
  <c r="EB175" i="1"/>
  <c r="EB179" i="1" s="1"/>
  <c r="EB181" i="1" s="1"/>
  <c r="EB184" i="1" s="1"/>
  <c r="EB209" i="1" s="1"/>
  <c r="DK175" i="1"/>
  <c r="DK179" i="1" s="1"/>
  <c r="DK181" i="1" s="1"/>
  <c r="DK184" i="1" s="1"/>
  <c r="DK209" i="1" s="1"/>
  <c r="DY205" i="1"/>
  <c r="DY207" i="1" s="1"/>
  <c r="DY212" i="1" s="1"/>
  <c r="DY217" i="1" s="1"/>
  <c r="D149" i="1"/>
  <c r="D151" i="1" s="1"/>
  <c r="D153" i="1" s="1"/>
  <c r="EO147" i="1"/>
  <c r="EO151" i="1" s="1"/>
  <c r="EO153" i="1" s="1"/>
  <c r="EO155" i="1" s="1"/>
  <c r="EO157" i="1" s="1"/>
  <c r="EO159" i="1" s="1"/>
  <c r="EO326" i="1" s="1"/>
  <c r="G149" i="1"/>
  <c r="G151" i="1" s="1"/>
  <c r="G153" i="1" s="1"/>
  <c r="FO153" i="1"/>
  <c r="FO155" i="1" s="1"/>
  <c r="FO157" i="1" s="1"/>
  <c r="FO159" i="1" s="1"/>
  <c r="FO326" i="1" s="1"/>
  <c r="H149" i="1"/>
  <c r="AB124" i="1"/>
  <c r="AB203" i="1" s="1"/>
  <c r="DO124" i="1"/>
  <c r="DO203" i="1" s="1"/>
  <c r="CM124" i="1"/>
  <c r="CM203" i="1" s="1"/>
  <c r="BS124" i="1"/>
  <c r="BS203" i="1" s="1"/>
  <c r="EV147" i="1"/>
  <c r="EV151" i="1" s="1"/>
  <c r="EV153" i="1" s="1"/>
  <c r="CB124" i="1"/>
  <c r="CB203" i="1" s="1"/>
  <c r="E175" i="1"/>
  <c r="E179" i="1" s="1"/>
  <c r="E181" i="1" s="1"/>
  <c r="E184" i="1" s="1"/>
  <c r="E209" i="1" s="1"/>
  <c r="EK149" i="1"/>
  <c r="FV124" i="1"/>
  <c r="FV203" i="1" s="1"/>
  <c r="AV124" i="1"/>
  <c r="AV203" i="1" s="1"/>
  <c r="AL147" i="1"/>
  <c r="AL151" i="1" s="1"/>
  <c r="AL153" i="1" s="1"/>
  <c r="BB149" i="1"/>
  <c r="BB151" i="1" s="1"/>
  <c r="BB153" i="1" s="1"/>
  <c r="CV124" i="1"/>
  <c r="CV203" i="1" s="1"/>
  <c r="BU124" i="1"/>
  <c r="BU203" i="1" s="1"/>
  <c r="CS326" i="1"/>
  <c r="DP326" i="1"/>
  <c r="DX326" i="1"/>
  <c r="DA326" i="1"/>
  <c r="CO149" i="1"/>
  <c r="BZ147" i="1"/>
  <c r="DZ149" i="1"/>
  <c r="DZ151" i="1" s="1"/>
  <c r="DZ153" i="1" s="1"/>
  <c r="DZ155" i="1" s="1"/>
  <c r="DZ157" i="1" s="1"/>
  <c r="DZ159" i="1" s="1"/>
  <c r="DZ326" i="1" s="1"/>
  <c r="FL149" i="1"/>
  <c r="DL124" i="1"/>
  <c r="DL203" i="1" s="1"/>
  <c r="DR124" i="1"/>
  <c r="DR203" i="1" s="1"/>
  <c r="AK147" i="1"/>
  <c r="AK151" i="1" s="1"/>
  <c r="AK153" i="1" s="1"/>
  <c r="AK155" i="1" s="1"/>
  <c r="AK157" i="1" s="1"/>
  <c r="AK159" i="1" s="1"/>
  <c r="AK326" i="1" s="1"/>
  <c r="FB124" i="1"/>
  <c r="FB203" i="1" s="1"/>
  <c r="AH153" i="1"/>
  <c r="FQ124" i="1"/>
  <c r="FQ203" i="1" s="1"/>
  <c r="AT124" i="1"/>
  <c r="AT203" i="1" s="1"/>
  <c r="FW124" i="1"/>
  <c r="FW203" i="1" s="1"/>
  <c r="BP124" i="1"/>
  <c r="BP203" i="1" s="1"/>
  <c r="DM124" i="1"/>
  <c r="DM203" i="1" s="1"/>
  <c r="BD149" i="1"/>
  <c r="BD151" i="1" s="1"/>
  <c r="BD153" i="1" s="1"/>
  <c r="FU175" i="1"/>
  <c r="FU179" i="1" s="1"/>
  <c r="FU181" i="1" s="1"/>
  <c r="FU184" i="1" s="1"/>
  <c r="FU209" i="1" s="1"/>
  <c r="BT124" i="1"/>
  <c r="BT203" i="1" s="1"/>
  <c r="FT147" i="1"/>
  <c r="FS326" i="1"/>
  <c r="DY326" i="1"/>
  <c r="BJ124" i="1"/>
  <c r="BJ203" i="1" s="1"/>
  <c r="AN147" i="1"/>
  <c r="AN151" i="1" s="1"/>
  <c r="AN153" i="1" s="1"/>
  <c r="BV149" i="1"/>
  <c r="BV151" i="1" s="1"/>
  <c r="BV153" i="1" s="1"/>
  <c r="BV155" i="1" s="1"/>
  <c r="BV157" i="1" s="1"/>
  <c r="BV159" i="1" s="1"/>
  <c r="BV326" i="1" s="1"/>
  <c r="CP124" i="1"/>
  <c r="CP203" i="1" s="1"/>
  <c r="FN124" i="1"/>
  <c r="FN203" i="1" s="1"/>
  <c r="FN326" i="1"/>
  <c r="EZ147" i="1"/>
  <c r="EZ151" i="1" s="1"/>
  <c r="EZ153" i="1" s="1"/>
  <c r="EZ155" i="1" s="1"/>
  <c r="EZ157" i="1" s="1"/>
  <c r="EZ159" i="1" s="1"/>
  <c r="EZ326" i="1" s="1"/>
  <c r="DG124" i="1"/>
  <c r="DG203" i="1" s="1"/>
  <c r="BO175" i="1"/>
  <c r="BO179" i="1" s="1"/>
  <c r="BO181" i="1" s="1"/>
  <c r="BO184" i="1" s="1"/>
  <c r="BO209" i="1" s="1"/>
  <c r="AD149" i="1"/>
  <c r="DQ124" i="1"/>
  <c r="DQ203" i="1" s="1"/>
  <c r="AU326" i="1"/>
  <c r="CF147" i="1"/>
  <c r="CF151" i="1" s="1"/>
  <c r="CF153" i="1" s="1"/>
  <c r="F149" i="1"/>
  <c r="F151" i="1" s="1"/>
  <c r="F153" i="1" s="1"/>
  <c r="BR153" i="1"/>
  <c r="BR155" i="1" s="1"/>
  <c r="BR157" i="1" s="1"/>
  <c r="BR159" i="1" s="1"/>
  <c r="BR326" i="1" s="1"/>
  <c r="AG149" i="1"/>
  <c r="S153" i="1"/>
  <c r="DT147" i="1"/>
  <c r="DT151" i="1" s="1"/>
  <c r="DT153" i="1" s="1"/>
  <c r="BX124" i="1"/>
  <c r="BX203" i="1" s="1"/>
  <c r="DC124" i="1"/>
  <c r="DC203" i="1" s="1"/>
  <c r="DC205" i="1" s="1"/>
  <c r="DC207" i="1" s="1"/>
  <c r="DC212" i="1" s="1"/>
  <c r="DC217" i="1" s="1"/>
  <c r="DC237" i="1" s="1"/>
  <c r="DC326" i="1"/>
  <c r="DE124" i="1"/>
  <c r="DE203" i="1" s="1"/>
  <c r="AA124" i="1"/>
  <c r="AA203" i="1" s="1"/>
  <c r="FP153" i="1"/>
  <c r="FP155" i="1" s="1"/>
  <c r="FP157" i="1" s="1"/>
  <c r="FP159" i="1" s="1"/>
  <c r="FP326" i="1" s="1"/>
  <c r="CX124" i="1"/>
  <c r="CX203" i="1" s="1"/>
  <c r="CX326" i="1"/>
  <c r="P124" i="1"/>
  <c r="P203" i="1" s="1"/>
  <c r="BF149" i="1"/>
  <c r="BF151" i="1" s="1"/>
  <c r="BF153" i="1" s="1"/>
  <c r="BG153" i="1"/>
  <c r="CY124" i="1"/>
  <c r="CY203" i="1" s="1"/>
  <c r="BN153" i="1"/>
  <c r="BN155" i="1" s="1"/>
  <c r="BN157" i="1" s="1"/>
  <c r="BN159" i="1" s="1"/>
  <c r="BN326" i="1" s="1"/>
  <c r="DB326" i="1"/>
  <c r="BD124" i="1"/>
  <c r="BD203" i="1" s="1"/>
  <c r="FU153" i="1"/>
  <c r="FU155" i="1" s="1"/>
  <c r="FU157" i="1" s="1"/>
  <c r="FU159" i="1" s="1"/>
  <c r="FU326" i="1" s="1"/>
  <c r="FT124" i="1"/>
  <c r="FT203" i="1" s="1"/>
  <c r="AD124" i="1"/>
  <c r="AD203" i="1" s="1"/>
  <c r="S175" i="1"/>
  <c r="S179" i="1" s="1"/>
  <c r="S181" i="1" s="1"/>
  <c r="S184" i="1" s="1"/>
  <c r="S209" i="1" s="1"/>
  <c r="DE147" i="1"/>
  <c r="AG124" i="1"/>
  <c r="AG203" i="1" s="1"/>
  <c r="BF124" i="1"/>
  <c r="BF203" i="1" s="1"/>
  <c r="S124" i="1"/>
  <c r="S203" i="1" s="1"/>
  <c r="AA149" i="1"/>
  <c r="BO124" i="1"/>
  <c r="BO203" i="1" s="1"/>
  <c r="BX147" i="1"/>
  <c r="CX175" i="1"/>
  <c r="CX179" i="1" s="1"/>
  <c r="CX181" i="1" s="1"/>
  <c r="CX184" i="1" s="1"/>
  <c r="CX209" i="1" s="1"/>
  <c r="AH175" i="1"/>
  <c r="AH179" i="1" s="1"/>
  <c r="AH181" i="1" s="1"/>
  <c r="AH184" i="1" s="1"/>
  <c r="AH209" i="1" s="1"/>
  <c r="BZ124" i="1"/>
  <c r="BZ203" i="1" s="1"/>
  <c r="DT124" i="1"/>
  <c r="DT203" i="1" s="1"/>
  <c r="AK124" i="1"/>
  <c r="AK203" i="1" s="1"/>
  <c r="FP124" i="1"/>
  <c r="FP203" i="1" s="1"/>
  <c r="FP175" i="1"/>
  <c r="FP179" i="1" s="1"/>
  <c r="FP181" i="1" s="1"/>
  <c r="FP184" i="1" s="1"/>
  <c r="FP209" i="1" s="1"/>
  <c r="E153" i="1"/>
  <c r="E155" i="1" s="1"/>
  <c r="E157" i="1" s="1"/>
  <c r="E159" i="1" s="1"/>
  <c r="E326" i="1" s="1"/>
  <c r="CY147" i="1"/>
  <c r="CB149" i="1"/>
  <c r="CB151" i="1" s="1"/>
  <c r="CB153" i="1" s="1"/>
  <c r="BG124" i="1"/>
  <c r="BG203" i="1" s="1"/>
  <c r="D124" i="1"/>
  <c r="D203" i="1" s="1"/>
  <c r="FQ175" i="1"/>
  <c r="FQ179" i="1" s="1"/>
  <c r="FQ181" i="1" s="1"/>
  <c r="FQ184" i="1" s="1"/>
  <c r="FQ209" i="1" s="1"/>
  <c r="BB124" i="1"/>
  <c r="BB203" i="1" s="1"/>
  <c r="DO175" i="1"/>
  <c r="DO179" i="1" s="1"/>
  <c r="DO181" i="1" s="1"/>
  <c r="DO184" i="1" s="1"/>
  <c r="DO209" i="1" s="1"/>
  <c r="AB149" i="1"/>
  <c r="Y124" i="1"/>
  <c r="Y203" i="1" s="1"/>
  <c r="Y153" i="1"/>
  <c r="Y155" i="1" s="1"/>
  <c r="Y157" i="1" s="1"/>
  <c r="Y159" i="1" s="1"/>
  <c r="Y204" i="1" s="1"/>
  <c r="FQ153" i="1"/>
  <c r="FQ155" i="1" s="1"/>
  <c r="FQ157" i="1" s="1"/>
  <c r="FQ159" i="1" s="1"/>
  <c r="FQ326" i="1" s="1"/>
  <c r="BS153" i="1"/>
  <c r="BS155" i="1" s="1"/>
  <c r="BS157" i="1" s="1"/>
  <c r="BS159" i="1" s="1"/>
  <c r="BS326" i="1" s="1"/>
  <c r="CM175" i="1"/>
  <c r="CM179" i="1" s="1"/>
  <c r="CM181" i="1" s="1"/>
  <c r="CM184" i="1" s="1"/>
  <c r="CM209" i="1" s="1"/>
  <c r="BP147" i="1"/>
  <c r="DL175" i="1"/>
  <c r="DL179" i="1" s="1"/>
  <c r="DL181" i="1" s="1"/>
  <c r="DL184" i="1" s="1"/>
  <c r="DL209" i="1" s="1"/>
  <c r="FV153" i="1"/>
  <c r="FV155" i="1" s="1"/>
  <c r="FV157" i="1" s="1"/>
  <c r="FV159" i="1" s="1"/>
  <c r="FV326" i="1" s="1"/>
  <c r="AV147" i="1"/>
  <c r="AV151" i="1" s="1"/>
  <c r="AV153" i="1" s="1"/>
  <c r="AV155" i="1" s="1"/>
  <c r="AV157" i="1" s="1"/>
  <c r="AV159" i="1" s="1"/>
  <c r="AV326" i="1" s="1"/>
  <c r="CM153" i="1"/>
  <c r="CM155" i="1" s="1"/>
  <c r="CM157" i="1" s="1"/>
  <c r="CM159" i="1" s="1"/>
  <c r="CM326" i="1" s="1"/>
  <c r="C326" i="1"/>
  <c r="FV175" i="1"/>
  <c r="FV179" i="1" s="1"/>
  <c r="FV181" i="1" s="1"/>
  <c r="FV184" i="1" s="1"/>
  <c r="FV209" i="1" s="1"/>
  <c r="AH124" i="1"/>
  <c r="AH203" i="1" s="1"/>
  <c r="CP149" i="1"/>
  <c r="CO124" i="1"/>
  <c r="CO203" i="1" s="1"/>
  <c r="FW147" i="1"/>
  <c r="BS175" i="1"/>
  <c r="BS179" i="1" s="1"/>
  <c r="BS181" i="1" s="1"/>
  <c r="BS184" i="1" s="1"/>
  <c r="BS209" i="1" s="1"/>
  <c r="EK124" i="1"/>
  <c r="EK203" i="1" s="1"/>
  <c r="EU175" i="1"/>
  <c r="EU179" i="1" s="1"/>
  <c r="EU181" i="1" s="1"/>
  <c r="EU184" i="1" s="1"/>
  <c r="EU209" i="1" s="1"/>
  <c r="EV124" i="1"/>
  <c r="EV203" i="1" s="1"/>
  <c r="E124" i="1"/>
  <c r="E203" i="1" s="1"/>
  <c r="H124" i="1"/>
  <c r="H203" i="1" s="1"/>
  <c r="DR153" i="1"/>
  <c r="DR155" i="1" s="1"/>
  <c r="DR157" i="1" s="1"/>
  <c r="DR159" i="1" s="1"/>
  <c r="DR326" i="1" s="1"/>
  <c r="EU153" i="1"/>
  <c r="EU155" i="1" s="1"/>
  <c r="EU157" i="1" s="1"/>
  <c r="EU159" i="1" s="1"/>
  <c r="EU204" i="1" s="1"/>
  <c r="EU205" i="1" s="1"/>
  <c r="EU207" i="1" s="1"/>
  <c r="DR175" i="1"/>
  <c r="DR179" i="1" s="1"/>
  <c r="DR181" i="1" s="1"/>
  <c r="DR184" i="1" s="1"/>
  <c r="DR209" i="1" s="1"/>
  <c r="DL153" i="1"/>
  <c r="DL155" i="1" s="1"/>
  <c r="DL157" i="1" s="1"/>
  <c r="DL159" i="1" s="1"/>
  <c r="DL326" i="1" s="1"/>
  <c r="DZ124" i="1"/>
  <c r="DZ203" i="1" s="1"/>
  <c r="BJ149" i="1"/>
  <c r="BJ151" i="1" s="1"/>
  <c r="BJ153" i="1" s="1"/>
  <c r="BJ155" i="1" s="1"/>
  <c r="BJ157" i="1" s="1"/>
  <c r="BJ159" i="1" s="1"/>
  <c r="BJ326" i="1" s="1"/>
  <c r="BR175" i="1"/>
  <c r="BR179" i="1" s="1"/>
  <c r="BR181" i="1" s="1"/>
  <c r="BR184" i="1" s="1"/>
  <c r="BR209" i="1" s="1"/>
  <c r="F124" i="1"/>
  <c r="F203" i="1" s="1"/>
  <c r="BR124" i="1"/>
  <c r="BR203" i="1" s="1"/>
  <c r="FO175" i="1"/>
  <c r="FO179" i="1" s="1"/>
  <c r="FO181" i="1" s="1"/>
  <c r="FO184" i="1" s="1"/>
  <c r="FO209" i="1" s="1"/>
  <c r="FO124" i="1"/>
  <c r="FO203" i="1" s="1"/>
  <c r="G124" i="1"/>
  <c r="G203" i="1" s="1"/>
  <c r="CF124" i="1"/>
  <c r="CF203" i="1" s="1"/>
  <c r="EO124" i="1"/>
  <c r="EO203" i="1" s="1"/>
  <c r="FY145" i="1"/>
  <c r="DK212" i="1"/>
  <c r="DK217" i="1" s="1"/>
  <c r="DK219" i="1" s="1"/>
  <c r="DY228" i="1"/>
  <c r="DY237" i="1"/>
  <c r="DY227" i="1"/>
  <c r="DY225" i="1"/>
  <c r="AM212" i="1"/>
  <c r="AM217" i="1" s="1"/>
  <c r="AM219" i="1" s="1"/>
  <c r="DY219" i="1"/>
  <c r="CC151" i="1"/>
  <c r="CC153" i="1" s="1"/>
  <c r="FX151" i="1"/>
  <c r="FX153" i="1" s="1"/>
  <c r="FG155" i="1"/>
  <c r="FG157" i="1" s="1"/>
  <c r="FG159" i="1" s="1"/>
  <c r="FG326" i="1" s="1"/>
  <c r="BT155" i="1"/>
  <c r="BT157" i="1" s="1"/>
  <c r="BT159" i="1" s="1"/>
  <c r="BT326" i="1" s="1"/>
  <c r="DP205" i="1"/>
  <c r="DP207" i="1" s="1"/>
  <c r="DP212" i="1" s="1"/>
  <c r="DP217" i="1" s="1"/>
  <c r="DP227" i="1" s="1"/>
  <c r="D179" i="1"/>
  <c r="D181" i="1" s="1"/>
  <c r="D184" i="1" s="1"/>
  <c r="D209" i="1" s="1"/>
  <c r="AU205" i="1"/>
  <c r="AU207" i="1" s="1"/>
  <c r="AU212" i="1" s="1"/>
  <c r="AU217" i="1" s="1"/>
  <c r="AU228" i="1" s="1"/>
  <c r="FS205" i="1"/>
  <c r="FS207" i="1" s="1"/>
  <c r="FS212" i="1" s="1"/>
  <c r="FS217" i="1" s="1"/>
  <c r="FS219" i="1" s="1"/>
  <c r="EP151" i="1"/>
  <c r="EP153" i="1" s="1"/>
  <c r="DV151" i="1"/>
  <c r="DV153" i="1" s="1"/>
  <c r="AW151" i="1"/>
  <c r="AW153" i="1" s="1"/>
  <c r="BX155" i="1"/>
  <c r="BX157" i="1" s="1"/>
  <c r="BX159" i="1" s="1"/>
  <c r="BX326" i="1" s="1"/>
  <c r="FR151" i="1"/>
  <c r="FR153" i="1" s="1"/>
  <c r="CS205" i="1"/>
  <c r="CS207" i="1" s="1"/>
  <c r="CS212" i="1" s="1"/>
  <c r="CS217" i="1" s="1"/>
  <c r="CS237" i="1" s="1"/>
  <c r="BU155" i="1"/>
  <c r="BU157" i="1" s="1"/>
  <c r="BU159" i="1" s="1"/>
  <c r="BU326" i="1" s="1"/>
  <c r="DW151" i="1"/>
  <c r="DW153" i="1" s="1"/>
  <c r="DG155" i="1"/>
  <c r="DG157" i="1" s="1"/>
  <c r="DG159" i="1" s="1"/>
  <c r="DG326" i="1" s="1"/>
  <c r="EC155" i="1"/>
  <c r="EC157" i="1" s="1"/>
  <c r="EC159" i="1" s="1"/>
  <c r="EC326" i="1" s="1"/>
  <c r="EH155" i="1"/>
  <c r="EH157" i="1" s="1"/>
  <c r="EH159" i="1" s="1"/>
  <c r="EH326" i="1" s="1"/>
  <c r="DE151" i="1"/>
  <c r="DE153" i="1" s="1"/>
  <c r="EX151" i="1"/>
  <c r="EX153" i="1" s="1"/>
  <c r="DA205" i="1"/>
  <c r="DA207" i="1" s="1"/>
  <c r="DA212" i="1" s="1"/>
  <c r="DA217" i="1" s="1"/>
  <c r="DA237" i="1" s="1"/>
  <c r="CA151" i="1"/>
  <c r="CA153" i="1" s="1"/>
  <c r="DD155" i="1"/>
  <c r="DD157" i="1" s="1"/>
  <c r="DD159" i="1" s="1"/>
  <c r="DD326" i="1" s="1"/>
  <c r="D149" i="2"/>
  <c r="C151" i="2"/>
  <c r="C153" i="2" s="1"/>
  <c r="H29" i="2"/>
  <c r="D124" i="2"/>
  <c r="D203" i="2" s="1"/>
  <c r="D147" i="2"/>
  <c r="I204" i="1"/>
  <c r="I205" i="1" s="1"/>
  <c r="I207" i="1" s="1"/>
  <c r="I212" i="1" s="1"/>
  <c r="I217" i="1" s="1"/>
  <c r="M204" i="1"/>
  <c r="M205" i="1" s="1"/>
  <c r="M207" i="1" s="1"/>
  <c r="M212" i="1" s="1"/>
  <c r="M217" i="1" s="1"/>
  <c r="DI204" i="1"/>
  <c r="DI205" i="1" s="1"/>
  <c r="DI207" i="1" s="1"/>
  <c r="DI212" i="1" s="1"/>
  <c r="DI217" i="1" s="1"/>
  <c r="FU204" i="1"/>
  <c r="FU205" i="1" s="1"/>
  <c r="FU207" i="1" s="1"/>
  <c r="FN204" i="1"/>
  <c r="FN205" i="1" s="1"/>
  <c r="FN207" i="1" s="1"/>
  <c r="FN212" i="1" s="1"/>
  <c r="FN217" i="1" s="1"/>
  <c r="FO204" i="1"/>
  <c r="CN151" i="1"/>
  <c r="CN153" i="1" s="1"/>
  <c r="FJ155" i="1"/>
  <c r="FJ157" i="1" s="1"/>
  <c r="FJ159" i="1" s="1"/>
  <c r="FJ326" i="1" s="1"/>
  <c r="EM151" i="1"/>
  <c r="EM153" i="1" s="1"/>
  <c r="AR155" i="1"/>
  <c r="AR157" i="1" s="1"/>
  <c r="AR159" i="1" s="1"/>
  <c r="AR326" i="1" s="1"/>
  <c r="W155" i="1"/>
  <c r="W157" i="1" s="1"/>
  <c r="W159" i="1" s="1"/>
  <c r="W326" i="1" s="1"/>
  <c r="FF151" i="1"/>
  <c r="FF153" i="1" s="1"/>
  <c r="DH151" i="1"/>
  <c r="DH153" i="1" s="1"/>
  <c r="AP155" i="1"/>
  <c r="AP157" i="1" s="1"/>
  <c r="AP159" i="1" s="1"/>
  <c r="AP326" i="1" s="1"/>
  <c r="EA151" i="1"/>
  <c r="EA153" i="1" s="1"/>
  <c r="AQ155" i="1"/>
  <c r="AQ157" i="1" s="1"/>
  <c r="AQ159" i="1" s="1"/>
  <c r="AQ326" i="1" s="1"/>
  <c r="DQ155" i="1"/>
  <c r="DQ157" i="1" s="1"/>
  <c r="DQ159" i="1" s="1"/>
  <c r="DQ326" i="1" s="1"/>
  <c r="FL151" i="1"/>
  <c r="FL153" i="1" s="1"/>
  <c r="FD151" i="1"/>
  <c r="FD153" i="1" s="1"/>
  <c r="FK155" i="1"/>
  <c r="FK157" i="1" s="1"/>
  <c r="FK159" i="1" s="1"/>
  <c r="FK326" i="1" s="1"/>
  <c r="FB151" i="1"/>
  <c r="FB153" i="1" s="1"/>
  <c r="T151" i="1"/>
  <c r="T153" i="1" s="1"/>
  <c r="BK151" i="1"/>
  <c r="BK153" i="1" s="1"/>
  <c r="CT151" i="1"/>
  <c r="CT153" i="1" s="1"/>
  <c r="EB155" i="1"/>
  <c r="EB157" i="1" s="1"/>
  <c r="EB159" i="1" s="1"/>
  <c r="EB326" i="1" s="1"/>
  <c r="DJ204" i="1"/>
  <c r="DJ205" i="1" s="1"/>
  <c r="DJ207" i="1" s="1"/>
  <c r="DJ212" i="1" s="1"/>
  <c r="DJ217" i="1" s="1"/>
  <c r="ER155" i="1"/>
  <c r="ER157" i="1" s="1"/>
  <c r="ER159" i="1" s="1"/>
  <c r="ER326" i="1" s="1"/>
  <c r="BW155" i="1"/>
  <c r="BW157" i="1" s="1"/>
  <c r="BW159" i="1" s="1"/>
  <c r="BW326" i="1" s="1"/>
  <c r="DU151" i="1"/>
  <c r="DU153" i="1" s="1"/>
  <c r="CQ155" i="1"/>
  <c r="CQ157" i="1" s="1"/>
  <c r="CQ159" i="1" s="1"/>
  <c r="CQ326" i="1" s="1"/>
  <c r="CP151" i="1"/>
  <c r="CP153" i="1" s="1"/>
  <c r="S155" i="1"/>
  <c r="S157" i="1" s="1"/>
  <c r="S159" i="1" s="1"/>
  <c r="S326" i="1" s="1"/>
  <c r="AT155" i="1"/>
  <c r="AT157" i="1" s="1"/>
  <c r="AT159" i="1" s="1"/>
  <c r="AT326" i="1" s="1"/>
  <c r="EW155" i="1"/>
  <c r="EW157" i="1" s="1"/>
  <c r="EW159" i="1" s="1"/>
  <c r="EW326" i="1" s="1"/>
  <c r="R155" i="1"/>
  <c r="R157" i="1" s="1"/>
  <c r="R159" i="1" s="1"/>
  <c r="R326" i="1" s="1"/>
  <c r="BC204" i="1"/>
  <c r="BC205" i="1" s="1"/>
  <c r="BC207" i="1" s="1"/>
  <c r="BC212" i="1" s="1"/>
  <c r="BC217" i="1" s="1"/>
  <c r="CO151" i="1"/>
  <c r="CO153" i="1" s="1"/>
  <c r="AA151" i="1"/>
  <c r="AA153" i="1" s="1"/>
  <c r="BY155" i="1"/>
  <c r="BY157" i="1" s="1"/>
  <c r="BY159" i="1" s="1"/>
  <c r="FI155" i="1"/>
  <c r="FI157" i="1" s="1"/>
  <c r="FI159" i="1" s="1"/>
  <c r="FI326" i="1" s="1"/>
  <c r="CJ155" i="1"/>
  <c r="CJ157" i="1" s="1"/>
  <c r="CJ159" i="1" s="1"/>
  <c r="CJ326" i="1" s="1"/>
  <c r="CZ155" i="1"/>
  <c r="CZ157" i="1" s="1"/>
  <c r="CZ159" i="1" s="1"/>
  <c r="CZ326" i="1" s="1"/>
  <c r="G155" i="1"/>
  <c r="G157" i="1" s="1"/>
  <c r="G159" i="1" s="1"/>
  <c r="G326" i="1" s="1"/>
  <c r="EL155" i="1"/>
  <c r="EL157" i="1" s="1"/>
  <c r="EL159" i="1" s="1"/>
  <c r="EL326" i="1" s="1"/>
  <c r="BP151" i="1"/>
  <c r="BP153" i="1" s="1"/>
  <c r="DO155" i="1"/>
  <c r="DO157" i="1" s="1"/>
  <c r="DO159" i="1" s="1"/>
  <c r="DO326" i="1" s="1"/>
  <c r="CR155" i="1"/>
  <c r="CR157" i="1" s="1"/>
  <c r="CR159" i="1" s="1"/>
  <c r="CR326" i="1" s="1"/>
  <c r="AL155" i="1"/>
  <c r="AL157" i="1" s="1"/>
  <c r="AL159" i="1" s="1"/>
  <c r="AL326" i="1" s="1"/>
  <c r="EK151" i="1"/>
  <c r="EK153" i="1" s="1"/>
  <c r="FT155" i="1"/>
  <c r="FT157" i="1" s="1"/>
  <c r="FT159" i="1" s="1"/>
  <c r="FT326" i="1" s="1"/>
  <c r="C247" i="1"/>
  <c r="P151" i="1"/>
  <c r="P153" i="1" s="1"/>
  <c r="DF155" i="1"/>
  <c r="DF157" i="1" s="1"/>
  <c r="DF159" i="1" s="1"/>
  <c r="DF326" i="1" s="1"/>
  <c r="Z151" i="1"/>
  <c r="Z153" i="1" s="1"/>
  <c r="BO155" i="1"/>
  <c r="BO157" i="1" s="1"/>
  <c r="BO159" i="1" s="1"/>
  <c r="BO326" i="1" s="1"/>
  <c r="AG151" i="1"/>
  <c r="AG153" i="1" s="1"/>
  <c r="H151" i="1"/>
  <c r="H153" i="1" s="1"/>
  <c r="AI151" i="1"/>
  <c r="AI153" i="1" s="1"/>
  <c r="BB155" i="1"/>
  <c r="BB157" i="1" s="1"/>
  <c r="BB159" i="1" s="1"/>
  <c r="BB326" i="1" s="1"/>
  <c r="DX205" i="1"/>
  <c r="DX207" i="1" s="1"/>
  <c r="DX212" i="1" s="1"/>
  <c r="DX217" i="1" s="1"/>
  <c r="BG155" i="1"/>
  <c r="BG157" i="1" s="1"/>
  <c r="BG159" i="1" s="1"/>
  <c r="BG326" i="1" s="1"/>
  <c r="EY155" i="1"/>
  <c r="EY157" i="1" s="1"/>
  <c r="EY159" i="1" s="1"/>
  <c r="CL155" i="1"/>
  <c r="CL157" i="1" s="1"/>
  <c r="CL159" i="1" s="1"/>
  <c r="CL326" i="1" s="1"/>
  <c r="EI155" i="1"/>
  <c r="EI157" i="1" s="1"/>
  <c r="EI159" i="1" s="1"/>
  <c r="EI326" i="1" s="1"/>
  <c r="AF155" i="1"/>
  <c r="AF157" i="1" s="1"/>
  <c r="AF159" i="1" s="1"/>
  <c r="AF326" i="1" s="1"/>
  <c r="DT155" i="1"/>
  <c r="DT157" i="1" s="1"/>
  <c r="DT159" i="1" s="1"/>
  <c r="DT326" i="1" s="1"/>
  <c r="AB151" i="1"/>
  <c r="AB153" i="1" s="1"/>
  <c r="K151" i="1"/>
  <c r="K153" i="1" s="1"/>
  <c r="CD155" i="1"/>
  <c r="CD157" i="1" s="1"/>
  <c r="CD159" i="1" s="1"/>
  <c r="CD326" i="1" s="1"/>
  <c r="F155" i="1"/>
  <c r="F157" i="1" s="1"/>
  <c r="F159" i="1" s="1"/>
  <c r="F326" i="1" s="1"/>
  <c r="FP204" i="1"/>
  <c r="BM155" i="1"/>
  <c r="BM157" i="1" s="1"/>
  <c r="BM159" i="1" s="1"/>
  <c r="BM326" i="1" s="1"/>
  <c r="EE155" i="1"/>
  <c r="EE157" i="1" s="1"/>
  <c r="EE159" i="1" s="1"/>
  <c r="EE326" i="1" s="1"/>
  <c r="BH151" i="1"/>
  <c r="BH153" i="1" s="1"/>
  <c r="AO155" i="1"/>
  <c r="AO157" i="1" s="1"/>
  <c r="AO159" i="1" s="1"/>
  <c r="AO326" i="1" s="1"/>
  <c r="EF155" i="1"/>
  <c r="EF157" i="1" s="1"/>
  <c r="EF159" i="1" s="1"/>
  <c r="EF326" i="1" s="1"/>
  <c r="CV151" i="1"/>
  <c r="CV153" i="1" s="1"/>
  <c r="EQ151" i="1"/>
  <c r="EQ153" i="1" s="1"/>
  <c r="U155" i="1"/>
  <c r="U157" i="1" s="1"/>
  <c r="U159" i="1" s="1"/>
  <c r="U326" i="1" s="1"/>
  <c r="CY151" i="1"/>
  <c r="CY153" i="1" s="1"/>
  <c r="DM151" i="1"/>
  <c r="FC155" i="1"/>
  <c r="FC157" i="1" s="1"/>
  <c r="FC159" i="1" s="1"/>
  <c r="FC326" i="1" s="1"/>
  <c r="CU155" i="1"/>
  <c r="CU157" i="1" s="1"/>
  <c r="CU159" i="1" s="1"/>
  <c r="CU326" i="1" s="1"/>
  <c r="CH151" i="1"/>
  <c r="CH153" i="1" s="1"/>
  <c r="V155" i="1"/>
  <c r="V157" i="1" s="1"/>
  <c r="V159" i="1" s="1"/>
  <c r="V326" i="1" s="1"/>
  <c r="CG151" i="1"/>
  <c r="CG153" i="1" s="1"/>
  <c r="FA151" i="1"/>
  <c r="FA153" i="1" s="1"/>
  <c r="Q204" i="1"/>
  <c r="Q205" i="1" s="1"/>
  <c r="Q207" i="1" s="1"/>
  <c r="Q212" i="1" s="1"/>
  <c r="Q217" i="1" s="1"/>
  <c r="AE151" i="1"/>
  <c r="AE153" i="1" s="1"/>
  <c r="EV155" i="1"/>
  <c r="EV157" i="1" s="1"/>
  <c r="EV159" i="1" s="1"/>
  <c r="EV326" i="1" s="1"/>
  <c r="FE151" i="1"/>
  <c r="FE153" i="1" s="1"/>
  <c r="EJ151" i="1"/>
  <c r="EJ153" i="1" s="1"/>
  <c r="CK151" i="1"/>
  <c r="CK153" i="1" s="1"/>
  <c r="ED151" i="1"/>
  <c r="ED153" i="1" s="1"/>
  <c r="X204" i="1"/>
  <c r="X205" i="1" s="1"/>
  <c r="X207" i="1" s="1"/>
  <c r="X212" i="1" s="1"/>
  <c r="X217" i="1" s="1"/>
  <c r="AJ155" i="1"/>
  <c r="AJ157" i="1" s="1"/>
  <c r="AJ159" i="1" s="1"/>
  <c r="AJ326" i="1" s="1"/>
  <c r="BI151" i="1"/>
  <c r="BI153" i="1" s="1"/>
  <c r="BF155" i="1"/>
  <c r="BF157" i="1" s="1"/>
  <c r="BF159" i="1" s="1"/>
  <c r="BF326" i="1" s="1"/>
  <c r="AS155" i="1"/>
  <c r="AS157" i="1" s="1"/>
  <c r="AS159" i="1" s="1"/>
  <c r="AS326" i="1" s="1"/>
  <c r="CF155" i="1"/>
  <c r="CF157" i="1" s="1"/>
  <c r="CF159" i="1" s="1"/>
  <c r="CF326" i="1" s="1"/>
  <c r="DS155" i="1"/>
  <c r="DS157" i="1" s="1"/>
  <c r="DS159" i="1" s="1"/>
  <c r="DS326" i="1" s="1"/>
  <c r="CW155" i="1"/>
  <c r="CW157" i="1" s="1"/>
  <c r="CW159" i="1" s="1"/>
  <c r="CW326" i="1" s="1"/>
  <c r="AC155" i="1"/>
  <c r="AC157" i="1" s="1"/>
  <c r="AC159" i="1" s="1"/>
  <c r="AC326" i="1" s="1"/>
  <c r="AH155" i="1"/>
  <c r="AH157" i="1" s="1"/>
  <c r="AH159" i="1" s="1"/>
  <c r="AH326" i="1" s="1"/>
  <c r="AZ204" i="1"/>
  <c r="AZ205" i="1" s="1"/>
  <c r="AZ207" i="1" s="1"/>
  <c r="AZ212" i="1" s="1"/>
  <c r="AZ217" i="1" s="1"/>
  <c r="BL151" i="1"/>
  <c r="BL153" i="1" s="1"/>
  <c r="BZ151" i="1"/>
  <c r="BZ153" i="1" s="1"/>
  <c r="AD151" i="1"/>
  <c r="AD153" i="1" s="1"/>
  <c r="BQ151" i="1"/>
  <c r="BQ153" i="1" s="1"/>
  <c r="FH151" i="1"/>
  <c r="FH153" i="1" s="1"/>
  <c r="J204" i="1"/>
  <c r="J205" i="1" s="1"/>
  <c r="J207" i="1" s="1"/>
  <c r="J212" i="1" s="1"/>
  <c r="J217" i="1" s="1"/>
  <c r="L204" i="1"/>
  <c r="L205" i="1" s="1"/>
  <c r="L207" i="1" s="1"/>
  <c r="L212" i="1" s="1"/>
  <c r="L217" i="1" s="1"/>
  <c r="ES151" i="1"/>
  <c r="ES153" i="1" s="1"/>
  <c r="EN204" i="1"/>
  <c r="EN205" i="1" s="1"/>
  <c r="EN207" i="1" s="1"/>
  <c r="EN212" i="1" s="1"/>
  <c r="EN217" i="1" s="1"/>
  <c r="ET151" i="1"/>
  <c r="ET153" i="1" s="1"/>
  <c r="CE155" i="1"/>
  <c r="CE157" i="1" s="1"/>
  <c r="CE159" i="1" s="1"/>
  <c r="CE326" i="1" s="1"/>
  <c r="FW151" i="1"/>
  <c r="FW153" i="1" s="1"/>
  <c r="CX204" i="1"/>
  <c r="CX205" i="1" s="1"/>
  <c r="CX207" i="1" s="1"/>
  <c r="CX212" i="1" s="1"/>
  <c r="CX217" i="1" s="1"/>
  <c r="AN155" i="1"/>
  <c r="AN157" i="1" s="1"/>
  <c r="AN159" i="1" s="1"/>
  <c r="AN326" i="1" s="1"/>
  <c r="EG151" i="1"/>
  <c r="EG153" i="1" s="1"/>
  <c r="N151" i="1"/>
  <c r="N153" i="1" s="1"/>
  <c r="BE151" i="1"/>
  <c r="BE153" i="1" s="1"/>
  <c r="DB205" i="1"/>
  <c r="DB207" i="1" s="1"/>
  <c r="DB212" i="1" s="1"/>
  <c r="DB217" i="1" s="1"/>
  <c r="AY151" i="1"/>
  <c r="AY153" i="1" s="1"/>
  <c r="BA155" i="1"/>
  <c r="BA157" i="1" s="1"/>
  <c r="BA159" i="1" s="1"/>
  <c r="BA326" i="1" s="1"/>
  <c r="FM151" i="1"/>
  <c r="FM153" i="1" s="1"/>
  <c r="DN204" i="1"/>
  <c r="DN205" i="1" s="1"/>
  <c r="DN207" i="1" s="1"/>
  <c r="DN212" i="1" s="1"/>
  <c r="DN217" i="1" s="1"/>
  <c r="O155" i="1"/>
  <c r="O157" i="1" s="1"/>
  <c r="O159" i="1" s="1"/>
  <c r="O326" i="1" s="1"/>
  <c r="CI204" i="1"/>
  <c r="CI205" i="1" s="1"/>
  <c r="CI207" i="1" s="1"/>
  <c r="CI212" i="1" s="1"/>
  <c r="CI217" i="1" s="1"/>
  <c r="AX151" i="1"/>
  <c r="AX153" i="1" s="1"/>
  <c r="BN204" i="1" l="1"/>
  <c r="BN205" i="1" s="1"/>
  <c r="BN207" i="1" s="1"/>
  <c r="BN212" i="1" s="1"/>
  <c r="BN217" i="1" s="1"/>
  <c r="BN219" i="1" s="1"/>
  <c r="DA219" i="1"/>
  <c r="CS219" i="1"/>
  <c r="FP205" i="1"/>
  <c r="FP207" i="1" s="1"/>
  <c r="BR204" i="1"/>
  <c r="DM153" i="1"/>
  <c r="FZ153" i="1" s="1"/>
  <c r="FZ151" i="1"/>
  <c r="Y205" i="1"/>
  <c r="Y207" i="1" s="1"/>
  <c r="Y212" i="1" s="1"/>
  <c r="Y217" i="1" s="1"/>
  <c r="Y237" i="1" s="1"/>
  <c r="FU212" i="1"/>
  <c r="FU217" i="1" s="1"/>
  <c r="FU228" i="1" s="1"/>
  <c r="FV204" i="1"/>
  <c r="FV205" i="1" s="1"/>
  <c r="FV207" i="1" s="1"/>
  <c r="FV212" i="1" s="1"/>
  <c r="FV217" i="1" s="1"/>
  <c r="FV225" i="1" s="1"/>
  <c r="FP212" i="1"/>
  <c r="FP217" i="1" s="1"/>
  <c r="FP225" i="1" s="1"/>
  <c r="DK227" i="1"/>
  <c r="CS227" i="1"/>
  <c r="DR204" i="1"/>
  <c r="DR205" i="1" s="1"/>
  <c r="DR207" i="1" s="1"/>
  <c r="DR212" i="1" s="1"/>
  <c r="DR217" i="1" s="1"/>
  <c r="EU212" i="1"/>
  <c r="EU217" i="1" s="1"/>
  <c r="EU228" i="1" s="1"/>
  <c r="CS225" i="1"/>
  <c r="DA228" i="1"/>
  <c r="CS228" i="1"/>
  <c r="DC228" i="1"/>
  <c r="DL204" i="1"/>
  <c r="DL205" i="1" s="1"/>
  <c r="DL207" i="1" s="1"/>
  <c r="DL212" i="1" s="1"/>
  <c r="DL217" i="1" s="1"/>
  <c r="DL227" i="1" s="1"/>
  <c r="DP225" i="1"/>
  <c r="DC219" i="1"/>
  <c r="DC227" i="1"/>
  <c r="FS225" i="1"/>
  <c r="AU227" i="1"/>
  <c r="DK220" i="1"/>
  <c r="BR205" i="1"/>
  <c r="BR207" i="1" s="1"/>
  <c r="BR212" i="1" s="1"/>
  <c r="BR217" i="1" s="1"/>
  <c r="BR225" i="1" s="1"/>
  <c r="FO205" i="1"/>
  <c r="FO207" i="1" s="1"/>
  <c r="FO212" i="1" s="1"/>
  <c r="FO217" i="1" s="1"/>
  <c r="FO219" i="1" s="1"/>
  <c r="DP219" i="1"/>
  <c r="DK225" i="1"/>
  <c r="DK237" i="1"/>
  <c r="DK228" i="1"/>
  <c r="DP228" i="1"/>
  <c r="DP237" i="1"/>
  <c r="FS237" i="1"/>
  <c r="AM227" i="1"/>
  <c r="AM237" i="1"/>
  <c r="AM225" i="1"/>
  <c r="DY229" i="1"/>
  <c r="DY233" i="1" s="1"/>
  <c r="DY238" i="1" s="1"/>
  <c r="DY239" i="1" s="1"/>
  <c r="AM228" i="1"/>
  <c r="DC225" i="1"/>
  <c r="FS227" i="1"/>
  <c r="FS228" i="1"/>
  <c r="EY204" i="1"/>
  <c r="EY205" i="1" s="1"/>
  <c r="EY207" i="1" s="1"/>
  <c r="EY212" i="1" s="1"/>
  <c r="EY217" i="1" s="1"/>
  <c r="EY237" i="1" s="1"/>
  <c r="BY204" i="1"/>
  <c r="BY205" i="1" s="1"/>
  <c r="BY207" i="1" s="1"/>
  <c r="BY212" i="1" s="1"/>
  <c r="BY217" i="1" s="1"/>
  <c r="BY237" i="1" s="1"/>
  <c r="AU225" i="1"/>
  <c r="AU237" i="1"/>
  <c r="AU219" i="1"/>
  <c r="EO204" i="1"/>
  <c r="EO205" i="1" s="1"/>
  <c r="EO207" i="1" s="1"/>
  <c r="EO212" i="1" s="1"/>
  <c r="EO217" i="1" s="1"/>
  <c r="FG204" i="1"/>
  <c r="FG205" i="1" s="1"/>
  <c r="FG207" i="1" s="1"/>
  <c r="FG212" i="1" s="1"/>
  <c r="FG217" i="1" s="1"/>
  <c r="FX155" i="1"/>
  <c r="FX157" i="1" s="1"/>
  <c r="FX159" i="1" s="1"/>
  <c r="FX326" i="1" s="1"/>
  <c r="CC155" i="1"/>
  <c r="CC157" i="1" s="1"/>
  <c r="CC159" i="1" s="1"/>
  <c r="CC326" i="1" s="1"/>
  <c r="BT204" i="1"/>
  <c r="BT205" i="1" s="1"/>
  <c r="BT207" i="1" s="1"/>
  <c r="BT212" i="1" s="1"/>
  <c r="BT217" i="1" s="1"/>
  <c r="DA227" i="1"/>
  <c r="DA225" i="1"/>
  <c r="BX204" i="1"/>
  <c r="BX205" i="1" s="1"/>
  <c r="BX207" i="1" s="1"/>
  <c r="BX212" i="1" s="1"/>
  <c r="BX217" i="1" s="1"/>
  <c r="BU204" i="1"/>
  <c r="BU205" i="1" s="1"/>
  <c r="BU207" i="1" s="1"/>
  <c r="BU212" i="1" s="1"/>
  <c r="BU217" i="1" s="1"/>
  <c r="FR155" i="1"/>
  <c r="FR157" i="1" s="1"/>
  <c r="FR159" i="1" s="1"/>
  <c r="FR326" i="1" s="1"/>
  <c r="AW155" i="1"/>
  <c r="AW157" i="1" s="1"/>
  <c r="AW159" i="1" s="1"/>
  <c r="AW326" i="1" s="1"/>
  <c r="EP155" i="1"/>
  <c r="EP157" i="1" s="1"/>
  <c r="EP159" i="1" s="1"/>
  <c r="EP326" i="1" s="1"/>
  <c r="DV155" i="1"/>
  <c r="DV157" i="1" s="1"/>
  <c r="DV159" i="1" s="1"/>
  <c r="DV326" i="1" s="1"/>
  <c r="DG204" i="1"/>
  <c r="DG205" i="1" s="1"/>
  <c r="DG207" i="1" s="1"/>
  <c r="DG212" i="1" s="1"/>
  <c r="DG217" i="1" s="1"/>
  <c r="EH204" i="1"/>
  <c r="EH205" i="1" s="1"/>
  <c r="EH207" i="1" s="1"/>
  <c r="EH212" i="1" s="1"/>
  <c r="EH217" i="1" s="1"/>
  <c r="DD204" i="1"/>
  <c r="DD205" i="1" s="1"/>
  <c r="DD207" i="1" s="1"/>
  <c r="DD212" i="1" s="1"/>
  <c r="DD217" i="1" s="1"/>
  <c r="DE155" i="1"/>
  <c r="DE157" i="1" s="1"/>
  <c r="DE159" i="1" s="1"/>
  <c r="DE326" i="1" s="1"/>
  <c r="EC204" i="1"/>
  <c r="EC205" i="1" s="1"/>
  <c r="EC207" i="1" s="1"/>
  <c r="EC212" i="1" s="1"/>
  <c r="EC217" i="1" s="1"/>
  <c r="DW155" i="1"/>
  <c r="DW157" i="1" s="1"/>
  <c r="DW159" i="1" s="1"/>
  <c r="DW326" i="1" s="1"/>
  <c r="EX155" i="1"/>
  <c r="EX157" i="1" s="1"/>
  <c r="EX159" i="1" s="1"/>
  <c r="EX326" i="1" s="1"/>
  <c r="CA155" i="1"/>
  <c r="CA157" i="1" s="1"/>
  <c r="CA159" i="1" s="1"/>
  <c r="CA326" i="1" s="1"/>
  <c r="D151" i="2"/>
  <c r="D153" i="2" s="1"/>
  <c r="C155" i="2"/>
  <c r="C157" i="2" s="1"/>
  <c r="C159" i="2" s="1"/>
  <c r="C204" i="2" s="1"/>
  <c r="I29" i="2"/>
  <c r="AK204" i="1"/>
  <c r="AK205" i="1" s="1"/>
  <c r="AK207" i="1" s="1"/>
  <c r="AK212" i="1" s="1"/>
  <c r="AK217" i="1" s="1"/>
  <c r="U204" i="1"/>
  <c r="U205" i="1" s="1"/>
  <c r="U207" i="1" s="1"/>
  <c r="U212" i="1" s="1"/>
  <c r="U217" i="1" s="1"/>
  <c r="CD204" i="1"/>
  <c r="CD205" i="1" s="1"/>
  <c r="CD207" i="1" s="1"/>
  <c r="CD212" i="1" s="1"/>
  <c r="CD217" i="1" s="1"/>
  <c r="CL204" i="1"/>
  <c r="CL205" i="1" s="1"/>
  <c r="CL207" i="1" s="1"/>
  <c r="CL212" i="1" s="1"/>
  <c r="CL217" i="1" s="1"/>
  <c r="AL204" i="1"/>
  <c r="AL205" i="1" s="1"/>
  <c r="AL207" i="1" s="1"/>
  <c r="AL212" i="1" s="1"/>
  <c r="AL217" i="1" s="1"/>
  <c r="CZ204" i="1"/>
  <c r="CZ205" i="1" s="1"/>
  <c r="CZ207" i="1" s="1"/>
  <c r="CZ212" i="1" s="1"/>
  <c r="CZ217" i="1" s="1"/>
  <c r="BJ204" i="1"/>
  <c r="BJ205" i="1" s="1"/>
  <c r="BJ207" i="1" s="1"/>
  <c r="BJ212" i="1" s="1"/>
  <c r="BJ217" i="1" s="1"/>
  <c r="DZ204" i="1"/>
  <c r="DZ205" i="1" s="1"/>
  <c r="DZ207" i="1" s="1"/>
  <c r="DZ212" i="1" s="1"/>
  <c r="DZ217" i="1" s="1"/>
  <c r="AH204" i="1"/>
  <c r="AH205" i="1" s="1"/>
  <c r="AH207" i="1" s="1"/>
  <c r="AH212" i="1" s="1"/>
  <c r="AH217" i="1" s="1"/>
  <c r="FC204" i="1"/>
  <c r="FC205" i="1" s="1"/>
  <c r="FC207" i="1" s="1"/>
  <c r="FC212" i="1" s="1"/>
  <c r="FC217" i="1" s="1"/>
  <c r="AF204" i="1"/>
  <c r="AF205" i="1" s="1"/>
  <c r="AF207" i="1" s="1"/>
  <c r="AF212" i="1" s="1"/>
  <c r="AF217" i="1" s="1"/>
  <c r="BB204" i="1"/>
  <c r="BB205" i="1" s="1"/>
  <c r="BB207" i="1" s="1"/>
  <c r="BB212" i="1" s="1"/>
  <c r="BB217" i="1" s="1"/>
  <c r="CR204" i="1"/>
  <c r="CR205" i="1" s="1"/>
  <c r="CR207" i="1" s="1"/>
  <c r="CR212" i="1" s="1"/>
  <c r="CR217" i="1" s="1"/>
  <c r="EL204" i="1"/>
  <c r="EL205" i="1" s="1"/>
  <c r="EL207" i="1" s="1"/>
  <c r="EL212" i="1" s="1"/>
  <c r="EL217" i="1" s="1"/>
  <c r="CJ204" i="1"/>
  <c r="CJ205" i="1" s="1"/>
  <c r="CJ207" i="1" s="1"/>
  <c r="CJ212" i="1" s="1"/>
  <c r="CJ217" i="1" s="1"/>
  <c r="R204" i="1"/>
  <c r="R205" i="1" s="1"/>
  <c r="R207" i="1" s="1"/>
  <c r="R212" i="1" s="1"/>
  <c r="R217" i="1" s="1"/>
  <c r="AT204" i="1"/>
  <c r="AT205" i="1" s="1"/>
  <c r="AT207" i="1" s="1"/>
  <c r="AT212" i="1" s="1"/>
  <c r="AT217" i="1" s="1"/>
  <c r="AV204" i="1"/>
  <c r="AV205" i="1" s="1"/>
  <c r="AV207" i="1" s="1"/>
  <c r="AV212" i="1" s="1"/>
  <c r="AV217" i="1" s="1"/>
  <c r="CF204" i="1"/>
  <c r="CF205" i="1" s="1"/>
  <c r="CF207" i="1" s="1"/>
  <c r="CF212" i="1" s="1"/>
  <c r="CF217" i="1" s="1"/>
  <c r="EZ204" i="1"/>
  <c r="EZ205" i="1" s="1"/>
  <c r="EZ207" i="1" s="1"/>
  <c r="EZ212" i="1" s="1"/>
  <c r="EZ217" i="1" s="1"/>
  <c r="AC204" i="1"/>
  <c r="AC205" i="1" s="1"/>
  <c r="AC207" i="1" s="1"/>
  <c r="AC212" i="1" s="1"/>
  <c r="AC217" i="1" s="1"/>
  <c r="EV204" i="1"/>
  <c r="EV205" i="1" s="1"/>
  <c r="EV207" i="1" s="1"/>
  <c r="EV212" i="1" s="1"/>
  <c r="EV217" i="1" s="1"/>
  <c r="FT204" i="1"/>
  <c r="FT205" i="1" s="1"/>
  <c r="FT207" i="1" s="1"/>
  <c r="FT212" i="1" s="1"/>
  <c r="FT217" i="1" s="1"/>
  <c r="FI204" i="1"/>
  <c r="FI205" i="1" s="1"/>
  <c r="FI207" i="1" s="1"/>
  <c r="FI212" i="1" s="1"/>
  <c r="FI217" i="1" s="1"/>
  <c r="EB204" i="1"/>
  <c r="EB205" i="1" s="1"/>
  <c r="EB207" i="1" s="1"/>
  <c r="EB212" i="1" s="1"/>
  <c r="EB217" i="1" s="1"/>
  <c r="AP204" i="1"/>
  <c r="AP205" i="1" s="1"/>
  <c r="AP207" i="1" s="1"/>
  <c r="AP212" i="1" s="1"/>
  <c r="AP217" i="1" s="1"/>
  <c r="W204" i="1"/>
  <c r="W205" i="1" s="1"/>
  <c r="W207" i="1" s="1"/>
  <c r="W212" i="1" s="1"/>
  <c r="W217" i="1" s="1"/>
  <c r="BA204" i="1"/>
  <c r="BA205" i="1" s="1"/>
  <c r="BA207" i="1" s="1"/>
  <c r="BA212" i="1" s="1"/>
  <c r="BA217" i="1" s="1"/>
  <c r="CE204" i="1"/>
  <c r="CE205" i="1" s="1"/>
  <c r="CE207" i="1" s="1"/>
  <c r="CE212" i="1" s="1"/>
  <c r="CE217" i="1" s="1"/>
  <c r="DS204" i="1"/>
  <c r="DS205" i="1" s="1"/>
  <c r="DS207" i="1" s="1"/>
  <c r="DS212" i="1" s="1"/>
  <c r="DS217" i="1" s="1"/>
  <c r="CU204" i="1"/>
  <c r="CU205" i="1" s="1"/>
  <c r="CU207" i="1" s="1"/>
  <c r="CU212" i="1" s="1"/>
  <c r="CU217" i="1" s="1"/>
  <c r="EI204" i="1"/>
  <c r="EI205" i="1" s="1"/>
  <c r="EI207" i="1" s="1"/>
  <c r="EI212" i="1" s="1"/>
  <c r="EI217" i="1" s="1"/>
  <c r="G204" i="1"/>
  <c r="G205" i="1" s="1"/>
  <c r="G207" i="1" s="1"/>
  <c r="G212" i="1" s="1"/>
  <c r="G217" i="1" s="1"/>
  <c r="CQ204" i="1"/>
  <c r="CQ205" i="1" s="1"/>
  <c r="CQ207" i="1" s="1"/>
  <c r="CQ212" i="1" s="1"/>
  <c r="CQ217" i="1" s="1"/>
  <c r="ER204" i="1"/>
  <c r="ER205" i="1" s="1"/>
  <c r="ER207" i="1" s="1"/>
  <c r="ER212" i="1" s="1"/>
  <c r="ER217" i="1" s="1"/>
  <c r="AR204" i="1"/>
  <c r="AR205" i="1" s="1"/>
  <c r="AR207" i="1" s="1"/>
  <c r="AR212" i="1" s="1"/>
  <c r="AR217" i="1" s="1"/>
  <c r="FM155" i="1"/>
  <c r="FM157" i="1" s="1"/>
  <c r="FM159" i="1" s="1"/>
  <c r="FM326" i="1" s="1"/>
  <c r="FH155" i="1"/>
  <c r="FH157" i="1" s="1"/>
  <c r="FH159" i="1" s="1"/>
  <c r="FH326" i="1" s="1"/>
  <c r="AJ204" i="1"/>
  <c r="AJ205" i="1" s="1"/>
  <c r="AJ207" i="1" s="1"/>
  <c r="AJ212" i="1" s="1"/>
  <c r="AJ217" i="1" s="1"/>
  <c r="AX155" i="1"/>
  <c r="AX157" i="1" s="1"/>
  <c r="AX159" i="1" s="1"/>
  <c r="AX326" i="1" s="1"/>
  <c r="O204" i="1"/>
  <c r="O205" i="1" s="1"/>
  <c r="O207" i="1" s="1"/>
  <c r="O212" i="1" s="1"/>
  <c r="O217" i="1" s="1"/>
  <c r="DB237" i="1"/>
  <c r="DB219" i="1"/>
  <c r="DB227" i="1"/>
  <c r="DB228" i="1"/>
  <c r="DB225" i="1"/>
  <c r="ET155" i="1"/>
  <c r="ET157" i="1" s="1"/>
  <c r="ET159" i="1" s="1"/>
  <c r="ET326" i="1" s="1"/>
  <c r="J237" i="1"/>
  <c r="J219" i="1"/>
  <c r="J225" i="1"/>
  <c r="J227" i="1"/>
  <c r="J228" i="1"/>
  <c r="CW204" i="1"/>
  <c r="CW205" i="1" s="1"/>
  <c r="CW207" i="1" s="1"/>
  <c r="CW212" i="1" s="1"/>
  <c r="CW217" i="1" s="1"/>
  <c r="BF204" i="1"/>
  <c r="BF205" i="1" s="1"/>
  <c r="BF207" i="1" s="1"/>
  <c r="BF212" i="1" s="1"/>
  <c r="BF217" i="1" s="1"/>
  <c r="CB155" i="1"/>
  <c r="CB157" i="1" s="1"/>
  <c r="CB159" i="1" s="1"/>
  <c r="CB326" i="1" s="1"/>
  <c r="X219" i="1"/>
  <c r="X237" i="1"/>
  <c r="X228" i="1"/>
  <c r="X225" i="1"/>
  <c r="X227" i="1"/>
  <c r="ED155" i="1"/>
  <c r="ED157" i="1" s="1"/>
  <c r="ED159" i="1" s="1"/>
  <c r="ED326" i="1" s="1"/>
  <c r="AG155" i="1"/>
  <c r="AG157" i="1" s="1"/>
  <c r="AG159" i="1" s="1"/>
  <c r="AG326" i="1" s="1"/>
  <c r="FZ115" i="1"/>
  <c r="DJ237" i="1"/>
  <c r="DJ219" i="1"/>
  <c r="DJ225" i="1"/>
  <c r="DJ227" i="1"/>
  <c r="DJ228" i="1"/>
  <c r="FL155" i="1"/>
  <c r="FL157" i="1" s="1"/>
  <c r="FL159" i="1" s="1"/>
  <c r="FL326" i="1" s="1"/>
  <c r="FF155" i="1"/>
  <c r="FF157" i="1" s="1"/>
  <c r="FF159" i="1" s="1"/>
  <c r="FF326" i="1" s="1"/>
  <c r="EM155" i="1"/>
  <c r="EM157" i="1" s="1"/>
  <c r="EM159" i="1" s="1"/>
  <c r="EM326" i="1" s="1"/>
  <c r="EG155" i="1"/>
  <c r="EG157" i="1" s="1"/>
  <c r="EG159" i="1" s="1"/>
  <c r="EG326" i="1" s="1"/>
  <c r="EN237" i="1"/>
  <c r="EN219" i="1"/>
  <c r="EN225" i="1"/>
  <c r="EN228" i="1"/>
  <c r="EN227" i="1"/>
  <c r="AZ237" i="1"/>
  <c r="AZ219" i="1"/>
  <c r="AZ228" i="1"/>
  <c r="AZ225" i="1"/>
  <c r="AZ227" i="1"/>
  <c r="AS204" i="1"/>
  <c r="AS205" i="1" s="1"/>
  <c r="AS207" i="1" s="1"/>
  <c r="AS212" i="1" s="1"/>
  <c r="AS217" i="1" s="1"/>
  <c r="D155" i="1"/>
  <c r="D157" i="1" s="1"/>
  <c r="D159" i="1" s="1"/>
  <c r="D326" i="1" s="1"/>
  <c r="EF204" i="1"/>
  <c r="EF205" i="1" s="1"/>
  <c r="EF207" i="1" s="1"/>
  <c r="EF212" i="1" s="1"/>
  <c r="EF217" i="1" s="1"/>
  <c r="BM204" i="1"/>
  <c r="BM205" i="1" s="1"/>
  <c r="BM207" i="1" s="1"/>
  <c r="BM212" i="1" s="1"/>
  <c r="BM217" i="1" s="1"/>
  <c r="H155" i="1"/>
  <c r="H157" i="1" s="1"/>
  <c r="H159" i="1" s="1"/>
  <c r="H326" i="1" s="1"/>
  <c r="DF204" i="1"/>
  <c r="DF205" i="1" s="1"/>
  <c r="DF207" i="1" s="1"/>
  <c r="DF212" i="1" s="1"/>
  <c r="DF217" i="1" s="1"/>
  <c r="EK155" i="1"/>
  <c r="EK157" i="1" s="1"/>
  <c r="EK159" i="1" s="1"/>
  <c r="EK326" i="1" s="1"/>
  <c r="BP155" i="1"/>
  <c r="BP157" i="1" s="1"/>
  <c r="BP159" i="1" s="1"/>
  <c r="BP326" i="1" s="1"/>
  <c r="BS204" i="1"/>
  <c r="BS205" i="1" s="1"/>
  <c r="BS207" i="1" s="1"/>
  <c r="BS212" i="1" s="1"/>
  <c r="BS217" i="1" s="1"/>
  <c r="S204" i="1"/>
  <c r="S205" i="1" s="1"/>
  <c r="S207" i="1" s="1"/>
  <c r="S212" i="1" s="1"/>
  <c r="S217" i="1" s="1"/>
  <c r="FK204" i="1"/>
  <c r="FK205" i="1" s="1"/>
  <c r="FK207" i="1" s="1"/>
  <c r="FK212" i="1" s="1"/>
  <c r="FK217" i="1" s="1"/>
  <c r="AQ204" i="1"/>
  <c r="AQ205" i="1" s="1"/>
  <c r="AQ207" i="1" s="1"/>
  <c r="AQ212" i="1" s="1"/>
  <c r="AQ217" i="1" s="1"/>
  <c r="BN237" i="1"/>
  <c r="BN225" i="1"/>
  <c r="BN227" i="1"/>
  <c r="BN228" i="1"/>
  <c r="DI237" i="1"/>
  <c r="DI219" i="1"/>
  <c r="DI227" i="1"/>
  <c r="DI228" i="1"/>
  <c r="DI225" i="1"/>
  <c r="AN204" i="1"/>
  <c r="AN205" i="1" s="1"/>
  <c r="AN207" i="1" s="1"/>
  <c r="AN212" i="1" s="1"/>
  <c r="AN217" i="1" s="1"/>
  <c r="BL155" i="1"/>
  <c r="BL157" i="1" s="1"/>
  <c r="BL159" i="1" s="1"/>
  <c r="BL326" i="1" s="1"/>
  <c r="AE155" i="1"/>
  <c r="AE157" i="1" s="1"/>
  <c r="AE159" i="1" s="1"/>
  <c r="AE326" i="1" s="1"/>
  <c r="V204" i="1"/>
  <c r="V205" i="1" s="1"/>
  <c r="V207" i="1" s="1"/>
  <c r="V212" i="1" s="1"/>
  <c r="V217" i="1" s="1"/>
  <c r="CY155" i="1"/>
  <c r="CY157" i="1" s="1"/>
  <c r="CY159" i="1" s="1"/>
  <c r="CY326" i="1" s="1"/>
  <c r="EE204" i="1"/>
  <c r="EE205" i="1" s="1"/>
  <c r="EE207" i="1" s="1"/>
  <c r="EE212" i="1" s="1"/>
  <c r="EE217" i="1" s="1"/>
  <c r="DT204" i="1"/>
  <c r="DT205" i="1" s="1"/>
  <c r="DT207" i="1" s="1"/>
  <c r="DT212" i="1" s="1"/>
  <c r="DT217" i="1" s="1"/>
  <c r="FQ204" i="1"/>
  <c r="FQ205" i="1" s="1"/>
  <c r="FQ207" i="1" s="1"/>
  <c r="FQ212" i="1" s="1"/>
  <c r="FQ217" i="1" s="1"/>
  <c r="T155" i="1"/>
  <c r="T157" i="1" s="1"/>
  <c r="T159" i="1" s="1"/>
  <c r="T326" i="1" s="1"/>
  <c r="CI237" i="1"/>
  <c r="CI219" i="1"/>
  <c r="CI228" i="1"/>
  <c r="CI225" i="1"/>
  <c r="CI227" i="1"/>
  <c r="DN237" i="1"/>
  <c r="DN219" i="1"/>
  <c r="DN227" i="1"/>
  <c r="DN228" i="1"/>
  <c r="DN225" i="1"/>
  <c r="AY155" i="1"/>
  <c r="AY157" i="1" s="1"/>
  <c r="AY159" i="1" s="1"/>
  <c r="AY326" i="1" s="1"/>
  <c r="BE155" i="1"/>
  <c r="BE157" i="1" s="1"/>
  <c r="BE159" i="1" s="1"/>
  <c r="BE326" i="1" s="1"/>
  <c r="N155" i="1"/>
  <c r="N157" i="1" s="1"/>
  <c r="N159" i="1" s="1"/>
  <c r="N326" i="1" s="1"/>
  <c r="ES155" i="1"/>
  <c r="ES157" i="1" s="1"/>
  <c r="ES159" i="1" s="1"/>
  <c r="ES326" i="1" s="1"/>
  <c r="L237" i="1"/>
  <c r="L219" i="1"/>
  <c r="L227" i="1"/>
  <c r="L228" i="1"/>
  <c r="L225" i="1"/>
  <c r="BI155" i="1"/>
  <c r="BI157" i="1" s="1"/>
  <c r="BI159" i="1" s="1"/>
  <c r="BI326" i="1" s="1"/>
  <c r="CK155" i="1"/>
  <c r="CK157" i="1" s="1"/>
  <c r="CK159" i="1" s="1"/>
  <c r="CK326" i="1" s="1"/>
  <c r="EJ155" i="1"/>
  <c r="EJ157" i="1" s="1"/>
  <c r="EJ159" i="1" s="1"/>
  <c r="EJ326" i="1" s="1"/>
  <c r="Q237" i="1"/>
  <c r="Q219" i="1"/>
  <c r="Q227" i="1"/>
  <c r="Q228" i="1"/>
  <c r="Q225" i="1"/>
  <c r="FA155" i="1"/>
  <c r="FA157" i="1" s="1"/>
  <c r="FA159" i="1" s="1"/>
  <c r="FA326" i="1" s="1"/>
  <c r="CG155" i="1"/>
  <c r="CG157" i="1" s="1"/>
  <c r="CG159" i="1" s="1"/>
  <c r="CG326" i="1" s="1"/>
  <c r="EQ155" i="1"/>
  <c r="EQ157" i="1" s="1"/>
  <c r="EQ159" i="1" s="1"/>
  <c r="EQ326" i="1" s="1"/>
  <c r="K155" i="1"/>
  <c r="K157" i="1" s="1"/>
  <c r="K159" i="1" s="1"/>
  <c r="K326" i="1" s="1"/>
  <c r="AB155" i="1"/>
  <c r="AB157" i="1" s="1"/>
  <c r="AB159" i="1" s="1"/>
  <c r="AB326" i="1" s="1"/>
  <c r="AI155" i="1"/>
  <c r="AI157" i="1" s="1"/>
  <c r="AI159" i="1" s="1"/>
  <c r="AI326" i="1" s="1"/>
  <c r="FZ216" i="1"/>
  <c r="FZ192" i="1"/>
  <c r="CO155" i="1"/>
  <c r="CO157" i="1" s="1"/>
  <c r="CO159" i="1" s="1"/>
  <c r="CO326" i="1" s="1"/>
  <c r="BK155" i="1"/>
  <c r="BK157" i="1" s="1"/>
  <c r="BK159" i="1" s="1"/>
  <c r="BK326" i="1" s="1"/>
  <c r="EA155" i="1"/>
  <c r="EA157" i="1" s="1"/>
  <c r="EA159" i="1" s="1"/>
  <c r="EA326" i="1" s="1"/>
  <c r="CN155" i="1"/>
  <c r="CN157" i="1" s="1"/>
  <c r="CN159" i="1" s="1"/>
  <c r="CN326" i="1" s="1"/>
  <c r="FN237" i="1"/>
  <c r="FN219" i="1"/>
  <c r="FN227" i="1"/>
  <c r="FN228" i="1"/>
  <c r="FN225" i="1"/>
  <c r="FU237" i="1"/>
  <c r="FU219" i="1"/>
  <c r="FU225" i="1"/>
  <c r="FU227" i="1"/>
  <c r="CX237" i="1"/>
  <c r="CX219" i="1"/>
  <c r="CX227" i="1"/>
  <c r="CX228" i="1"/>
  <c r="CX225" i="1"/>
  <c r="AD155" i="1"/>
  <c r="AD157" i="1" s="1"/>
  <c r="AD159" i="1" s="1"/>
  <c r="AD326" i="1" s="1"/>
  <c r="E204" i="1"/>
  <c r="E205" i="1" s="1"/>
  <c r="E207" i="1" s="1"/>
  <c r="E212" i="1" s="1"/>
  <c r="E217" i="1" s="1"/>
  <c r="FP227" i="1"/>
  <c r="DX237" i="1"/>
  <c r="DX219" i="1"/>
  <c r="DX227" i="1"/>
  <c r="DX228" i="1"/>
  <c r="DX225" i="1"/>
  <c r="DO204" i="1"/>
  <c r="DO205" i="1" s="1"/>
  <c r="DO207" i="1" s="1"/>
  <c r="DO212" i="1" s="1"/>
  <c r="DO217" i="1" s="1"/>
  <c r="EW204" i="1"/>
  <c r="EW205" i="1" s="1"/>
  <c r="EW207" i="1" s="1"/>
  <c r="EW212" i="1" s="1"/>
  <c r="EW217" i="1" s="1"/>
  <c r="DU155" i="1"/>
  <c r="DU157" i="1" s="1"/>
  <c r="DU159" i="1" s="1"/>
  <c r="DU326" i="1" s="1"/>
  <c r="FW155" i="1"/>
  <c r="FW157" i="1" s="1"/>
  <c r="FW159" i="1" s="1"/>
  <c r="FW326" i="1" s="1"/>
  <c r="BQ155" i="1"/>
  <c r="BQ157" i="1" s="1"/>
  <c r="BQ159" i="1" s="1"/>
  <c r="BQ326" i="1" s="1"/>
  <c r="BZ155" i="1"/>
  <c r="BZ157" i="1" s="1"/>
  <c r="BZ159" i="1" s="1"/>
  <c r="BZ326" i="1" s="1"/>
  <c r="BD155" i="1"/>
  <c r="BD157" i="1" s="1"/>
  <c r="BD159" i="1" s="1"/>
  <c r="BD326" i="1" s="1"/>
  <c r="FE155" i="1"/>
  <c r="FE157" i="1" s="1"/>
  <c r="FE159" i="1" s="1"/>
  <c r="FE326" i="1" s="1"/>
  <c r="BV204" i="1"/>
  <c r="BV205" i="1" s="1"/>
  <c r="BV207" i="1" s="1"/>
  <c r="BV212" i="1" s="1"/>
  <c r="BV217" i="1" s="1"/>
  <c r="CH155" i="1"/>
  <c r="CH157" i="1" s="1"/>
  <c r="CH159" i="1" s="1"/>
  <c r="CH326" i="1" s="1"/>
  <c r="DM155" i="1"/>
  <c r="CV155" i="1"/>
  <c r="CV157" i="1" s="1"/>
  <c r="CV159" i="1" s="1"/>
  <c r="CV326" i="1" s="1"/>
  <c r="AO204" i="1"/>
  <c r="AO205" i="1" s="1"/>
  <c r="AO207" i="1" s="1"/>
  <c r="AO212" i="1" s="1"/>
  <c r="AO217" i="1" s="1"/>
  <c r="BH155" i="1"/>
  <c r="BH157" i="1" s="1"/>
  <c r="BH159" i="1" s="1"/>
  <c r="BH326" i="1" s="1"/>
  <c r="F204" i="1"/>
  <c r="F205" i="1" s="1"/>
  <c r="F207" i="1" s="1"/>
  <c r="F212" i="1" s="1"/>
  <c r="F217" i="1" s="1"/>
  <c r="BG204" i="1"/>
  <c r="BG205" i="1" s="1"/>
  <c r="BG207" i="1" s="1"/>
  <c r="BG212" i="1" s="1"/>
  <c r="BG217" i="1" s="1"/>
  <c r="BO204" i="1"/>
  <c r="BO205" i="1" s="1"/>
  <c r="BO207" i="1" s="1"/>
  <c r="BO212" i="1" s="1"/>
  <c r="BO217" i="1" s="1"/>
  <c r="Z155" i="1"/>
  <c r="Z157" i="1" s="1"/>
  <c r="Z159" i="1" s="1"/>
  <c r="Z326" i="1" s="1"/>
  <c r="P155" i="1"/>
  <c r="P157" i="1" s="1"/>
  <c r="P159" i="1" s="1"/>
  <c r="P326" i="1" s="1"/>
  <c r="CM204" i="1"/>
  <c r="CM205" i="1" s="1"/>
  <c r="CM207" i="1" s="1"/>
  <c r="CM212" i="1" s="1"/>
  <c r="CM217" i="1" s="1"/>
  <c r="AA155" i="1"/>
  <c r="AA157" i="1" s="1"/>
  <c r="AA159" i="1" s="1"/>
  <c r="AA326" i="1" s="1"/>
  <c r="BC237" i="1"/>
  <c r="BC219" i="1"/>
  <c r="BC225" i="1"/>
  <c r="BC227" i="1"/>
  <c r="BC228" i="1"/>
  <c r="CP155" i="1"/>
  <c r="CP157" i="1" s="1"/>
  <c r="CP159" i="1" s="1"/>
  <c r="CP326" i="1" s="1"/>
  <c r="BW204" i="1"/>
  <c r="BW205" i="1" s="1"/>
  <c r="BW207" i="1" s="1"/>
  <c r="BW212" i="1" s="1"/>
  <c r="BW217" i="1" s="1"/>
  <c r="CT155" i="1"/>
  <c r="CT157" i="1" s="1"/>
  <c r="CT159" i="1" s="1"/>
  <c r="CT326" i="1" s="1"/>
  <c r="FB155" i="1"/>
  <c r="FB157" i="1" s="1"/>
  <c r="FB159" i="1" s="1"/>
  <c r="FB326" i="1" s="1"/>
  <c r="FD155" i="1"/>
  <c r="FD157" i="1" s="1"/>
  <c r="FD159" i="1" s="1"/>
  <c r="FD326" i="1" s="1"/>
  <c r="DQ204" i="1"/>
  <c r="DQ205" i="1" s="1"/>
  <c r="DQ207" i="1" s="1"/>
  <c r="DQ212" i="1" s="1"/>
  <c r="DQ217" i="1" s="1"/>
  <c r="DH155" i="1"/>
  <c r="DH157" i="1" s="1"/>
  <c r="DH159" i="1" s="1"/>
  <c r="DH326" i="1" s="1"/>
  <c r="FJ204" i="1"/>
  <c r="FJ205" i="1" s="1"/>
  <c r="FJ207" i="1" s="1"/>
  <c r="FJ212" i="1" s="1"/>
  <c r="FJ217" i="1" s="1"/>
  <c r="M237" i="1"/>
  <c r="M219" i="1"/>
  <c r="M225" i="1"/>
  <c r="M227" i="1"/>
  <c r="M228" i="1"/>
  <c r="I237" i="1"/>
  <c r="I219" i="1"/>
  <c r="I225" i="1"/>
  <c r="I227" i="1"/>
  <c r="I228" i="1"/>
  <c r="FP219" i="1" l="1"/>
  <c r="FP228" i="1"/>
  <c r="FP237" i="1"/>
  <c r="Y225" i="1"/>
  <c r="DY325" i="1"/>
  <c r="DM157" i="1"/>
  <c r="FZ155" i="1"/>
  <c r="Y227" i="1"/>
  <c r="Y219" i="1"/>
  <c r="Y228" i="1"/>
  <c r="DL228" i="1"/>
  <c r="EU237" i="1"/>
  <c r="CS229" i="1"/>
  <c r="CS233" i="1" s="1"/>
  <c r="CS238" i="1" s="1"/>
  <c r="CS239" i="1" s="1"/>
  <c r="DP229" i="1"/>
  <c r="DP233" i="1" s="1"/>
  <c r="DP238" i="1" s="1"/>
  <c r="DP239" i="1" s="1"/>
  <c r="DL225" i="1"/>
  <c r="DL229" i="1" s="1"/>
  <c r="DL233" i="1" s="1"/>
  <c r="DL238" i="1" s="1"/>
  <c r="DL237" i="1"/>
  <c r="EU225" i="1"/>
  <c r="FV219" i="1"/>
  <c r="EU227" i="1"/>
  <c r="EU219" i="1"/>
  <c r="FV228" i="1"/>
  <c r="FV237" i="1"/>
  <c r="FV227" i="1"/>
  <c r="DR225" i="1"/>
  <c r="DR227" i="1"/>
  <c r="DR219" i="1"/>
  <c r="DL219" i="1"/>
  <c r="DR228" i="1"/>
  <c r="DR237" i="1"/>
  <c r="FO227" i="1"/>
  <c r="BR228" i="1"/>
  <c r="BR219" i="1"/>
  <c r="BR227" i="1"/>
  <c r="BR237" i="1"/>
  <c r="BY228" i="1"/>
  <c r="DY244" i="1"/>
  <c r="DY335" i="1" s="1"/>
  <c r="FO228" i="1"/>
  <c r="DC229" i="1"/>
  <c r="DC233" i="1" s="1"/>
  <c r="DC238" i="1" s="1"/>
  <c r="DC239" i="1" s="1"/>
  <c r="DC244" i="1" s="1"/>
  <c r="FO237" i="1"/>
  <c r="AU229" i="1"/>
  <c r="AU233" i="1" s="1"/>
  <c r="AU238" i="1" s="1"/>
  <c r="AU239" i="1" s="1"/>
  <c r="FO225" i="1"/>
  <c r="DK229" i="1"/>
  <c r="DK233" i="1" s="1"/>
  <c r="DK238" i="1" s="1"/>
  <c r="DK239" i="1" s="1"/>
  <c r="DK244" i="1" s="1"/>
  <c r="BY227" i="1"/>
  <c r="BY219" i="1"/>
  <c r="BY225" i="1"/>
  <c r="FS229" i="1"/>
  <c r="FS233" i="1" s="1"/>
  <c r="FS238" i="1" s="1"/>
  <c r="FS239" i="1" s="1"/>
  <c r="AM229" i="1"/>
  <c r="AM233" i="1" s="1"/>
  <c r="AM238" i="1" s="1"/>
  <c r="AM239" i="1" s="1"/>
  <c r="EY225" i="1"/>
  <c r="EY228" i="1"/>
  <c r="EY219" i="1"/>
  <c r="EY227" i="1"/>
  <c r="EO219" i="1"/>
  <c r="EO228" i="1"/>
  <c r="EO227" i="1"/>
  <c r="EO225" i="1"/>
  <c r="EO237" i="1"/>
  <c r="FX204" i="1"/>
  <c r="FX205" i="1" s="1"/>
  <c r="FX207" i="1" s="1"/>
  <c r="FX212" i="1" s="1"/>
  <c r="FX217" i="1" s="1"/>
  <c r="CC204" i="1"/>
  <c r="CC205" i="1" s="1"/>
  <c r="CC207" i="1" s="1"/>
  <c r="CC212" i="1" s="1"/>
  <c r="CC217" i="1" s="1"/>
  <c r="FG219" i="1"/>
  <c r="FG228" i="1"/>
  <c r="FG227" i="1"/>
  <c r="FG237" i="1"/>
  <c r="FG225" i="1"/>
  <c r="DA229" i="1"/>
  <c r="DA233" i="1" s="1"/>
  <c r="DA238" i="1" s="1"/>
  <c r="DA239" i="1" s="1"/>
  <c r="DA244" i="1" s="1"/>
  <c r="BT237" i="1"/>
  <c r="BT225" i="1"/>
  <c r="BT228" i="1"/>
  <c r="BT227" i="1"/>
  <c r="BT219" i="1"/>
  <c r="FU229" i="1"/>
  <c r="FU233" i="1" s="1"/>
  <c r="FU238" i="1" s="1"/>
  <c r="FU239" i="1" s="1"/>
  <c r="I229" i="1"/>
  <c r="I233" i="1" s="1"/>
  <c r="I238" i="1" s="1"/>
  <c r="I239" i="1" s="1"/>
  <c r="CX229" i="1"/>
  <c r="CX233" i="1" s="1"/>
  <c r="CX238" i="1" s="1"/>
  <c r="CX239" i="1" s="1"/>
  <c r="EP204" i="1"/>
  <c r="EP205" i="1" s="1"/>
  <c r="EP207" i="1" s="1"/>
  <c r="EP212" i="1" s="1"/>
  <c r="EP217" i="1" s="1"/>
  <c r="DV204" i="1"/>
  <c r="DV205" i="1" s="1"/>
  <c r="DV207" i="1" s="1"/>
  <c r="DV212" i="1" s="1"/>
  <c r="DV217" i="1" s="1"/>
  <c r="DI229" i="1"/>
  <c r="DI233" i="1" s="1"/>
  <c r="DI238" i="1" s="1"/>
  <c r="DI239" i="1" s="1"/>
  <c r="DJ229" i="1"/>
  <c r="DJ233" i="1" s="1"/>
  <c r="DJ238" i="1" s="1"/>
  <c r="DJ239" i="1" s="1"/>
  <c r="AW204" i="1"/>
  <c r="AW205" i="1" s="1"/>
  <c r="AW207" i="1" s="1"/>
  <c r="AW212" i="1" s="1"/>
  <c r="AW217" i="1" s="1"/>
  <c r="BU237" i="1"/>
  <c r="BU228" i="1"/>
  <c r="BU219" i="1"/>
  <c r="BU225" i="1"/>
  <c r="BU227" i="1"/>
  <c r="Q229" i="1"/>
  <c r="Q233" i="1" s="1"/>
  <c r="Q238" i="1" s="1"/>
  <c r="Q239" i="1" s="1"/>
  <c r="FR204" i="1"/>
  <c r="FR205" i="1" s="1"/>
  <c r="FR207" i="1" s="1"/>
  <c r="FR212" i="1" s="1"/>
  <c r="FR217" i="1" s="1"/>
  <c r="BX228" i="1"/>
  <c r="BX225" i="1"/>
  <c r="BX237" i="1"/>
  <c r="BX227" i="1"/>
  <c r="BX219" i="1"/>
  <c r="DE204" i="1"/>
  <c r="DE205" i="1" s="1"/>
  <c r="DE207" i="1" s="1"/>
  <c r="DE212" i="1" s="1"/>
  <c r="DE217" i="1" s="1"/>
  <c r="X229" i="1"/>
  <c r="X233" i="1" s="1"/>
  <c r="X238" i="1" s="1"/>
  <c r="X239" i="1" s="1"/>
  <c r="L229" i="1"/>
  <c r="L233" i="1" s="1"/>
  <c r="L238" i="1" s="1"/>
  <c r="L239" i="1" s="1"/>
  <c r="DN229" i="1"/>
  <c r="DN233" i="1" s="1"/>
  <c r="DN238" i="1" s="1"/>
  <c r="DN239" i="1" s="1"/>
  <c r="EX204" i="1"/>
  <c r="EX205" i="1" s="1"/>
  <c r="EX207" i="1" s="1"/>
  <c r="EX212" i="1" s="1"/>
  <c r="EX217" i="1" s="1"/>
  <c r="EC227" i="1"/>
  <c r="EC228" i="1"/>
  <c r="EC237" i="1"/>
  <c r="EC225" i="1"/>
  <c r="EC219" i="1"/>
  <c r="DD228" i="1"/>
  <c r="DD227" i="1"/>
  <c r="DD237" i="1"/>
  <c r="DD225" i="1"/>
  <c r="DD219" i="1"/>
  <c r="EH219" i="1"/>
  <c r="EH225" i="1"/>
  <c r="EH227" i="1"/>
  <c r="EH228" i="1"/>
  <c r="EH237" i="1"/>
  <c r="CI229" i="1"/>
  <c r="CI233" i="1" s="1"/>
  <c r="CI238" i="1" s="1"/>
  <c r="CI239" i="1" s="1"/>
  <c r="CA204" i="1"/>
  <c r="CA205" i="1" s="1"/>
  <c r="CA207" i="1" s="1"/>
  <c r="CA212" i="1" s="1"/>
  <c r="CA217" i="1" s="1"/>
  <c r="DW204" i="1"/>
  <c r="DW205" i="1" s="1"/>
  <c r="DW207" i="1" s="1"/>
  <c r="DW212" i="1" s="1"/>
  <c r="DW217" i="1" s="1"/>
  <c r="DG227" i="1"/>
  <c r="DG225" i="1"/>
  <c r="DG219" i="1"/>
  <c r="DG228" i="1"/>
  <c r="DG237" i="1"/>
  <c r="H30" i="2"/>
  <c r="C205" i="2"/>
  <c r="D155" i="2"/>
  <c r="D157" i="2" s="1"/>
  <c r="D159" i="2" s="1"/>
  <c r="D204" i="2" s="1"/>
  <c r="CO204" i="1"/>
  <c r="CO205" i="1" s="1"/>
  <c r="CO207" i="1" s="1"/>
  <c r="CO212" i="1" s="1"/>
  <c r="CO217" i="1" s="1"/>
  <c r="N204" i="1"/>
  <c r="N205" i="1" s="1"/>
  <c r="N207" i="1" s="1"/>
  <c r="N212" i="1" s="1"/>
  <c r="N217" i="1" s="1"/>
  <c r="AY204" i="1"/>
  <c r="AY205" i="1" s="1"/>
  <c r="AY207" i="1" s="1"/>
  <c r="AY212" i="1" s="1"/>
  <c r="AY217" i="1" s="1"/>
  <c r="CY204" i="1"/>
  <c r="CY205" i="1" s="1"/>
  <c r="CY207" i="1" s="1"/>
  <c r="CY212" i="1" s="1"/>
  <c r="CY217" i="1" s="1"/>
  <c r="FM204" i="1"/>
  <c r="FM205" i="1" s="1"/>
  <c r="FM207" i="1" s="1"/>
  <c r="FM212" i="1" s="1"/>
  <c r="FM217" i="1" s="1"/>
  <c r="FD204" i="1"/>
  <c r="FD205" i="1" s="1"/>
  <c r="FD207" i="1" s="1"/>
  <c r="FD212" i="1" s="1"/>
  <c r="FD217" i="1" s="1"/>
  <c r="P204" i="1"/>
  <c r="P205" i="1" s="1"/>
  <c r="P207" i="1" s="1"/>
  <c r="P212" i="1" s="1"/>
  <c r="P217" i="1" s="1"/>
  <c r="BZ204" i="1"/>
  <c r="BZ205" i="1" s="1"/>
  <c r="BZ207" i="1" s="1"/>
  <c r="BZ212" i="1" s="1"/>
  <c r="BZ217" i="1" s="1"/>
  <c r="AD204" i="1"/>
  <c r="AD205" i="1" s="1"/>
  <c r="AD207" i="1" s="1"/>
  <c r="AD212" i="1" s="1"/>
  <c r="AD217" i="1" s="1"/>
  <c r="AI204" i="1"/>
  <c r="AI205" i="1" s="1"/>
  <c r="AI207" i="1" s="1"/>
  <c r="AI212" i="1" s="1"/>
  <c r="AI217" i="1" s="1"/>
  <c r="EQ204" i="1"/>
  <c r="EQ205" i="1" s="1"/>
  <c r="EQ207" i="1" s="1"/>
  <c r="EQ212" i="1" s="1"/>
  <c r="EQ217" i="1" s="1"/>
  <c r="EM204" i="1"/>
  <c r="EM205" i="1" s="1"/>
  <c r="EM207" i="1" s="1"/>
  <c r="EM212" i="1" s="1"/>
  <c r="EM217" i="1" s="1"/>
  <c r="BH204" i="1"/>
  <c r="BH205" i="1" s="1"/>
  <c r="BH207" i="1" s="1"/>
  <c r="BH212" i="1" s="1"/>
  <c r="BH217" i="1" s="1"/>
  <c r="FW204" i="1"/>
  <c r="FW205" i="1" s="1"/>
  <c r="FW207" i="1" s="1"/>
  <c r="FW212" i="1" s="1"/>
  <c r="FW217" i="1" s="1"/>
  <c r="Z204" i="1"/>
  <c r="Z205" i="1" s="1"/>
  <c r="Z207" i="1" s="1"/>
  <c r="Z212" i="1" s="1"/>
  <c r="Z217" i="1" s="1"/>
  <c r="CN204" i="1"/>
  <c r="CN205" i="1" s="1"/>
  <c r="CN207" i="1" s="1"/>
  <c r="CN212" i="1" s="1"/>
  <c r="CN217" i="1" s="1"/>
  <c r="AB204" i="1"/>
  <c r="AB205" i="1" s="1"/>
  <c r="AB207" i="1" s="1"/>
  <c r="AB212" i="1" s="1"/>
  <c r="AB217" i="1" s="1"/>
  <c r="CK204" i="1"/>
  <c r="CK205" i="1" s="1"/>
  <c r="CK207" i="1" s="1"/>
  <c r="CK212" i="1" s="1"/>
  <c r="CK217" i="1" s="1"/>
  <c r="ES204" i="1"/>
  <c r="ES205" i="1" s="1"/>
  <c r="ES207" i="1" s="1"/>
  <c r="ES212" i="1" s="1"/>
  <c r="ES217" i="1" s="1"/>
  <c r="FF204" i="1"/>
  <c r="FF205" i="1" s="1"/>
  <c r="FF207" i="1" s="1"/>
  <c r="FF212" i="1" s="1"/>
  <c r="FF217" i="1" s="1"/>
  <c r="ED204" i="1"/>
  <c r="ED205" i="1" s="1"/>
  <c r="ED207" i="1" s="1"/>
  <c r="ED212" i="1" s="1"/>
  <c r="ED217" i="1" s="1"/>
  <c r="CT204" i="1"/>
  <c r="CT205" i="1" s="1"/>
  <c r="CT207" i="1" s="1"/>
  <c r="CT212" i="1" s="1"/>
  <c r="CT217" i="1" s="1"/>
  <c r="BD204" i="1"/>
  <c r="BD205" i="1" s="1"/>
  <c r="BD207" i="1" s="1"/>
  <c r="BD212" i="1" s="1"/>
  <c r="BD217" i="1" s="1"/>
  <c r="DH204" i="1"/>
  <c r="DH205" i="1" s="1"/>
  <c r="DH207" i="1" s="1"/>
  <c r="DH212" i="1" s="1"/>
  <c r="DH217" i="1" s="1"/>
  <c r="CP204" i="1"/>
  <c r="CP205" i="1" s="1"/>
  <c r="CP207" i="1" s="1"/>
  <c r="CP212" i="1" s="1"/>
  <c r="CP217" i="1" s="1"/>
  <c r="AA204" i="1"/>
  <c r="AA205" i="1" s="1"/>
  <c r="AA207" i="1" s="1"/>
  <c r="AA212" i="1" s="1"/>
  <c r="AA217" i="1" s="1"/>
  <c r="BE204" i="1"/>
  <c r="BE205" i="1" s="1"/>
  <c r="BE207" i="1" s="1"/>
  <c r="BE212" i="1" s="1"/>
  <c r="BE217" i="1" s="1"/>
  <c r="FL204" i="1"/>
  <c r="FL205" i="1" s="1"/>
  <c r="FL207" i="1" s="1"/>
  <c r="FL212" i="1" s="1"/>
  <c r="FL217" i="1" s="1"/>
  <c r="AG204" i="1"/>
  <c r="AG205" i="1" s="1"/>
  <c r="AG207" i="1" s="1"/>
  <c r="AG212" i="1" s="1"/>
  <c r="AG217" i="1" s="1"/>
  <c r="FH204" i="1"/>
  <c r="FH205" i="1" s="1"/>
  <c r="FH207" i="1" s="1"/>
  <c r="FH212" i="1" s="1"/>
  <c r="FH217" i="1" s="1"/>
  <c r="AO237" i="1"/>
  <c r="AO219" i="1"/>
  <c r="AO228" i="1"/>
  <c r="AO225" i="1"/>
  <c r="AO227" i="1"/>
  <c r="FE204" i="1"/>
  <c r="FE205" i="1" s="1"/>
  <c r="FE207" i="1" s="1"/>
  <c r="FE212" i="1" s="1"/>
  <c r="FE217" i="1" s="1"/>
  <c r="CV204" i="1"/>
  <c r="CV205" i="1" s="1"/>
  <c r="CV207" i="1" s="1"/>
  <c r="CV212" i="1" s="1"/>
  <c r="CV217" i="1" s="1"/>
  <c r="EW237" i="1"/>
  <c r="EW219" i="1"/>
  <c r="EW225" i="1"/>
  <c r="EW227" i="1"/>
  <c r="EW228" i="1"/>
  <c r="DX229" i="1"/>
  <c r="DX233" i="1" s="1"/>
  <c r="DX238" i="1" s="1"/>
  <c r="DX239" i="1" s="1"/>
  <c r="EA204" i="1"/>
  <c r="EA205" i="1" s="1"/>
  <c r="EA207" i="1" s="1"/>
  <c r="EA212" i="1" s="1"/>
  <c r="EA217" i="1" s="1"/>
  <c r="FA204" i="1"/>
  <c r="FA205" i="1" s="1"/>
  <c r="FA207" i="1" s="1"/>
  <c r="FA212" i="1" s="1"/>
  <c r="FA217" i="1" s="1"/>
  <c r="EJ204" i="1"/>
  <c r="EJ205" i="1" s="1"/>
  <c r="EJ207" i="1" s="1"/>
  <c r="EJ212" i="1" s="1"/>
  <c r="EJ217" i="1" s="1"/>
  <c r="BI204" i="1"/>
  <c r="BI205" i="1" s="1"/>
  <c r="BI207" i="1" s="1"/>
  <c r="BI212" i="1" s="1"/>
  <c r="BI217" i="1" s="1"/>
  <c r="T204" i="1"/>
  <c r="T205" i="1" s="1"/>
  <c r="T207" i="1" s="1"/>
  <c r="T212" i="1" s="1"/>
  <c r="T217" i="1" s="1"/>
  <c r="EE237" i="1"/>
  <c r="EE219" i="1"/>
  <c r="EE225" i="1"/>
  <c r="EE227" i="1"/>
  <c r="EE228" i="1"/>
  <c r="BL204" i="1"/>
  <c r="BL205" i="1" s="1"/>
  <c r="BL207" i="1" s="1"/>
  <c r="BL212" i="1" s="1"/>
  <c r="BL217" i="1" s="1"/>
  <c r="FJ237" i="1"/>
  <c r="FJ219" i="1"/>
  <c r="FJ225" i="1"/>
  <c r="FJ228" i="1"/>
  <c r="FJ227" i="1"/>
  <c r="DQ237" i="1"/>
  <c r="DQ219" i="1"/>
  <c r="DQ225" i="1"/>
  <c r="DQ227" i="1"/>
  <c r="DQ228" i="1"/>
  <c r="BW237" i="1"/>
  <c r="BW219" i="1"/>
  <c r="BW228" i="1"/>
  <c r="BW225" i="1"/>
  <c r="BW227" i="1"/>
  <c r="BG237" i="1"/>
  <c r="BG219" i="1"/>
  <c r="BG228" i="1"/>
  <c r="BG225" i="1"/>
  <c r="BG227" i="1"/>
  <c r="F237" i="1"/>
  <c r="F219" i="1"/>
  <c r="F228" i="1"/>
  <c r="F225" i="1"/>
  <c r="F227" i="1"/>
  <c r="AZ229" i="1"/>
  <c r="AZ233" i="1" s="1"/>
  <c r="AZ238" i="1" s="1"/>
  <c r="AZ239" i="1" s="1"/>
  <c r="AZ244" i="1" s="1"/>
  <c r="AZ335" i="1" s="1"/>
  <c r="O237" i="1"/>
  <c r="O219" i="1"/>
  <c r="O228" i="1"/>
  <c r="O225" i="1"/>
  <c r="O227" i="1"/>
  <c r="AJ237" i="1"/>
  <c r="AJ219" i="1"/>
  <c r="AJ227" i="1"/>
  <c r="AJ228" i="1"/>
  <c r="AJ225" i="1"/>
  <c r="ER237" i="1"/>
  <c r="ER219" i="1"/>
  <c r="ER227" i="1"/>
  <c r="ER228" i="1"/>
  <c r="ER225" i="1"/>
  <c r="G237" i="1"/>
  <c r="G219" i="1"/>
  <c r="G228" i="1"/>
  <c r="G225" i="1"/>
  <c r="G227" i="1"/>
  <c r="CU237" i="1"/>
  <c r="CU219" i="1"/>
  <c r="CU228" i="1"/>
  <c r="CU225" i="1"/>
  <c r="CU227" i="1"/>
  <c r="CE237" i="1"/>
  <c r="CE219" i="1"/>
  <c r="CE225" i="1"/>
  <c r="CE228" i="1"/>
  <c r="CE227" i="1"/>
  <c r="W237" i="1"/>
  <c r="W219" i="1"/>
  <c r="W227" i="1"/>
  <c r="W225" i="1"/>
  <c r="W228" i="1"/>
  <c r="EB237" i="1"/>
  <c r="EB219" i="1"/>
  <c r="EB228" i="1"/>
  <c r="EB225" i="1"/>
  <c r="EB227" i="1"/>
  <c r="FT237" i="1"/>
  <c r="FT219" i="1"/>
  <c r="FT228" i="1"/>
  <c r="FT225" i="1"/>
  <c r="FT227" i="1"/>
  <c r="AC237" i="1"/>
  <c r="AC219" i="1"/>
  <c r="AC228" i="1"/>
  <c r="AC225" i="1"/>
  <c r="AC227" i="1"/>
  <c r="AV237" i="1"/>
  <c r="AV219" i="1"/>
  <c r="AV225" i="1"/>
  <c r="AV227" i="1"/>
  <c r="AV228" i="1"/>
  <c r="R237" i="1"/>
  <c r="R219" i="1"/>
  <c r="R227" i="1"/>
  <c r="R228" i="1"/>
  <c r="R225" i="1"/>
  <c r="EL237" i="1"/>
  <c r="EL219" i="1"/>
  <c r="EL228" i="1"/>
  <c r="EL225" i="1"/>
  <c r="EL227" i="1"/>
  <c r="BB237" i="1"/>
  <c r="BB219" i="1"/>
  <c r="BB228" i="1"/>
  <c r="BB225" i="1"/>
  <c r="BB227" i="1"/>
  <c r="DT237" i="1"/>
  <c r="DT219" i="1"/>
  <c r="DT228" i="1"/>
  <c r="DT225" i="1"/>
  <c r="DT227" i="1"/>
  <c r="AE204" i="1"/>
  <c r="AE205" i="1" s="1"/>
  <c r="AE207" i="1" s="1"/>
  <c r="AE212" i="1" s="1"/>
  <c r="AE217" i="1" s="1"/>
  <c r="AN219" i="1"/>
  <c r="AN237" i="1"/>
  <c r="AN227" i="1"/>
  <c r="AN228" i="1"/>
  <c r="AN225" i="1"/>
  <c r="FK237" i="1"/>
  <c r="FK219" i="1"/>
  <c r="FK227" i="1"/>
  <c r="FK228" i="1"/>
  <c r="FK225" i="1"/>
  <c r="BS237" i="1"/>
  <c r="BS219" i="1"/>
  <c r="BS225" i="1"/>
  <c r="BS227" i="1"/>
  <c r="BS228" i="1"/>
  <c r="EK204" i="1"/>
  <c r="EK205" i="1" s="1"/>
  <c r="EK207" i="1" s="1"/>
  <c r="EK212" i="1" s="1"/>
  <c r="EK217" i="1" s="1"/>
  <c r="H204" i="1"/>
  <c r="H205" i="1" s="1"/>
  <c r="H207" i="1" s="1"/>
  <c r="H212" i="1" s="1"/>
  <c r="H217" i="1" s="1"/>
  <c r="EF237" i="1"/>
  <c r="EF219" i="1"/>
  <c r="EF228" i="1"/>
  <c r="EF227" i="1"/>
  <c r="EF225" i="1"/>
  <c r="EG204" i="1"/>
  <c r="EG205" i="1" s="1"/>
  <c r="EG207" i="1" s="1"/>
  <c r="EG212" i="1" s="1"/>
  <c r="EG217" i="1" s="1"/>
  <c r="CS244" i="1"/>
  <c r="BF237" i="1"/>
  <c r="BF219" i="1"/>
  <c r="BF225" i="1"/>
  <c r="BF227" i="1"/>
  <c r="BF228" i="1"/>
  <c r="ET204" i="1"/>
  <c r="ET205" i="1" s="1"/>
  <c r="ET207" i="1" s="1"/>
  <c r="ET212" i="1" s="1"/>
  <c r="ET217" i="1" s="1"/>
  <c r="AX204" i="1"/>
  <c r="AX205" i="1" s="1"/>
  <c r="AX207" i="1" s="1"/>
  <c r="AX212" i="1" s="1"/>
  <c r="AX217" i="1" s="1"/>
  <c r="FC237" i="1"/>
  <c r="FC219" i="1"/>
  <c r="FC227" i="1"/>
  <c r="FC228" i="1"/>
  <c r="FC225" i="1"/>
  <c r="DZ237" i="1"/>
  <c r="DZ219" i="1"/>
  <c r="DZ227" i="1"/>
  <c r="DZ228" i="1"/>
  <c r="DZ225" i="1"/>
  <c r="CZ219" i="1"/>
  <c r="CZ237" i="1"/>
  <c r="CZ227" i="1"/>
  <c r="CZ228" i="1"/>
  <c r="CZ225" i="1"/>
  <c r="CL237" i="1"/>
  <c r="CL219" i="1"/>
  <c r="CL227" i="1"/>
  <c r="CL225" i="1"/>
  <c r="CL228" i="1"/>
  <c r="U237" i="1"/>
  <c r="U219" i="1"/>
  <c r="U228" i="1"/>
  <c r="U225" i="1"/>
  <c r="U227" i="1"/>
  <c r="CM237" i="1"/>
  <c r="CM219" i="1"/>
  <c r="CM225" i="1"/>
  <c r="CM227" i="1"/>
  <c r="CM228" i="1"/>
  <c r="DU204" i="1"/>
  <c r="DU205" i="1" s="1"/>
  <c r="DU207" i="1" s="1"/>
  <c r="DU212" i="1" s="1"/>
  <c r="DU217" i="1" s="1"/>
  <c r="DO237" i="1"/>
  <c r="DO219" i="1"/>
  <c r="DO227" i="1"/>
  <c r="DO228" i="1"/>
  <c r="DO225" i="1"/>
  <c r="K204" i="1"/>
  <c r="K205" i="1" s="1"/>
  <c r="K207" i="1" s="1"/>
  <c r="K212" i="1" s="1"/>
  <c r="K217" i="1" s="1"/>
  <c r="CG204" i="1"/>
  <c r="CG205" i="1" s="1"/>
  <c r="CG207" i="1" s="1"/>
  <c r="CG212" i="1" s="1"/>
  <c r="CG217" i="1" s="1"/>
  <c r="M229" i="1"/>
  <c r="M233" i="1" s="1"/>
  <c r="M238" i="1" s="1"/>
  <c r="M239" i="1" s="1"/>
  <c r="BO237" i="1"/>
  <c r="BO219" i="1"/>
  <c r="BO227" i="1"/>
  <c r="BO228" i="1"/>
  <c r="BO225" i="1"/>
  <c r="FP229" i="1"/>
  <c r="FP233" i="1" s="1"/>
  <c r="FP238" i="1" s="1"/>
  <c r="FP239" i="1" s="1"/>
  <c r="E237" i="1"/>
  <c r="E219" i="1"/>
  <c r="E227" i="1"/>
  <c r="E228" i="1"/>
  <c r="E225" i="1"/>
  <c r="DY275" i="1"/>
  <c r="DY78" i="1"/>
  <c r="FQ237" i="1"/>
  <c r="FQ219" i="1"/>
  <c r="FQ228" i="1"/>
  <c r="FQ225" i="1"/>
  <c r="FQ227" i="1"/>
  <c r="BN229" i="1"/>
  <c r="BN233" i="1" s="1"/>
  <c r="BN238" i="1" s="1"/>
  <c r="BN239" i="1" s="1"/>
  <c r="AS237" i="1"/>
  <c r="AS219" i="1"/>
  <c r="AS225" i="1"/>
  <c r="AS227" i="1"/>
  <c r="AS228" i="1"/>
  <c r="EN229" i="1"/>
  <c r="EN233" i="1" s="1"/>
  <c r="EN238" i="1" s="1"/>
  <c r="EN239" i="1" s="1"/>
  <c r="J229" i="1"/>
  <c r="J233" i="1" s="1"/>
  <c r="J238" i="1" s="1"/>
  <c r="J239" i="1" s="1"/>
  <c r="DB229" i="1"/>
  <c r="DB233" i="1" s="1"/>
  <c r="DB238" i="1" s="1"/>
  <c r="DB239" i="1" s="1"/>
  <c r="AR237" i="1"/>
  <c r="AR219" i="1"/>
  <c r="AR227" i="1"/>
  <c r="AR228" i="1"/>
  <c r="AR225" i="1"/>
  <c r="CQ237" i="1"/>
  <c r="CQ219" i="1"/>
  <c r="CQ225" i="1"/>
  <c r="CQ227" i="1"/>
  <c r="CQ228" i="1"/>
  <c r="EI237" i="1"/>
  <c r="EI219" i="1"/>
  <c r="EI227" i="1"/>
  <c r="EI228" i="1"/>
  <c r="EI225" i="1"/>
  <c r="DS237" i="1"/>
  <c r="DS219" i="1"/>
  <c r="DS228" i="1"/>
  <c r="DS225" i="1"/>
  <c r="DS227" i="1"/>
  <c r="BA237" i="1"/>
  <c r="BA219" i="1"/>
  <c r="BA227" i="1"/>
  <c r="BA228" i="1"/>
  <c r="BA225" i="1"/>
  <c r="AP237" i="1"/>
  <c r="AP219" i="1"/>
  <c r="AP225" i="1"/>
  <c r="AP227" i="1"/>
  <c r="AP228" i="1"/>
  <c r="FI237" i="1"/>
  <c r="FI219" i="1"/>
  <c r="FI228" i="1"/>
  <c r="FI225" i="1"/>
  <c r="FI227" i="1"/>
  <c r="EV237" i="1"/>
  <c r="EV219" i="1"/>
  <c r="EV228" i="1"/>
  <c r="EV225" i="1"/>
  <c r="EV227" i="1"/>
  <c r="EZ237" i="1"/>
  <c r="EZ219" i="1"/>
  <c r="EZ228" i="1"/>
  <c r="EZ225" i="1"/>
  <c r="EZ227" i="1"/>
  <c r="CF237" i="1"/>
  <c r="CF219" i="1"/>
  <c r="CF225" i="1"/>
  <c r="CF227" i="1"/>
  <c r="CF228" i="1"/>
  <c r="AT237" i="1"/>
  <c r="AT219" i="1"/>
  <c r="AT228" i="1"/>
  <c r="AT225" i="1"/>
  <c r="AT227" i="1"/>
  <c r="CJ219" i="1"/>
  <c r="CJ237" i="1"/>
  <c r="CJ228" i="1"/>
  <c r="CJ225" i="1"/>
  <c r="CJ227" i="1"/>
  <c r="CR237" i="1"/>
  <c r="CR219" i="1"/>
  <c r="CR227" i="1"/>
  <c r="CR228" i="1"/>
  <c r="CR225" i="1"/>
  <c r="BV237" i="1"/>
  <c r="BV219" i="1"/>
  <c r="BV225" i="1"/>
  <c r="BV227" i="1"/>
  <c r="BV228" i="1"/>
  <c r="FB204" i="1"/>
  <c r="FB205" i="1" s="1"/>
  <c r="FB207" i="1" s="1"/>
  <c r="FB212" i="1" s="1"/>
  <c r="FB217" i="1" s="1"/>
  <c r="BC229" i="1"/>
  <c r="BC233" i="1" s="1"/>
  <c r="BC238" i="1" s="1"/>
  <c r="BC239" i="1" s="1"/>
  <c r="CH204" i="1"/>
  <c r="CH205" i="1" s="1"/>
  <c r="CH207" i="1" s="1"/>
  <c r="CH212" i="1" s="1"/>
  <c r="CH217" i="1" s="1"/>
  <c r="BQ204" i="1"/>
  <c r="BQ205" i="1" s="1"/>
  <c r="BQ207" i="1" s="1"/>
  <c r="BQ212" i="1" s="1"/>
  <c r="BQ217" i="1" s="1"/>
  <c r="FN229" i="1"/>
  <c r="FN233" i="1" s="1"/>
  <c r="FN238" i="1" s="1"/>
  <c r="FN239" i="1" s="1"/>
  <c r="BK204" i="1"/>
  <c r="BK205" i="1" s="1"/>
  <c r="BK207" i="1" s="1"/>
  <c r="BK212" i="1" s="1"/>
  <c r="BK217" i="1" s="1"/>
  <c r="V237" i="1"/>
  <c r="V219" i="1"/>
  <c r="V228" i="1"/>
  <c r="V225" i="1"/>
  <c r="V227" i="1"/>
  <c r="AQ237" i="1"/>
  <c r="AQ219" i="1"/>
  <c r="AQ225" i="1"/>
  <c r="AQ227" i="1"/>
  <c r="AQ228" i="1"/>
  <c r="S237" i="1"/>
  <c r="S219" i="1"/>
  <c r="S227" i="1"/>
  <c r="S228" i="1"/>
  <c r="S225" i="1"/>
  <c r="BP204" i="1"/>
  <c r="BP205" i="1" s="1"/>
  <c r="BP207" i="1" s="1"/>
  <c r="BP212" i="1" s="1"/>
  <c r="BP217" i="1" s="1"/>
  <c r="DF237" i="1"/>
  <c r="DF219" i="1"/>
  <c r="DF227" i="1"/>
  <c r="DF228" i="1"/>
  <c r="DF225" i="1"/>
  <c r="BM237" i="1"/>
  <c r="BM219" i="1"/>
  <c r="BM225" i="1"/>
  <c r="BM227" i="1"/>
  <c r="BM228" i="1"/>
  <c r="D204" i="1"/>
  <c r="D205" i="1" s="1"/>
  <c r="D207" i="1" s="1"/>
  <c r="D212" i="1" s="1"/>
  <c r="D217" i="1" s="1"/>
  <c r="CB204" i="1"/>
  <c r="CB205" i="1" s="1"/>
  <c r="CB207" i="1" s="1"/>
  <c r="CB212" i="1" s="1"/>
  <c r="CB217" i="1" s="1"/>
  <c r="CW237" i="1"/>
  <c r="CW219" i="1"/>
  <c r="CW225" i="1"/>
  <c r="CW227" i="1"/>
  <c r="CW228" i="1"/>
  <c r="AF237" i="1"/>
  <c r="AF219" i="1"/>
  <c r="AF225" i="1"/>
  <c r="AF227" i="1"/>
  <c r="AF228" i="1"/>
  <c r="AH237" i="1"/>
  <c r="AH219" i="1"/>
  <c r="AH225" i="1"/>
  <c r="AH227" i="1"/>
  <c r="AH228" i="1"/>
  <c r="BJ237" i="1"/>
  <c r="BJ219" i="1"/>
  <c r="BJ227" i="1"/>
  <c r="BJ225" i="1"/>
  <c r="BJ228" i="1"/>
  <c r="AL237" i="1"/>
  <c r="AL219" i="1"/>
  <c r="AL225" i="1"/>
  <c r="AL227" i="1"/>
  <c r="AL228" i="1"/>
  <c r="CD237" i="1"/>
  <c r="CD219" i="1"/>
  <c r="CD225" i="1"/>
  <c r="CD227" i="1"/>
  <c r="CD228" i="1"/>
  <c r="AK237" i="1"/>
  <c r="AK219" i="1"/>
  <c r="AK228" i="1"/>
  <c r="AK225" i="1"/>
  <c r="AK227" i="1"/>
  <c r="Y229" i="1" l="1"/>
  <c r="Y233" i="1" s="1"/>
  <c r="Y238" i="1" s="1"/>
  <c r="Y239" i="1" s="1"/>
  <c r="Y244" i="1" s="1"/>
  <c r="AM325" i="1"/>
  <c r="AM326" i="1" s="1"/>
  <c r="FS325" i="1"/>
  <c r="DP325" i="1"/>
  <c r="CS325" i="1"/>
  <c r="DM159" i="1"/>
  <c r="FZ157" i="1"/>
  <c r="DL239" i="1"/>
  <c r="DL244" i="1" s="1"/>
  <c r="EU229" i="1"/>
  <c r="EU233" i="1" s="1"/>
  <c r="EU238" i="1" s="1"/>
  <c r="EU239" i="1" s="1"/>
  <c r="DY250" i="1"/>
  <c r="DY253" i="1" s="1"/>
  <c r="DY314" i="1" s="1"/>
  <c r="DY328" i="1" s="1"/>
  <c r="FV229" i="1"/>
  <c r="FV233" i="1" s="1"/>
  <c r="FV238" i="1" s="1"/>
  <c r="FV239" i="1" s="1"/>
  <c r="DR229" i="1"/>
  <c r="DR233" i="1" s="1"/>
  <c r="DR238" i="1" s="1"/>
  <c r="DR239" i="1" s="1"/>
  <c r="FO229" i="1"/>
  <c r="FO233" i="1" s="1"/>
  <c r="FO238" i="1" s="1"/>
  <c r="FO239" i="1" s="1"/>
  <c r="BR229" i="1"/>
  <c r="BR233" i="1" s="1"/>
  <c r="BR238" i="1" s="1"/>
  <c r="BR239" i="1" s="1"/>
  <c r="FS244" i="1"/>
  <c r="FS335" i="1" s="1"/>
  <c r="DP244" i="1"/>
  <c r="DP250" i="1" s="1"/>
  <c r="DP253" i="1" s="1"/>
  <c r="DP314" i="1" s="1"/>
  <c r="DP328" i="1" s="1"/>
  <c r="AU244" i="1"/>
  <c r="AU335" i="1" s="1"/>
  <c r="EY229" i="1"/>
  <c r="EY233" i="1" s="1"/>
  <c r="EY238" i="1" s="1"/>
  <c r="EY239" i="1" s="1"/>
  <c r="BY229" i="1"/>
  <c r="BY233" i="1" s="1"/>
  <c r="BY238" i="1" s="1"/>
  <c r="BY239" i="1" s="1"/>
  <c r="BY244" i="1" s="1"/>
  <c r="AM244" i="1"/>
  <c r="AM335" i="1" s="1"/>
  <c r="EO229" i="1"/>
  <c r="EO233" i="1" s="1"/>
  <c r="EO238" i="1" s="1"/>
  <c r="EO239" i="1" s="1"/>
  <c r="CS250" i="1"/>
  <c r="CS253" i="1" s="1"/>
  <c r="CS269" i="1" s="1"/>
  <c r="CS335" i="1"/>
  <c r="DK250" i="1"/>
  <c r="DK253" i="1" s="1"/>
  <c r="DK314" i="1" s="1"/>
  <c r="DK328" i="1" s="1"/>
  <c r="DK335" i="1"/>
  <c r="DA250" i="1"/>
  <c r="DA253" i="1" s="1"/>
  <c r="DA314" i="1" s="1"/>
  <c r="DA328" i="1" s="1"/>
  <c r="DA335" i="1"/>
  <c r="Y250" i="1"/>
  <c r="Y253" i="1" s="1"/>
  <c r="Y260" i="1" s="1"/>
  <c r="Y264" i="1" s="1"/>
  <c r="Y335" i="1"/>
  <c r="DC250" i="1"/>
  <c r="DC253" i="1" s="1"/>
  <c r="DC260" i="1" s="1"/>
  <c r="DC264" i="1" s="1"/>
  <c r="DC335" i="1"/>
  <c r="CC237" i="1"/>
  <c r="CC225" i="1"/>
  <c r="CC219" i="1"/>
  <c r="CC227" i="1"/>
  <c r="CC228" i="1"/>
  <c r="FG229" i="1"/>
  <c r="FG233" i="1" s="1"/>
  <c r="FG238" i="1" s="1"/>
  <c r="FG239" i="1" s="1"/>
  <c r="FX228" i="1"/>
  <c r="FX225" i="1"/>
  <c r="FX237" i="1"/>
  <c r="FX227" i="1"/>
  <c r="FX219" i="1"/>
  <c r="BT229" i="1"/>
  <c r="BT233" i="1" s="1"/>
  <c r="BT238" i="1" s="1"/>
  <c r="BT239" i="1" s="1"/>
  <c r="CL229" i="1"/>
  <c r="CL233" i="1" s="1"/>
  <c r="CL238" i="1" s="1"/>
  <c r="CL239" i="1" s="1"/>
  <c r="F229" i="1"/>
  <c r="F233" i="1" s="1"/>
  <c r="F238" i="1" s="1"/>
  <c r="F239" i="1" s="1"/>
  <c r="BX229" i="1"/>
  <c r="BX233" i="1" s="1"/>
  <c r="BX238" i="1" s="1"/>
  <c r="BX239" i="1" s="1"/>
  <c r="FR237" i="1"/>
  <c r="FR225" i="1"/>
  <c r="FR219" i="1"/>
  <c r="FR228" i="1"/>
  <c r="FR227" i="1"/>
  <c r="AW228" i="1"/>
  <c r="AW225" i="1"/>
  <c r="AW237" i="1"/>
  <c r="AW227" i="1"/>
  <c r="AW219" i="1"/>
  <c r="AC229" i="1"/>
  <c r="AC233" i="1" s="1"/>
  <c r="AC238" i="1" s="1"/>
  <c r="AC239" i="1" s="1"/>
  <c r="DV227" i="1"/>
  <c r="DV237" i="1"/>
  <c r="DV228" i="1"/>
  <c r="DV219" i="1"/>
  <c r="DV225" i="1"/>
  <c r="EH229" i="1"/>
  <c r="EH233" i="1" s="1"/>
  <c r="EH238" i="1" s="1"/>
  <c r="EH239" i="1" s="1"/>
  <c r="EC229" i="1"/>
  <c r="EC233" i="1" s="1"/>
  <c r="EC238" i="1" s="1"/>
  <c r="EC239" i="1" s="1"/>
  <c r="EB229" i="1"/>
  <c r="EB233" i="1" s="1"/>
  <c r="EB238" i="1" s="1"/>
  <c r="EB239" i="1" s="1"/>
  <c r="G229" i="1"/>
  <c r="G233" i="1" s="1"/>
  <c r="G238" i="1" s="1"/>
  <c r="G239" i="1" s="1"/>
  <c r="DG229" i="1"/>
  <c r="DG233" i="1" s="1"/>
  <c r="DG238" i="1" s="1"/>
  <c r="DG239" i="1" s="1"/>
  <c r="BU229" i="1"/>
  <c r="BU233" i="1" s="1"/>
  <c r="BU238" i="1" s="1"/>
  <c r="BU239" i="1" s="1"/>
  <c r="EP237" i="1"/>
  <c r="EP225" i="1"/>
  <c r="EP227" i="1"/>
  <c r="EP228" i="1"/>
  <c r="EP219" i="1"/>
  <c r="CZ229" i="1"/>
  <c r="CZ233" i="1" s="1"/>
  <c r="CZ238" i="1" s="1"/>
  <c r="CZ239" i="1" s="1"/>
  <c r="EE229" i="1"/>
  <c r="EE233" i="1" s="1"/>
  <c r="EE238" i="1" s="1"/>
  <c r="EE239" i="1" s="1"/>
  <c r="DW237" i="1"/>
  <c r="DW225" i="1"/>
  <c r="DW219" i="1"/>
  <c r="DW227" i="1"/>
  <c r="DW228" i="1"/>
  <c r="CF229" i="1"/>
  <c r="CF233" i="1" s="1"/>
  <c r="CF238" i="1" s="1"/>
  <c r="CF239" i="1" s="1"/>
  <c r="EZ229" i="1"/>
  <c r="EZ233" i="1" s="1"/>
  <c r="EZ238" i="1" s="1"/>
  <c r="EZ239" i="1" s="1"/>
  <c r="AP229" i="1"/>
  <c r="AP233" i="1" s="1"/>
  <c r="AP238" i="1" s="1"/>
  <c r="AP239" i="1" s="1"/>
  <c r="CQ229" i="1"/>
  <c r="CQ233" i="1" s="1"/>
  <c r="CQ238" i="1" s="1"/>
  <c r="CQ239" i="1" s="1"/>
  <c r="FQ229" i="1"/>
  <c r="FQ233" i="1" s="1"/>
  <c r="FQ238" i="1" s="1"/>
  <c r="FQ239" i="1" s="1"/>
  <c r="BB229" i="1"/>
  <c r="BB233" i="1" s="1"/>
  <c r="BB238" i="1" s="1"/>
  <c r="BB239" i="1" s="1"/>
  <c r="FJ229" i="1"/>
  <c r="FJ233" i="1" s="1"/>
  <c r="FJ238" i="1" s="1"/>
  <c r="FJ239" i="1" s="1"/>
  <c r="EX237" i="1"/>
  <c r="EX227" i="1"/>
  <c r="EX219" i="1"/>
  <c r="EX228" i="1"/>
  <c r="EX225" i="1"/>
  <c r="DF229" i="1"/>
  <c r="DF233" i="1" s="1"/>
  <c r="DF238" i="1" s="1"/>
  <c r="DF239" i="1" s="1"/>
  <c r="CA219" i="1"/>
  <c r="CA228" i="1"/>
  <c r="CA225" i="1"/>
  <c r="CA237" i="1"/>
  <c r="CA227" i="1"/>
  <c r="AK229" i="1"/>
  <c r="AK233" i="1" s="1"/>
  <c r="AK238" i="1" s="1"/>
  <c r="AK239" i="1" s="1"/>
  <c r="AT229" i="1"/>
  <c r="AT233" i="1" s="1"/>
  <c r="AT238" i="1" s="1"/>
  <c r="AT239" i="1" s="1"/>
  <c r="FI229" i="1"/>
  <c r="FI233" i="1" s="1"/>
  <c r="FI238" i="1" s="1"/>
  <c r="FI239" i="1" s="1"/>
  <c r="E229" i="1"/>
  <c r="E233" i="1" s="1"/>
  <c r="E238" i="1" s="1"/>
  <c r="E239" i="1" s="1"/>
  <c r="AN229" i="1"/>
  <c r="AN233" i="1" s="1"/>
  <c r="AN238" i="1" s="1"/>
  <c r="AN239" i="1" s="1"/>
  <c r="DT229" i="1"/>
  <c r="DT233" i="1" s="1"/>
  <c r="DT238" i="1" s="1"/>
  <c r="DT239" i="1" s="1"/>
  <c r="EW229" i="1"/>
  <c r="EW233" i="1" s="1"/>
  <c r="EW238" i="1" s="1"/>
  <c r="EW239" i="1" s="1"/>
  <c r="DD229" i="1"/>
  <c r="DD233" i="1" s="1"/>
  <c r="DD238" i="1" s="1"/>
  <c r="DD239" i="1" s="1"/>
  <c r="DE237" i="1"/>
  <c r="DE225" i="1"/>
  <c r="DE219" i="1"/>
  <c r="DE227" i="1"/>
  <c r="DE228" i="1"/>
  <c r="I30" i="2"/>
  <c r="D205" i="2"/>
  <c r="H31" i="2"/>
  <c r="C207" i="2"/>
  <c r="BC244" i="1"/>
  <c r="EN244" i="1"/>
  <c r="FP244" i="1"/>
  <c r="FN244" i="1"/>
  <c r="BN244" i="1"/>
  <c r="M244" i="1"/>
  <c r="J244" i="1"/>
  <c r="D237" i="1"/>
  <c r="D219" i="1"/>
  <c r="D225" i="1"/>
  <c r="D227" i="1"/>
  <c r="D228" i="1"/>
  <c r="AL229" i="1"/>
  <c r="AL233" i="1" s="1"/>
  <c r="AL238" i="1" s="1"/>
  <c r="AL239" i="1" s="1"/>
  <c r="BJ229" i="1"/>
  <c r="BJ233" i="1" s="1"/>
  <c r="BJ238" i="1" s="1"/>
  <c r="BJ239" i="1" s="1"/>
  <c r="CW229" i="1"/>
  <c r="CW233" i="1" s="1"/>
  <c r="CW238" i="1" s="1"/>
  <c r="CW239" i="1" s="1"/>
  <c r="CB237" i="1"/>
  <c r="CB219" i="1"/>
  <c r="CB227" i="1"/>
  <c r="CB228" i="1"/>
  <c r="CB225" i="1"/>
  <c r="FZ184" i="1"/>
  <c r="S229" i="1"/>
  <c r="S233" i="1" s="1"/>
  <c r="S238" i="1" s="1"/>
  <c r="S239" i="1" s="1"/>
  <c r="V229" i="1"/>
  <c r="V233" i="1" s="1"/>
  <c r="V238" i="1" s="1"/>
  <c r="V239" i="1" s="1"/>
  <c r="BK237" i="1"/>
  <c r="BK219" i="1"/>
  <c r="BK228" i="1"/>
  <c r="BK225" i="1"/>
  <c r="BK227" i="1"/>
  <c r="BQ237" i="1"/>
  <c r="BQ219" i="1"/>
  <c r="BQ225" i="1"/>
  <c r="BQ227" i="1"/>
  <c r="BQ228" i="1"/>
  <c r="BV229" i="1"/>
  <c r="BV233" i="1" s="1"/>
  <c r="BV238" i="1" s="1"/>
  <c r="BV239" i="1" s="1"/>
  <c r="CR229" i="1"/>
  <c r="CR233" i="1" s="1"/>
  <c r="CR238" i="1" s="1"/>
  <c r="CR239" i="1" s="1"/>
  <c r="BA229" i="1"/>
  <c r="BA233" i="1" s="1"/>
  <c r="BA238" i="1" s="1"/>
  <c r="BA239" i="1" s="1"/>
  <c r="AR229" i="1"/>
  <c r="AR233" i="1" s="1"/>
  <c r="AR238" i="1" s="1"/>
  <c r="AR239" i="1" s="1"/>
  <c r="CG237" i="1"/>
  <c r="CG219" i="1"/>
  <c r="CG228" i="1"/>
  <c r="CG225" i="1"/>
  <c r="CG227" i="1"/>
  <c r="CX244" i="1"/>
  <c r="CM229" i="1"/>
  <c r="CM233" i="1" s="1"/>
  <c r="CM238" i="1" s="1"/>
  <c r="CM239" i="1" s="1"/>
  <c r="U229" i="1"/>
  <c r="U233" i="1" s="1"/>
  <c r="U238" i="1" s="1"/>
  <c r="U239" i="1" s="1"/>
  <c r="BF229" i="1"/>
  <c r="BF233" i="1" s="1"/>
  <c r="BF238" i="1" s="1"/>
  <c r="BF239" i="1" s="1"/>
  <c r="EF229" i="1"/>
  <c r="EF233" i="1" s="1"/>
  <c r="EF238" i="1" s="1"/>
  <c r="EF239" i="1" s="1"/>
  <c r="EK237" i="1"/>
  <c r="EK219" i="1"/>
  <c r="EK225" i="1"/>
  <c r="EK227" i="1"/>
  <c r="EK228" i="1"/>
  <c r="EL229" i="1"/>
  <c r="EL233" i="1" s="1"/>
  <c r="EL238" i="1" s="1"/>
  <c r="EL239" i="1" s="1"/>
  <c r="R229" i="1"/>
  <c r="R233" i="1" s="1"/>
  <c r="R238" i="1" s="1"/>
  <c r="R239" i="1" s="1"/>
  <c r="W229" i="1"/>
  <c r="W233" i="1" s="1"/>
  <c r="W238" i="1" s="1"/>
  <c r="W239" i="1" s="1"/>
  <c r="AJ229" i="1"/>
  <c r="AJ233" i="1" s="1"/>
  <c r="AJ238" i="1" s="1"/>
  <c r="AJ239" i="1" s="1"/>
  <c r="DP275" i="1"/>
  <c r="DP78" i="1"/>
  <c r="DQ229" i="1"/>
  <c r="DQ233" i="1" s="1"/>
  <c r="DQ238" i="1" s="1"/>
  <c r="DQ239" i="1" s="1"/>
  <c r="CV237" i="1"/>
  <c r="CV219" i="1"/>
  <c r="CV228" i="1"/>
  <c r="CV225" i="1"/>
  <c r="CV227" i="1"/>
  <c r="FE237" i="1"/>
  <c r="FE219" i="1"/>
  <c r="FE228" i="1"/>
  <c r="FE227" i="1"/>
  <c r="FE225" i="1"/>
  <c r="FB237" i="1"/>
  <c r="FB219" i="1"/>
  <c r="FB228" i="1"/>
  <c r="FB227" i="1"/>
  <c r="FB225" i="1"/>
  <c r="DB244" i="1"/>
  <c r="CI244" i="1"/>
  <c r="DU237" i="1"/>
  <c r="DU219" i="1"/>
  <c r="DU225" i="1"/>
  <c r="DU227" i="1"/>
  <c r="DU228" i="1"/>
  <c r="ET237" i="1"/>
  <c r="ET219" i="1"/>
  <c r="ET227" i="1"/>
  <c r="ET228" i="1"/>
  <c r="ET225" i="1"/>
  <c r="CS275" i="1"/>
  <c r="CS78" i="1"/>
  <c r="DN244" i="1"/>
  <c r="T237" i="1"/>
  <c r="T219" i="1"/>
  <c r="T227" i="1"/>
  <c r="T228" i="1"/>
  <c r="T225" i="1"/>
  <c r="BI237" i="1"/>
  <c r="BI219" i="1"/>
  <c r="BI225" i="1"/>
  <c r="BI227" i="1"/>
  <c r="BI228" i="1"/>
  <c r="FA237" i="1"/>
  <c r="FA219" i="1"/>
  <c r="FA227" i="1"/>
  <c r="FA228" i="1"/>
  <c r="FA225" i="1"/>
  <c r="DX244" i="1"/>
  <c r="FH237" i="1"/>
  <c r="FH219" i="1"/>
  <c r="FH225" i="1"/>
  <c r="FH228" i="1"/>
  <c r="FH227" i="1"/>
  <c r="AG237" i="1"/>
  <c r="AG219" i="1"/>
  <c r="AG228" i="1"/>
  <c r="AG225" i="1"/>
  <c r="AG227" i="1"/>
  <c r="BE237" i="1"/>
  <c r="BE219" i="1"/>
  <c r="BE228" i="1"/>
  <c r="BE225" i="1"/>
  <c r="BE227" i="1"/>
  <c r="CP237" i="1"/>
  <c r="CP219" i="1"/>
  <c r="CP228" i="1"/>
  <c r="CP227" i="1"/>
  <c r="CP225" i="1"/>
  <c r="BD237" i="1"/>
  <c r="BD219" i="1"/>
  <c r="BD228" i="1"/>
  <c r="BD225" i="1"/>
  <c r="BD227" i="1"/>
  <c r="ED237" i="1"/>
  <c r="ED219" i="1"/>
  <c r="ED228" i="1"/>
  <c r="ED227" i="1"/>
  <c r="ED225" i="1"/>
  <c r="ES237" i="1"/>
  <c r="ES219" i="1"/>
  <c r="ES225" i="1"/>
  <c r="ES227" i="1"/>
  <c r="ES228" i="1"/>
  <c r="AB237" i="1"/>
  <c r="AB219" i="1"/>
  <c r="AB225" i="1"/>
  <c r="AB227" i="1"/>
  <c r="AB228" i="1"/>
  <c r="Z237" i="1"/>
  <c r="Z219" i="1"/>
  <c r="Z228" i="1"/>
  <c r="Z225" i="1"/>
  <c r="Z227" i="1"/>
  <c r="BH237" i="1"/>
  <c r="BH219" i="1"/>
  <c r="BH227" i="1"/>
  <c r="BH228" i="1"/>
  <c r="BH225" i="1"/>
  <c r="EM237" i="1"/>
  <c r="EM219" i="1"/>
  <c r="EM227" i="1"/>
  <c r="EM228" i="1"/>
  <c r="EM225" i="1"/>
  <c r="AI237" i="1"/>
  <c r="AI219" i="1"/>
  <c r="AI227" i="1"/>
  <c r="AI228" i="1"/>
  <c r="AI225" i="1"/>
  <c r="BZ237" i="1"/>
  <c r="BZ219" i="1"/>
  <c r="BZ225" i="1"/>
  <c r="BZ227" i="1"/>
  <c r="BZ228" i="1"/>
  <c r="FD237" i="1"/>
  <c r="FD219" i="1"/>
  <c r="FD228" i="1"/>
  <c r="FD225" i="1"/>
  <c r="FD227" i="1"/>
  <c r="CY237" i="1"/>
  <c r="CY219" i="1"/>
  <c r="CY228" i="1"/>
  <c r="CY227" i="1"/>
  <c r="CY225" i="1"/>
  <c r="N237" i="1"/>
  <c r="N219" i="1"/>
  <c r="N225" i="1"/>
  <c r="N227" i="1"/>
  <c r="N228" i="1"/>
  <c r="AZ250" i="1"/>
  <c r="AZ253" i="1" s="1"/>
  <c r="AH229" i="1"/>
  <c r="AH233" i="1" s="1"/>
  <c r="AH238" i="1" s="1"/>
  <c r="AH239" i="1" s="1"/>
  <c r="FZ124" i="1"/>
  <c r="GB124" i="1" s="1"/>
  <c r="BM229" i="1"/>
  <c r="BM233" i="1" s="1"/>
  <c r="BM238" i="1" s="1"/>
  <c r="BM239" i="1" s="1"/>
  <c r="DI244" i="1"/>
  <c r="CH237" i="1"/>
  <c r="CH219" i="1"/>
  <c r="CH228" i="1"/>
  <c r="CH225" i="1"/>
  <c r="CH227" i="1"/>
  <c r="CJ229" i="1"/>
  <c r="CJ233" i="1" s="1"/>
  <c r="CJ238" i="1" s="1"/>
  <c r="CJ239" i="1" s="1"/>
  <c r="EV229" i="1"/>
  <c r="EV233" i="1" s="1"/>
  <c r="EV238" i="1" s="1"/>
  <c r="EV239" i="1" s="1"/>
  <c r="DS229" i="1"/>
  <c r="DS233" i="1" s="1"/>
  <c r="DS238" i="1" s="1"/>
  <c r="DS239" i="1" s="1"/>
  <c r="EI229" i="1"/>
  <c r="EI233" i="1" s="1"/>
  <c r="EI238" i="1" s="1"/>
  <c r="EI239" i="1" s="1"/>
  <c r="FU244" i="1"/>
  <c r="BO229" i="1"/>
  <c r="BO233" i="1" s="1"/>
  <c r="BO238" i="1" s="1"/>
  <c r="BO239" i="1" s="1"/>
  <c r="Q244" i="1"/>
  <c r="K237" i="1"/>
  <c r="K219" i="1"/>
  <c r="K228" i="1"/>
  <c r="K227" i="1"/>
  <c r="K225" i="1"/>
  <c r="DZ229" i="1"/>
  <c r="DZ233" i="1" s="1"/>
  <c r="DZ238" i="1" s="1"/>
  <c r="DZ239" i="1" s="1"/>
  <c r="AX237" i="1"/>
  <c r="AX219" i="1"/>
  <c r="AX228" i="1"/>
  <c r="AX225" i="1"/>
  <c r="AX227" i="1"/>
  <c r="DJ244" i="1"/>
  <c r="H219" i="1"/>
  <c r="H237" i="1"/>
  <c r="H225" i="1"/>
  <c r="H227" i="1"/>
  <c r="H228" i="1"/>
  <c r="FK229" i="1"/>
  <c r="FK233" i="1" s="1"/>
  <c r="FK238" i="1" s="1"/>
  <c r="FK239" i="1" s="1"/>
  <c r="FT229" i="1"/>
  <c r="FT233" i="1" s="1"/>
  <c r="FT238" i="1" s="1"/>
  <c r="FT239" i="1" s="1"/>
  <c r="CE229" i="1"/>
  <c r="CE233" i="1" s="1"/>
  <c r="CE238" i="1" s="1"/>
  <c r="CE239" i="1" s="1"/>
  <c r="CU229" i="1"/>
  <c r="CU233" i="1" s="1"/>
  <c r="CU238" i="1" s="1"/>
  <c r="CU239" i="1" s="1"/>
  <c r="O229" i="1"/>
  <c r="O233" i="1" s="1"/>
  <c r="O238" i="1" s="1"/>
  <c r="O239" i="1" s="1"/>
  <c r="BG229" i="1"/>
  <c r="BG233" i="1" s="1"/>
  <c r="BG238" i="1" s="1"/>
  <c r="BG239" i="1" s="1"/>
  <c r="BW229" i="1"/>
  <c r="BW233" i="1" s="1"/>
  <c r="BW238" i="1" s="1"/>
  <c r="BW239" i="1" s="1"/>
  <c r="BL237" i="1"/>
  <c r="BL219" i="1"/>
  <c r="BL225" i="1"/>
  <c r="BL227" i="1"/>
  <c r="BL228" i="1"/>
  <c r="I244" i="1"/>
  <c r="AO229" i="1"/>
  <c r="AO233" i="1" s="1"/>
  <c r="AO238" i="1" s="1"/>
  <c r="AO239" i="1" s="1"/>
  <c r="X244" i="1"/>
  <c r="CD229" i="1"/>
  <c r="CD233" i="1" s="1"/>
  <c r="CD238" i="1" s="1"/>
  <c r="CD239" i="1" s="1"/>
  <c r="AF229" i="1"/>
  <c r="AF233" i="1" s="1"/>
  <c r="AF238" i="1" s="1"/>
  <c r="AF239" i="1" s="1"/>
  <c r="FS275" i="1"/>
  <c r="FS78" i="1"/>
  <c r="BP237" i="1"/>
  <c r="BP219" i="1"/>
  <c r="BP225" i="1"/>
  <c r="BP227" i="1"/>
  <c r="BP228" i="1"/>
  <c r="AQ229" i="1"/>
  <c r="AQ233" i="1" s="1"/>
  <c r="AQ238" i="1" s="1"/>
  <c r="AQ239" i="1" s="1"/>
  <c r="AS229" i="1"/>
  <c r="AS233" i="1" s="1"/>
  <c r="AS238" i="1" s="1"/>
  <c r="AS239" i="1" s="1"/>
  <c r="L244" i="1"/>
  <c r="DO229" i="1"/>
  <c r="DO233" i="1" s="1"/>
  <c r="DO238" i="1" s="1"/>
  <c r="DO239" i="1" s="1"/>
  <c r="FC229" i="1"/>
  <c r="FC233" i="1" s="1"/>
  <c r="FC238" i="1" s="1"/>
  <c r="FC239" i="1" s="1"/>
  <c r="EG237" i="1"/>
  <c r="EG219" i="1"/>
  <c r="EG225" i="1"/>
  <c r="EG227" i="1"/>
  <c r="EG228" i="1"/>
  <c r="BS229" i="1"/>
  <c r="BS233" i="1" s="1"/>
  <c r="BS238" i="1" s="1"/>
  <c r="BS239" i="1" s="1"/>
  <c r="AE237" i="1"/>
  <c r="AE219" i="1"/>
  <c r="AE225" i="1"/>
  <c r="AE227" i="1"/>
  <c r="AE228" i="1"/>
  <c r="AV229" i="1"/>
  <c r="AV233" i="1" s="1"/>
  <c r="AV238" i="1" s="1"/>
  <c r="AV239" i="1" s="1"/>
  <c r="ER229" i="1"/>
  <c r="ER233" i="1" s="1"/>
  <c r="ER238" i="1" s="1"/>
  <c r="ER239" i="1" s="1"/>
  <c r="EU275" i="1"/>
  <c r="EJ237" i="1"/>
  <c r="EJ219" i="1"/>
  <c r="EJ228" i="1"/>
  <c r="EJ225" i="1"/>
  <c r="EJ227" i="1"/>
  <c r="EA237" i="1"/>
  <c r="EA219" i="1"/>
  <c r="EA228" i="1"/>
  <c r="EA227" i="1"/>
  <c r="EA225" i="1"/>
  <c r="AM276" i="1"/>
  <c r="AM275" i="1"/>
  <c r="AM78" i="1"/>
  <c r="FL237" i="1"/>
  <c r="FL219" i="1"/>
  <c r="FL228" i="1"/>
  <c r="FL225" i="1"/>
  <c r="FL227" i="1"/>
  <c r="AA237" i="1"/>
  <c r="AA219" i="1"/>
  <c r="AA228" i="1"/>
  <c r="AA225" i="1"/>
  <c r="AA227" i="1"/>
  <c r="DH237" i="1"/>
  <c r="DH219" i="1"/>
  <c r="DH225" i="1"/>
  <c r="DH227" i="1"/>
  <c r="DH228" i="1"/>
  <c r="CT237" i="1"/>
  <c r="CT219" i="1"/>
  <c r="CT225" i="1"/>
  <c r="CT227" i="1"/>
  <c r="CT228" i="1"/>
  <c r="FF237" i="1"/>
  <c r="FF219" i="1"/>
  <c r="FF225" i="1"/>
  <c r="FF227" i="1"/>
  <c r="FF228" i="1"/>
  <c r="CK237" i="1"/>
  <c r="CK219" i="1"/>
  <c r="CK227" i="1"/>
  <c r="CK228" i="1"/>
  <c r="CK225" i="1"/>
  <c r="CN237" i="1"/>
  <c r="CN219" i="1"/>
  <c r="CN228" i="1"/>
  <c r="CN225" i="1"/>
  <c r="CN227" i="1"/>
  <c r="FW237" i="1"/>
  <c r="FW219" i="1"/>
  <c r="FW227" i="1"/>
  <c r="FW228" i="1"/>
  <c r="FW225" i="1"/>
  <c r="EQ237" i="1"/>
  <c r="EQ219" i="1"/>
  <c r="EQ228" i="1"/>
  <c r="EQ225" i="1"/>
  <c r="EQ227" i="1"/>
  <c r="AD237" i="1"/>
  <c r="AD219" i="1"/>
  <c r="AD225" i="1"/>
  <c r="AD228" i="1"/>
  <c r="AD227" i="1"/>
  <c r="P237" i="1"/>
  <c r="P219" i="1"/>
  <c r="P225" i="1"/>
  <c r="P227" i="1"/>
  <c r="P228" i="1"/>
  <c r="FM237" i="1"/>
  <c r="FM219" i="1"/>
  <c r="FM227" i="1"/>
  <c r="FM228" i="1"/>
  <c r="FM225" i="1"/>
  <c r="AY237" i="1"/>
  <c r="AY219" i="1"/>
  <c r="AY225" i="1"/>
  <c r="AY227" i="1"/>
  <c r="AY228" i="1"/>
  <c r="CO237" i="1"/>
  <c r="CO219" i="1"/>
  <c r="CO228" i="1"/>
  <c r="CO225" i="1"/>
  <c r="CO227" i="1"/>
  <c r="Q325" i="1" l="1"/>
  <c r="CI325" i="1"/>
  <c r="J325" i="1"/>
  <c r="FP325" i="1"/>
  <c r="BC325" i="1"/>
  <c r="X325" i="1"/>
  <c r="DX325" i="1"/>
  <c r="FN325" i="1"/>
  <c r="AU325" i="1"/>
  <c r="DR325" i="1"/>
  <c r="BN325" i="1"/>
  <c r="EO325" i="1"/>
  <c r="EU325" i="1"/>
  <c r="EU326" i="1" s="1"/>
  <c r="EU78" i="1"/>
  <c r="DI325" i="1"/>
  <c r="AZ325" i="1"/>
  <c r="DN325" i="1"/>
  <c r="DB325" i="1"/>
  <c r="M325" i="1"/>
  <c r="EN325" i="1"/>
  <c r="FV325" i="1"/>
  <c r="I325" i="1"/>
  <c r="L325" i="1"/>
  <c r="DJ325" i="1"/>
  <c r="FU325" i="1"/>
  <c r="CX325" i="1"/>
  <c r="EY325" i="1"/>
  <c r="EY326" i="1" s="1"/>
  <c r="DM326" i="1"/>
  <c r="DM204" i="1"/>
  <c r="DM205" i="1" s="1"/>
  <c r="DM207" i="1" s="1"/>
  <c r="DM212" i="1" s="1"/>
  <c r="DM217" i="1" s="1"/>
  <c r="Y78" i="1"/>
  <c r="Y325" i="1"/>
  <c r="Y326" i="1" s="1"/>
  <c r="DK78" i="1"/>
  <c r="DK325" i="1"/>
  <c r="DK326" i="1" s="1"/>
  <c r="DC275" i="1"/>
  <c r="DC325" i="1"/>
  <c r="DA78" i="1"/>
  <c r="DA325" i="1"/>
  <c r="FO244" i="1"/>
  <c r="FO250" i="1" s="1"/>
  <c r="FO253" i="1" s="1"/>
  <c r="FO260" i="1" s="1"/>
  <c r="DY269" i="1"/>
  <c r="DY296" i="1" s="1"/>
  <c r="DY305" i="1" s="1"/>
  <c r="DY260" i="1"/>
  <c r="DY264" i="1" s="1"/>
  <c r="DY315" i="1" s="1"/>
  <c r="DY322" i="1" s="1"/>
  <c r="DY333" i="1" s="1"/>
  <c r="Y275" i="1"/>
  <c r="DR244" i="1"/>
  <c r="DR335" i="1" s="1"/>
  <c r="FV244" i="1"/>
  <c r="FV250" i="1" s="1"/>
  <c r="FV253" i="1" s="1"/>
  <c r="FV314" i="1" s="1"/>
  <c r="FV328" i="1" s="1"/>
  <c r="EU244" i="1"/>
  <c r="EU250" i="1" s="1"/>
  <c r="EU253" i="1" s="1"/>
  <c r="EU314" i="1" s="1"/>
  <c r="EU328" i="1" s="1"/>
  <c r="DK275" i="1"/>
  <c r="DC78" i="1"/>
  <c r="AU78" i="1"/>
  <c r="AU275" i="1"/>
  <c r="FS250" i="1"/>
  <c r="FS253" i="1" s="1"/>
  <c r="BR244" i="1"/>
  <c r="BR250" i="1" s="1"/>
  <c r="BR253" i="1" s="1"/>
  <c r="BR314" i="1" s="1"/>
  <c r="BR328" i="1" s="1"/>
  <c r="DP335" i="1"/>
  <c r="EY244" i="1"/>
  <c r="EY250" i="1" s="1"/>
  <c r="EY253" i="1" s="1"/>
  <c r="EY260" i="1" s="1"/>
  <c r="EY264" i="1" s="1"/>
  <c r="AU250" i="1"/>
  <c r="AU253" i="1" s="1"/>
  <c r="AU269" i="1" s="1"/>
  <c r="AU296" i="1" s="1"/>
  <c r="AU305" i="1" s="1"/>
  <c r="DA275" i="1"/>
  <c r="DA260" i="1"/>
  <c r="DA264" i="1" s="1"/>
  <c r="DA273" i="1" s="1"/>
  <c r="CS314" i="1"/>
  <c r="CS328" i="1" s="1"/>
  <c r="DK260" i="1"/>
  <c r="DK264" i="1" s="1"/>
  <c r="DK315" i="1" s="1"/>
  <c r="DA269" i="1"/>
  <c r="AM250" i="1"/>
  <c r="AM253" i="1" s="1"/>
  <c r="CS260" i="1"/>
  <c r="CS264" i="1" s="1"/>
  <c r="CS315" i="1" s="1"/>
  <c r="DK269" i="1"/>
  <c r="DK296" i="1" s="1"/>
  <c r="DK305" i="1" s="1"/>
  <c r="DC269" i="1"/>
  <c r="Y269" i="1"/>
  <c r="DP260" i="1"/>
  <c r="DP264" i="1" s="1"/>
  <c r="DP315" i="1" s="1"/>
  <c r="DP269" i="1"/>
  <c r="Y314" i="1"/>
  <c r="Y328" i="1" s="1"/>
  <c r="EO244" i="1"/>
  <c r="EO250" i="1" s="1"/>
  <c r="EO253" i="1" s="1"/>
  <c r="EO275" i="1"/>
  <c r="EO78" i="1"/>
  <c r="DC314" i="1"/>
  <c r="DC328" i="1" s="1"/>
  <c r="DJ250" i="1"/>
  <c r="DJ253" i="1" s="1"/>
  <c r="DJ260" i="1" s="1"/>
  <c r="DJ264" i="1" s="1"/>
  <c r="DJ335" i="1"/>
  <c r="Q250" i="1"/>
  <c r="Q253" i="1" s="1"/>
  <c r="Q314" i="1" s="1"/>
  <c r="Q328" i="1" s="1"/>
  <c r="Q335" i="1"/>
  <c r="DL250" i="1"/>
  <c r="DL253" i="1" s="1"/>
  <c r="DL260" i="1" s="1"/>
  <c r="DL264" i="1" s="1"/>
  <c r="DL335" i="1"/>
  <c r="J250" i="1"/>
  <c r="J253" i="1" s="1"/>
  <c r="J269" i="1" s="1"/>
  <c r="J335" i="1"/>
  <c r="M250" i="1"/>
  <c r="M253" i="1" s="1"/>
  <c r="M314" i="1" s="1"/>
  <c r="M328" i="1" s="1"/>
  <c r="M335" i="1"/>
  <c r="EN250" i="1"/>
  <c r="EN253" i="1" s="1"/>
  <c r="EN260" i="1" s="1"/>
  <c r="EN264" i="1" s="1"/>
  <c r="EN335" i="1"/>
  <c r="BY250" i="1"/>
  <c r="BY253" i="1" s="1"/>
  <c r="BY260" i="1" s="1"/>
  <c r="BY264" i="1" s="1"/>
  <c r="BY335" i="1"/>
  <c r="DX250" i="1"/>
  <c r="DX253" i="1" s="1"/>
  <c r="DX260" i="1" s="1"/>
  <c r="DX264" i="1" s="1"/>
  <c r="DX335" i="1"/>
  <c r="CI250" i="1"/>
  <c r="CI253" i="1" s="1"/>
  <c r="CI314" i="1" s="1"/>
  <c r="CI328" i="1" s="1"/>
  <c r="CI335" i="1"/>
  <c r="CX250" i="1"/>
  <c r="CX253" i="1" s="1"/>
  <c r="CX260" i="1" s="1"/>
  <c r="CX264" i="1" s="1"/>
  <c r="CX335" i="1"/>
  <c r="FN250" i="1"/>
  <c r="FN253" i="1" s="1"/>
  <c r="FN260" i="1" s="1"/>
  <c r="FN264" i="1" s="1"/>
  <c r="FN335" i="1"/>
  <c r="L250" i="1"/>
  <c r="L253" i="1" s="1"/>
  <c r="L314" i="1" s="1"/>
  <c r="L328" i="1" s="1"/>
  <c r="L335" i="1"/>
  <c r="I250" i="1"/>
  <c r="I253" i="1" s="1"/>
  <c r="I314" i="1" s="1"/>
  <c r="I328" i="1" s="1"/>
  <c r="I335" i="1"/>
  <c r="DN250" i="1"/>
  <c r="DN253" i="1" s="1"/>
  <c r="DN314" i="1" s="1"/>
  <c r="DN328" i="1" s="1"/>
  <c r="DN335" i="1"/>
  <c r="BN250" i="1"/>
  <c r="BN253" i="1" s="1"/>
  <c r="BN269" i="1" s="1"/>
  <c r="BN335" i="1"/>
  <c r="FP250" i="1"/>
  <c r="FP253" i="1" s="1"/>
  <c r="FP260" i="1" s="1"/>
  <c r="FP264" i="1" s="1"/>
  <c r="FP335" i="1"/>
  <c r="BC250" i="1"/>
  <c r="BC253" i="1" s="1"/>
  <c r="BC269" i="1" s="1"/>
  <c r="BC296" i="1" s="1"/>
  <c r="BC305" i="1" s="1"/>
  <c r="BC335" i="1"/>
  <c r="BC337" i="1" s="1"/>
  <c r="X250" i="1"/>
  <c r="X253" i="1" s="1"/>
  <c r="X314" i="1" s="1"/>
  <c r="X328" i="1" s="1"/>
  <c r="X335" i="1"/>
  <c r="FU250" i="1"/>
  <c r="FU253" i="1" s="1"/>
  <c r="FU314" i="1" s="1"/>
  <c r="FU328" i="1" s="1"/>
  <c r="FU335" i="1"/>
  <c r="DI250" i="1"/>
  <c r="DI253" i="1" s="1"/>
  <c r="DI260" i="1" s="1"/>
  <c r="DI264" i="1" s="1"/>
  <c r="DI335" i="1"/>
  <c r="DB250" i="1"/>
  <c r="DB253" i="1" s="1"/>
  <c r="DB314" i="1" s="1"/>
  <c r="DB328" i="1" s="1"/>
  <c r="DB335" i="1"/>
  <c r="CC229" i="1"/>
  <c r="CC233" i="1" s="1"/>
  <c r="CC238" i="1" s="1"/>
  <c r="CC239" i="1" s="1"/>
  <c r="FG244" i="1"/>
  <c r="FX229" i="1"/>
  <c r="FX233" i="1" s="1"/>
  <c r="FX238" i="1" s="1"/>
  <c r="FX239" i="1" s="1"/>
  <c r="BT244" i="1"/>
  <c r="FR229" i="1"/>
  <c r="FR233" i="1" s="1"/>
  <c r="FR238" i="1" s="1"/>
  <c r="FR239" i="1" s="1"/>
  <c r="ES229" i="1"/>
  <c r="ES233" i="1" s="1"/>
  <c r="ES238" i="1" s="1"/>
  <c r="ES239" i="1" s="1"/>
  <c r="EQ229" i="1"/>
  <c r="EQ233" i="1" s="1"/>
  <c r="EQ238" i="1" s="1"/>
  <c r="EQ239" i="1" s="1"/>
  <c r="FW229" i="1"/>
  <c r="FW233" i="1" s="1"/>
  <c r="FW238" i="1" s="1"/>
  <c r="FW239" i="1" s="1"/>
  <c r="AW229" i="1"/>
  <c r="AW233" i="1" s="1"/>
  <c r="AW238" i="1" s="1"/>
  <c r="AW239" i="1" s="1"/>
  <c r="BU244" i="1"/>
  <c r="EX229" i="1"/>
  <c r="EX233" i="1" s="1"/>
  <c r="EX238" i="1" s="1"/>
  <c r="EX239" i="1" s="1"/>
  <c r="EP229" i="1"/>
  <c r="EP233" i="1" s="1"/>
  <c r="EP238" i="1" s="1"/>
  <c r="EP239" i="1" s="1"/>
  <c r="DV229" i="1"/>
  <c r="DV233" i="1" s="1"/>
  <c r="DV238" i="1" s="1"/>
  <c r="DV239" i="1" s="1"/>
  <c r="BX244" i="1"/>
  <c r="CN229" i="1"/>
  <c r="CN233" i="1" s="1"/>
  <c r="CN238" i="1" s="1"/>
  <c r="CN239" i="1" s="1"/>
  <c r="FH229" i="1"/>
  <c r="FH233" i="1" s="1"/>
  <c r="FH238" i="1" s="1"/>
  <c r="FH239" i="1" s="1"/>
  <c r="DD244" i="1"/>
  <c r="EC244" i="1"/>
  <c r="DW229" i="1"/>
  <c r="DW233" i="1" s="1"/>
  <c r="DW238" i="1" s="1"/>
  <c r="DW239" i="1" s="1"/>
  <c r="FL229" i="1"/>
  <c r="FL233" i="1" s="1"/>
  <c r="FL238" i="1" s="1"/>
  <c r="FL239" i="1" s="1"/>
  <c r="EJ229" i="1"/>
  <c r="EJ233" i="1" s="1"/>
  <c r="EJ238" i="1" s="1"/>
  <c r="EJ239" i="1" s="1"/>
  <c r="EK229" i="1"/>
  <c r="EK233" i="1" s="1"/>
  <c r="EK238" i="1" s="1"/>
  <c r="EK239" i="1" s="1"/>
  <c r="CS296" i="1"/>
  <c r="CS305" i="1" s="1"/>
  <c r="BK229" i="1"/>
  <c r="BK233" i="1" s="1"/>
  <c r="BK238" i="1" s="1"/>
  <c r="BK239" i="1" s="1"/>
  <c r="CB229" i="1"/>
  <c r="CB233" i="1" s="1"/>
  <c r="CB238" i="1" s="1"/>
  <c r="CB239" i="1" s="1"/>
  <c r="DG244" i="1"/>
  <c r="EH244" i="1"/>
  <c r="FD229" i="1"/>
  <c r="FD233" i="1" s="1"/>
  <c r="FD238" i="1" s="1"/>
  <c r="FD239" i="1" s="1"/>
  <c r="AG229" i="1"/>
  <c r="AG233" i="1" s="1"/>
  <c r="AG238" i="1" s="1"/>
  <c r="AG239" i="1" s="1"/>
  <c r="T229" i="1"/>
  <c r="T233" i="1" s="1"/>
  <c r="T238" i="1" s="1"/>
  <c r="T239" i="1" s="1"/>
  <c r="DE229" i="1"/>
  <c r="DE233" i="1" s="1"/>
  <c r="DE238" i="1" s="1"/>
  <c r="DE239" i="1" s="1"/>
  <c r="CA229" i="1"/>
  <c r="CA233" i="1" s="1"/>
  <c r="CA238" i="1" s="1"/>
  <c r="CA239" i="1" s="1"/>
  <c r="C212" i="2"/>
  <c r="C217" i="2" s="1"/>
  <c r="H33" i="2"/>
  <c r="I31" i="2"/>
  <c r="D207" i="2"/>
  <c r="BS244" i="1"/>
  <c r="O244" i="1"/>
  <c r="R244" i="1"/>
  <c r="BA244" i="1"/>
  <c r="AQ244" i="1"/>
  <c r="BG244" i="1"/>
  <c r="FT244" i="1"/>
  <c r="DZ244" i="1"/>
  <c r="EV244" i="1"/>
  <c r="EF244" i="1"/>
  <c r="BF244" i="1"/>
  <c r="CM244" i="1"/>
  <c r="V244" i="1"/>
  <c r="BJ244" i="1"/>
  <c r="DO244" i="1"/>
  <c r="AO244" i="1"/>
  <c r="BW244" i="1"/>
  <c r="BM244" i="1"/>
  <c r="S244" i="1"/>
  <c r="FC244" i="1"/>
  <c r="AF244" i="1"/>
  <c r="CE244" i="1"/>
  <c r="BO244" i="1"/>
  <c r="DS244" i="1"/>
  <c r="AH244" i="1"/>
  <c r="AR244" i="1"/>
  <c r="CR244" i="1"/>
  <c r="CF244" i="1"/>
  <c r="X275" i="1"/>
  <c r="X78" i="1"/>
  <c r="G244" i="1"/>
  <c r="Q275" i="1"/>
  <c r="Q78" i="1"/>
  <c r="EI244" i="1"/>
  <c r="CD244" i="1"/>
  <c r="FM229" i="1"/>
  <c r="FM233" i="1" s="1"/>
  <c r="FM238" i="1" s="1"/>
  <c r="FM239" i="1" s="1"/>
  <c r="AD229" i="1"/>
  <c r="AD233" i="1" s="1"/>
  <c r="AD238" i="1" s="1"/>
  <c r="AD239" i="1" s="1"/>
  <c r="CK229" i="1"/>
  <c r="CK233" i="1" s="1"/>
  <c r="CK238" i="1" s="1"/>
  <c r="CK239" i="1" s="1"/>
  <c r="CT229" i="1"/>
  <c r="CT233" i="1" s="1"/>
  <c r="CT238" i="1" s="1"/>
  <c r="CT239" i="1" s="1"/>
  <c r="EA229" i="1"/>
  <c r="EA233" i="1" s="1"/>
  <c r="EA238" i="1" s="1"/>
  <c r="EA239" i="1" s="1"/>
  <c r="ER244" i="1"/>
  <c r="EL244" i="1"/>
  <c r="CQ244" i="1"/>
  <c r="DF244" i="1"/>
  <c r="DR275" i="1"/>
  <c r="DR78" i="1"/>
  <c r="DC315" i="1"/>
  <c r="DC273" i="1"/>
  <c r="I275" i="1"/>
  <c r="I78" i="1"/>
  <c r="FK244" i="1"/>
  <c r="H229" i="1"/>
  <c r="H233" i="1" s="1"/>
  <c r="H238" i="1" s="1"/>
  <c r="H239" i="1" s="1"/>
  <c r="DJ275" i="1"/>
  <c r="DJ78" i="1"/>
  <c r="K229" i="1"/>
  <c r="K233" i="1" s="1"/>
  <c r="K238" i="1" s="1"/>
  <c r="K239" i="1" s="1"/>
  <c r="AY229" i="1"/>
  <c r="AY233" i="1" s="1"/>
  <c r="AY238" i="1" s="1"/>
  <c r="AY239" i="1" s="1"/>
  <c r="DH229" i="1"/>
  <c r="DH233" i="1" s="1"/>
  <c r="DH238" i="1" s="1"/>
  <c r="DH239" i="1" s="1"/>
  <c r="AA229" i="1"/>
  <c r="AA233" i="1" s="1"/>
  <c r="AA238" i="1" s="1"/>
  <c r="AA239" i="1" s="1"/>
  <c r="EE244" i="1"/>
  <c r="U244" i="1"/>
  <c r="L275" i="1"/>
  <c r="L78" i="1"/>
  <c r="AP244" i="1"/>
  <c r="BP229" i="1"/>
  <c r="BP233" i="1" s="1"/>
  <c r="BP238" i="1" s="1"/>
  <c r="BP239" i="1" s="1"/>
  <c r="EB244" i="1"/>
  <c r="Y315" i="1"/>
  <c r="Y273" i="1"/>
  <c r="FI244" i="1"/>
  <c r="BV244" i="1"/>
  <c r="FZ203" i="1"/>
  <c r="CW244" i="1"/>
  <c r="AL244" i="1"/>
  <c r="N229" i="1"/>
  <c r="N233" i="1" s="1"/>
  <c r="N238" i="1" s="1"/>
  <c r="N239" i="1" s="1"/>
  <c r="BH229" i="1"/>
  <c r="BH233" i="1" s="1"/>
  <c r="BH238" i="1" s="1"/>
  <c r="BH239" i="1" s="1"/>
  <c r="AB229" i="1"/>
  <c r="AB233" i="1" s="1"/>
  <c r="AB238" i="1" s="1"/>
  <c r="AB239" i="1" s="1"/>
  <c r="ED229" i="1"/>
  <c r="ED233" i="1" s="1"/>
  <c r="ED238" i="1" s="1"/>
  <c r="ED239" i="1" s="1"/>
  <c r="DU229" i="1"/>
  <c r="DU233" i="1" s="1"/>
  <c r="DU238" i="1" s="1"/>
  <c r="DU239" i="1" s="1"/>
  <c r="CI275" i="1"/>
  <c r="CI78" i="1"/>
  <c r="CV229" i="1"/>
  <c r="CV233" i="1" s="1"/>
  <c r="CV238" i="1" s="1"/>
  <c r="CV239" i="1" s="1"/>
  <c r="CZ244" i="1"/>
  <c r="CX275" i="1"/>
  <c r="CX78" i="1"/>
  <c r="EZ244" i="1"/>
  <c r="FJ244" i="1"/>
  <c r="W244" i="1"/>
  <c r="DI275" i="1"/>
  <c r="DI78" i="1"/>
  <c r="DQ244" i="1"/>
  <c r="FU275" i="1"/>
  <c r="FU78" i="1"/>
  <c r="AV244" i="1"/>
  <c r="AS244" i="1"/>
  <c r="AJ244" i="1"/>
  <c r="AC244" i="1"/>
  <c r="DT244" i="1"/>
  <c r="CL244" i="1"/>
  <c r="CJ244" i="1"/>
  <c r="EY275" i="1"/>
  <c r="EY78" i="1"/>
  <c r="BN275" i="1"/>
  <c r="BN78" i="1"/>
  <c r="EN275" i="1"/>
  <c r="EN78" i="1"/>
  <c r="CO229" i="1"/>
  <c r="CO233" i="1" s="1"/>
  <c r="CO238" i="1" s="1"/>
  <c r="CO239" i="1" s="1"/>
  <c r="P229" i="1"/>
  <c r="P233" i="1" s="1"/>
  <c r="P238" i="1" s="1"/>
  <c r="P239" i="1" s="1"/>
  <c r="FF229" i="1"/>
  <c r="FF233" i="1" s="1"/>
  <c r="FF238" i="1" s="1"/>
  <c r="FF239" i="1" s="1"/>
  <c r="EW244" i="1"/>
  <c r="FO275" i="1"/>
  <c r="FO78" i="1"/>
  <c r="AE229" i="1"/>
  <c r="AE233" i="1" s="1"/>
  <c r="AE238" i="1" s="1"/>
  <c r="AE239" i="1" s="1"/>
  <c r="EG229" i="1"/>
  <c r="EG233" i="1" s="1"/>
  <c r="EG238" i="1" s="1"/>
  <c r="EG239" i="1" s="1"/>
  <c r="BL229" i="1"/>
  <c r="BL233" i="1" s="1"/>
  <c r="BL238" i="1" s="1"/>
  <c r="BL239" i="1" s="1"/>
  <c r="BB244" i="1"/>
  <c r="AX229" i="1"/>
  <c r="AX233" i="1" s="1"/>
  <c r="AX238" i="1" s="1"/>
  <c r="AX239" i="1" s="1"/>
  <c r="AT244" i="1"/>
  <c r="CH229" i="1"/>
  <c r="CH233" i="1" s="1"/>
  <c r="CH238" i="1" s="1"/>
  <c r="CH239" i="1" s="1"/>
  <c r="AZ314" i="1"/>
  <c r="AZ269" i="1"/>
  <c r="AI229" i="1"/>
  <c r="AI233" i="1" s="1"/>
  <c r="AI238" i="1" s="1"/>
  <c r="AI239" i="1" s="1"/>
  <c r="Z229" i="1"/>
  <c r="Z233" i="1" s="1"/>
  <c r="Z238" i="1" s="1"/>
  <c r="Z239" i="1" s="1"/>
  <c r="BD229" i="1"/>
  <c r="BD233" i="1" s="1"/>
  <c r="BD238" i="1" s="1"/>
  <c r="BD239" i="1" s="1"/>
  <c r="CP229" i="1"/>
  <c r="CP233" i="1" s="1"/>
  <c r="CP238" i="1" s="1"/>
  <c r="CP239" i="1" s="1"/>
  <c r="BE229" i="1"/>
  <c r="BE233" i="1" s="1"/>
  <c r="BE238" i="1" s="1"/>
  <c r="BE239" i="1" s="1"/>
  <c r="DX275" i="1"/>
  <c r="DX78" i="1"/>
  <c r="BI229" i="1"/>
  <c r="BI233" i="1" s="1"/>
  <c r="BI238" i="1" s="1"/>
  <c r="BI239" i="1" s="1"/>
  <c r="E244" i="1"/>
  <c r="FE229" i="1"/>
  <c r="FE233" i="1" s="1"/>
  <c r="FE238" i="1" s="1"/>
  <c r="FE239" i="1" s="1"/>
  <c r="F244" i="1"/>
  <c r="AN244" i="1"/>
  <c r="CG229" i="1"/>
  <c r="CG233" i="1" s="1"/>
  <c r="CG238" i="1" s="1"/>
  <c r="CG239" i="1" s="1"/>
  <c r="D229" i="1"/>
  <c r="D233" i="1" s="1"/>
  <c r="D238" i="1" s="1"/>
  <c r="D239" i="1" s="1"/>
  <c r="FN275" i="1"/>
  <c r="FN78" i="1"/>
  <c r="FV275" i="1"/>
  <c r="FV78" i="1"/>
  <c r="AZ275" i="1"/>
  <c r="AZ78" i="1"/>
  <c r="FZ204" i="1"/>
  <c r="FZ159" i="1"/>
  <c r="GB159" i="1" s="1"/>
  <c r="CY229" i="1"/>
  <c r="CY233" i="1" s="1"/>
  <c r="CY238" i="1" s="1"/>
  <c r="CY239" i="1" s="1"/>
  <c r="BZ229" i="1"/>
  <c r="BZ233" i="1" s="1"/>
  <c r="BZ238" i="1" s="1"/>
  <c r="BZ239" i="1" s="1"/>
  <c r="EM229" i="1"/>
  <c r="EM233" i="1" s="1"/>
  <c r="EM238" i="1" s="1"/>
  <c r="EM239" i="1" s="1"/>
  <c r="FA229" i="1"/>
  <c r="FA233" i="1" s="1"/>
  <c r="FA238" i="1" s="1"/>
  <c r="FA239" i="1" s="1"/>
  <c r="CU244" i="1"/>
  <c r="DN275" i="1"/>
  <c r="DN78" i="1"/>
  <c r="ET229" i="1"/>
  <c r="ET233" i="1" s="1"/>
  <c r="ET238" i="1" s="1"/>
  <c r="ET239" i="1" s="1"/>
  <c r="DB275" i="1"/>
  <c r="DB78" i="1"/>
  <c r="FB229" i="1"/>
  <c r="FB233" i="1" s="1"/>
  <c r="FB238" i="1" s="1"/>
  <c r="FB239" i="1" s="1"/>
  <c r="FQ244" i="1"/>
  <c r="BQ229" i="1"/>
  <c r="BQ233" i="1" s="1"/>
  <c r="BQ238" i="1" s="1"/>
  <c r="BQ239" i="1" s="1"/>
  <c r="AK244" i="1"/>
  <c r="J275" i="1"/>
  <c r="J78" i="1"/>
  <c r="M275" i="1"/>
  <c r="M78" i="1"/>
  <c r="FP275" i="1"/>
  <c r="FP78" i="1"/>
  <c r="BC275" i="1"/>
  <c r="BC78" i="1"/>
  <c r="CU325" i="1" l="1"/>
  <c r="AN325" i="1"/>
  <c r="DQ325" i="1"/>
  <c r="BV325" i="1"/>
  <c r="FK325" i="1"/>
  <c r="DF325" i="1"/>
  <c r="EL325" i="1"/>
  <c r="EH325" i="1"/>
  <c r="EC325" i="1"/>
  <c r="AK325" i="1"/>
  <c r="E325" i="1"/>
  <c r="BB325" i="1"/>
  <c r="AV325" i="1"/>
  <c r="W325" i="1"/>
  <c r="CZ325" i="1"/>
  <c r="EB325" i="1"/>
  <c r="AP325" i="1"/>
  <c r="U325" i="1"/>
  <c r="AH325" i="1"/>
  <c r="AF325" i="1"/>
  <c r="S325" i="1"/>
  <c r="DO325" i="1"/>
  <c r="BF325" i="1"/>
  <c r="FT325" i="1"/>
  <c r="R325" i="1"/>
  <c r="BS325" i="1"/>
  <c r="BX325" i="1"/>
  <c r="FI325" i="1"/>
  <c r="CF325" i="1"/>
  <c r="AR325" i="1"/>
  <c r="DG325" i="1"/>
  <c r="DD325" i="1"/>
  <c r="BU325" i="1"/>
  <c r="CC325" i="1"/>
  <c r="BR325" i="1"/>
  <c r="BY325" i="1"/>
  <c r="BY326" i="1" s="1"/>
  <c r="FQ325" i="1"/>
  <c r="AJ325" i="1"/>
  <c r="CJ325" i="1"/>
  <c r="DT325" i="1"/>
  <c r="EZ325" i="1"/>
  <c r="CW325" i="1"/>
  <c r="ER325" i="1"/>
  <c r="CD325" i="1"/>
  <c r="CR325" i="1"/>
  <c r="BO325" i="1"/>
  <c r="BW325" i="1"/>
  <c r="V325" i="1"/>
  <c r="EV325" i="1"/>
  <c r="AQ325" i="1"/>
  <c r="FG325" i="1"/>
  <c r="DL325" i="1"/>
  <c r="F325" i="1"/>
  <c r="AT325" i="1"/>
  <c r="DL78" i="1"/>
  <c r="CQ325" i="1"/>
  <c r="EW325" i="1"/>
  <c r="DL275" i="1"/>
  <c r="CL325" i="1"/>
  <c r="AC325" i="1"/>
  <c r="AS325" i="1"/>
  <c r="FJ325" i="1"/>
  <c r="AL325" i="1"/>
  <c r="EE325" i="1"/>
  <c r="EI325" i="1"/>
  <c r="G325" i="1"/>
  <c r="DS325" i="1"/>
  <c r="CE325" i="1"/>
  <c r="FC325" i="1"/>
  <c r="BM325" i="1"/>
  <c r="AO325" i="1"/>
  <c r="BJ325" i="1"/>
  <c r="CM325" i="1"/>
  <c r="EF325" i="1"/>
  <c r="DZ325" i="1"/>
  <c r="BG325" i="1"/>
  <c r="BA325" i="1"/>
  <c r="O325" i="1"/>
  <c r="FS260" i="1"/>
  <c r="FS264" i="1" s="1"/>
  <c r="FO325" i="1"/>
  <c r="DM228" i="1"/>
  <c r="DM225" i="1"/>
  <c r="DM229" i="1" s="1"/>
  <c r="DM233" i="1" s="1"/>
  <c r="DM238" i="1" s="1"/>
  <c r="DM237" i="1"/>
  <c r="DM227" i="1"/>
  <c r="DM219" i="1"/>
  <c r="FO314" i="1"/>
  <c r="FO328" i="1" s="1"/>
  <c r="BT325" i="1"/>
  <c r="DR250" i="1"/>
  <c r="DR253" i="1" s="1"/>
  <c r="DR314" i="1" s="1"/>
  <c r="DR328" i="1" s="1"/>
  <c r="BY275" i="1"/>
  <c r="BY78" i="1"/>
  <c r="FO335" i="1"/>
  <c r="DY329" i="1"/>
  <c r="EU260" i="1"/>
  <c r="EU264" i="1" s="1"/>
  <c r="EU315" i="1" s="1"/>
  <c r="EU329" i="1" s="1"/>
  <c r="DY273" i="1"/>
  <c r="EU269" i="1"/>
  <c r="BR78" i="1"/>
  <c r="FV335" i="1"/>
  <c r="EU335" i="1"/>
  <c r="AU260" i="1"/>
  <c r="AU264" i="1" s="1"/>
  <c r="AU273" i="1" s="1"/>
  <c r="BR275" i="1"/>
  <c r="DK273" i="1"/>
  <c r="BR335" i="1"/>
  <c r="EY335" i="1"/>
  <c r="FS269" i="1"/>
  <c r="FS314" i="1"/>
  <c r="FS328" i="1" s="1"/>
  <c r="AU314" i="1"/>
  <c r="AU328" i="1" s="1"/>
  <c r="CX269" i="1"/>
  <c r="DA315" i="1"/>
  <c r="DA329" i="1" s="1"/>
  <c r="J314" i="1"/>
  <c r="J328" i="1" s="1"/>
  <c r="DA296" i="1"/>
  <c r="DA305" i="1" s="1"/>
  <c r="DL314" i="1"/>
  <c r="DL328" i="1" s="1"/>
  <c r="DJ269" i="1"/>
  <c r="DJ296" i="1" s="1"/>
  <c r="DJ305" i="1" s="1"/>
  <c r="M269" i="1"/>
  <c r="DX269" i="1"/>
  <c r="CS273" i="1"/>
  <c r="BY269" i="1"/>
  <c r="BY296" i="1" s="1"/>
  <c r="BY305" i="1" s="1"/>
  <c r="AM314" i="1"/>
  <c r="AM328" i="1" s="1"/>
  <c r="AM269" i="1"/>
  <c r="AM260" i="1"/>
  <c r="AM264" i="1" s="1"/>
  <c r="EY269" i="1"/>
  <c r="Y296" i="1"/>
  <c r="Y305" i="1" s="1"/>
  <c r="DC296" i="1"/>
  <c r="DC305" i="1" s="1"/>
  <c r="Q260" i="1"/>
  <c r="Q264" i="1" s="1"/>
  <c r="Q315" i="1" s="1"/>
  <c r="BN314" i="1"/>
  <c r="BN328" i="1" s="1"/>
  <c r="CX314" i="1"/>
  <c r="CX328" i="1" s="1"/>
  <c r="FP269" i="1"/>
  <c r="FP296" i="1" s="1"/>
  <c r="FP305" i="1" s="1"/>
  <c r="DJ314" i="1"/>
  <c r="DJ328" i="1" s="1"/>
  <c r="I260" i="1"/>
  <c r="I264" i="1" s="1"/>
  <c r="I315" i="1" s="1"/>
  <c r="I329" i="1" s="1"/>
  <c r="DR260" i="1"/>
  <c r="DR264" i="1" s="1"/>
  <c r="DR315" i="1" s="1"/>
  <c r="DX314" i="1"/>
  <c r="DX328" i="1" s="1"/>
  <c r="FO264" i="1"/>
  <c r="FO315" i="1" s="1"/>
  <c r="DI314" i="1"/>
  <c r="DI328" i="1" s="1"/>
  <c r="FP314" i="1"/>
  <c r="FP328" i="1" s="1"/>
  <c r="M260" i="1"/>
  <c r="M264" i="1" s="1"/>
  <c r="M315" i="1" s="1"/>
  <c r="M329" i="1" s="1"/>
  <c r="DL269" i="1"/>
  <c r="I269" i="1"/>
  <c r="DP273" i="1"/>
  <c r="DB260" i="1"/>
  <c r="DB264" i="1" s="1"/>
  <c r="DB315" i="1" s="1"/>
  <c r="BC314" i="1"/>
  <c r="BC328" i="1" s="1"/>
  <c r="J260" i="1"/>
  <c r="J264" i="1" s="1"/>
  <c r="J273" i="1" s="1"/>
  <c r="EN269" i="1"/>
  <c r="FN269" i="1"/>
  <c r="CI269" i="1"/>
  <c r="EY314" i="1"/>
  <c r="EY328" i="1" s="1"/>
  <c r="X269" i="1"/>
  <c r="X296" i="1" s="1"/>
  <c r="X305" i="1" s="1"/>
  <c r="BR260" i="1"/>
  <c r="BR264" i="1" s="1"/>
  <c r="BR315" i="1" s="1"/>
  <c r="FV260" i="1"/>
  <c r="FV264" i="1" s="1"/>
  <c r="FV273" i="1" s="1"/>
  <c r="DP296" i="1"/>
  <c r="DP305" i="1" s="1"/>
  <c r="FN314" i="1"/>
  <c r="FN328" i="1" s="1"/>
  <c r="CI260" i="1"/>
  <c r="CI264" i="1" s="1"/>
  <c r="CI315" i="1" s="1"/>
  <c r="DB269" i="1"/>
  <c r="DB296" i="1" s="1"/>
  <c r="DB305" i="1" s="1"/>
  <c r="DN260" i="1"/>
  <c r="DN264" i="1" s="1"/>
  <c r="DN315" i="1" s="1"/>
  <c r="BY314" i="1"/>
  <c r="BY328" i="1" s="1"/>
  <c r="EN314" i="1"/>
  <c r="EN328" i="1" s="1"/>
  <c r="FU260" i="1"/>
  <c r="FU264" i="1" s="1"/>
  <c r="FU315" i="1" s="1"/>
  <c r="FU329" i="1" s="1"/>
  <c r="Q269" i="1"/>
  <c r="Q296" i="1" s="1"/>
  <c r="Q305" i="1" s="1"/>
  <c r="BR269" i="1"/>
  <c r="BR296" i="1" s="1"/>
  <c r="BR305" i="1" s="1"/>
  <c r="FV269" i="1"/>
  <c r="FV296" i="1" s="1"/>
  <c r="FV305" i="1" s="1"/>
  <c r="FU269" i="1"/>
  <c r="BC260" i="1"/>
  <c r="BC264" i="1" s="1"/>
  <c r="BC273" i="1" s="1"/>
  <c r="DN269" i="1"/>
  <c r="DN296" i="1" s="1"/>
  <c r="DN305" i="1" s="1"/>
  <c r="BN260" i="1"/>
  <c r="BN264" i="1" s="1"/>
  <c r="BN315" i="1" s="1"/>
  <c r="X260" i="1"/>
  <c r="X264" i="1" s="1"/>
  <c r="X273" i="1" s="1"/>
  <c r="L260" i="1"/>
  <c r="L264" i="1" s="1"/>
  <c r="L273" i="1" s="1"/>
  <c r="DI269" i="1"/>
  <c r="DI296" i="1" s="1"/>
  <c r="DI305" i="1" s="1"/>
  <c r="L269" i="1"/>
  <c r="L296" i="1" s="1"/>
  <c r="L305" i="1" s="1"/>
  <c r="EO335" i="1"/>
  <c r="EO269" i="1"/>
  <c r="EO260" i="1"/>
  <c r="EO264" i="1" s="1"/>
  <c r="EO314" i="1"/>
  <c r="FO269" i="1"/>
  <c r="FO296" i="1" s="1"/>
  <c r="FO305" i="1" s="1"/>
  <c r="AJ250" i="1"/>
  <c r="AJ253" i="1" s="1"/>
  <c r="AJ314" i="1" s="1"/>
  <c r="AJ328" i="1" s="1"/>
  <c r="AJ335" i="1"/>
  <c r="EZ250" i="1"/>
  <c r="EZ253" i="1" s="1"/>
  <c r="EZ314" i="1" s="1"/>
  <c r="EZ328" i="1" s="1"/>
  <c r="EZ335" i="1"/>
  <c r="AL250" i="1"/>
  <c r="AL253" i="1" s="1"/>
  <c r="AL269" i="1" s="1"/>
  <c r="AL296" i="1" s="1"/>
  <c r="AL305" i="1" s="1"/>
  <c r="AL335" i="1"/>
  <c r="BV250" i="1"/>
  <c r="BV253" i="1" s="1"/>
  <c r="BV260" i="1" s="1"/>
  <c r="BV264" i="1" s="1"/>
  <c r="BV335" i="1"/>
  <c r="CD250" i="1"/>
  <c r="CD253" i="1" s="1"/>
  <c r="CD260" i="1" s="1"/>
  <c r="CD264" i="1" s="1"/>
  <c r="CD335" i="1"/>
  <c r="DG250" i="1"/>
  <c r="DG253" i="1" s="1"/>
  <c r="DG260" i="1" s="1"/>
  <c r="DG264" i="1" s="1"/>
  <c r="DG335" i="1"/>
  <c r="EC250" i="1"/>
  <c r="EC253" i="1" s="1"/>
  <c r="EC260" i="1" s="1"/>
  <c r="EC264" i="1" s="1"/>
  <c r="EC335" i="1"/>
  <c r="BT250" i="1"/>
  <c r="BT253" i="1" s="1"/>
  <c r="BT260" i="1" s="1"/>
  <c r="BT264" i="1" s="1"/>
  <c r="BT335" i="1"/>
  <c r="FG250" i="1"/>
  <c r="FG253" i="1" s="1"/>
  <c r="FG260" i="1" s="1"/>
  <c r="FG264" i="1" s="1"/>
  <c r="FG335" i="1"/>
  <c r="AN250" i="1"/>
  <c r="AN253" i="1" s="1"/>
  <c r="AN269" i="1" s="1"/>
  <c r="AN296" i="1" s="1"/>
  <c r="AN305" i="1" s="1"/>
  <c r="AN335" i="1"/>
  <c r="E250" i="1"/>
  <c r="E253" i="1" s="1"/>
  <c r="E260" i="1" s="1"/>
  <c r="E264" i="1" s="1"/>
  <c r="E335" i="1"/>
  <c r="AT250" i="1"/>
  <c r="AT253" i="1" s="1"/>
  <c r="AT260" i="1" s="1"/>
  <c r="AT264" i="1" s="1"/>
  <c r="AT335" i="1"/>
  <c r="EW250" i="1"/>
  <c r="EW253" i="1" s="1"/>
  <c r="EW269" i="1" s="1"/>
  <c r="EW335" i="1"/>
  <c r="CL250" i="1"/>
  <c r="CL253" i="1" s="1"/>
  <c r="CL260" i="1" s="1"/>
  <c r="CL264" i="1" s="1"/>
  <c r="CL335" i="1"/>
  <c r="AC250" i="1"/>
  <c r="AC253" i="1" s="1"/>
  <c r="AC314" i="1" s="1"/>
  <c r="AC328" i="1" s="1"/>
  <c r="AC335" i="1"/>
  <c r="AS250" i="1"/>
  <c r="AS253" i="1" s="1"/>
  <c r="AS269" i="1" s="1"/>
  <c r="AS296" i="1" s="1"/>
  <c r="AS305" i="1" s="1"/>
  <c r="AS335" i="1"/>
  <c r="FJ250" i="1"/>
  <c r="FJ253" i="1" s="1"/>
  <c r="FJ260" i="1" s="1"/>
  <c r="FJ264" i="1" s="1"/>
  <c r="FJ335" i="1"/>
  <c r="EB250" i="1"/>
  <c r="EB253" i="1" s="1"/>
  <c r="EB314" i="1" s="1"/>
  <c r="EB328" i="1" s="1"/>
  <c r="EB335" i="1"/>
  <c r="FK250" i="1"/>
  <c r="FK253" i="1" s="1"/>
  <c r="FK269" i="1" s="1"/>
  <c r="FK335" i="1"/>
  <c r="CQ250" i="1"/>
  <c r="CQ253" i="1" s="1"/>
  <c r="CQ269" i="1" s="1"/>
  <c r="CQ296" i="1" s="1"/>
  <c r="CQ305" i="1" s="1"/>
  <c r="CQ335" i="1"/>
  <c r="CF250" i="1"/>
  <c r="CF253" i="1" s="1"/>
  <c r="CF260" i="1" s="1"/>
  <c r="CF264" i="1" s="1"/>
  <c r="CF335" i="1"/>
  <c r="DS250" i="1"/>
  <c r="DS253" i="1" s="1"/>
  <c r="DS269" i="1" s="1"/>
  <c r="DS335" i="1"/>
  <c r="CE250" i="1"/>
  <c r="CE253" i="1" s="1"/>
  <c r="CE314" i="1" s="1"/>
  <c r="CE328" i="1" s="1"/>
  <c r="CE335" i="1"/>
  <c r="FC250" i="1"/>
  <c r="FC253" i="1" s="1"/>
  <c r="FC314" i="1" s="1"/>
  <c r="FC328" i="1" s="1"/>
  <c r="FC335" i="1"/>
  <c r="BM250" i="1"/>
  <c r="BM253" i="1" s="1"/>
  <c r="BM314" i="1" s="1"/>
  <c r="BM328" i="1" s="1"/>
  <c r="BM335" i="1"/>
  <c r="AO250" i="1"/>
  <c r="AO253" i="1" s="1"/>
  <c r="AO260" i="1" s="1"/>
  <c r="AO264" i="1" s="1"/>
  <c r="AO335" i="1"/>
  <c r="BJ250" i="1"/>
  <c r="BJ253" i="1" s="1"/>
  <c r="BJ269" i="1" s="1"/>
  <c r="BJ296" i="1" s="1"/>
  <c r="BJ305" i="1" s="1"/>
  <c r="BJ335" i="1"/>
  <c r="CM250" i="1"/>
  <c r="CM253" i="1" s="1"/>
  <c r="CM269" i="1" s="1"/>
  <c r="CM296" i="1" s="1"/>
  <c r="CM305" i="1" s="1"/>
  <c r="CM335" i="1"/>
  <c r="DZ250" i="1"/>
  <c r="DZ253" i="1" s="1"/>
  <c r="DZ260" i="1" s="1"/>
  <c r="DZ264" i="1" s="1"/>
  <c r="DZ335" i="1"/>
  <c r="BG250" i="1"/>
  <c r="BG253" i="1" s="1"/>
  <c r="BG314" i="1" s="1"/>
  <c r="BG328" i="1" s="1"/>
  <c r="BG335" i="1"/>
  <c r="BA250" i="1"/>
  <c r="BA253" i="1" s="1"/>
  <c r="BA269" i="1" s="1"/>
  <c r="BA296" i="1" s="1"/>
  <c r="BA305" i="1" s="1"/>
  <c r="BA335" i="1"/>
  <c r="O250" i="1"/>
  <c r="O253" i="1" s="1"/>
  <c r="O260" i="1" s="1"/>
  <c r="O264" i="1" s="1"/>
  <c r="O335" i="1"/>
  <c r="BX250" i="1"/>
  <c r="BX253" i="1" s="1"/>
  <c r="BX314" i="1" s="1"/>
  <c r="BX328" i="1" s="1"/>
  <c r="BX335" i="1"/>
  <c r="FQ250" i="1"/>
  <c r="FQ253" i="1" s="1"/>
  <c r="FQ260" i="1" s="1"/>
  <c r="FQ264" i="1" s="1"/>
  <c r="FQ335" i="1"/>
  <c r="AK250" i="1"/>
  <c r="AK253" i="1" s="1"/>
  <c r="AK314" i="1" s="1"/>
  <c r="AK328" i="1" s="1"/>
  <c r="AK335" i="1"/>
  <c r="CU250" i="1"/>
  <c r="CU253" i="1" s="1"/>
  <c r="CU314" i="1" s="1"/>
  <c r="CU328" i="1" s="1"/>
  <c r="CU335" i="1"/>
  <c r="DQ250" i="1"/>
  <c r="DQ253" i="1" s="1"/>
  <c r="DQ269" i="1" s="1"/>
  <c r="DQ335" i="1"/>
  <c r="CW250" i="1"/>
  <c r="CW253" i="1" s="1"/>
  <c r="CW314" i="1" s="1"/>
  <c r="CW328" i="1" s="1"/>
  <c r="CW335" i="1"/>
  <c r="FI250" i="1"/>
  <c r="FI253" i="1" s="1"/>
  <c r="FI269" i="1" s="1"/>
  <c r="FI335" i="1"/>
  <c r="AP250" i="1"/>
  <c r="AP253" i="1" s="1"/>
  <c r="AP314" i="1" s="1"/>
  <c r="AP328" i="1" s="1"/>
  <c r="AP335" i="1"/>
  <c r="U250" i="1"/>
  <c r="U253" i="1" s="1"/>
  <c r="U269" i="1" s="1"/>
  <c r="U335" i="1"/>
  <c r="ER250" i="1"/>
  <c r="ER253" i="1" s="1"/>
  <c r="ER314" i="1" s="1"/>
  <c r="ER328" i="1" s="1"/>
  <c r="ER335" i="1"/>
  <c r="EI250" i="1"/>
  <c r="EI253" i="1" s="1"/>
  <c r="EI269" i="1" s="1"/>
  <c r="EI335" i="1"/>
  <c r="AR250" i="1"/>
  <c r="AR253" i="1" s="1"/>
  <c r="AR314" i="1" s="1"/>
  <c r="AR328" i="1" s="1"/>
  <c r="AR335" i="1"/>
  <c r="EH250" i="1"/>
  <c r="EH253" i="1" s="1"/>
  <c r="EH269" i="1" s="1"/>
  <c r="EH335" i="1"/>
  <c r="DD250" i="1"/>
  <c r="DD253" i="1" s="1"/>
  <c r="DD314" i="1" s="1"/>
  <c r="DD328" i="1" s="1"/>
  <c r="DD335" i="1"/>
  <c r="BU250" i="1"/>
  <c r="BU253" i="1" s="1"/>
  <c r="BU269" i="1" s="1"/>
  <c r="BU296" i="1" s="1"/>
  <c r="BU305" i="1" s="1"/>
  <c r="BU335" i="1"/>
  <c r="F250" i="1"/>
  <c r="F253" i="1" s="1"/>
  <c r="F314" i="1" s="1"/>
  <c r="F328" i="1" s="1"/>
  <c r="F335" i="1"/>
  <c r="BB250" i="1"/>
  <c r="BB253" i="1" s="1"/>
  <c r="BB314" i="1" s="1"/>
  <c r="BB328" i="1" s="1"/>
  <c r="BB335" i="1"/>
  <c r="CJ250" i="1"/>
  <c r="CJ253" i="1" s="1"/>
  <c r="CJ260" i="1" s="1"/>
  <c r="CJ264" i="1" s="1"/>
  <c r="CJ335" i="1"/>
  <c r="DT250" i="1"/>
  <c r="DT253" i="1" s="1"/>
  <c r="DT260" i="1" s="1"/>
  <c r="DT264" i="1" s="1"/>
  <c r="DT335" i="1"/>
  <c r="AV250" i="1"/>
  <c r="AV253" i="1" s="1"/>
  <c r="AV260" i="1" s="1"/>
  <c r="AV264" i="1" s="1"/>
  <c r="AV335" i="1"/>
  <c r="W250" i="1"/>
  <c r="W253" i="1" s="1"/>
  <c r="W260" i="1" s="1"/>
  <c r="W264" i="1" s="1"/>
  <c r="W335" i="1"/>
  <c r="CZ250" i="1"/>
  <c r="CZ253" i="1" s="1"/>
  <c r="CZ260" i="1" s="1"/>
  <c r="CZ264" i="1" s="1"/>
  <c r="CZ335" i="1"/>
  <c r="EE250" i="1"/>
  <c r="EE253" i="1" s="1"/>
  <c r="EE269" i="1" s="1"/>
  <c r="EE335" i="1"/>
  <c r="DF250" i="1"/>
  <c r="DF253" i="1" s="1"/>
  <c r="DF314" i="1" s="1"/>
  <c r="DF328" i="1" s="1"/>
  <c r="DF335" i="1"/>
  <c r="EL250" i="1"/>
  <c r="EL253" i="1" s="1"/>
  <c r="EL314" i="1" s="1"/>
  <c r="EL328" i="1" s="1"/>
  <c r="EL335" i="1"/>
  <c r="G250" i="1"/>
  <c r="G253" i="1" s="1"/>
  <c r="G314" i="1" s="1"/>
  <c r="G328" i="1" s="1"/>
  <c r="G335" i="1"/>
  <c r="CR250" i="1"/>
  <c r="CR253" i="1" s="1"/>
  <c r="CR314" i="1" s="1"/>
  <c r="CR328" i="1" s="1"/>
  <c r="CR335" i="1"/>
  <c r="AH250" i="1"/>
  <c r="AH253" i="1" s="1"/>
  <c r="AH314" i="1" s="1"/>
  <c r="AH328" i="1" s="1"/>
  <c r="AH335" i="1"/>
  <c r="BO250" i="1"/>
  <c r="BO253" i="1" s="1"/>
  <c r="BO269" i="1" s="1"/>
  <c r="BO296" i="1" s="1"/>
  <c r="BO305" i="1" s="1"/>
  <c r="BO335" i="1"/>
  <c r="AF250" i="1"/>
  <c r="AF253" i="1" s="1"/>
  <c r="AF314" i="1" s="1"/>
  <c r="AF328" i="1" s="1"/>
  <c r="AF335" i="1"/>
  <c r="S250" i="1"/>
  <c r="S253" i="1" s="1"/>
  <c r="S260" i="1" s="1"/>
  <c r="S264" i="1" s="1"/>
  <c r="S335" i="1"/>
  <c r="BW250" i="1"/>
  <c r="BW253" i="1" s="1"/>
  <c r="BW260" i="1" s="1"/>
  <c r="BW264" i="1" s="1"/>
  <c r="BW335" i="1"/>
  <c r="DO250" i="1"/>
  <c r="DO253" i="1" s="1"/>
  <c r="DO260" i="1" s="1"/>
  <c r="DO264" i="1" s="1"/>
  <c r="DO335" i="1"/>
  <c r="V250" i="1"/>
  <c r="V253" i="1" s="1"/>
  <c r="V314" i="1" s="1"/>
  <c r="V328" i="1" s="1"/>
  <c r="V335" i="1"/>
  <c r="BF250" i="1"/>
  <c r="BF253" i="1" s="1"/>
  <c r="BF314" i="1" s="1"/>
  <c r="BF328" i="1" s="1"/>
  <c r="BF335" i="1"/>
  <c r="EV250" i="1"/>
  <c r="EV253" i="1" s="1"/>
  <c r="EV269" i="1" s="1"/>
  <c r="EV335" i="1"/>
  <c r="FT250" i="1"/>
  <c r="FT253" i="1" s="1"/>
  <c r="FT335" i="1"/>
  <c r="AQ250" i="1"/>
  <c r="AQ253" i="1" s="1"/>
  <c r="AQ314" i="1" s="1"/>
  <c r="AQ328" i="1" s="1"/>
  <c r="AQ335" i="1"/>
  <c r="R250" i="1"/>
  <c r="R253" i="1" s="1"/>
  <c r="R314" i="1" s="1"/>
  <c r="R328" i="1" s="1"/>
  <c r="R335" i="1"/>
  <c r="BS250" i="1"/>
  <c r="BS253" i="1" s="1"/>
  <c r="BS260" i="1" s="1"/>
  <c r="BS264" i="1" s="1"/>
  <c r="BS335" i="1"/>
  <c r="EF250" i="1"/>
  <c r="EF253" i="1" s="1"/>
  <c r="EF260" i="1" s="1"/>
  <c r="EF264" i="1" s="1"/>
  <c r="EF335" i="1"/>
  <c r="AZ322" i="1"/>
  <c r="AZ333" i="1" s="1"/>
  <c r="AZ328" i="1"/>
  <c r="DK322" i="1"/>
  <c r="DK333" i="1" s="1"/>
  <c r="DK329" i="1"/>
  <c r="CS322" i="1"/>
  <c r="CS333" i="1" s="1"/>
  <c r="CS329" i="1"/>
  <c r="DP322" i="1"/>
  <c r="DP333" i="1" s="1"/>
  <c r="DP329" i="1"/>
  <c r="Y322" i="1"/>
  <c r="Y333" i="1" s="1"/>
  <c r="Y329" i="1"/>
  <c r="DC322" i="1"/>
  <c r="DC333" i="1" s="1"/>
  <c r="DC329" i="1"/>
  <c r="CC244" i="1"/>
  <c r="CC275" i="1"/>
  <c r="CC78" i="1"/>
  <c r="FX244" i="1"/>
  <c r="FG275" i="1"/>
  <c r="FG78" i="1"/>
  <c r="BT275" i="1"/>
  <c r="BT78" i="1"/>
  <c r="FR244" i="1"/>
  <c r="DV244" i="1"/>
  <c r="BX275" i="1"/>
  <c r="BX78" i="1"/>
  <c r="EP244" i="1"/>
  <c r="AW244" i="1"/>
  <c r="BU78" i="1"/>
  <c r="BU275" i="1"/>
  <c r="DW244" i="1"/>
  <c r="CA244" i="1"/>
  <c r="DE244" i="1"/>
  <c r="DG275" i="1"/>
  <c r="DG78" i="1"/>
  <c r="J296" i="1"/>
  <c r="J305" i="1" s="1"/>
  <c r="EC275" i="1"/>
  <c r="EC78" i="1"/>
  <c r="EH78" i="1"/>
  <c r="EH275" i="1"/>
  <c r="BN296" i="1"/>
  <c r="BN305" i="1" s="1"/>
  <c r="EX244" i="1"/>
  <c r="DD78" i="1"/>
  <c r="DD275" i="1"/>
  <c r="D212" i="2"/>
  <c r="D217" i="2" s="1"/>
  <c r="I33" i="2"/>
  <c r="C219" i="2"/>
  <c r="C225" i="2"/>
  <c r="C227" i="2"/>
  <c r="C237" i="2"/>
  <c r="H36" i="2"/>
  <c r="C228" i="2"/>
  <c r="BI244" i="1"/>
  <c r="Z244" i="1"/>
  <c r="AA244" i="1"/>
  <c r="AX244" i="1"/>
  <c r="FF244" i="1"/>
  <c r="CY244" i="1"/>
  <c r="FE244" i="1"/>
  <c r="FM244" i="1"/>
  <c r="BE244" i="1"/>
  <c r="P244" i="1"/>
  <c r="AB244" i="1"/>
  <c r="BZ244" i="1"/>
  <c r="AI244" i="1"/>
  <c r="BH244" i="1"/>
  <c r="BQ244" i="1"/>
  <c r="CG244" i="1"/>
  <c r="BD244" i="1"/>
  <c r="CH244" i="1"/>
  <c r="EG244" i="1"/>
  <c r="AE244" i="1"/>
  <c r="N244" i="1"/>
  <c r="FH244" i="1"/>
  <c r="CX315" i="1"/>
  <c r="CX273" i="1"/>
  <c r="CV244" i="1"/>
  <c r="FP315" i="1"/>
  <c r="FP273" i="1"/>
  <c r="DL315" i="1"/>
  <c r="DL329" i="1" s="1"/>
  <c r="DL273" i="1"/>
  <c r="DU244" i="1"/>
  <c r="EQ244" i="1"/>
  <c r="AJ275" i="1"/>
  <c r="AJ78" i="1"/>
  <c r="FN315" i="1"/>
  <c r="FN273" i="1"/>
  <c r="AK275" i="1"/>
  <c r="AK78" i="1"/>
  <c r="FZ326" i="1"/>
  <c r="AG244" i="1"/>
  <c r="BP244" i="1"/>
  <c r="DH244" i="1"/>
  <c r="DT275" i="1"/>
  <c r="DT78" i="1"/>
  <c r="T244" i="1"/>
  <c r="AD244" i="1"/>
  <c r="W275" i="1"/>
  <c r="W276" i="1"/>
  <c r="W78" i="1"/>
  <c r="EN315" i="1"/>
  <c r="EN273" i="1"/>
  <c r="CZ275" i="1"/>
  <c r="CZ78" i="1"/>
  <c r="FD244" i="1"/>
  <c r="DI315" i="1"/>
  <c r="DI273" i="1"/>
  <c r="BV275" i="1"/>
  <c r="BV78" i="1"/>
  <c r="H244" i="1"/>
  <c r="U275" i="1"/>
  <c r="U78" i="1"/>
  <c r="EE275" i="1"/>
  <c r="EE78" i="1"/>
  <c r="FK275" i="1"/>
  <c r="FK78" i="1"/>
  <c r="DF275" i="1"/>
  <c r="DF78" i="1"/>
  <c r="AR275" i="1"/>
  <c r="AR78" i="1"/>
  <c r="CE275" i="1"/>
  <c r="CE78" i="1"/>
  <c r="BW275" i="1"/>
  <c r="BW78" i="1"/>
  <c r="CW275" i="1"/>
  <c r="CW78" i="1"/>
  <c r="EB275" i="1"/>
  <c r="EB78" i="1"/>
  <c r="AP275" i="1"/>
  <c r="AP78" i="1"/>
  <c r="EJ244" i="1"/>
  <c r="K244" i="1"/>
  <c r="EL275" i="1"/>
  <c r="EL78" i="1"/>
  <c r="EA244" i="1"/>
  <c r="CK244" i="1"/>
  <c r="CF275" i="1"/>
  <c r="CF78" i="1"/>
  <c r="CT244" i="1"/>
  <c r="AH275" i="1"/>
  <c r="AH78" i="1"/>
  <c r="BO275" i="1"/>
  <c r="BO78" i="1"/>
  <c r="FC275" i="1"/>
  <c r="FC78" i="1"/>
  <c r="BM275" i="1"/>
  <c r="BM78" i="1"/>
  <c r="DO275" i="1"/>
  <c r="DO78" i="1"/>
  <c r="V275" i="1"/>
  <c r="V78" i="1"/>
  <c r="BF275" i="1"/>
  <c r="BF78" i="1"/>
  <c r="EV275" i="1"/>
  <c r="EV78" i="1"/>
  <c r="FT275" i="1"/>
  <c r="FT78" i="1"/>
  <c r="AQ275" i="1"/>
  <c r="AQ78" i="1"/>
  <c r="R275" i="1"/>
  <c r="R78" i="1"/>
  <c r="ET244" i="1"/>
  <c r="BY315" i="1"/>
  <c r="BY273" i="1"/>
  <c r="EW275" i="1"/>
  <c r="EW78" i="1"/>
  <c r="AY244" i="1"/>
  <c r="CB244" i="1"/>
  <c r="CL275" i="1"/>
  <c r="CL78" i="1"/>
  <c r="AS275" i="1"/>
  <c r="AS78" i="1"/>
  <c r="AV275" i="1"/>
  <c r="AV78" i="1"/>
  <c r="DX315" i="1"/>
  <c r="DX273" i="1"/>
  <c r="CO244" i="1"/>
  <c r="D244" i="1"/>
  <c r="EZ275" i="1"/>
  <c r="EZ78" i="1"/>
  <c r="FQ275" i="1"/>
  <c r="FQ78" i="1"/>
  <c r="EK244" i="1"/>
  <c r="CU275" i="1"/>
  <c r="CU78" i="1"/>
  <c r="ES244" i="1"/>
  <c r="BK244" i="1"/>
  <c r="E275" i="1"/>
  <c r="E78" i="1"/>
  <c r="AT275" i="1"/>
  <c r="AT78" i="1"/>
  <c r="CN244" i="1"/>
  <c r="CJ275" i="1"/>
  <c r="CJ78" i="1"/>
  <c r="AC275" i="1"/>
  <c r="AC78" i="1"/>
  <c r="DQ275" i="1"/>
  <c r="DQ78" i="1"/>
  <c r="EY315" i="1"/>
  <c r="EY273" i="1"/>
  <c r="FI275" i="1"/>
  <c r="FI78" i="1"/>
  <c r="CQ275" i="1"/>
  <c r="CQ78" i="1"/>
  <c r="ER275" i="1"/>
  <c r="ER78" i="1"/>
  <c r="EI275" i="1"/>
  <c r="EI78" i="1"/>
  <c r="G275" i="1"/>
  <c r="G78" i="1"/>
  <c r="AF275" i="1"/>
  <c r="AF78" i="1"/>
  <c r="AO275" i="1"/>
  <c r="AO78" i="1"/>
  <c r="BS275" i="1"/>
  <c r="BS78" i="1"/>
  <c r="AN275" i="1"/>
  <c r="AN78" i="1"/>
  <c r="FA244" i="1"/>
  <c r="EM244" i="1"/>
  <c r="F275" i="1"/>
  <c r="F78" i="1"/>
  <c r="CP244" i="1"/>
  <c r="DJ315" i="1"/>
  <c r="DJ273" i="1"/>
  <c r="BB275" i="1"/>
  <c r="BB78" i="1"/>
  <c r="FL244" i="1"/>
  <c r="FW244" i="1"/>
  <c r="FJ275" i="1"/>
  <c r="FJ78" i="1"/>
  <c r="ED244" i="1"/>
  <c r="AL275" i="1"/>
  <c r="AL78" i="1"/>
  <c r="BL244" i="1"/>
  <c r="CD275" i="1"/>
  <c r="CD78" i="1"/>
  <c r="CR275" i="1"/>
  <c r="CR78" i="1"/>
  <c r="DS275" i="1"/>
  <c r="DS78" i="1"/>
  <c r="S275" i="1"/>
  <c r="S78" i="1"/>
  <c r="BJ275" i="1"/>
  <c r="BJ78" i="1"/>
  <c r="CM275" i="1"/>
  <c r="CM78" i="1"/>
  <c r="EF275" i="1"/>
  <c r="EF78" i="1"/>
  <c r="DZ275" i="1"/>
  <c r="DZ78" i="1"/>
  <c r="BG275" i="1"/>
  <c r="BG78" i="1"/>
  <c r="BA275" i="1"/>
  <c r="BA78" i="1"/>
  <c r="O275" i="1"/>
  <c r="O78" i="1"/>
  <c r="EV272" i="1" l="1"/>
  <c r="EV271" i="1"/>
  <c r="EV282" i="1"/>
  <c r="EV296" i="1" s="1"/>
  <c r="EV305" i="1" s="1"/>
  <c r="DM239" i="1"/>
  <c r="DM244" i="1" s="1"/>
  <c r="FS273" i="1"/>
  <c r="FS315" i="1"/>
  <c r="FS329" i="1" s="1"/>
  <c r="CY325" i="1"/>
  <c r="CA325" i="1"/>
  <c r="EM325" i="1"/>
  <c r="BK325" i="1"/>
  <c r="EQ325" i="1"/>
  <c r="BI325" i="1"/>
  <c r="AD325" i="1"/>
  <c r="EG325" i="1"/>
  <c r="EX325" i="1"/>
  <c r="EP325" i="1"/>
  <c r="DV325" i="1"/>
  <c r="FX325" i="1"/>
  <c r="ED325" i="1"/>
  <c r="CP325" i="1"/>
  <c r="EJ325" i="1"/>
  <c r="FD325" i="1"/>
  <c r="FH325" i="1"/>
  <c r="CH325" i="1"/>
  <c r="BZ325" i="1"/>
  <c r="AX325" i="1"/>
  <c r="CN325" i="1"/>
  <c r="EA325" i="1"/>
  <c r="K325" i="1"/>
  <c r="H325" i="1"/>
  <c r="BD325" i="1"/>
  <c r="BQ325" i="1"/>
  <c r="AI325" i="1"/>
  <c r="FF325" i="1"/>
  <c r="Z325" i="1"/>
  <c r="FR325" i="1"/>
  <c r="FT260" i="1"/>
  <c r="FT264" i="1" s="1"/>
  <c r="BL325" i="1"/>
  <c r="FW325" i="1"/>
  <c r="CB325" i="1"/>
  <c r="CT325" i="1"/>
  <c r="BP325" i="1"/>
  <c r="CV325" i="1"/>
  <c r="AE325" i="1"/>
  <c r="CG325" i="1"/>
  <c r="P325" i="1"/>
  <c r="AA325" i="1"/>
  <c r="FA325" i="1"/>
  <c r="ES325" i="1"/>
  <c r="EK325" i="1"/>
  <c r="CO325" i="1"/>
  <c r="AY325" i="1"/>
  <c r="T325" i="1"/>
  <c r="DU325" i="1"/>
  <c r="N325" i="1"/>
  <c r="FE325" i="1"/>
  <c r="FB325" i="1"/>
  <c r="DW325" i="1"/>
  <c r="D325" i="1"/>
  <c r="CK325" i="1"/>
  <c r="DH325" i="1"/>
  <c r="AG325" i="1"/>
  <c r="BH325" i="1"/>
  <c r="FM325" i="1"/>
  <c r="DE325" i="1"/>
  <c r="AW325" i="1"/>
  <c r="FL325" i="1"/>
  <c r="ET325" i="1"/>
  <c r="EU322" i="1"/>
  <c r="EU333" i="1" s="1"/>
  <c r="DR269" i="1"/>
  <c r="DR296" i="1" s="1"/>
  <c r="DR305" i="1" s="1"/>
  <c r="AB76" i="1"/>
  <c r="AB320" i="1" s="1"/>
  <c r="AB332" i="1" s="1"/>
  <c r="AB325" i="1"/>
  <c r="BE72" i="1"/>
  <c r="BE325" i="1"/>
  <c r="EU273" i="1"/>
  <c r="EU296" i="1"/>
  <c r="EU305" i="1" s="1"/>
  <c r="DA322" i="1"/>
  <c r="DA333" i="1" s="1"/>
  <c r="AU315" i="1"/>
  <c r="AU329" i="1" s="1"/>
  <c r="CX296" i="1"/>
  <c r="CX305" i="1" s="1"/>
  <c r="J315" i="1"/>
  <c r="J329" i="1" s="1"/>
  <c r="DX296" i="1"/>
  <c r="DX305" i="1" s="1"/>
  <c r="M296" i="1"/>
  <c r="M305" i="1" s="1"/>
  <c r="FS296" i="1"/>
  <c r="FS305" i="1" s="1"/>
  <c r="Q273" i="1"/>
  <c r="FG314" i="1"/>
  <c r="FG328" i="1" s="1"/>
  <c r="BN273" i="1"/>
  <c r="I296" i="1"/>
  <c r="I305" i="1" s="1"/>
  <c r="X315" i="1"/>
  <c r="X322" i="1" s="1"/>
  <c r="X333" i="1" s="1"/>
  <c r="CI273" i="1"/>
  <c r="DR273" i="1"/>
  <c r="AM273" i="1"/>
  <c r="AM315" i="1"/>
  <c r="AM296" i="1"/>
  <c r="AM305" i="1" s="1"/>
  <c r="EY296" i="1"/>
  <c r="EY305" i="1" s="1"/>
  <c r="EN296" i="1"/>
  <c r="EN305" i="1" s="1"/>
  <c r="BG269" i="1"/>
  <c r="BG296" i="1" s="1"/>
  <c r="BG305" i="1" s="1"/>
  <c r="ER269" i="1"/>
  <c r="AO314" i="1"/>
  <c r="AO328" i="1" s="1"/>
  <c r="DS260" i="1"/>
  <c r="DS264" i="1" s="1"/>
  <c r="DS273" i="1" s="1"/>
  <c r="AT269" i="1"/>
  <c r="AT296" i="1" s="1"/>
  <c r="AT305" i="1" s="1"/>
  <c r="AS314" i="1"/>
  <c r="AS328" i="1" s="1"/>
  <c r="L315" i="1"/>
  <c r="L329" i="1" s="1"/>
  <c r="DN273" i="1"/>
  <c r="BC315" i="1"/>
  <c r="BC322" i="1" s="1"/>
  <c r="BC333" i="1" s="1"/>
  <c r="EC269" i="1"/>
  <c r="DL296" i="1"/>
  <c r="DL305" i="1" s="1"/>
  <c r="FK314" i="1"/>
  <c r="FK328" i="1" s="1"/>
  <c r="CZ269" i="1"/>
  <c r="CZ296" i="1" s="1"/>
  <c r="CZ305" i="1" s="1"/>
  <c r="DQ314" i="1"/>
  <c r="DQ328" i="1" s="1"/>
  <c r="BW269" i="1"/>
  <c r="CM260" i="1"/>
  <c r="CM264" i="1" s="1"/>
  <c r="CM315" i="1" s="1"/>
  <c r="EB269" i="1"/>
  <c r="AL260" i="1"/>
  <c r="AL264" i="1" s="1"/>
  <c r="AL315" i="1" s="1"/>
  <c r="CQ260" i="1"/>
  <c r="CQ264" i="1" s="1"/>
  <c r="CQ315" i="1" s="1"/>
  <c r="FU273" i="1"/>
  <c r="DF269" i="1"/>
  <c r="DF296" i="1" s="1"/>
  <c r="DF305" i="1" s="1"/>
  <c r="BV269" i="1"/>
  <c r="O269" i="1"/>
  <c r="O296" i="1" s="1"/>
  <c r="O305" i="1" s="1"/>
  <c r="V260" i="1"/>
  <c r="V264" i="1" s="1"/>
  <c r="V315" i="1" s="1"/>
  <c r="FC260" i="1"/>
  <c r="FC264" i="1" s="1"/>
  <c r="FC315" i="1" s="1"/>
  <c r="FU296" i="1"/>
  <c r="FU305" i="1" s="1"/>
  <c r="CE260" i="1"/>
  <c r="CE264" i="1" s="1"/>
  <c r="CE273" i="1" s="1"/>
  <c r="EE314" i="1"/>
  <c r="EE328" i="1" s="1"/>
  <c r="BJ260" i="1"/>
  <c r="BJ264" i="1" s="1"/>
  <c r="BJ273" i="1" s="1"/>
  <c r="AL314" i="1"/>
  <c r="AL328" i="1" s="1"/>
  <c r="EI314" i="1"/>
  <c r="EI328" i="1" s="1"/>
  <c r="I273" i="1"/>
  <c r="E269" i="1"/>
  <c r="E296" i="1" s="1"/>
  <c r="E305" i="1" s="1"/>
  <c r="CI296" i="1"/>
  <c r="CI305" i="1" s="1"/>
  <c r="CE269" i="1"/>
  <c r="U260" i="1"/>
  <c r="U264" i="1" s="1"/>
  <c r="U273" i="1" s="1"/>
  <c r="BA314" i="1"/>
  <c r="BA328" i="1" s="1"/>
  <c r="BJ314" i="1"/>
  <c r="BJ328" i="1" s="1"/>
  <c r="S269" i="1"/>
  <c r="S296" i="1" s="1"/>
  <c r="S305" i="1" s="1"/>
  <c r="CD269" i="1"/>
  <c r="CD296" i="1" s="1"/>
  <c r="CD305" i="1" s="1"/>
  <c r="BR273" i="1"/>
  <c r="DB273" i="1"/>
  <c r="FV315" i="1"/>
  <c r="FV329" i="1" s="1"/>
  <c r="FO273" i="1"/>
  <c r="M273" i="1"/>
  <c r="FN296" i="1"/>
  <c r="FN305" i="1" s="1"/>
  <c r="FK260" i="1"/>
  <c r="FK264" i="1" s="1"/>
  <c r="FK315" i="1" s="1"/>
  <c r="CF314" i="1"/>
  <c r="CF328" i="1" s="1"/>
  <c r="CD314" i="1"/>
  <c r="CD328" i="1" s="1"/>
  <c r="BB269" i="1"/>
  <c r="BB296" i="1" s="1"/>
  <c r="BB305" i="1" s="1"/>
  <c r="U314" i="1"/>
  <c r="U328" i="1" s="1"/>
  <c r="BV314" i="1"/>
  <c r="BV328" i="1" s="1"/>
  <c r="DT269" i="1"/>
  <c r="DZ269" i="1"/>
  <c r="DZ296" i="1" s="1"/>
  <c r="DZ305" i="1" s="1"/>
  <c r="CF269" i="1"/>
  <c r="FJ269" i="1"/>
  <c r="FJ296" i="1" s="1"/>
  <c r="FJ305" i="1" s="1"/>
  <c r="EW314" i="1"/>
  <c r="EW328" i="1" s="1"/>
  <c r="EL269" i="1"/>
  <c r="EL296" i="1" s="1"/>
  <c r="EL305" i="1" s="1"/>
  <c r="AJ269" i="1"/>
  <c r="DQ260" i="1"/>
  <c r="DQ264" i="1" s="1"/>
  <c r="DQ273" i="1" s="1"/>
  <c r="BA260" i="1"/>
  <c r="BA264" i="1" s="1"/>
  <c r="BA315" i="1" s="1"/>
  <c r="DZ314" i="1"/>
  <c r="DZ328" i="1" s="1"/>
  <c r="AC260" i="1"/>
  <c r="AC264" i="1" s="1"/>
  <c r="AC315" i="1" s="1"/>
  <c r="BO314" i="1"/>
  <c r="BO328" i="1" s="1"/>
  <c r="BU260" i="1"/>
  <c r="BU264" i="1" s="1"/>
  <c r="BU273" i="1" s="1"/>
  <c r="W269" i="1"/>
  <c r="EF269" i="1"/>
  <c r="EF296" i="1" s="1"/>
  <c r="EF305" i="1" s="1"/>
  <c r="CR260" i="1"/>
  <c r="CR264" i="1" s="1"/>
  <c r="CR273" i="1" s="1"/>
  <c r="F260" i="1"/>
  <c r="F264" i="1" s="1"/>
  <c r="F315" i="1" s="1"/>
  <c r="FI314" i="1"/>
  <c r="FI328" i="1" s="1"/>
  <c r="R260" i="1"/>
  <c r="R264" i="1" s="1"/>
  <c r="R273" i="1" s="1"/>
  <c r="EZ269" i="1"/>
  <c r="DF260" i="1"/>
  <c r="DF264" i="1" s="1"/>
  <c r="DF273" i="1" s="1"/>
  <c r="CZ314" i="1"/>
  <c r="CZ328" i="1" s="1"/>
  <c r="W314" i="1"/>
  <c r="W328" i="1" s="1"/>
  <c r="DT314" i="1"/>
  <c r="DT328" i="1" s="1"/>
  <c r="EF314" i="1"/>
  <c r="EF328" i="1" s="1"/>
  <c r="DS314" i="1"/>
  <c r="DS328" i="1" s="1"/>
  <c r="EB260" i="1"/>
  <c r="EB264" i="1" s="1"/>
  <c r="EB315" i="1" s="1"/>
  <c r="FJ314" i="1"/>
  <c r="FJ328" i="1" s="1"/>
  <c r="EW260" i="1"/>
  <c r="EW264" i="1" s="1"/>
  <c r="EW273" i="1" s="1"/>
  <c r="AC269" i="1"/>
  <c r="AC296" i="1" s="1"/>
  <c r="AC305" i="1" s="1"/>
  <c r="CJ314" i="1"/>
  <c r="CJ328" i="1" s="1"/>
  <c r="AT314" i="1"/>
  <c r="AT328" i="1" s="1"/>
  <c r="CQ314" i="1"/>
  <c r="CQ328" i="1" s="1"/>
  <c r="DO314" i="1"/>
  <c r="DO328" i="1" s="1"/>
  <c r="BM260" i="1"/>
  <c r="BM264" i="1" s="1"/>
  <c r="BM315" i="1" s="1"/>
  <c r="AP269" i="1"/>
  <c r="AP296" i="1" s="1"/>
  <c r="AP305" i="1" s="1"/>
  <c r="EZ260" i="1"/>
  <c r="EZ264" i="1" s="1"/>
  <c r="EZ315" i="1" s="1"/>
  <c r="AJ260" i="1"/>
  <c r="AJ264" i="1" s="1"/>
  <c r="AJ315" i="1" s="1"/>
  <c r="BW314" i="1"/>
  <c r="BW328" i="1" s="1"/>
  <c r="ER260" i="1"/>
  <c r="ER264" i="1" s="1"/>
  <c r="ER273" i="1" s="1"/>
  <c r="EE260" i="1"/>
  <c r="EE264" i="1" s="1"/>
  <c r="EE273" i="1" s="1"/>
  <c r="O314" i="1"/>
  <c r="O328" i="1" s="1"/>
  <c r="BG260" i="1"/>
  <c r="BG264" i="1" s="1"/>
  <c r="BG315" i="1" s="1"/>
  <c r="BG329" i="1" s="1"/>
  <c r="CM314" i="1"/>
  <c r="CM328" i="1" s="1"/>
  <c r="S314" i="1"/>
  <c r="S328" i="1" s="1"/>
  <c r="CR269" i="1"/>
  <c r="CR296" i="1" s="1"/>
  <c r="CR305" i="1" s="1"/>
  <c r="BB260" i="1"/>
  <c r="BB264" i="1" s="1"/>
  <c r="BB273" i="1" s="1"/>
  <c r="AO269" i="1"/>
  <c r="AO296" i="1" s="1"/>
  <c r="AO305" i="1" s="1"/>
  <c r="AF269" i="1"/>
  <c r="EI260" i="1"/>
  <c r="EI264" i="1" s="1"/>
  <c r="EI273" i="1" s="1"/>
  <c r="BF260" i="1"/>
  <c r="BF264" i="1" s="1"/>
  <c r="BF273" i="1" s="1"/>
  <c r="CW260" i="1"/>
  <c r="CW264" i="1" s="1"/>
  <c r="CW273" i="1" s="1"/>
  <c r="CL314" i="1"/>
  <c r="CL328" i="1" s="1"/>
  <c r="AK269" i="1"/>
  <c r="AK296" i="1" s="1"/>
  <c r="AK305" i="1" s="1"/>
  <c r="CU260" i="1"/>
  <c r="CU264" i="1" s="1"/>
  <c r="CU273" i="1" s="1"/>
  <c r="DG269" i="1"/>
  <c r="FT269" i="1"/>
  <c r="FT296" i="1" s="1"/>
  <c r="FT305" i="1" s="1"/>
  <c r="EO328" i="1"/>
  <c r="EO315" i="1"/>
  <c r="EO329" i="1" s="1"/>
  <c r="EO273" i="1"/>
  <c r="FQ269" i="1"/>
  <c r="FQ296" i="1" s="1"/>
  <c r="FQ305" i="1" s="1"/>
  <c r="EO296" i="1"/>
  <c r="EO305" i="1" s="1"/>
  <c r="BS269" i="1"/>
  <c r="BS296" i="1" s="1"/>
  <c r="BS305" i="1" s="1"/>
  <c r="G260" i="1"/>
  <c r="G264" i="1" s="1"/>
  <c r="G315" i="1" s="1"/>
  <c r="FT314" i="1"/>
  <c r="FT328" i="1" s="1"/>
  <c r="DO269" i="1"/>
  <c r="DO296" i="1" s="1"/>
  <c r="DO305" i="1" s="1"/>
  <c r="FC269" i="1"/>
  <c r="FC296" i="1" s="1"/>
  <c r="FC305" i="1" s="1"/>
  <c r="BO260" i="1"/>
  <c r="BO264" i="1" s="1"/>
  <c r="BO273" i="1" s="1"/>
  <c r="EL260" i="1"/>
  <c r="EL264" i="1" s="1"/>
  <c r="EL315" i="1" s="1"/>
  <c r="AN314" i="1"/>
  <c r="AN328" i="1" s="1"/>
  <c r="AK260" i="1"/>
  <c r="AK264" i="1" s="1"/>
  <c r="AK315" i="1" s="1"/>
  <c r="E314" i="1"/>
  <c r="E328" i="1" s="1"/>
  <c r="CU269" i="1"/>
  <c r="CU296" i="1" s="1"/>
  <c r="CU305" i="1" s="1"/>
  <c r="DD269" i="1"/>
  <c r="DD296" i="1" s="1"/>
  <c r="DD305" i="1" s="1"/>
  <c r="EC314" i="1"/>
  <c r="EC328" i="1" s="1"/>
  <c r="FG269" i="1"/>
  <c r="FG296" i="1" s="1"/>
  <c r="FG305" i="1" s="1"/>
  <c r="CJ269" i="1"/>
  <c r="AF260" i="1"/>
  <c r="AF264" i="1" s="1"/>
  <c r="AF315" i="1" s="1"/>
  <c r="AR260" i="1"/>
  <c r="AR264" i="1" s="1"/>
  <c r="AR315" i="1" s="1"/>
  <c r="R269" i="1"/>
  <c r="R296" i="1" s="1"/>
  <c r="R305" i="1" s="1"/>
  <c r="BF269" i="1"/>
  <c r="BF296" i="1" s="1"/>
  <c r="BF305" i="1" s="1"/>
  <c r="BM269" i="1"/>
  <c r="AH260" i="1"/>
  <c r="AH264" i="1" s="1"/>
  <c r="AH315" i="1" s="1"/>
  <c r="AP260" i="1"/>
  <c r="AP264" i="1" s="1"/>
  <c r="AP273" i="1" s="1"/>
  <c r="CW269" i="1"/>
  <c r="CW296" i="1" s="1"/>
  <c r="CW305" i="1" s="1"/>
  <c r="CL269" i="1"/>
  <c r="CL296" i="1" s="1"/>
  <c r="CL305" i="1" s="1"/>
  <c r="BT269" i="1"/>
  <c r="BT296" i="1" s="1"/>
  <c r="BT305" i="1" s="1"/>
  <c r="EH314" i="1"/>
  <c r="EH328" i="1" s="1"/>
  <c r="AQ260" i="1"/>
  <c r="AQ264" i="1" s="1"/>
  <c r="AQ315" i="1" s="1"/>
  <c r="EV314" i="1"/>
  <c r="EV328" i="1" s="1"/>
  <c r="V269" i="1"/>
  <c r="V296" i="1" s="1"/>
  <c r="V305" i="1" s="1"/>
  <c r="AV269" i="1"/>
  <c r="AV296" i="1" s="1"/>
  <c r="AV305" i="1" s="1"/>
  <c r="BS314" i="1"/>
  <c r="BS328" i="1" s="1"/>
  <c r="AQ269" i="1"/>
  <c r="AQ296" i="1" s="1"/>
  <c r="AQ305" i="1" s="1"/>
  <c r="AV314" i="1"/>
  <c r="AV328" i="1" s="1"/>
  <c r="FQ314" i="1"/>
  <c r="FQ328" i="1" s="1"/>
  <c r="DD260" i="1"/>
  <c r="DD264" i="1" s="1"/>
  <c r="DD273" i="1" s="1"/>
  <c r="EV260" i="1"/>
  <c r="EV264" i="1" s="1"/>
  <c r="EV273" i="1" s="1"/>
  <c r="AH269" i="1"/>
  <c r="AH296" i="1" s="1"/>
  <c r="AH305" i="1" s="1"/>
  <c r="AS260" i="1"/>
  <c r="AS264" i="1" s="1"/>
  <c r="AS273" i="1" s="1"/>
  <c r="AN260" i="1"/>
  <c r="AN264" i="1" s="1"/>
  <c r="AN315" i="1" s="1"/>
  <c r="F269" i="1"/>
  <c r="F296" i="1" s="1"/>
  <c r="F305" i="1" s="1"/>
  <c r="AR269" i="1"/>
  <c r="G269" i="1"/>
  <c r="DG314" i="1"/>
  <c r="DG328" i="1" s="1"/>
  <c r="BT314" i="1"/>
  <c r="BT328" i="1" s="1"/>
  <c r="I322" i="1"/>
  <c r="I333" i="1" s="1"/>
  <c r="BX260" i="1"/>
  <c r="BX264" i="1" s="1"/>
  <c r="BX315" i="1" s="1"/>
  <c r="FI296" i="1"/>
  <c r="FI305" i="1" s="1"/>
  <c r="FI260" i="1"/>
  <c r="FI264" i="1" s="1"/>
  <c r="FI273" i="1" s="1"/>
  <c r="BU314" i="1"/>
  <c r="BU328" i="1" s="1"/>
  <c r="EM250" i="1"/>
  <c r="EM253" i="1" s="1"/>
  <c r="EM269" i="1" s="1"/>
  <c r="EM296" i="1" s="1"/>
  <c r="EM305" i="1" s="1"/>
  <c r="EM335" i="1"/>
  <c r="CN250" i="1"/>
  <c r="CN253" i="1" s="1"/>
  <c r="CN260" i="1" s="1"/>
  <c r="CN264" i="1" s="1"/>
  <c r="CN335" i="1"/>
  <c r="ED250" i="1"/>
  <c r="ED253" i="1" s="1"/>
  <c r="ED314" i="1" s="1"/>
  <c r="ED328" i="1" s="1"/>
  <c r="ED335" i="1"/>
  <c r="CP250" i="1"/>
  <c r="CP253" i="1" s="1"/>
  <c r="CP260" i="1" s="1"/>
  <c r="CP264" i="1" s="1"/>
  <c r="CP335" i="1"/>
  <c r="EK250" i="1"/>
  <c r="EK253" i="1" s="1"/>
  <c r="EK269" i="1" s="1"/>
  <c r="EK296" i="1" s="1"/>
  <c r="EK305" i="1" s="1"/>
  <c r="EK335" i="1"/>
  <c r="ET250" i="1"/>
  <c r="ET253" i="1" s="1"/>
  <c r="ET269" i="1" s="1"/>
  <c r="ET335" i="1"/>
  <c r="EA250" i="1"/>
  <c r="EA253" i="1" s="1"/>
  <c r="EA269" i="1" s="1"/>
  <c r="EA296" i="1" s="1"/>
  <c r="EA305" i="1" s="1"/>
  <c r="EA335" i="1"/>
  <c r="K250" i="1"/>
  <c r="K253" i="1" s="1"/>
  <c r="K314" i="1" s="1"/>
  <c r="K328" i="1" s="1"/>
  <c r="K335" i="1"/>
  <c r="H250" i="1"/>
  <c r="H253" i="1" s="1"/>
  <c r="H269" i="1" s="1"/>
  <c r="H296" i="1" s="1"/>
  <c r="H305" i="1" s="1"/>
  <c r="H335" i="1"/>
  <c r="FD250" i="1"/>
  <c r="FD253" i="1" s="1"/>
  <c r="FD314" i="1" s="1"/>
  <c r="FD328" i="1" s="1"/>
  <c r="FD335" i="1"/>
  <c r="EG250" i="1"/>
  <c r="EG253" i="1" s="1"/>
  <c r="EG314" i="1" s="1"/>
  <c r="EG328" i="1" s="1"/>
  <c r="EG335" i="1"/>
  <c r="BH250" i="1"/>
  <c r="BH253" i="1" s="1"/>
  <c r="BH269" i="1" s="1"/>
  <c r="BH335" i="1"/>
  <c r="FM250" i="1"/>
  <c r="FM253" i="1" s="1"/>
  <c r="FM314" i="1" s="1"/>
  <c r="FM328" i="1" s="1"/>
  <c r="FM335" i="1"/>
  <c r="EH260" i="1"/>
  <c r="EH264" i="1" s="1"/>
  <c r="EH315" i="1" s="1"/>
  <c r="BX269" i="1"/>
  <c r="BX296" i="1" s="1"/>
  <c r="BX305" i="1" s="1"/>
  <c r="AY250" i="1"/>
  <c r="AY253" i="1" s="1"/>
  <c r="AY269" i="1" s="1"/>
  <c r="AY296" i="1" s="1"/>
  <c r="AY305" i="1" s="1"/>
  <c r="AY335" i="1"/>
  <c r="BL250" i="1"/>
  <c r="BL253" i="1" s="1"/>
  <c r="BL269" i="1" s="1"/>
  <c r="BL335" i="1"/>
  <c r="FW250" i="1"/>
  <c r="FW253" i="1" s="1"/>
  <c r="FW269" i="1" s="1"/>
  <c r="FW335" i="1"/>
  <c r="FL250" i="1"/>
  <c r="FL253" i="1" s="1"/>
  <c r="FL269" i="1" s="1"/>
  <c r="FL335" i="1"/>
  <c r="FA250" i="1"/>
  <c r="FA253" i="1" s="1"/>
  <c r="FA269" i="1" s="1"/>
  <c r="FA335" i="1"/>
  <c r="ES250" i="1"/>
  <c r="ES253" i="1" s="1"/>
  <c r="ES314" i="1" s="1"/>
  <c r="ES328" i="1" s="1"/>
  <c r="ES335" i="1"/>
  <c r="D250" i="1"/>
  <c r="D253" i="1" s="1"/>
  <c r="D269" i="1" s="1"/>
  <c r="D335" i="1"/>
  <c r="CB250" i="1"/>
  <c r="CB253" i="1" s="1"/>
  <c r="CB269" i="1" s="1"/>
  <c r="CB335" i="1"/>
  <c r="CV250" i="1"/>
  <c r="CV253" i="1" s="1"/>
  <c r="CV314" i="1" s="1"/>
  <c r="CV328" i="1" s="1"/>
  <c r="CV335" i="1"/>
  <c r="AE250" i="1"/>
  <c r="AE253" i="1" s="1"/>
  <c r="AE260" i="1" s="1"/>
  <c r="AE264" i="1" s="1"/>
  <c r="AE335" i="1"/>
  <c r="CH250" i="1"/>
  <c r="CH253" i="1" s="1"/>
  <c r="CH260" i="1" s="1"/>
  <c r="CH264" i="1" s="1"/>
  <c r="CH335" i="1"/>
  <c r="CG250" i="1"/>
  <c r="CG253" i="1" s="1"/>
  <c r="CG260" i="1" s="1"/>
  <c r="CG264" i="1" s="1"/>
  <c r="CG335" i="1"/>
  <c r="DM250" i="1"/>
  <c r="DM253" i="1" s="1"/>
  <c r="DM269" i="1" s="1"/>
  <c r="DM335" i="1"/>
  <c r="AI250" i="1"/>
  <c r="AI253" i="1" s="1"/>
  <c r="AI260" i="1" s="1"/>
  <c r="AI264" i="1" s="1"/>
  <c r="AI335" i="1"/>
  <c r="BE250" i="1"/>
  <c r="BE253" i="1" s="1"/>
  <c r="BE314" i="1" s="1"/>
  <c r="BE328" i="1" s="1"/>
  <c r="BE335" i="1"/>
  <c r="FE250" i="1"/>
  <c r="FE253" i="1" s="1"/>
  <c r="FE260" i="1" s="1"/>
  <c r="FE264" i="1" s="1"/>
  <c r="FE335" i="1"/>
  <c r="FF250" i="1"/>
  <c r="FF253" i="1" s="1"/>
  <c r="FF269" i="1" s="1"/>
  <c r="FF335" i="1"/>
  <c r="FB253" i="1"/>
  <c r="FB335" i="1"/>
  <c r="Z250" i="1"/>
  <c r="Z253" i="1" s="1"/>
  <c r="Z314" i="1" s="1"/>
  <c r="Z328" i="1" s="1"/>
  <c r="Z335" i="1"/>
  <c r="DW250" i="1"/>
  <c r="DW253" i="1" s="1"/>
  <c r="DW260" i="1" s="1"/>
  <c r="DW264" i="1" s="1"/>
  <c r="DW335" i="1"/>
  <c r="AW250" i="1"/>
  <c r="AW253" i="1" s="1"/>
  <c r="AW314" i="1" s="1"/>
  <c r="AW328" i="1" s="1"/>
  <c r="AW335" i="1"/>
  <c r="EP250" i="1"/>
  <c r="EP253" i="1" s="1"/>
  <c r="EP314" i="1" s="1"/>
  <c r="EP328" i="1" s="1"/>
  <c r="EP335" i="1"/>
  <c r="CO250" i="1"/>
  <c r="CO253" i="1" s="1"/>
  <c r="CO269" i="1" s="1"/>
  <c r="CO296" i="1" s="1"/>
  <c r="CO305" i="1" s="1"/>
  <c r="CO335" i="1"/>
  <c r="EJ250" i="1"/>
  <c r="EJ253" i="1" s="1"/>
  <c r="EJ269" i="1" s="1"/>
  <c r="EJ335" i="1"/>
  <c r="AD250" i="1"/>
  <c r="AD253" i="1" s="1"/>
  <c r="AD314" i="1" s="1"/>
  <c r="AD328" i="1" s="1"/>
  <c r="AD335" i="1"/>
  <c r="BP250" i="1"/>
  <c r="BP253" i="1" s="1"/>
  <c r="BP314" i="1" s="1"/>
  <c r="BP328" i="1" s="1"/>
  <c r="BP335" i="1"/>
  <c r="AB250" i="1"/>
  <c r="AB253" i="1" s="1"/>
  <c r="AB260" i="1" s="1"/>
  <c r="AB264" i="1" s="1"/>
  <c r="AB335" i="1"/>
  <c r="DE250" i="1"/>
  <c r="DE253" i="1" s="1"/>
  <c r="DE314" i="1" s="1"/>
  <c r="DE328" i="1" s="1"/>
  <c r="DE335" i="1"/>
  <c r="DV250" i="1"/>
  <c r="DV253" i="1" s="1"/>
  <c r="DV269" i="1" s="1"/>
  <c r="DV335" i="1"/>
  <c r="FR250" i="1"/>
  <c r="FR253" i="1" s="1"/>
  <c r="FR314" i="1" s="1"/>
  <c r="FR328" i="1" s="1"/>
  <c r="FR335" i="1"/>
  <c r="BK250" i="1"/>
  <c r="BK253" i="1" s="1"/>
  <c r="BK269" i="1" s="1"/>
  <c r="BK335" i="1"/>
  <c r="CT250" i="1"/>
  <c r="CT253" i="1" s="1"/>
  <c r="CT314" i="1" s="1"/>
  <c r="CT328" i="1" s="1"/>
  <c r="CT335" i="1"/>
  <c r="CK250" i="1"/>
  <c r="CK253" i="1" s="1"/>
  <c r="CK260" i="1" s="1"/>
  <c r="CK264" i="1" s="1"/>
  <c r="CK335" i="1"/>
  <c r="T250" i="1"/>
  <c r="T253" i="1" s="1"/>
  <c r="T314" i="1" s="1"/>
  <c r="T328" i="1" s="1"/>
  <c r="T335" i="1"/>
  <c r="DH250" i="1"/>
  <c r="DH253" i="1" s="1"/>
  <c r="DH314" i="1" s="1"/>
  <c r="DH328" i="1" s="1"/>
  <c r="DH335" i="1"/>
  <c r="AG250" i="1"/>
  <c r="AG253" i="1" s="1"/>
  <c r="AG314" i="1" s="1"/>
  <c r="AG328" i="1" s="1"/>
  <c r="AG335" i="1"/>
  <c r="EQ250" i="1"/>
  <c r="EQ253" i="1" s="1"/>
  <c r="EQ269" i="1" s="1"/>
  <c r="EQ335" i="1"/>
  <c r="DU250" i="1"/>
  <c r="DU253" i="1" s="1"/>
  <c r="DU260" i="1" s="1"/>
  <c r="DU264" i="1" s="1"/>
  <c r="DU335" i="1"/>
  <c r="FH250" i="1"/>
  <c r="FH253" i="1" s="1"/>
  <c r="FH269" i="1" s="1"/>
  <c r="FH335" i="1"/>
  <c r="N250" i="1"/>
  <c r="N335" i="1"/>
  <c r="BD250" i="1"/>
  <c r="BD253" i="1" s="1"/>
  <c r="BD269" i="1" s="1"/>
  <c r="BD335" i="1"/>
  <c r="BQ250" i="1"/>
  <c r="BQ253" i="1" s="1"/>
  <c r="BQ314" i="1" s="1"/>
  <c r="BQ328" i="1" s="1"/>
  <c r="BQ335" i="1"/>
  <c r="BZ250" i="1"/>
  <c r="BZ253" i="1" s="1"/>
  <c r="BZ260" i="1" s="1"/>
  <c r="BZ264" i="1" s="1"/>
  <c r="BZ335" i="1"/>
  <c r="P250" i="1"/>
  <c r="P253" i="1" s="1"/>
  <c r="P314" i="1" s="1"/>
  <c r="P328" i="1" s="1"/>
  <c r="P335" i="1"/>
  <c r="CY250" i="1"/>
  <c r="CY253" i="1" s="1"/>
  <c r="CY269" i="1" s="1"/>
  <c r="CY296" i="1" s="1"/>
  <c r="CY305" i="1" s="1"/>
  <c r="CY335" i="1"/>
  <c r="AX250" i="1"/>
  <c r="AX253" i="1" s="1"/>
  <c r="AX269" i="1" s="1"/>
  <c r="AX296" i="1" s="1"/>
  <c r="AX305" i="1" s="1"/>
  <c r="AX335" i="1"/>
  <c r="AA250" i="1"/>
  <c r="AA253" i="1" s="1"/>
  <c r="AA269" i="1" s="1"/>
  <c r="AA296" i="1" s="1"/>
  <c r="AA305" i="1" s="1"/>
  <c r="AA335" i="1"/>
  <c r="BI250" i="1"/>
  <c r="BI253" i="1" s="1"/>
  <c r="BI269" i="1" s="1"/>
  <c r="BI296" i="1" s="1"/>
  <c r="BI305" i="1" s="1"/>
  <c r="BI335" i="1"/>
  <c r="EX250" i="1"/>
  <c r="EX253" i="1" s="1"/>
  <c r="EX260" i="1" s="1"/>
  <c r="EX264" i="1" s="1"/>
  <c r="EX335" i="1"/>
  <c r="CA250" i="1"/>
  <c r="CA253" i="1" s="1"/>
  <c r="CA314" i="1" s="1"/>
  <c r="CA328" i="1" s="1"/>
  <c r="CA335" i="1"/>
  <c r="FX250" i="1"/>
  <c r="FX253" i="1" s="1"/>
  <c r="FX269" i="1" s="1"/>
  <c r="FX335" i="1"/>
  <c r="CC250" i="1"/>
  <c r="CC253" i="1" s="1"/>
  <c r="CC314" i="1" s="1"/>
  <c r="CC328" i="1" s="1"/>
  <c r="CC335" i="1"/>
  <c r="DB322" i="1"/>
  <c r="DB333" i="1" s="1"/>
  <c r="DB329" i="1"/>
  <c r="BN322" i="1"/>
  <c r="BN333" i="1" s="1"/>
  <c r="BN329" i="1"/>
  <c r="DL322" i="1"/>
  <c r="DL333" i="1" s="1"/>
  <c r="CI322" i="1"/>
  <c r="CI333" i="1" s="1"/>
  <c r="CI329" i="1"/>
  <c r="BY322" i="1"/>
  <c r="BY333" i="1" s="1"/>
  <c r="BY329" i="1"/>
  <c r="FN322" i="1"/>
  <c r="FN333" i="1" s="1"/>
  <c r="FN329" i="1"/>
  <c r="DJ322" i="1"/>
  <c r="DJ333" i="1" s="1"/>
  <c r="DJ329" i="1"/>
  <c r="BR322" i="1"/>
  <c r="BR333" i="1" s="1"/>
  <c r="BR329" i="1"/>
  <c r="FU322" i="1"/>
  <c r="FU333" i="1" s="1"/>
  <c r="M322" i="1"/>
  <c r="M333" i="1" s="1"/>
  <c r="DI322" i="1"/>
  <c r="DI333" i="1" s="1"/>
  <c r="DI329" i="1"/>
  <c r="FP322" i="1"/>
  <c r="FP333" i="1" s="1"/>
  <c r="FP329" i="1"/>
  <c r="CX322" i="1"/>
  <c r="CX333" i="1" s="1"/>
  <c r="CX329" i="1"/>
  <c r="DN322" i="1"/>
  <c r="DN333" i="1" s="1"/>
  <c r="DN329" i="1"/>
  <c r="Q322" i="1"/>
  <c r="Q333" i="1" s="1"/>
  <c r="Q329" i="1"/>
  <c r="EY322" i="1"/>
  <c r="EY333" i="1" s="1"/>
  <c r="EY329" i="1"/>
  <c r="DX322" i="1"/>
  <c r="DX333" i="1" s="1"/>
  <c r="DX329" i="1"/>
  <c r="DR322" i="1"/>
  <c r="DR333" i="1" s="1"/>
  <c r="DR329" i="1"/>
  <c r="EN322" i="1"/>
  <c r="EN333" i="1" s="1"/>
  <c r="EN329" i="1"/>
  <c r="FO322" i="1"/>
  <c r="FO333" i="1" s="1"/>
  <c r="FO329" i="1"/>
  <c r="FX275" i="1"/>
  <c r="FX78" i="1"/>
  <c r="FG315" i="1"/>
  <c r="FG273" i="1"/>
  <c r="BT315" i="1"/>
  <c r="BT273" i="1"/>
  <c r="FR78" i="1"/>
  <c r="FR275" i="1"/>
  <c r="AW275" i="1"/>
  <c r="AW78" i="1"/>
  <c r="EP78" i="1"/>
  <c r="EP275" i="1"/>
  <c r="DV275" i="1"/>
  <c r="DV78" i="1"/>
  <c r="DG315" i="1"/>
  <c r="DG273" i="1"/>
  <c r="CA275" i="1"/>
  <c r="CA78" i="1"/>
  <c r="U296" i="1"/>
  <c r="U305" i="1" s="1"/>
  <c r="FK296" i="1"/>
  <c r="FK305" i="1" s="1"/>
  <c r="DE275" i="1"/>
  <c r="DE78" i="1"/>
  <c r="DS296" i="1"/>
  <c r="DS305" i="1" s="1"/>
  <c r="EW296" i="1"/>
  <c r="EW305" i="1" s="1"/>
  <c r="EI296" i="1"/>
  <c r="EI305" i="1" s="1"/>
  <c r="EX275" i="1"/>
  <c r="EX78" i="1"/>
  <c r="EC315" i="1"/>
  <c r="EC273" i="1"/>
  <c r="DW275" i="1"/>
  <c r="DW78" i="1"/>
  <c r="EE296" i="1"/>
  <c r="EE305" i="1" s="1"/>
  <c r="DQ296" i="1"/>
  <c r="DQ305" i="1" s="1"/>
  <c r="EH296" i="1"/>
  <c r="EH305" i="1" s="1"/>
  <c r="C229" i="2"/>
  <c r="C233" i="2" s="1"/>
  <c r="C238" i="2" s="1"/>
  <c r="H37" i="2" s="1"/>
  <c r="D227" i="2"/>
  <c r="D237" i="2"/>
  <c r="D228" i="2"/>
  <c r="I36" i="2"/>
  <c r="D219" i="2"/>
  <c r="D225" i="2"/>
  <c r="AZ296" i="1"/>
  <c r="DZ315" i="1"/>
  <c r="DZ329" i="1" s="1"/>
  <c r="DZ273" i="1"/>
  <c r="CN275" i="1"/>
  <c r="CN78" i="1"/>
  <c r="D275" i="1"/>
  <c r="D78" i="1"/>
  <c r="AT315" i="1"/>
  <c r="AT273" i="1"/>
  <c r="ET275" i="1"/>
  <c r="ET78" i="1"/>
  <c r="AO315" i="1"/>
  <c r="AO273" i="1"/>
  <c r="FD275" i="1"/>
  <c r="FD78" i="1"/>
  <c r="AD275" i="1"/>
  <c r="AD78" i="1"/>
  <c r="CL315" i="1"/>
  <c r="CL273" i="1"/>
  <c r="GB325" i="1"/>
  <c r="GA325" i="1"/>
  <c r="GA326" i="1" s="1"/>
  <c r="C33" i="1" s="1"/>
  <c r="FH275" i="1"/>
  <c r="FH78" i="1"/>
  <c r="FQ315" i="1"/>
  <c r="FQ329" i="1" s="1"/>
  <c r="FQ273" i="1"/>
  <c r="BH275" i="1"/>
  <c r="BH78" i="1"/>
  <c r="BZ275" i="1"/>
  <c r="BZ78" i="1"/>
  <c r="BE275" i="1"/>
  <c r="BE78" i="1"/>
  <c r="FF275" i="1"/>
  <c r="FF78" i="1"/>
  <c r="FB275" i="1"/>
  <c r="FB78" i="1"/>
  <c r="BL275" i="1"/>
  <c r="BL78" i="1"/>
  <c r="DT315" i="1"/>
  <c r="DT329" i="1" s="1"/>
  <c r="DT273" i="1"/>
  <c r="FL275" i="1"/>
  <c r="FL78" i="1"/>
  <c r="CP275" i="1"/>
  <c r="CP78" i="1"/>
  <c r="FA275" i="1"/>
  <c r="FA78" i="1"/>
  <c r="CD315" i="1"/>
  <c r="CD329" i="1" s="1"/>
  <c r="CD273" i="1"/>
  <c r="FJ315" i="1"/>
  <c r="FJ273" i="1"/>
  <c r="EK275" i="1"/>
  <c r="EK78" i="1"/>
  <c r="CO275" i="1"/>
  <c r="CO78" i="1"/>
  <c r="CJ315" i="1"/>
  <c r="CJ273" i="1"/>
  <c r="CB275" i="1"/>
  <c r="CB78" i="1"/>
  <c r="K275" i="1"/>
  <c r="K78" i="1"/>
  <c r="H275" i="1"/>
  <c r="H78" i="1"/>
  <c r="AV315" i="1"/>
  <c r="AV273" i="1"/>
  <c r="DH275" i="1"/>
  <c r="DH78" i="1"/>
  <c r="AG275" i="1"/>
  <c r="AG78" i="1"/>
  <c r="DU275" i="1"/>
  <c r="DU78" i="1"/>
  <c r="CV275" i="1"/>
  <c r="CV78" i="1"/>
  <c r="N275" i="1"/>
  <c r="N78" i="1"/>
  <c r="AE275" i="1"/>
  <c r="AE78" i="1"/>
  <c r="BD275" i="1"/>
  <c r="BD78" i="1"/>
  <c r="CY275" i="1"/>
  <c r="CY78" i="1"/>
  <c r="Z275" i="1"/>
  <c r="Z78" i="1"/>
  <c r="FZ205" i="1"/>
  <c r="ED275" i="1"/>
  <c r="ED78" i="1"/>
  <c r="W315" i="1"/>
  <c r="W273" i="1"/>
  <c r="FW275" i="1"/>
  <c r="FW78" i="1"/>
  <c r="S315" i="1"/>
  <c r="S273" i="1"/>
  <c r="CF315" i="1"/>
  <c r="CF273" i="1"/>
  <c r="BK275" i="1"/>
  <c r="BK78" i="1"/>
  <c r="CT275" i="1"/>
  <c r="CT78" i="1"/>
  <c r="EA275" i="1"/>
  <c r="EA78" i="1"/>
  <c r="BP275" i="1"/>
  <c r="BP78" i="1"/>
  <c r="EG275" i="1"/>
  <c r="EG78" i="1"/>
  <c r="AI275" i="1"/>
  <c r="AI78" i="1"/>
  <c r="P275" i="1"/>
  <c r="P78" i="1"/>
  <c r="AX275" i="1"/>
  <c r="AX78" i="1"/>
  <c r="AA275" i="1"/>
  <c r="AA78" i="1"/>
  <c r="BW315" i="1"/>
  <c r="BW273" i="1"/>
  <c r="BV315" i="1"/>
  <c r="BV273" i="1"/>
  <c r="CZ315" i="1"/>
  <c r="CZ273" i="1"/>
  <c r="EM275" i="1"/>
  <c r="EM78" i="1"/>
  <c r="O315" i="1"/>
  <c r="O273" i="1"/>
  <c r="EF315" i="1"/>
  <c r="EF273" i="1"/>
  <c r="ES275" i="1"/>
  <c r="ES78" i="1"/>
  <c r="AY275" i="1"/>
  <c r="AY78" i="1"/>
  <c r="BS315" i="1"/>
  <c r="BS273" i="1"/>
  <c r="CK275" i="1"/>
  <c r="CK78" i="1"/>
  <c r="EJ275" i="1"/>
  <c r="EJ78" i="1"/>
  <c r="DO315" i="1"/>
  <c r="DO273" i="1"/>
  <c r="T275" i="1"/>
  <c r="T78" i="1"/>
  <c r="EQ275" i="1"/>
  <c r="EQ78" i="1"/>
  <c r="E315" i="1"/>
  <c r="E273" i="1"/>
  <c r="CH275" i="1"/>
  <c r="CH78" i="1"/>
  <c r="CG275" i="1"/>
  <c r="CG78" i="1"/>
  <c r="BQ275" i="1"/>
  <c r="BQ78" i="1"/>
  <c r="AB275" i="1"/>
  <c r="AB78" i="1"/>
  <c r="FM275" i="1"/>
  <c r="FM78" i="1"/>
  <c r="FE275" i="1"/>
  <c r="FE78" i="1"/>
  <c r="BI275" i="1"/>
  <c r="BI78" i="1"/>
  <c r="CJ272" i="1" l="1"/>
  <c r="CJ271" i="1"/>
  <c r="CJ282" i="1"/>
  <c r="CJ296" i="1" s="1"/>
  <c r="CJ305" i="1" s="1"/>
  <c r="FZ76" i="1"/>
  <c r="DM325" i="1"/>
  <c r="FS322" i="1"/>
  <c r="FS333" i="1" s="1"/>
  <c r="N253" i="1"/>
  <c r="N269" i="1" s="1"/>
  <c r="FT273" i="1"/>
  <c r="FT315" i="1"/>
  <c r="FT322" i="1" s="1"/>
  <c r="FT333" i="1" s="1"/>
  <c r="CQ273" i="1"/>
  <c r="FB260" i="1"/>
  <c r="FB264" i="1" s="1"/>
  <c r="J322" i="1"/>
  <c r="J333" i="1" s="1"/>
  <c r="AU322" i="1"/>
  <c r="AU333" i="1" s="1"/>
  <c r="G273" i="1"/>
  <c r="EW315" i="1"/>
  <c r="EW329" i="1" s="1"/>
  <c r="AS315" i="1"/>
  <c r="AS322" i="1" s="1"/>
  <c r="AS333" i="1" s="1"/>
  <c r="DS315" i="1"/>
  <c r="DS322" i="1" s="1"/>
  <c r="DS333" i="1" s="1"/>
  <c r="F273" i="1"/>
  <c r="BO315" i="1"/>
  <c r="BO329" i="1" s="1"/>
  <c r="DF315" i="1"/>
  <c r="DF329" i="1" s="1"/>
  <c r="H314" i="1"/>
  <c r="H328" i="1" s="1"/>
  <c r="X329" i="1"/>
  <c r="BA273" i="1"/>
  <c r="AJ296" i="1"/>
  <c r="AJ305" i="1" s="1"/>
  <c r="FK273" i="1"/>
  <c r="ER296" i="1"/>
  <c r="ER305" i="1" s="1"/>
  <c r="EB296" i="1"/>
  <c r="EB305" i="1" s="1"/>
  <c r="AJ273" i="1"/>
  <c r="FC273" i="1"/>
  <c r="CE315" i="1"/>
  <c r="CE322" i="1" s="1"/>
  <c r="CE333" i="1" s="1"/>
  <c r="R315" i="1"/>
  <c r="R329" i="1" s="1"/>
  <c r="CE296" i="1"/>
  <c r="CE305" i="1" s="1"/>
  <c r="EC296" i="1"/>
  <c r="EC305" i="1" s="1"/>
  <c r="AM322" i="1"/>
  <c r="AM333" i="1" s="1"/>
  <c r="AM329" i="1"/>
  <c r="AP315" i="1"/>
  <c r="AP329" i="1" s="1"/>
  <c r="U315" i="1"/>
  <c r="U322" i="1" s="1"/>
  <c r="U333" i="1" s="1"/>
  <c r="FV322" i="1"/>
  <c r="FV333" i="1" s="1"/>
  <c r="L322" i="1"/>
  <c r="L333" i="1" s="1"/>
  <c r="EE315" i="1"/>
  <c r="EE322" i="1" s="1"/>
  <c r="EE333" i="1" s="1"/>
  <c r="W296" i="1"/>
  <c r="W305" i="1" s="1"/>
  <c r="ED269" i="1"/>
  <c r="ED296" i="1" s="1"/>
  <c r="ED305" i="1" s="1"/>
  <c r="Z269" i="1"/>
  <c r="Z296" i="1" s="1"/>
  <c r="Z305" i="1" s="1"/>
  <c r="DM260" i="1"/>
  <c r="DM264" i="1" s="1"/>
  <c r="DM315" i="1" s="1"/>
  <c r="AL273" i="1"/>
  <c r="DD315" i="1"/>
  <c r="DD322" i="1" s="1"/>
  <c r="DD333" i="1" s="1"/>
  <c r="CF296" i="1"/>
  <c r="CF305" i="1" s="1"/>
  <c r="BC329" i="1"/>
  <c r="EZ273" i="1"/>
  <c r="AN273" i="1"/>
  <c r="V273" i="1"/>
  <c r="BW296" i="1"/>
  <c r="BW305" i="1" s="1"/>
  <c r="BB315" i="1"/>
  <c r="BB322" i="1" s="1"/>
  <c r="BB333" i="1" s="1"/>
  <c r="AY314" i="1"/>
  <c r="AY328" i="1" s="1"/>
  <c r="AF273" i="1"/>
  <c r="EV315" i="1"/>
  <c r="EV322" i="1" s="1"/>
  <c r="EV333" i="1" s="1"/>
  <c r="BJ315" i="1"/>
  <c r="BJ322" i="1" s="1"/>
  <c r="BJ333" i="1" s="1"/>
  <c r="BV296" i="1"/>
  <c r="BV305" i="1" s="1"/>
  <c r="FF260" i="1"/>
  <c r="FF264" i="1" s="1"/>
  <c r="FF315" i="1" s="1"/>
  <c r="BE269" i="1"/>
  <c r="AD269" i="1"/>
  <c r="CH314" i="1"/>
  <c r="CH328" i="1" s="1"/>
  <c r="EQ314" i="1"/>
  <c r="EQ328" i="1" s="1"/>
  <c r="CM273" i="1"/>
  <c r="EM260" i="1"/>
  <c r="EM264" i="1" s="1"/>
  <c r="EM315" i="1" s="1"/>
  <c r="CU315" i="1"/>
  <c r="CU322" i="1" s="1"/>
  <c r="CU333" i="1" s="1"/>
  <c r="BF315" i="1"/>
  <c r="BF322" i="1" s="1"/>
  <c r="BF333" i="1" s="1"/>
  <c r="EA260" i="1"/>
  <c r="EA264" i="1" s="1"/>
  <c r="EA273" i="1" s="1"/>
  <c r="EB273" i="1"/>
  <c r="AQ273" i="1"/>
  <c r="EZ296" i="1"/>
  <c r="EZ305" i="1" s="1"/>
  <c r="DT296" i="1"/>
  <c r="DT305" i="1" s="1"/>
  <c r="FF314" i="1"/>
  <c r="FF328" i="1" s="1"/>
  <c r="EG269" i="1"/>
  <c r="EL273" i="1"/>
  <c r="AY260" i="1"/>
  <c r="AY264" i="1" s="1"/>
  <c r="AY315" i="1" s="1"/>
  <c r="CR315" i="1"/>
  <c r="CR322" i="1" s="1"/>
  <c r="CR333" i="1" s="1"/>
  <c r="EM314" i="1"/>
  <c r="EM328" i="1" s="1"/>
  <c r="FW260" i="1"/>
  <c r="FW264" i="1" s="1"/>
  <c r="FW273" i="1" s="1"/>
  <c r="BM273" i="1"/>
  <c r="EI315" i="1"/>
  <c r="EI329" i="1" s="1"/>
  <c r="CO260" i="1"/>
  <c r="CO264" i="1" s="1"/>
  <c r="CO315" i="1" s="1"/>
  <c r="EK314" i="1"/>
  <c r="EK328" i="1" s="1"/>
  <c r="BM296" i="1"/>
  <c r="BM305" i="1" s="1"/>
  <c r="D260" i="1"/>
  <c r="D264" i="1" s="1"/>
  <c r="D273" i="1" s="1"/>
  <c r="BK314" i="1"/>
  <c r="BK328" i="1" s="1"/>
  <c r="CV269" i="1"/>
  <c r="CV296" i="1" s="1"/>
  <c r="CV305" i="1" s="1"/>
  <c r="G296" i="1"/>
  <c r="G305" i="1" s="1"/>
  <c r="AA260" i="1"/>
  <c r="AA264" i="1" s="1"/>
  <c r="AA315" i="1" s="1"/>
  <c r="ER315" i="1"/>
  <c r="ER329" i="1" s="1"/>
  <c r="BU315" i="1"/>
  <c r="BU322" i="1" s="1"/>
  <c r="BU333" i="1" s="1"/>
  <c r="DG296" i="1"/>
  <c r="DG305" i="1" s="1"/>
  <c r="BG273" i="1"/>
  <c r="AC273" i="1"/>
  <c r="DQ315" i="1"/>
  <c r="DQ329" i="1" s="1"/>
  <c r="CN269" i="1"/>
  <c r="CG269" i="1"/>
  <c r="AH273" i="1"/>
  <c r="AK273" i="1"/>
  <c r="FH260" i="1"/>
  <c r="FH264" i="1" s="1"/>
  <c r="FH315" i="1" s="1"/>
  <c r="DH260" i="1"/>
  <c r="DH264" i="1" s="1"/>
  <c r="DH273" i="1" s="1"/>
  <c r="FQ322" i="1"/>
  <c r="FQ333" i="1" s="1"/>
  <c r="BD314" i="1"/>
  <c r="BD328" i="1" s="1"/>
  <c r="FD260" i="1"/>
  <c r="FD264" i="1" s="1"/>
  <c r="FD273" i="1" s="1"/>
  <c r="ET260" i="1"/>
  <c r="ET264" i="1" s="1"/>
  <c r="ET315" i="1" s="1"/>
  <c r="ET329" i="1" s="1"/>
  <c r="BG322" i="1"/>
  <c r="BG333" i="1" s="1"/>
  <c r="BL314" i="1"/>
  <c r="BL328" i="1" s="1"/>
  <c r="EJ314" i="1"/>
  <c r="EJ328" i="1" s="1"/>
  <c r="AR273" i="1"/>
  <c r="CY314" i="1"/>
  <c r="CY328" i="1" s="1"/>
  <c r="CW315" i="1"/>
  <c r="CW322" i="1" s="1"/>
  <c r="CW333" i="1" s="1"/>
  <c r="CK269" i="1"/>
  <c r="CK296" i="1" s="1"/>
  <c r="CK305" i="1" s="1"/>
  <c r="CP269" i="1"/>
  <c r="CP296" i="1" s="1"/>
  <c r="CP305" i="1" s="1"/>
  <c r="FR260" i="1"/>
  <c r="FR264" i="1" s="1"/>
  <c r="FR315" i="1" s="1"/>
  <c r="BX273" i="1"/>
  <c r="BE260" i="1"/>
  <c r="BE264" i="1" s="1"/>
  <c r="BE273" i="1" s="1"/>
  <c r="EG260" i="1"/>
  <c r="EG264" i="1" s="1"/>
  <c r="EG273" i="1" s="1"/>
  <c r="FH314" i="1"/>
  <c r="FH328" i="1" s="1"/>
  <c r="AD260" i="1"/>
  <c r="AD264" i="1" s="1"/>
  <c r="AD273" i="1" s="1"/>
  <c r="FD269" i="1"/>
  <c r="EQ260" i="1"/>
  <c r="EQ264" i="1" s="1"/>
  <c r="EQ315" i="1" s="1"/>
  <c r="FW314" i="1"/>
  <c r="FW328" i="1" s="1"/>
  <c r="FM269" i="1"/>
  <c r="FM296" i="1" s="1"/>
  <c r="FM305" i="1" s="1"/>
  <c r="AB269" i="1"/>
  <c r="AB296" i="1" s="1"/>
  <c r="AB305" i="1" s="1"/>
  <c r="DM314" i="1"/>
  <c r="DM328" i="1" s="1"/>
  <c r="CO314" i="1"/>
  <c r="CO328" i="1" s="1"/>
  <c r="EK260" i="1"/>
  <c r="EK264" i="1" s="1"/>
  <c r="EK315" i="1" s="1"/>
  <c r="AW269" i="1"/>
  <c r="AW296" i="1" s="1"/>
  <c r="AW305" i="1" s="1"/>
  <c r="CC260" i="1"/>
  <c r="CC264" i="1" s="1"/>
  <c r="CC273" i="1" s="1"/>
  <c r="BZ269" i="1"/>
  <c r="BP260" i="1"/>
  <c r="BP264" i="1" s="1"/>
  <c r="BP315" i="1" s="1"/>
  <c r="ET314" i="1"/>
  <c r="ET328" i="1" s="1"/>
  <c r="CN314" i="1"/>
  <c r="CN328" i="1" s="1"/>
  <c r="FE269" i="1"/>
  <c r="CH269" i="1"/>
  <c r="CH296" i="1" s="1"/>
  <c r="CH305" i="1" s="1"/>
  <c r="AA314" i="1"/>
  <c r="AA328" i="1" s="1"/>
  <c r="AI269" i="1"/>
  <c r="EA314" i="1"/>
  <c r="EA328" i="1" s="1"/>
  <c r="D314" i="1"/>
  <c r="D328" i="1" s="1"/>
  <c r="BK260" i="1"/>
  <c r="BK264" i="1" s="1"/>
  <c r="BK273" i="1" s="1"/>
  <c r="CY260" i="1"/>
  <c r="CY264" i="1" s="1"/>
  <c r="CY315" i="1" s="1"/>
  <c r="DU269" i="1"/>
  <c r="H260" i="1"/>
  <c r="H264" i="1" s="1"/>
  <c r="H315" i="1" s="1"/>
  <c r="FA260" i="1"/>
  <c r="FA264" i="1" s="1"/>
  <c r="FA315" i="1" s="1"/>
  <c r="EX269" i="1"/>
  <c r="BZ314" i="1"/>
  <c r="BZ328" i="1" s="1"/>
  <c r="CD322" i="1"/>
  <c r="CD333" i="1" s="1"/>
  <c r="BQ260" i="1"/>
  <c r="BQ264" i="1" s="1"/>
  <c r="BQ315" i="1" s="1"/>
  <c r="BH314" i="1"/>
  <c r="BH328" i="1" s="1"/>
  <c r="CT260" i="1"/>
  <c r="CT264" i="1" s="1"/>
  <c r="CT315" i="1" s="1"/>
  <c r="ED260" i="1"/>
  <c r="ED264" i="1" s="1"/>
  <c r="ED315" i="1" s="1"/>
  <c r="Z260" i="1"/>
  <c r="Z264" i="1" s="1"/>
  <c r="Z315" i="1" s="1"/>
  <c r="FM260" i="1"/>
  <c r="FM264" i="1" s="1"/>
  <c r="FM315" i="1" s="1"/>
  <c r="AB314" i="1"/>
  <c r="AB328" i="1" s="1"/>
  <c r="AE269" i="1"/>
  <c r="AE296" i="1" s="1"/>
  <c r="AE305" i="1" s="1"/>
  <c r="CV260" i="1"/>
  <c r="CV264" i="1" s="1"/>
  <c r="CV315" i="1" s="1"/>
  <c r="DH269" i="1"/>
  <c r="DH296" i="1" s="1"/>
  <c r="DH305" i="1" s="1"/>
  <c r="K260" i="1"/>
  <c r="K264" i="1" s="1"/>
  <c r="K315" i="1" s="1"/>
  <c r="CB314" i="1"/>
  <c r="CB328" i="1" s="1"/>
  <c r="BI314" i="1"/>
  <c r="BI328" i="1" s="1"/>
  <c r="AX314" i="1"/>
  <c r="AX328" i="1" s="1"/>
  <c r="P260" i="1"/>
  <c r="P264" i="1" s="1"/>
  <c r="P315" i="1" s="1"/>
  <c r="BD260" i="1"/>
  <c r="BD264" i="1" s="1"/>
  <c r="BD315" i="1" s="1"/>
  <c r="AG260" i="1"/>
  <c r="AG264" i="1" s="1"/>
  <c r="AG315" i="1" s="1"/>
  <c r="AG329" i="1" s="1"/>
  <c r="CK314" i="1"/>
  <c r="CK328" i="1" s="1"/>
  <c r="FA314" i="1"/>
  <c r="FA328" i="1" s="1"/>
  <c r="DW269" i="1"/>
  <c r="DW296" i="1" s="1"/>
  <c r="DW305" i="1" s="1"/>
  <c r="EH273" i="1"/>
  <c r="DV260" i="1"/>
  <c r="DV264" i="1" s="1"/>
  <c r="DV273" i="1" s="1"/>
  <c r="AF296" i="1"/>
  <c r="AF305" i="1" s="1"/>
  <c r="EO322" i="1"/>
  <c r="EO333" i="1" s="1"/>
  <c r="DT322" i="1"/>
  <c r="DT333" i="1" s="1"/>
  <c r="N314" i="1"/>
  <c r="N328" i="1" s="1"/>
  <c r="FL314" i="1"/>
  <c r="FL328" i="1" s="1"/>
  <c r="DE260" i="1"/>
  <c r="DE264" i="1" s="1"/>
  <c r="DE315" i="1" s="1"/>
  <c r="EP260" i="1"/>
  <c r="EP264" i="1" s="1"/>
  <c r="EP315" i="1" s="1"/>
  <c r="FB314" i="1"/>
  <c r="FB328" i="1" s="1"/>
  <c r="BP269" i="1"/>
  <c r="BP296" i="1" s="1"/>
  <c r="BP305" i="1" s="1"/>
  <c r="FE314" i="1"/>
  <c r="FE328" i="1" s="1"/>
  <c r="BQ269" i="1"/>
  <c r="BQ296" i="1" s="1"/>
  <c r="BQ305" i="1" s="1"/>
  <c r="CG314" i="1"/>
  <c r="CG328" i="1" s="1"/>
  <c r="ES260" i="1"/>
  <c r="ES264" i="1" s="1"/>
  <c r="ES315" i="1" s="1"/>
  <c r="DZ322" i="1"/>
  <c r="DZ333" i="1" s="1"/>
  <c r="P269" i="1"/>
  <c r="P296" i="1" s="1"/>
  <c r="P305" i="1" s="1"/>
  <c r="AI314" i="1"/>
  <c r="AI328" i="1" s="1"/>
  <c r="CT269" i="1"/>
  <c r="CT296" i="1" s="1"/>
  <c r="CT305" i="1" s="1"/>
  <c r="AE314" i="1"/>
  <c r="AE328" i="1" s="1"/>
  <c r="DU314" i="1"/>
  <c r="DU328" i="1" s="1"/>
  <c r="AG269" i="1"/>
  <c r="T260" i="1"/>
  <c r="T264" i="1" s="1"/>
  <c r="T315" i="1" s="1"/>
  <c r="K269" i="1"/>
  <c r="CP314" i="1"/>
  <c r="CP328" i="1" s="1"/>
  <c r="DW314" i="1"/>
  <c r="DW328" i="1" s="1"/>
  <c r="AR296" i="1"/>
  <c r="AR305" i="1" s="1"/>
  <c r="DE269" i="1"/>
  <c r="EP269" i="1"/>
  <c r="EP296" i="1" s="1"/>
  <c r="EP305" i="1" s="1"/>
  <c r="BL260" i="1"/>
  <c r="BL264" i="1" s="1"/>
  <c r="BL273" i="1" s="1"/>
  <c r="BI260" i="1"/>
  <c r="BI264" i="1" s="1"/>
  <c r="BI273" i="1" s="1"/>
  <c r="EJ260" i="1"/>
  <c r="EJ264" i="1" s="1"/>
  <c r="EJ315" i="1" s="1"/>
  <c r="ES269" i="1"/>
  <c r="AX260" i="1"/>
  <c r="AX264" i="1" s="1"/>
  <c r="AX315" i="1" s="1"/>
  <c r="AX329" i="1" s="1"/>
  <c r="BH260" i="1"/>
  <c r="BH264" i="1" s="1"/>
  <c r="BH315" i="1" s="1"/>
  <c r="N260" i="1"/>
  <c r="N264" i="1" s="1"/>
  <c r="N315" i="1" s="1"/>
  <c r="T269" i="1"/>
  <c r="T296" i="1" s="1"/>
  <c r="T305" i="1" s="1"/>
  <c r="CB260" i="1"/>
  <c r="CB264" i="1" s="1"/>
  <c r="CB315" i="1" s="1"/>
  <c r="FL260" i="1"/>
  <c r="FL264" i="1" s="1"/>
  <c r="FL273" i="1" s="1"/>
  <c r="CA269" i="1"/>
  <c r="CA296" i="1" s="1"/>
  <c r="CA305" i="1" s="1"/>
  <c r="FI315" i="1"/>
  <c r="FI329" i="1" s="1"/>
  <c r="CA260" i="1"/>
  <c r="CA264" i="1" s="1"/>
  <c r="CA273" i="1" s="1"/>
  <c r="DV314" i="1"/>
  <c r="DV328" i="1" s="1"/>
  <c r="AW260" i="1"/>
  <c r="AW264" i="1" s="1"/>
  <c r="AW273" i="1" s="1"/>
  <c r="FR269" i="1"/>
  <c r="FR296" i="1" s="1"/>
  <c r="FR305" i="1" s="1"/>
  <c r="FX314" i="1"/>
  <c r="FX328" i="1" s="1"/>
  <c r="EX314" i="1"/>
  <c r="EX328" i="1" s="1"/>
  <c r="CC269" i="1"/>
  <c r="CC296" i="1" s="1"/>
  <c r="CC305" i="1" s="1"/>
  <c r="FX260" i="1"/>
  <c r="FX264" i="1" s="1"/>
  <c r="FX273" i="1" s="1"/>
  <c r="FC322" i="1"/>
  <c r="FC333" i="1" s="1"/>
  <c r="FC329" i="1"/>
  <c r="BS322" i="1"/>
  <c r="BS333" i="1" s="1"/>
  <c r="BS329" i="1"/>
  <c r="O322" i="1"/>
  <c r="O333" i="1" s="1"/>
  <c r="O329" i="1"/>
  <c r="CZ322" i="1"/>
  <c r="CZ333" i="1" s="1"/>
  <c r="CZ329" i="1"/>
  <c r="CF322" i="1"/>
  <c r="CF333" i="1" s="1"/>
  <c r="CF329" i="1"/>
  <c r="S322" i="1"/>
  <c r="S333" i="1" s="1"/>
  <c r="S329" i="1"/>
  <c r="AN322" i="1"/>
  <c r="AN333" i="1" s="1"/>
  <c r="AN329" i="1"/>
  <c r="AV322" i="1"/>
  <c r="AV333" i="1" s="1"/>
  <c r="AV329" i="1"/>
  <c r="CQ322" i="1"/>
  <c r="CQ333" i="1" s="1"/>
  <c r="CQ329" i="1"/>
  <c r="V322" i="1"/>
  <c r="V333" i="1" s="1"/>
  <c r="V329" i="1"/>
  <c r="AC322" i="1"/>
  <c r="AC333" i="1" s="1"/>
  <c r="AC329" i="1"/>
  <c r="AL322" i="1"/>
  <c r="AL333" i="1" s="1"/>
  <c r="AL329" i="1"/>
  <c r="EC322" i="1"/>
  <c r="EC333" i="1" s="1"/>
  <c r="EC329" i="1"/>
  <c r="BX322" i="1"/>
  <c r="BX333" i="1" s="1"/>
  <c r="BX329" i="1"/>
  <c r="AH322" i="1"/>
  <c r="AH333" i="1" s="1"/>
  <c r="AH329" i="1"/>
  <c r="E322" i="1"/>
  <c r="E333" i="1" s="1"/>
  <c r="E329" i="1"/>
  <c r="AJ322" i="1"/>
  <c r="AJ333" i="1" s="1"/>
  <c r="AJ329" i="1"/>
  <c r="EF322" i="1"/>
  <c r="EF333" i="1" s="1"/>
  <c r="EF329" i="1"/>
  <c r="EZ322" i="1"/>
  <c r="EZ333" i="1" s="1"/>
  <c r="EZ329" i="1"/>
  <c r="BA322" i="1"/>
  <c r="BA333" i="1" s="1"/>
  <c r="BA329" i="1"/>
  <c r="W322" i="1"/>
  <c r="W333" i="1" s="1"/>
  <c r="W329" i="1"/>
  <c r="G322" i="1"/>
  <c r="G333" i="1" s="1"/>
  <c r="G329" i="1"/>
  <c r="CJ322" i="1"/>
  <c r="CJ333" i="1" s="1"/>
  <c r="CJ329" i="1"/>
  <c r="FJ322" i="1"/>
  <c r="FJ333" i="1" s="1"/>
  <c r="FJ329" i="1"/>
  <c r="BT322" i="1"/>
  <c r="BT333" i="1" s="1"/>
  <c r="BT329" i="1"/>
  <c r="FG322" i="1"/>
  <c r="FG333" i="1" s="1"/>
  <c r="FG329" i="1"/>
  <c r="DO322" i="1"/>
  <c r="DO333" i="1" s="1"/>
  <c r="DO329" i="1"/>
  <c r="AF322" i="1"/>
  <c r="AF333" i="1" s="1"/>
  <c r="AF329" i="1"/>
  <c r="BV322" i="1"/>
  <c r="BV333" i="1" s="1"/>
  <c r="BV329" i="1"/>
  <c r="BW322" i="1"/>
  <c r="BW333" i="1" s="1"/>
  <c r="BW329" i="1"/>
  <c r="F322" i="1"/>
  <c r="F333" i="1" s="1"/>
  <c r="F329" i="1"/>
  <c r="CM322" i="1"/>
  <c r="CM333" i="1" s="1"/>
  <c r="CM329" i="1"/>
  <c r="EE329" i="1"/>
  <c r="AK322" i="1"/>
  <c r="AK333" i="1" s="1"/>
  <c r="AK329" i="1"/>
  <c r="CL322" i="1"/>
  <c r="CL333" i="1" s="1"/>
  <c r="CL329" i="1"/>
  <c r="BM322" i="1"/>
  <c r="BM333" i="1" s="1"/>
  <c r="BM329" i="1"/>
  <c r="AQ322" i="1"/>
  <c r="AQ333" i="1" s="1"/>
  <c r="AQ329" i="1"/>
  <c r="AO322" i="1"/>
  <c r="AO333" i="1" s="1"/>
  <c r="AO329" i="1"/>
  <c r="EH322" i="1"/>
  <c r="EH333" i="1" s="1"/>
  <c r="EH329" i="1"/>
  <c r="DG322" i="1"/>
  <c r="DG333" i="1" s="1"/>
  <c r="DG329" i="1"/>
  <c r="FK322" i="1"/>
  <c r="FK333" i="1" s="1"/>
  <c r="FK329" i="1"/>
  <c r="EL322" i="1"/>
  <c r="EL333" i="1" s="1"/>
  <c r="EL329" i="1"/>
  <c r="AR322" i="1"/>
  <c r="AR333" i="1" s="1"/>
  <c r="AR329" i="1"/>
  <c r="EB322" i="1"/>
  <c r="EB333" i="1" s="1"/>
  <c r="EB329" i="1"/>
  <c r="AT322" i="1"/>
  <c r="AT333" i="1" s="1"/>
  <c r="AT329" i="1"/>
  <c r="FX296" i="1"/>
  <c r="FX305" i="1" s="1"/>
  <c r="DV296" i="1"/>
  <c r="DV305" i="1" s="1"/>
  <c r="BD296" i="1"/>
  <c r="BD305" i="1" s="1"/>
  <c r="FA296" i="1"/>
  <c r="FA305" i="1" s="1"/>
  <c r="FF296" i="1"/>
  <c r="FF305" i="1" s="1"/>
  <c r="EQ296" i="1"/>
  <c r="EQ305" i="1" s="1"/>
  <c r="EJ296" i="1"/>
  <c r="EJ305" i="1" s="1"/>
  <c r="BH296" i="1"/>
  <c r="BH305" i="1" s="1"/>
  <c r="FW296" i="1"/>
  <c r="FW305" i="1" s="1"/>
  <c r="DM296" i="1"/>
  <c r="DM305" i="1" s="1"/>
  <c r="CB296" i="1"/>
  <c r="CB305" i="1" s="1"/>
  <c r="EX315" i="1"/>
  <c r="EX273" i="1"/>
  <c r="BK296" i="1"/>
  <c r="BK305" i="1" s="1"/>
  <c r="FL296" i="1"/>
  <c r="FL305" i="1" s="1"/>
  <c r="DW315" i="1"/>
  <c r="DW273" i="1"/>
  <c r="FH296" i="1"/>
  <c r="FH305" i="1" s="1"/>
  <c r="ET296" i="1"/>
  <c r="ET305" i="1" s="1"/>
  <c r="BL296" i="1"/>
  <c r="BL305" i="1" s="1"/>
  <c r="D296" i="1"/>
  <c r="D305" i="1" s="1"/>
  <c r="C239" i="2"/>
  <c r="C268" i="2" s="1"/>
  <c r="D229" i="2"/>
  <c r="D233" i="2" s="1"/>
  <c r="D238" i="2" s="1"/>
  <c r="I37" i="2" s="1"/>
  <c r="AZ305" i="1"/>
  <c r="FE315" i="1"/>
  <c r="FE273" i="1"/>
  <c r="AB315" i="1"/>
  <c r="AB273" i="1"/>
  <c r="DU315" i="1"/>
  <c r="DU273" i="1"/>
  <c r="CH315" i="1"/>
  <c r="CH273" i="1"/>
  <c r="AI315" i="1"/>
  <c r="AI273" i="1"/>
  <c r="BZ315" i="1"/>
  <c r="BZ273" i="1"/>
  <c r="CG315" i="1"/>
  <c r="CG273" i="1"/>
  <c r="C237" i="1"/>
  <c r="FZ217" i="1"/>
  <c r="FZ219" i="1" s="1"/>
  <c r="C228" i="1"/>
  <c r="C225" i="1"/>
  <c r="C227" i="1"/>
  <c r="AE315" i="1"/>
  <c r="AE273" i="1"/>
  <c r="CN315" i="1"/>
  <c r="CN273" i="1"/>
  <c r="CK315" i="1"/>
  <c r="CK273" i="1"/>
  <c r="CP315" i="1"/>
  <c r="CP273" i="1"/>
  <c r="FB272" i="1" l="1"/>
  <c r="FB282" i="1"/>
  <c r="FB296" i="1" s="1"/>
  <c r="FB305" i="1" s="1"/>
  <c r="DM78" i="1"/>
  <c r="DM275" i="1"/>
  <c r="FT329" i="1"/>
  <c r="EW322" i="1"/>
  <c r="EW333" i="1" s="1"/>
  <c r="N296" i="1"/>
  <c r="N305" i="1" s="1"/>
  <c r="FB273" i="1"/>
  <c r="FB315" i="1"/>
  <c r="FB329" i="1" s="1"/>
  <c r="EM273" i="1"/>
  <c r="DS329" i="1"/>
  <c r="DM273" i="1"/>
  <c r="CE329" i="1"/>
  <c r="AS329" i="1"/>
  <c r="AD296" i="1"/>
  <c r="AD305" i="1" s="1"/>
  <c r="FW315" i="1"/>
  <c r="FW322" i="1" s="1"/>
  <c r="FW333" i="1" s="1"/>
  <c r="BO322" i="1"/>
  <c r="BO333" i="1" s="1"/>
  <c r="DF322" i="1"/>
  <c r="DF333" i="1" s="1"/>
  <c r="FF273" i="1"/>
  <c r="EA315" i="1"/>
  <c r="EA322" i="1" s="1"/>
  <c r="EA333" i="1" s="1"/>
  <c r="BE315" i="1"/>
  <c r="BE329" i="1" s="1"/>
  <c r="CN296" i="1"/>
  <c r="CN305" i="1" s="1"/>
  <c r="AP322" i="1"/>
  <c r="AP333" i="1" s="1"/>
  <c r="R322" i="1"/>
  <c r="R333" i="1" s="1"/>
  <c r="U329" i="1"/>
  <c r="FD315" i="1"/>
  <c r="FD329" i="1" s="1"/>
  <c r="BU329" i="1"/>
  <c r="AD315" i="1"/>
  <c r="AD329" i="1" s="1"/>
  <c r="DH315" i="1"/>
  <c r="DH322" i="1" s="1"/>
  <c r="DH333" i="1" s="1"/>
  <c r="EG296" i="1"/>
  <c r="EG305" i="1" s="1"/>
  <c r="FH273" i="1"/>
  <c r="CO273" i="1"/>
  <c r="CW329" i="1"/>
  <c r="EG315" i="1"/>
  <c r="EG322" i="1" s="1"/>
  <c r="EG333" i="1" s="1"/>
  <c r="BB329" i="1"/>
  <c r="DQ322" i="1"/>
  <c r="DQ333" i="1" s="1"/>
  <c r="BL315" i="1"/>
  <c r="BL329" i="1" s="1"/>
  <c r="BK315" i="1"/>
  <c r="BK329" i="1" s="1"/>
  <c r="FA273" i="1"/>
  <c r="CU329" i="1"/>
  <c r="BP273" i="1"/>
  <c r="ED273" i="1"/>
  <c r="D315" i="1"/>
  <c r="D329" i="1" s="1"/>
  <c r="CG296" i="1"/>
  <c r="CG305" i="1" s="1"/>
  <c r="FD296" i="1"/>
  <c r="FD305" i="1" s="1"/>
  <c r="BI315" i="1"/>
  <c r="BI322" i="1" s="1"/>
  <c r="BI333" i="1" s="1"/>
  <c r="DU296" i="1"/>
  <c r="DU305" i="1" s="1"/>
  <c r="EK273" i="1"/>
  <c r="AA273" i="1"/>
  <c r="AY273" i="1"/>
  <c r="BH273" i="1"/>
  <c r="BE296" i="1"/>
  <c r="BE305" i="1" s="1"/>
  <c r="FE296" i="1"/>
  <c r="FE305" i="1" s="1"/>
  <c r="BZ296" i="1"/>
  <c r="BZ305" i="1" s="1"/>
  <c r="BJ329" i="1"/>
  <c r="CR329" i="1"/>
  <c r="EV329" i="1"/>
  <c r="DD329" i="1"/>
  <c r="BF329" i="1"/>
  <c r="FL315" i="1"/>
  <c r="FL322" i="1" s="1"/>
  <c r="FL333" i="1" s="1"/>
  <c r="CC315" i="1"/>
  <c r="CC329" i="1" s="1"/>
  <c r="EI322" i="1"/>
  <c r="EI333" i="1" s="1"/>
  <c r="BD273" i="1"/>
  <c r="H273" i="1"/>
  <c r="DE296" i="1"/>
  <c r="DE305" i="1" s="1"/>
  <c r="CA315" i="1"/>
  <c r="CA329" i="1" s="1"/>
  <c r="AW315" i="1"/>
  <c r="AW329" i="1" s="1"/>
  <c r="ER322" i="1"/>
  <c r="ER333" i="1" s="1"/>
  <c r="ET273" i="1"/>
  <c r="EJ273" i="1"/>
  <c r="EX296" i="1"/>
  <c r="EX305" i="1" s="1"/>
  <c r="K273" i="1"/>
  <c r="N273" i="1"/>
  <c r="BQ273" i="1"/>
  <c r="Z273" i="1"/>
  <c r="AG273" i="1"/>
  <c r="FM273" i="1"/>
  <c r="P273" i="1"/>
  <c r="CY273" i="1"/>
  <c r="CT273" i="1"/>
  <c r="K296" i="1"/>
  <c r="K305" i="1" s="1"/>
  <c r="AI296" i="1"/>
  <c r="AI305" i="1" s="1"/>
  <c r="DE273" i="1"/>
  <c r="T273" i="1"/>
  <c r="AX273" i="1"/>
  <c r="EQ273" i="1"/>
  <c r="CV273" i="1"/>
  <c r="AG296" i="1"/>
  <c r="AG305" i="1" s="1"/>
  <c r="ES296" i="1"/>
  <c r="ES305" i="1" s="1"/>
  <c r="DV315" i="1"/>
  <c r="DV329" i="1" s="1"/>
  <c r="FR273" i="1"/>
  <c r="CB273" i="1"/>
  <c r="ET322" i="1"/>
  <c r="ET333" i="1" s="1"/>
  <c r="ES273" i="1"/>
  <c r="EP273" i="1"/>
  <c r="EP329" i="1"/>
  <c r="EP322" i="1"/>
  <c r="EP333" i="1" s="1"/>
  <c r="FX315" i="1"/>
  <c r="FX329" i="1" s="1"/>
  <c r="FI322" i="1"/>
  <c r="FI333" i="1" s="1"/>
  <c r="AG322" i="1"/>
  <c r="AG333" i="1" s="1"/>
  <c r="AX322" i="1"/>
  <c r="AX333" i="1" s="1"/>
  <c r="CP322" i="1"/>
  <c r="CP333" i="1" s="1"/>
  <c r="CP329" i="1"/>
  <c r="CK322" i="1"/>
  <c r="CK333" i="1" s="1"/>
  <c r="CK329" i="1"/>
  <c r="EM322" i="1"/>
  <c r="EM333" i="1" s="1"/>
  <c r="EM329" i="1"/>
  <c r="BL322" i="1"/>
  <c r="BL333" i="1" s="1"/>
  <c r="FH322" i="1"/>
  <c r="FH333" i="1" s="1"/>
  <c r="FH329" i="1"/>
  <c r="BD322" i="1"/>
  <c r="BD333" i="1" s="1"/>
  <c r="BD329" i="1"/>
  <c r="P322" i="1"/>
  <c r="P333" i="1" s="1"/>
  <c r="P329" i="1"/>
  <c r="CG322" i="1"/>
  <c r="CG333" i="1" s="1"/>
  <c r="CG329" i="1"/>
  <c r="DW322" i="1"/>
  <c r="DW333" i="1" s="1"/>
  <c r="DW329" i="1"/>
  <c r="DM322" i="1"/>
  <c r="DM333" i="1" s="1"/>
  <c r="DM329" i="1"/>
  <c r="BZ322" i="1"/>
  <c r="BZ333" i="1" s="1"/>
  <c r="BZ329" i="1"/>
  <c r="Z322" i="1"/>
  <c r="Z333" i="1" s="1"/>
  <c r="Z329" i="1"/>
  <c r="CH322" i="1"/>
  <c r="CH333" i="1" s="1"/>
  <c r="CH329" i="1"/>
  <c r="CO322" i="1"/>
  <c r="CO333" i="1" s="1"/>
  <c r="CO329" i="1"/>
  <c r="CB322" i="1"/>
  <c r="CB333" i="1" s="1"/>
  <c r="CB329" i="1"/>
  <c r="N322" i="1"/>
  <c r="N333" i="1" s="1"/>
  <c r="N329" i="1"/>
  <c r="CY322" i="1"/>
  <c r="CY333" i="1" s="1"/>
  <c r="CY329" i="1"/>
  <c r="CT322" i="1"/>
  <c r="CT333" i="1" s="1"/>
  <c r="CT329" i="1"/>
  <c r="ES322" i="1"/>
  <c r="ES333" i="1" s="1"/>
  <c r="ES329" i="1"/>
  <c r="EQ322" i="1"/>
  <c r="EQ333" i="1" s="1"/>
  <c r="EQ329" i="1"/>
  <c r="EK322" i="1"/>
  <c r="EK333" i="1" s="1"/>
  <c r="EK329" i="1"/>
  <c r="T322" i="1"/>
  <c r="T333" i="1" s="1"/>
  <c r="T329" i="1"/>
  <c r="BQ322" i="1"/>
  <c r="BQ333" i="1" s="1"/>
  <c r="BQ329" i="1"/>
  <c r="CN322" i="1"/>
  <c r="CN333" i="1" s="1"/>
  <c r="CN329" i="1"/>
  <c r="BP322" i="1"/>
  <c r="BP333" i="1" s="1"/>
  <c r="BP329" i="1"/>
  <c r="AE322" i="1"/>
  <c r="AE333" i="1" s="1"/>
  <c r="AE329" i="1"/>
  <c r="ED322" i="1"/>
  <c r="ED333" i="1" s="1"/>
  <c r="ED329" i="1"/>
  <c r="AA322" i="1"/>
  <c r="AA333" i="1" s="1"/>
  <c r="AA329" i="1"/>
  <c r="AY322" i="1"/>
  <c r="AY333" i="1" s="1"/>
  <c r="AY329" i="1"/>
  <c r="EX322" i="1"/>
  <c r="EX333" i="1" s="1"/>
  <c r="EX329" i="1"/>
  <c r="DE322" i="1"/>
  <c r="DE333" i="1" s="1"/>
  <c r="DE329" i="1"/>
  <c r="FR322" i="1"/>
  <c r="FR333" i="1" s="1"/>
  <c r="FR329" i="1"/>
  <c r="FM322" i="1"/>
  <c r="FM333" i="1" s="1"/>
  <c r="FM329" i="1"/>
  <c r="FF322" i="1"/>
  <c r="FF333" i="1" s="1"/>
  <c r="FF329" i="1"/>
  <c r="AI322" i="1"/>
  <c r="AI333" i="1" s="1"/>
  <c r="AI329" i="1"/>
  <c r="H322" i="1"/>
  <c r="H333" i="1" s="1"/>
  <c r="H329" i="1"/>
  <c r="CV322" i="1"/>
  <c r="CV333" i="1" s="1"/>
  <c r="CV329" i="1"/>
  <c r="FA322" i="1"/>
  <c r="FA333" i="1" s="1"/>
  <c r="FA329" i="1"/>
  <c r="K322" i="1"/>
  <c r="K333" i="1" s="1"/>
  <c r="K329" i="1"/>
  <c r="DU322" i="1"/>
  <c r="DU333" i="1" s="1"/>
  <c r="DU329" i="1"/>
  <c r="AB322" i="1"/>
  <c r="AB333" i="1" s="1"/>
  <c r="AB329" i="1"/>
  <c r="BH322" i="1"/>
  <c r="BH333" i="1" s="1"/>
  <c r="BH329" i="1"/>
  <c r="EJ322" i="1"/>
  <c r="EJ333" i="1" s="1"/>
  <c r="EJ329" i="1"/>
  <c r="FE322" i="1"/>
  <c r="FE333" i="1" s="1"/>
  <c r="FE329" i="1"/>
  <c r="C229" i="1"/>
  <c r="C233" i="1" s="1"/>
  <c r="FZ233" i="1" s="1"/>
  <c r="C244" i="2"/>
  <c r="C250" i="2" s="1"/>
  <c r="C253" i="2" s="1"/>
  <c r="C260" i="2" s="1"/>
  <c r="C264" i="2" s="1"/>
  <c r="C275" i="2"/>
  <c r="H46" i="2" s="1"/>
  <c r="H38" i="2"/>
  <c r="D239" i="2"/>
  <c r="FZ237" i="1"/>
  <c r="FB322" i="1" l="1"/>
  <c r="FB333" i="1" s="1"/>
  <c r="FW329" i="1"/>
  <c r="EG329" i="1"/>
  <c r="BE322" i="1"/>
  <c r="BE333" i="1" s="1"/>
  <c r="EA329" i="1"/>
  <c r="DH329" i="1"/>
  <c r="AD322" i="1"/>
  <c r="AD333" i="1" s="1"/>
  <c r="CC322" i="1"/>
  <c r="CC333" i="1" s="1"/>
  <c r="FD322" i="1"/>
  <c r="FD333" i="1" s="1"/>
  <c r="CA322" i="1"/>
  <c r="CA333" i="1" s="1"/>
  <c r="BK322" i="1"/>
  <c r="BK333" i="1" s="1"/>
  <c r="FL329" i="1"/>
  <c r="BI329" i="1"/>
  <c r="DV322" i="1"/>
  <c r="DV333" i="1" s="1"/>
  <c r="D322" i="1"/>
  <c r="D333" i="1" s="1"/>
  <c r="AW322" i="1"/>
  <c r="AW333" i="1" s="1"/>
  <c r="FX322" i="1"/>
  <c r="FX333" i="1" s="1"/>
  <c r="C238" i="1"/>
  <c r="FZ238" i="1" s="1"/>
  <c r="C314" i="2"/>
  <c r="C269" i="2"/>
  <c r="C282" i="2" s="1"/>
  <c r="C296" i="2" s="1"/>
  <c r="H41" i="2"/>
  <c r="C315" i="2"/>
  <c r="C273" i="2"/>
  <c r="H45" i="2" s="1"/>
  <c r="D244" i="2"/>
  <c r="D250" i="2" s="1"/>
  <c r="D253" i="2" s="1"/>
  <c r="D268" i="2"/>
  <c r="C239" i="1" l="1"/>
  <c r="C244" i="1" s="1"/>
  <c r="C322" i="2"/>
  <c r="C271" i="2"/>
  <c r="H42" i="2"/>
  <c r="I38" i="2"/>
  <c r="D275" i="2"/>
  <c r="I46" i="2" s="1"/>
  <c r="H57" i="2"/>
  <c r="C305" i="2"/>
  <c r="H63" i="2" s="1"/>
  <c r="D314" i="2"/>
  <c r="D260" i="2"/>
  <c r="D264" i="2" s="1"/>
  <c r="D269" i="2"/>
  <c r="I41" i="2"/>
  <c r="C250" i="1" l="1"/>
  <c r="C253" i="1" s="1"/>
  <c r="FZ253" i="1" s="1"/>
  <c r="C335" i="1"/>
  <c r="FZ239" i="1"/>
  <c r="H44" i="2"/>
  <c r="I42" i="2"/>
  <c r="D282" i="2"/>
  <c r="D296" i="2" s="1"/>
  <c r="D273" i="2"/>
  <c r="I45" i="2" s="1"/>
  <c r="D315" i="2"/>
  <c r="D322" i="2" s="1"/>
  <c r="D271" i="2"/>
  <c r="C275" i="1" l="1"/>
  <c r="C78" i="1"/>
  <c r="FZ78" i="1" s="1"/>
  <c r="C269" i="1"/>
  <c r="FZ269" i="1" s="1"/>
  <c r="C314" i="1"/>
  <c r="C328" i="1" s="1"/>
  <c r="C260" i="1"/>
  <c r="C264" i="1" s="1"/>
  <c r="C315" i="1" s="1"/>
  <c r="FZ268" i="1"/>
  <c r="GD268" i="1" s="1"/>
  <c r="GE269" i="1" s="1"/>
  <c r="FB278" i="1" s="1"/>
  <c r="FB285" i="1" s="1"/>
  <c r="C325" i="1"/>
  <c r="I44" i="2"/>
  <c r="D305" i="2"/>
  <c r="I63" i="2" s="1"/>
  <c r="I57" i="2"/>
  <c r="D278" i="1" l="1"/>
  <c r="D281" i="1" s="1"/>
  <c r="H278" i="1"/>
  <c r="H281" i="1" s="1"/>
  <c r="L278" i="1"/>
  <c r="L281" i="1" s="1"/>
  <c r="L284" i="1" s="1"/>
  <c r="P278" i="1"/>
  <c r="P281" i="1" s="1"/>
  <c r="P284" i="1" s="1"/>
  <c r="T278" i="1"/>
  <c r="T281" i="1" s="1"/>
  <c r="X278" i="1"/>
  <c r="X281" i="1" s="1"/>
  <c r="X284" i="1" s="1"/>
  <c r="AB278" i="1"/>
  <c r="AB281" i="1" s="1"/>
  <c r="AB284" i="1" s="1"/>
  <c r="AF278" i="1"/>
  <c r="AF281" i="1" s="1"/>
  <c r="AF284" i="1" s="1"/>
  <c r="AJ278" i="1"/>
  <c r="AJ281" i="1" s="1"/>
  <c r="AN278" i="1"/>
  <c r="AN281" i="1" s="1"/>
  <c r="AN284" i="1" s="1"/>
  <c r="AR278" i="1"/>
  <c r="AR281" i="1" s="1"/>
  <c r="AR284" i="1" s="1"/>
  <c r="AV278" i="1"/>
  <c r="AV281" i="1" s="1"/>
  <c r="AV284" i="1" s="1"/>
  <c r="AZ278" i="1"/>
  <c r="AZ281" i="1" s="1"/>
  <c r="BD278" i="1"/>
  <c r="BD281" i="1" s="1"/>
  <c r="BD284" i="1" s="1"/>
  <c r="BH278" i="1"/>
  <c r="BH281" i="1" s="1"/>
  <c r="BH284" i="1" s="1"/>
  <c r="BL278" i="1"/>
  <c r="BL281" i="1" s="1"/>
  <c r="BL284" i="1" s="1"/>
  <c r="BP278" i="1"/>
  <c r="BP281" i="1" s="1"/>
  <c r="BT278" i="1"/>
  <c r="BT281" i="1" s="1"/>
  <c r="BX278" i="1"/>
  <c r="BX281" i="1" s="1"/>
  <c r="BX284" i="1" s="1"/>
  <c r="CB278" i="1"/>
  <c r="CB281" i="1" s="1"/>
  <c r="CB284" i="1" s="1"/>
  <c r="CF278" i="1"/>
  <c r="CF281" i="1" s="1"/>
  <c r="CJ278" i="1"/>
  <c r="CN278" i="1"/>
  <c r="CN281" i="1" s="1"/>
  <c r="CN284" i="1" s="1"/>
  <c r="CR278" i="1"/>
  <c r="CR281" i="1" s="1"/>
  <c r="CR284" i="1" s="1"/>
  <c r="CV278" i="1"/>
  <c r="CV281" i="1" s="1"/>
  <c r="CZ278" i="1"/>
  <c r="CZ281" i="1" s="1"/>
  <c r="CZ284" i="1" s="1"/>
  <c r="DD278" i="1"/>
  <c r="DD281" i="1" s="1"/>
  <c r="DD284" i="1" s="1"/>
  <c r="DH278" i="1"/>
  <c r="DH281" i="1" s="1"/>
  <c r="DH284" i="1" s="1"/>
  <c r="DL278" i="1"/>
  <c r="DL281" i="1" s="1"/>
  <c r="DP278" i="1"/>
  <c r="DP281" i="1" s="1"/>
  <c r="DP284" i="1" s="1"/>
  <c r="DT278" i="1"/>
  <c r="DT281" i="1" s="1"/>
  <c r="DT284" i="1" s="1"/>
  <c r="DX278" i="1"/>
  <c r="DX281" i="1" s="1"/>
  <c r="DX284" i="1" s="1"/>
  <c r="EB278" i="1"/>
  <c r="EB281" i="1" s="1"/>
  <c r="EF278" i="1"/>
  <c r="EF281" i="1" s="1"/>
  <c r="EJ278" i="1"/>
  <c r="EJ281" i="1" s="1"/>
  <c r="EJ284" i="1" s="1"/>
  <c r="EN278" i="1"/>
  <c r="EN281" i="1" s="1"/>
  <c r="EN284" i="1" s="1"/>
  <c r="ER278" i="1"/>
  <c r="ER281" i="1" s="1"/>
  <c r="EV278" i="1"/>
  <c r="EZ278" i="1"/>
  <c r="EZ281" i="1" s="1"/>
  <c r="EZ284" i="1" s="1"/>
  <c r="FD278" i="1"/>
  <c r="FD281" i="1" s="1"/>
  <c r="FD284" i="1" s="1"/>
  <c r="FH278" i="1"/>
  <c r="FH281" i="1" s="1"/>
  <c r="FL278" i="1"/>
  <c r="FL281" i="1" s="1"/>
  <c r="FP278" i="1"/>
  <c r="FP281" i="1" s="1"/>
  <c r="FP284" i="1" s="1"/>
  <c r="FT278" i="1"/>
  <c r="FT281" i="1" s="1"/>
  <c r="FT284" i="1" s="1"/>
  <c r="FX278" i="1"/>
  <c r="FX281" i="1" s="1"/>
  <c r="K278" i="1"/>
  <c r="K281" i="1" s="1"/>
  <c r="K284" i="1" s="1"/>
  <c r="W278" i="1"/>
  <c r="W281" i="1" s="1"/>
  <c r="AE278" i="1"/>
  <c r="AE281" i="1" s="1"/>
  <c r="AE284" i="1" s="1"/>
  <c r="AQ278" i="1"/>
  <c r="AQ281" i="1" s="1"/>
  <c r="AY278" i="1"/>
  <c r="AY281" i="1" s="1"/>
  <c r="BK278" i="1"/>
  <c r="BK281" i="1" s="1"/>
  <c r="BK284" i="1" s="1"/>
  <c r="CA278" i="1"/>
  <c r="CA281" i="1" s="1"/>
  <c r="CA284" i="1" s="1"/>
  <c r="E278" i="1"/>
  <c r="E281" i="1" s="1"/>
  <c r="I278" i="1"/>
  <c r="I281" i="1" s="1"/>
  <c r="M278" i="1"/>
  <c r="M281" i="1" s="1"/>
  <c r="M284" i="1" s="1"/>
  <c r="Q278" i="1"/>
  <c r="Q281" i="1" s="1"/>
  <c r="Q284" i="1" s="1"/>
  <c r="U278" i="1"/>
  <c r="U281" i="1" s="1"/>
  <c r="Y278" i="1"/>
  <c r="Y281" i="1" s="1"/>
  <c r="AC278" i="1"/>
  <c r="AC281" i="1" s="1"/>
  <c r="AC284" i="1" s="1"/>
  <c r="AG278" i="1"/>
  <c r="AG281" i="1" s="1"/>
  <c r="AG284" i="1" s="1"/>
  <c r="AK278" i="1"/>
  <c r="AK281" i="1" s="1"/>
  <c r="AO278" i="1"/>
  <c r="AO281" i="1" s="1"/>
  <c r="AS278" i="1"/>
  <c r="AS281" i="1" s="1"/>
  <c r="AS284" i="1" s="1"/>
  <c r="AW278" i="1"/>
  <c r="AW281" i="1" s="1"/>
  <c r="AW284" i="1" s="1"/>
  <c r="BA278" i="1"/>
  <c r="BA281" i="1" s="1"/>
  <c r="BE278" i="1"/>
  <c r="BE281" i="1" s="1"/>
  <c r="BE284" i="1" s="1"/>
  <c r="BI278" i="1"/>
  <c r="BI281" i="1" s="1"/>
  <c r="BI284" i="1" s="1"/>
  <c r="BM278" i="1"/>
  <c r="BM281" i="1" s="1"/>
  <c r="BM284" i="1" s="1"/>
  <c r="BQ278" i="1"/>
  <c r="BQ281" i="1" s="1"/>
  <c r="BU278" i="1"/>
  <c r="BU281" i="1" s="1"/>
  <c r="BU284" i="1" s="1"/>
  <c r="BY278" i="1"/>
  <c r="BY281" i="1" s="1"/>
  <c r="BY284" i="1" s="1"/>
  <c r="CC278" i="1"/>
  <c r="CC281" i="1" s="1"/>
  <c r="CC284" i="1" s="1"/>
  <c r="CG278" i="1"/>
  <c r="CG281" i="1" s="1"/>
  <c r="CK278" i="1"/>
  <c r="CK281" i="1" s="1"/>
  <c r="CK284" i="1" s="1"/>
  <c r="CO278" i="1"/>
  <c r="CO281" i="1" s="1"/>
  <c r="CO284" i="1" s="1"/>
  <c r="CS278" i="1"/>
  <c r="CS281" i="1" s="1"/>
  <c r="CS284" i="1" s="1"/>
  <c r="CW278" i="1"/>
  <c r="CW281" i="1" s="1"/>
  <c r="DA278" i="1"/>
  <c r="DA281" i="1" s="1"/>
  <c r="DA284" i="1" s="1"/>
  <c r="DE278" i="1"/>
  <c r="DE281" i="1" s="1"/>
  <c r="DE284" i="1" s="1"/>
  <c r="DI278" i="1"/>
  <c r="DI281" i="1" s="1"/>
  <c r="DI284" i="1" s="1"/>
  <c r="DM278" i="1"/>
  <c r="DM281" i="1" s="1"/>
  <c r="DQ278" i="1"/>
  <c r="DQ281" i="1" s="1"/>
  <c r="DQ284" i="1" s="1"/>
  <c r="DU278" i="1"/>
  <c r="DU281" i="1" s="1"/>
  <c r="DY278" i="1"/>
  <c r="DY281" i="1" s="1"/>
  <c r="DY284" i="1" s="1"/>
  <c r="EC278" i="1"/>
  <c r="EC281" i="1" s="1"/>
  <c r="EG278" i="1"/>
  <c r="EG281" i="1" s="1"/>
  <c r="EK278" i="1"/>
  <c r="EK281" i="1" s="1"/>
  <c r="EK284" i="1" s="1"/>
  <c r="EO278" i="1"/>
  <c r="EO281" i="1" s="1"/>
  <c r="EO284" i="1" s="1"/>
  <c r="ES278" i="1"/>
  <c r="ES281" i="1" s="1"/>
  <c r="EW278" i="1"/>
  <c r="EW281" i="1" s="1"/>
  <c r="EW284" i="1" s="1"/>
  <c r="FA278" i="1"/>
  <c r="FA281" i="1" s="1"/>
  <c r="FA284" i="1" s="1"/>
  <c r="FE278" i="1"/>
  <c r="FE281" i="1" s="1"/>
  <c r="FE284" i="1" s="1"/>
  <c r="FI278" i="1"/>
  <c r="FI281" i="1" s="1"/>
  <c r="FM278" i="1"/>
  <c r="FM281" i="1" s="1"/>
  <c r="FQ278" i="1"/>
  <c r="FQ281" i="1" s="1"/>
  <c r="FQ284" i="1" s="1"/>
  <c r="FU278" i="1"/>
  <c r="FU281" i="1" s="1"/>
  <c r="FU284" i="1" s="1"/>
  <c r="O278" i="1"/>
  <c r="O281" i="1" s="1"/>
  <c r="S278" i="1"/>
  <c r="S281" i="1" s="1"/>
  <c r="AA278" i="1"/>
  <c r="AA281" i="1" s="1"/>
  <c r="AA284" i="1" s="1"/>
  <c r="AM278" i="1"/>
  <c r="AM281" i="1" s="1"/>
  <c r="AM284" i="1" s="1"/>
  <c r="BC278" i="1"/>
  <c r="BC281" i="1" s="1"/>
  <c r="BO278" i="1"/>
  <c r="BO281" i="1" s="1"/>
  <c r="BO284" i="1" s="1"/>
  <c r="BW278" i="1"/>
  <c r="BW281" i="1" s="1"/>
  <c r="F278" i="1"/>
  <c r="F281" i="1" s="1"/>
  <c r="F284" i="1" s="1"/>
  <c r="J278" i="1"/>
  <c r="J281" i="1" s="1"/>
  <c r="N278" i="1"/>
  <c r="N281" i="1" s="1"/>
  <c r="R278" i="1"/>
  <c r="R281" i="1" s="1"/>
  <c r="R284" i="1" s="1"/>
  <c r="V278" i="1"/>
  <c r="V281" i="1" s="1"/>
  <c r="V284" i="1" s="1"/>
  <c r="Z278" i="1"/>
  <c r="Z281" i="1" s="1"/>
  <c r="AD278" i="1"/>
  <c r="AD281" i="1" s="1"/>
  <c r="AD284" i="1" s="1"/>
  <c r="AH278" i="1"/>
  <c r="AH281" i="1" s="1"/>
  <c r="AH284" i="1" s="1"/>
  <c r="AL278" i="1"/>
  <c r="AL281" i="1" s="1"/>
  <c r="AL284" i="1" s="1"/>
  <c r="AP278" i="1"/>
  <c r="AP281" i="1" s="1"/>
  <c r="AT278" i="1"/>
  <c r="AT281" i="1" s="1"/>
  <c r="AT284" i="1" s="1"/>
  <c r="AX278" i="1"/>
  <c r="AX281" i="1" s="1"/>
  <c r="AX284" i="1" s="1"/>
  <c r="BB278" i="1"/>
  <c r="BB281" i="1" s="1"/>
  <c r="BB284" i="1" s="1"/>
  <c r="BF278" i="1"/>
  <c r="BF281" i="1" s="1"/>
  <c r="BJ278" i="1"/>
  <c r="BJ281" i="1" s="1"/>
  <c r="BJ284" i="1" s="1"/>
  <c r="BN278" i="1"/>
  <c r="BN281" i="1" s="1"/>
  <c r="BN284" i="1" s="1"/>
  <c r="BR278" i="1"/>
  <c r="BR281" i="1" s="1"/>
  <c r="BR284" i="1" s="1"/>
  <c r="BV278" i="1"/>
  <c r="BV281" i="1" s="1"/>
  <c r="BV284" i="1" s="1"/>
  <c r="BZ278" i="1"/>
  <c r="BZ281" i="1" s="1"/>
  <c r="CD278" i="1"/>
  <c r="CD281" i="1" s="1"/>
  <c r="CD284" i="1" s="1"/>
  <c r="CH278" i="1"/>
  <c r="CH281" i="1" s="1"/>
  <c r="CH284" i="1" s="1"/>
  <c r="CL278" i="1"/>
  <c r="CL281" i="1" s="1"/>
  <c r="CP278" i="1"/>
  <c r="CP281" i="1" s="1"/>
  <c r="CP284" i="1" s="1"/>
  <c r="CT278" i="1"/>
  <c r="CT281" i="1" s="1"/>
  <c r="CT284" i="1" s="1"/>
  <c r="CX278" i="1"/>
  <c r="CX281" i="1" s="1"/>
  <c r="CX284" i="1" s="1"/>
  <c r="DB278" i="1"/>
  <c r="DB281" i="1" s="1"/>
  <c r="DF278" i="1"/>
  <c r="DF281" i="1" s="1"/>
  <c r="DJ278" i="1"/>
  <c r="DJ281" i="1" s="1"/>
  <c r="DJ284" i="1" s="1"/>
  <c r="DN278" i="1"/>
  <c r="DN281" i="1" s="1"/>
  <c r="DN284" i="1" s="1"/>
  <c r="DR278" i="1"/>
  <c r="DR281" i="1" s="1"/>
  <c r="DV278" i="1"/>
  <c r="DV281" i="1" s="1"/>
  <c r="DZ278" i="1"/>
  <c r="DZ281" i="1" s="1"/>
  <c r="DZ284" i="1" s="1"/>
  <c r="ED278" i="1"/>
  <c r="ED281" i="1" s="1"/>
  <c r="ED284" i="1" s="1"/>
  <c r="EH278" i="1"/>
  <c r="EH281" i="1" s="1"/>
  <c r="EL278" i="1"/>
  <c r="EL281" i="1" s="1"/>
  <c r="EP278" i="1"/>
  <c r="EP281" i="1" s="1"/>
  <c r="EP284" i="1" s="1"/>
  <c r="ET278" i="1"/>
  <c r="ET281" i="1" s="1"/>
  <c r="ET284" i="1" s="1"/>
  <c r="EX278" i="1"/>
  <c r="EX281" i="1" s="1"/>
  <c r="EX284" i="1" s="1"/>
  <c r="FB281" i="1"/>
  <c r="FB284" i="1" s="1"/>
  <c r="FF278" i="1"/>
  <c r="FF281" i="1" s="1"/>
  <c r="FF284" i="1" s="1"/>
  <c r="FJ278" i="1"/>
  <c r="FJ281" i="1" s="1"/>
  <c r="FJ284" i="1" s="1"/>
  <c r="FN278" i="1"/>
  <c r="FN281" i="1" s="1"/>
  <c r="FR278" i="1"/>
  <c r="FR281" i="1" s="1"/>
  <c r="FR284" i="1" s="1"/>
  <c r="FV278" i="1"/>
  <c r="FV281" i="1" s="1"/>
  <c r="FV284" i="1" s="1"/>
  <c r="G278" i="1"/>
  <c r="G281" i="1" s="1"/>
  <c r="G284" i="1" s="1"/>
  <c r="AI278" i="1"/>
  <c r="AI281" i="1" s="1"/>
  <c r="AU278" i="1"/>
  <c r="AU281" i="1" s="1"/>
  <c r="AU284" i="1" s="1"/>
  <c r="BG278" i="1"/>
  <c r="BG281" i="1" s="1"/>
  <c r="BG284" i="1" s="1"/>
  <c r="BS278" i="1"/>
  <c r="BS281" i="1" s="1"/>
  <c r="BS284" i="1" s="1"/>
  <c r="CE278" i="1"/>
  <c r="CE281" i="1" s="1"/>
  <c r="CE284" i="1" s="1"/>
  <c r="CI278" i="1"/>
  <c r="CI281" i="1" s="1"/>
  <c r="CI284" i="1" s="1"/>
  <c r="CY278" i="1"/>
  <c r="CY281" i="1" s="1"/>
  <c r="CY284" i="1" s="1"/>
  <c r="DO278" i="1"/>
  <c r="DO281" i="1" s="1"/>
  <c r="DO284" i="1" s="1"/>
  <c r="EE278" i="1"/>
  <c r="EE281" i="1" s="1"/>
  <c r="EU278" i="1"/>
  <c r="EU281" i="1" s="1"/>
  <c r="EU284" i="1" s="1"/>
  <c r="FK278" i="1"/>
  <c r="FK281" i="1" s="1"/>
  <c r="FK284" i="1" s="1"/>
  <c r="EA278" i="1"/>
  <c r="EA281" i="1" s="1"/>
  <c r="EA284" i="1" s="1"/>
  <c r="CM278" i="1"/>
  <c r="CM281" i="1" s="1"/>
  <c r="DC278" i="1"/>
  <c r="DC281" i="1" s="1"/>
  <c r="DC284" i="1" s="1"/>
  <c r="DS278" i="1"/>
  <c r="DS281" i="1" s="1"/>
  <c r="DS284" i="1" s="1"/>
  <c r="EI278" i="1"/>
  <c r="EI281" i="1" s="1"/>
  <c r="EI284" i="1" s="1"/>
  <c r="EY278" i="1"/>
  <c r="EY281" i="1" s="1"/>
  <c r="EY284" i="1" s="1"/>
  <c r="FO278" i="1"/>
  <c r="FO281" i="1" s="1"/>
  <c r="FO284" i="1" s="1"/>
  <c r="C278" i="1"/>
  <c r="CU278" i="1"/>
  <c r="CU281" i="1" s="1"/>
  <c r="CU284" i="1" s="1"/>
  <c r="EQ278" i="1"/>
  <c r="EQ281" i="1" s="1"/>
  <c r="EQ284" i="1" s="1"/>
  <c r="FW278" i="1"/>
  <c r="FW281" i="1" s="1"/>
  <c r="FW284" i="1" s="1"/>
  <c r="CQ278" i="1"/>
  <c r="CQ281" i="1" s="1"/>
  <c r="CQ284" i="1" s="1"/>
  <c r="DG278" i="1"/>
  <c r="DG281" i="1" s="1"/>
  <c r="DG284" i="1" s="1"/>
  <c r="DW278" i="1"/>
  <c r="DW281" i="1" s="1"/>
  <c r="EM278" i="1"/>
  <c r="EM281" i="1" s="1"/>
  <c r="EM284" i="1" s="1"/>
  <c r="FC278" i="1"/>
  <c r="FC281" i="1" s="1"/>
  <c r="FC284" i="1" s="1"/>
  <c r="FS278" i="1"/>
  <c r="FS281" i="1" s="1"/>
  <c r="FS284" i="1" s="1"/>
  <c r="DK278" i="1"/>
  <c r="DK281" i="1" s="1"/>
  <c r="FG278" i="1"/>
  <c r="FG281" i="1" s="1"/>
  <c r="FG284" i="1" s="1"/>
  <c r="C291" i="2"/>
  <c r="H54" i="2" s="1"/>
  <c r="D291" i="2"/>
  <c r="I54" i="2" s="1"/>
  <c r="C278" i="2"/>
  <c r="D278" i="2"/>
  <c r="I48" i="2" s="1"/>
  <c r="C273" i="1"/>
  <c r="FZ273" i="1" s="1"/>
  <c r="C296" i="1"/>
  <c r="C322" i="1"/>
  <c r="C333" i="1" s="1"/>
  <c r="C329" i="1"/>
  <c r="FZ275" i="1"/>
  <c r="GB268" i="1"/>
  <c r="FY300" i="1"/>
  <c r="C291" i="1"/>
  <c r="FS291" i="1"/>
  <c r="FC291" i="1"/>
  <c r="EM291" i="1"/>
  <c r="DW291" i="1"/>
  <c r="DG291" i="1"/>
  <c r="CQ291" i="1"/>
  <c r="CA291" i="1"/>
  <c r="BK291" i="1"/>
  <c r="AU291" i="1"/>
  <c r="AE291" i="1"/>
  <c r="O291" i="1"/>
  <c r="FU291" i="1"/>
  <c r="EO291" i="1"/>
  <c r="DQ291" i="1"/>
  <c r="CK291" i="1"/>
  <c r="BE291" i="1"/>
  <c r="AG291" i="1"/>
  <c r="I291" i="1"/>
  <c r="P291" i="1"/>
  <c r="FQ291" i="1"/>
  <c r="DU291" i="1"/>
  <c r="BY291" i="1"/>
  <c r="AC291" i="1"/>
  <c r="L291" i="1"/>
  <c r="FL291" i="1"/>
  <c r="EF291" i="1"/>
  <c r="DP291" i="1"/>
  <c r="BP291" i="1"/>
  <c r="FR291" i="1"/>
  <c r="EL291" i="1"/>
  <c r="DF291" i="1"/>
  <c r="BZ291" i="1"/>
  <c r="AL291" i="1"/>
  <c r="FV291" i="1"/>
  <c r="EX291" i="1"/>
  <c r="DR291" i="1"/>
  <c r="CL291" i="1"/>
  <c r="BF291" i="1"/>
  <c r="Z291" i="1"/>
  <c r="FX291" i="1"/>
  <c r="FH291" i="1"/>
  <c r="ER291" i="1"/>
  <c r="EB291" i="1"/>
  <c r="DL291" i="1"/>
  <c r="CR291" i="1"/>
  <c r="CB291" i="1"/>
  <c r="BL291" i="1"/>
  <c r="AV291" i="1"/>
  <c r="AF291" i="1"/>
  <c r="FN291" i="1"/>
  <c r="DZ291" i="1"/>
  <c r="CT291" i="1"/>
  <c r="BN291" i="1"/>
  <c r="AH291" i="1"/>
  <c r="EW291" i="1"/>
  <c r="DI291" i="1"/>
  <c r="CC291" i="1"/>
  <c r="AO291" i="1"/>
  <c r="FO291" i="1"/>
  <c r="EY291" i="1"/>
  <c r="EI291" i="1"/>
  <c r="DS291" i="1"/>
  <c r="DC291" i="1"/>
  <c r="CM291" i="1"/>
  <c r="BW291" i="1"/>
  <c r="BG291" i="1"/>
  <c r="AQ291" i="1"/>
  <c r="AA291" i="1"/>
  <c r="K291" i="1"/>
  <c r="FJ291" i="1"/>
  <c r="ED291" i="1"/>
  <c r="CX291" i="1"/>
  <c r="BR291" i="1"/>
  <c r="AT291" i="1"/>
  <c r="V291" i="1"/>
  <c r="BQ291" i="1"/>
  <c r="E291" i="1"/>
  <c r="T291" i="1"/>
  <c r="FT291" i="1"/>
  <c r="FD291" i="1"/>
  <c r="EN291" i="1"/>
  <c r="DX291" i="1"/>
  <c r="DH291" i="1"/>
  <c r="BX291" i="1"/>
  <c r="BH291" i="1"/>
  <c r="AB291" i="1"/>
  <c r="CO291" i="1"/>
  <c r="AJ291" i="1"/>
  <c r="FK291" i="1"/>
  <c r="EU291" i="1"/>
  <c r="EE291" i="1"/>
  <c r="DO291" i="1"/>
  <c r="CY291" i="1"/>
  <c r="CI291" i="1"/>
  <c r="BS291" i="1"/>
  <c r="BC291" i="1"/>
  <c r="AM291" i="1"/>
  <c r="W291" i="1"/>
  <c r="G291" i="1"/>
  <c r="FE291" i="1"/>
  <c r="EG291" i="1"/>
  <c r="DA291" i="1"/>
  <c r="BU291" i="1"/>
  <c r="AW291" i="1"/>
  <c r="Y291" i="1"/>
  <c r="DD291" i="1"/>
  <c r="H291" i="1"/>
  <c r="FI291" i="1"/>
  <c r="ES291" i="1"/>
  <c r="EC291" i="1"/>
  <c r="DM291" i="1"/>
  <c r="CW291" i="1"/>
  <c r="CG291" i="1"/>
  <c r="BA291" i="1"/>
  <c r="AK291" i="1"/>
  <c r="U291" i="1"/>
  <c r="D291" i="1"/>
  <c r="CN291" i="1"/>
  <c r="AR291" i="1"/>
  <c r="EK291" i="1"/>
  <c r="AS291" i="1"/>
  <c r="CF291" i="1"/>
  <c r="FB291" i="1"/>
  <c r="DV291" i="1"/>
  <c r="CP291" i="1"/>
  <c r="BB291" i="1"/>
  <c r="N291" i="1"/>
  <c r="FF291" i="1"/>
  <c r="EH291" i="1"/>
  <c r="DB291" i="1"/>
  <c r="BV291" i="1"/>
  <c r="AP291" i="1"/>
  <c r="J291" i="1"/>
  <c r="FP291" i="1"/>
  <c r="EZ291" i="1"/>
  <c r="EJ291" i="1"/>
  <c r="DT291" i="1"/>
  <c r="CZ291" i="1"/>
  <c r="CJ291" i="1"/>
  <c r="BT291" i="1"/>
  <c r="BD291" i="1"/>
  <c r="AN291" i="1"/>
  <c r="X291" i="1"/>
  <c r="EP291" i="1"/>
  <c r="DJ291" i="1"/>
  <c r="CD291" i="1"/>
  <c r="AX291" i="1"/>
  <c r="R291" i="1"/>
  <c r="FM291" i="1"/>
  <c r="DY291" i="1"/>
  <c r="CS291" i="1"/>
  <c r="BM291" i="1"/>
  <c r="Q291" i="1"/>
  <c r="FW291" i="1"/>
  <c r="FG291" i="1"/>
  <c r="EQ291" i="1"/>
  <c r="EA291" i="1"/>
  <c r="DK291" i="1"/>
  <c r="CU291" i="1"/>
  <c r="CE291" i="1"/>
  <c r="BO291" i="1"/>
  <c r="AY291" i="1"/>
  <c r="AI291" i="1"/>
  <c r="S291" i="1"/>
  <c r="ET291" i="1"/>
  <c r="DN291" i="1"/>
  <c r="CH291" i="1"/>
  <c r="BJ291" i="1"/>
  <c r="AD291" i="1"/>
  <c r="F291" i="1"/>
  <c r="FA291" i="1"/>
  <c r="DE291" i="1"/>
  <c r="BI291" i="1"/>
  <c r="M291" i="1"/>
  <c r="EV291" i="1"/>
  <c r="CV291" i="1"/>
  <c r="AZ291" i="1"/>
  <c r="EH284" i="1"/>
  <c r="BT284" i="1"/>
  <c r="Y284" i="1"/>
  <c r="EC284" i="1"/>
  <c r="DK284" i="1"/>
  <c r="DV284" i="1"/>
  <c r="FX284" i="1"/>
  <c r="AZ284" i="1"/>
  <c r="BC284" i="1"/>
  <c r="DB284" i="1"/>
  <c r="FN284" i="1"/>
  <c r="DL284" i="1"/>
  <c r="DW284" i="1"/>
  <c r="DR284" i="1"/>
  <c r="I284" i="1"/>
  <c r="J284" i="1"/>
  <c r="EE284" i="1"/>
  <c r="AP284" i="1"/>
  <c r="U284" i="1"/>
  <c r="EF284" i="1"/>
  <c r="BA284" i="1"/>
  <c r="E284" i="1"/>
  <c r="S284" i="1"/>
  <c r="W284" i="1"/>
  <c r="ER284" i="1"/>
  <c r="CF284" i="1"/>
  <c r="AJ284" i="1"/>
  <c r="FI284" i="1"/>
  <c r="AQ284" i="1"/>
  <c r="AK284" i="1"/>
  <c r="CW284" i="1"/>
  <c r="BW284" i="1"/>
  <c r="DF284" i="1"/>
  <c r="EB284" i="1"/>
  <c r="CM284" i="1"/>
  <c r="BF284" i="1"/>
  <c r="O284" i="1"/>
  <c r="AO284" i="1"/>
  <c r="EL284" i="1"/>
  <c r="CL284" i="1"/>
  <c r="FH284" i="1"/>
  <c r="BZ284" i="1"/>
  <c r="T284" i="1"/>
  <c r="AI284" i="1"/>
  <c r="CV284" i="1"/>
  <c r="DU284" i="1"/>
  <c r="AY284" i="1"/>
  <c r="CG284" i="1"/>
  <c r="H284" i="1"/>
  <c r="FM284" i="1"/>
  <c r="BP284" i="1"/>
  <c r="D284" i="1"/>
  <c r="BQ284" i="1"/>
  <c r="N284" i="1"/>
  <c r="DM284" i="1"/>
  <c r="ES284" i="1"/>
  <c r="EG284" i="1"/>
  <c r="Z284" i="1"/>
  <c r="FL284" i="1"/>
  <c r="EV281" i="1" l="1"/>
  <c r="EV284" i="1" s="1"/>
  <c r="EV285" i="1"/>
  <c r="CJ281" i="1"/>
  <c r="CJ284" i="1" s="1"/>
  <c r="CJ285" i="1"/>
  <c r="CJ300" i="1" s="1"/>
  <c r="C281" i="1"/>
  <c r="FZ278" i="1"/>
  <c r="D285" i="2"/>
  <c r="D300" i="2" s="1"/>
  <c r="I49" i="2" s="1"/>
  <c r="D281" i="2"/>
  <c r="C281" i="2"/>
  <c r="C303" i="2" s="1"/>
  <c r="H48" i="2"/>
  <c r="C285" i="2"/>
  <c r="C300" i="2" s="1"/>
  <c r="H49" i="2" s="1"/>
  <c r="FZ271" i="1"/>
  <c r="C300" i="1"/>
  <c r="FZ282" i="1"/>
  <c r="CG300" i="1"/>
  <c r="F300" i="1"/>
  <c r="BM300" i="1"/>
  <c r="FV300" i="1"/>
  <c r="E300" i="1"/>
  <c r="FU300" i="1"/>
  <c r="Q300" i="1"/>
  <c r="D300" i="1"/>
  <c r="W300" i="1"/>
  <c r="FA300" i="1"/>
  <c r="C305" i="1"/>
  <c r="FZ296" i="1"/>
  <c r="CK300" i="1"/>
  <c r="AG300" i="1"/>
  <c r="BK300" i="1"/>
  <c r="CZ300" i="1"/>
  <c r="BY300" i="1"/>
  <c r="DL300" i="1"/>
  <c r="BT300" i="1"/>
  <c r="FF300" i="1"/>
  <c r="AA300" i="1"/>
  <c r="CN300" i="1"/>
  <c r="BD300" i="1"/>
  <c r="BO300" i="1"/>
  <c r="AC300" i="1"/>
  <c r="CW300" i="1"/>
  <c r="FR300" i="1"/>
  <c r="DD300" i="1"/>
  <c r="BU300" i="1"/>
  <c r="BH300" i="1"/>
  <c r="T300" i="1"/>
  <c r="DO300" i="1"/>
  <c r="CO300" i="1"/>
  <c r="CU300" i="1"/>
  <c r="EF300" i="1"/>
  <c r="CF300" i="1"/>
  <c r="DZ300" i="1"/>
  <c r="AK300" i="1"/>
  <c r="EN300" i="1"/>
  <c r="I300" i="1"/>
  <c r="FP300" i="1"/>
  <c r="DB300" i="1"/>
  <c r="DJ300" i="1"/>
  <c r="FG300" i="1"/>
  <c r="DH300" i="1"/>
  <c r="EV300" i="1"/>
  <c r="AF300" i="1"/>
  <c r="BJ300" i="1"/>
  <c r="R300" i="1"/>
  <c r="M300" i="1"/>
  <c r="AW300" i="1"/>
  <c r="EM300" i="1"/>
  <c r="EG300" i="1"/>
  <c r="Z300" i="1"/>
  <c r="BZ300" i="1"/>
  <c r="P300" i="1"/>
  <c r="K300" i="1"/>
  <c r="AV300" i="1"/>
  <c r="CR300" i="1"/>
  <c r="G300" i="1"/>
  <c r="AR300" i="1"/>
  <c r="CM300" i="1"/>
  <c r="AU300" i="1"/>
  <c r="BQ300" i="1"/>
  <c r="AB300" i="1"/>
  <c r="CY300" i="1"/>
  <c r="CP300" i="1"/>
  <c r="ET300" i="1"/>
  <c r="CT300" i="1"/>
  <c r="FH300" i="1"/>
  <c r="AX300" i="1"/>
  <c r="CV300" i="1"/>
  <c r="BI300" i="1"/>
  <c r="AI300" i="1"/>
  <c r="FL300" i="1"/>
  <c r="AY300" i="1"/>
  <c r="EA300" i="1"/>
  <c r="FW300" i="1"/>
  <c r="DM300" i="1"/>
  <c r="AL300" i="1"/>
  <c r="ER300" i="1"/>
  <c r="EW300" i="1"/>
  <c r="EL300" i="1"/>
  <c r="O300" i="1"/>
  <c r="BB300" i="1"/>
  <c r="FI300" i="1"/>
  <c r="EZ300" i="1"/>
  <c r="EB300" i="1"/>
  <c r="S300" i="1"/>
  <c r="AS300" i="1"/>
  <c r="FT300" i="1"/>
  <c r="AP300" i="1"/>
  <c r="DF300" i="1"/>
  <c r="DS300" i="1"/>
  <c r="FK300" i="1"/>
  <c r="L300" i="1"/>
  <c r="BN300" i="1"/>
  <c r="BR300" i="1"/>
  <c r="DW300" i="1"/>
  <c r="DI300" i="1"/>
  <c r="DN300" i="1"/>
  <c r="CX300" i="1"/>
  <c r="X300" i="1"/>
  <c r="EP300" i="1"/>
  <c r="Y300" i="1"/>
  <c r="CS300" i="1"/>
  <c r="DA300" i="1"/>
  <c r="BX300" i="1"/>
  <c r="EO300" i="1"/>
  <c r="CH300" i="1"/>
  <c r="AN300" i="1"/>
  <c r="AO300" i="1"/>
  <c r="AH300" i="1"/>
  <c r="AJ300" i="1"/>
  <c r="EY300" i="1"/>
  <c r="AZ300" i="1"/>
  <c r="FO300" i="1"/>
  <c r="EU300" i="1"/>
  <c r="EQ300" i="1"/>
  <c r="DU300" i="1"/>
  <c r="BL300" i="1"/>
  <c r="FE300" i="1"/>
  <c r="FB300" i="1"/>
  <c r="CB300" i="1"/>
  <c r="FD300" i="1"/>
  <c r="BE300" i="1"/>
  <c r="BP300" i="1"/>
  <c r="FM300" i="1"/>
  <c r="ES300" i="1"/>
  <c r="ED300" i="1"/>
  <c r="AE300" i="1"/>
  <c r="EK300" i="1"/>
  <c r="FJ300" i="1"/>
  <c r="AT300" i="1"/>
  <c r="AQ300" i="1"/>
  <c r="BV300" i="1"/>
  <c r="BG300" i="1"/>
  <c r="BS300" i="1"/>
  <c r="DQ300" i="1"/>
  <c r="V300" i="1"/>
  <c r="EE300" i="1"/>
  <c r="CQ300" i="1"/>
  <c r="BF300" i="1"/>
  <c r="BW300" i="1"/>
  <c r="DT300" i="1"/>
  <c r="CD300" i="1"/>
  <c r="EI300" i="1"/>
  <c r="CL300" i="1"/>
  <c r="U300" i="1"/>
  <c r="BC300" i="1"/>
  <c r="DX300" i="1"/>
  <c r="J300" i="1"/>
  <c r="DV300" i="1"/>
  <c r="DE300" i="1"/>
  <c r="FX300" i="1"/>
  <c r="CI300" i="1"/>
  <c r="DC300" i="1"/>
  <c r="DK300" i="1"/>
  <c r="AM300" i="1"/>
  <c r="CC300" i="1"/>
  <c r="DP300" i="1"/>
  <c r="EH300" i="1"/>
  <c r="H300" i="1"/>
  <c r="CE300" i="1"/>
  <c r="BA300" i="1"/>
  <c r="CA300" i="1"/>
  <c r="DR300" i="1"/>
  <c r="FN300" i="1"/>
  <c r="EX300" i="1"/>
  <c r="FS300" i="1"/>
  <c r="EC300" i="1"/>
  <c r="DY300" i="1"/>
  <c r="DG300" i="1"/>
  <c r="EJ300" i="1"/>
  <c r="FC300" i="1"/>
  <c r="N300" i="1"/>
  <c r="AD300" i="1"/>
  <c r="FQ300" i="1"/>
  <c r="D284" i="2" l="1"/>
  <c r="D303" i="2"/>
  <c r="GB282" i="1"/>
  <c r="GC282" i="1"/>
  <c r="CO287" i="1"/>
  <c r="C284" i="1"/>
  <c r="FZ281" i="1"/>
  <c r="GC281" i="1" s="1"/>
  <c r="I50" i="2"/>
  <c r="D287" i="2"/>
  <c r="I51" i="2" s="1"/>
  <c r="D290" i="2"/>
  <c r="I53" i="2" s="1"/>
  <c r="C287" i="2"/>
  <c r="H51" i="2" s="1"/>
  <c r="C284" i="2"/>
  <c r="H50" i="2"/>
  <c r="C290" i="2"/>
  <c r="AW290" i="1"/>
  <c r="AW293" i="1" s="1"/>
  <c r="AW295" i="1" s="1"/>
  <c r="AV290" i="1"/>
  <c r="AV293" i="1" s="1"/>
  <c r="AV295" i="1" s="1"/>
  <c r="BU287" i="1"/>
  <c r="BM290" i="1"/>
  <c r="BM293" i="1" s="1"/>
  <c r="BM295" i="1" s="1"/>
  <c r="DZ290" i="1"/>
  <c r="DZ293" i="1" s="1"/>
  <c r="DZ295" i="1" s="1"/>
  <c r="CN290" i="1"/>
  <c r="CN293" i="1" s="1"/>
  <c r="CN295" i="1" s="1"/>
  <c r="DL290" i="1"/>
  <c r="DL293" i="1" s="1"/>
  <c r="DL295" i="1" s="1"/>
  <c r="DB287" i="1"/>
  <c r="G290" i="1"/>
  <c r="G293" i="1" s="1"/>
  <c r="G295" i="1" s="1"/>
  <c r="CN287" i="1"/>
  <c r="ET287" i="1"/>
  <c r="FO290" i="1"/>
  <c r="FO293" i="1" s="1"/>
  <c r="FO295" i="1" s="1"/>
  <c r="BH287" i="1"/>
  <c r="FU290" i="1"/>
  <c r="FU293" i="1" s="1"/>
  <c r="FU295" i="1" s="1"/>
  <c r="CW287" i="1"/>
  <c r="BK287" i="1"/>
  <c r="G287" i="1"/>
  <c r="CU290" i="1"/>
  <c r="CU293" i="1" s="1"/>
  <c r="CU295" i="1" s="1"/>
  <c r="CG290" i="1"/>
  <c r="CG293" i="1" s="1"/>
  <c r="CG295" i="1" s="1"/>
  <c r="FH287" i="1"/>
  <c r="EF290" i="1"/>
  <c r="EF293" i="1" s="1"/>
  <c r="EF295" i="1" s="1"/>
  <c r="FP290" i="1"/>
  <c r="FP293" i="1" s="1"/>
  <c r="FP295" i="1" s="1"/>
  <c r="EQ290" i="1"/>
  <c r="EQ293" i="1" s="1"/>
  <c r="EQ295" i="1" s="1"/>
  <c r="DE287" i="1"/>
  <c r="BT290" i="1"/>
  <c r="BT293" i="1" s="1"/>
  <c r="BT295" i="1" s="1"/>
  <c r="Q290" i="1"/>
  <c r="Q293" i="1" s="1"/>
  <c r="Q295" i="1" s="1"/>
  <c r="DJ287" i="1"/>
  <c r="CZ290" i="1"/>
  <c r="CZ293" i="1" s="1"/>
  <c r="CZ295" i="1" s="1"/>
  <c r="S290" i="1"/>
  <c r="S293" i="1" s="1"/>
  <c r="S295" i="1" s="1"/>
  <c r="BU290" i="1"/>
  <c r="BU293" i="1" s="1"/>
  <c r="BU295" i="1" s="1"/>
  <c r="FL290" i="1"/>
  <c r="FL293" i="1" s="1"/>
  <c r="FL295" i="1" s="1"/>
  <c r="W287" i="1"/>
  <c r="ET290" i="1"/>
  <c r="ET293" i="1" s="1"/>
  <c r="ET295" i="1" s="1"/>
  <c r="BY290" i="1"/>
  <c r="BY293" i="1" s="1"/>
  <c r="BY295" i="1" s="1"/>
  <c r="FP287" i="1"/>
  <c r="DH287" i="1"/>
  <c r="X287" i="1"/>
  <c r="EO290" i="1"/>
  <c r="EO293" i="1" s="1"/>
  <c r="EO295" i="1" s="1"/>
  <c r="BN287" i="1"/>
  <c r="AF290" i="1"/>
  <c r="AF293" i="1" s="1"/>
  <c r="AF298" i="1" s="1"/>
  <c r="S287" i="1"/>
  <c r="AV287" i="1"/>
  <c r="Z287" i="1"/>
  <c r="BT287" i="1"/>
  <c r="AW287" i="1"/>
  <c r="DJ290" i="1"/>
  <c r="DJ293" i="1" s="1"/>
  <c r="DJ295" i="1" s="1"/>
  <c r="CZ287" i="1"/>
  <c r="EF287" i="1"/>
  <c r="FR290" i="1"/>
  <c r="FR293" i="1" s="1"/>
  <c r="FR295" i="1" s="1"/>
  <c r="EN290" i="1"/>
  <c r="EN293" i="1" s="1"/>
  <c r="EN295" i="1" s="1"/>
  <c r="Z290" i="1"/>
  <c r="Z293" i="1" s="1"/>
  <c r="Z295" i="1" s="1"/>
  <c r="Q287" i="1"/>
  <c r="BM287" i="1"/>
  <c r="AF287" i="1"/>
  <c r="FR287" i="1"/>
  <c r="BD287" i="1"/>
  <c r="EN287" i="1"/>
  <c r="T287" i="1"/>
  <c r="CR287" i="1"/>
  <c r="Y287" i="1"/>
  <c r="AP287" i="1"/>
  <c r="F290" i="1"/>
  <c r="F293" i="1" s="1"/>
  <c r="F295" i="1" s="1"/>
  <c r="CW290" i="1"/>
  <c r="CW293" i="1" s="1"/>
  <c r="CW295" i="1" s="1"/>
  <c r="FA287" i="1"/>
  <c r="EM287" i="1"/>
  <c r="EG287" i="1"/>
  <c r="R287" i="1"/>
  <c r="DH290" i="1"/>
  <c r="DH293" i="1" s="1"/>
  <c r="DH295" i="1" s="1"/>
  <c r="BB290" i="1"/>
  <c r="BB293" i="1" s="1"/>
  <c r="BB295" i="1" s="1"/>
  <c r="EO287" i="1"/>
  <c r="BN290" i="1"/>
  <c r="BN293" i="1" s="1"/>
  <c r="BN295" i="1" s="1"/>
  <c r="BC287" i="1"/>
  <c r="CR290" i="1"/>
  <c r="CR293" i="1" s="1"/>
  <c r="CR295" i="1" s="1"/>
  <c r="Y290" i="1"/>
  <c r="Y293" i="1" s="1"/>
  <c r="Y295" i="1" s="1"/>
  <c r="FU287" i="1"/>
  <c r="F287" i="1"/>
  <c r="AG287" i="1"/>
  <c r="FA290" i="1"/>
  <c r="FA293" i="1" s="1"/>
  <c r="FA295" i="1" s="1"/>
  <c r="EW290" i="1"/>
  <c r="EW293" i="1" s="1"/>
  <c r="EW295" i="1" s="1"/>
  <c r="EM290" i="1"/>
  <c r="EM293" i="1" s="1"/>
  <c r="EM295" i="1" s="1"/>
  <c r="EG290" i="1"/>
  <c r="EG293" i="1" s="1"/>
  <c r="EG295" i="1" s="1"/>
  <c r="DL287" i="1"/>
  <c r="AC287" i="1"/>
  <c r="AN287" i="1"/>
  <c r="DQ287" i="1"/>
  <c r="DT287" i="1"/>
  <c r="EU287" i="1"/>
  <c r="DQ290" i="1"/>
  <c r="DQ293" i="1" s="1"/>
  <c r="DQ298" i="1" s="1"/>
  <c r="DT290" i="1"/>
  <c r="DT293" i="1" s="1"/>
  <c r="DT295" i="1" s="1"/>
  <c r="ER290" i="1"/>
  <c r="ER293" i="1" s="1"/>
  <c r="ER295" i="1" s="1"/>
  <c r="ES287" i="1"/>
  <c r="FE287" i="1"/>
  <c r="ES290" i="1"/>
  <c r="ES293" i="1" s="1"/>
  <c r="ES295" i="1" s="1"/>
  <c r="FE290" i="1"/>
  <c r="FE293" i="1" s="1"/>
  <c r="FE295" i="1" s="1"/>
  <c r="AY290" i="1"/>
  <c r="AY293" i="1" s="1"/>
  <c r="AY295" i="1" s="1"/>
  <c r="DC287" i="1"/>
  <c r="DE290" i="1"/>
  <c r="DE293" i="1" s="1"/>
  <c r="DE295" i="1" s="1"/>
  <c r="BC290" i="1"/>
  <c r="BC293" i="1" s="1"/>
  <c r="BC298" i="1" s="1"/>
  <c r="FD290" i="1"/>
  <c r="FD293" i="1" s="1"/>
  <c r="FD295" i="1" s="1"/>
  <c r="DC290" i="1"/>
  <c r="DC293" i="1" s="1"/>
  <c r="DC295" i="1" s="1"/>
  <c r="H287" i="1"/>
  <c r="EB287" i="1"/>
  <c r="FH290" i="1"/>
  <c r="FH293" i="1" s="1"/>
  <c r="FH295" i="1" s="1"/>
  <c r="FV290" i="1"/>
  <c r="FV293" i="1" s="1"/>
  <c r="FV295" i="1" s="1"/>
  <c r="O287" i="1"/>
  <c r="AZ290" i="1"/>
  <c r="AZ293" i="1" s="1"/>
  <c r="AZ295" i="1" s="1"/>
  <c r="FV287" i="1"/>
  <c r="AI287" i="1"/>
  <c r="EY287" i="1"/>
  <c r="AN290" i="1"/>
  <c r="AN293" i="1" s="1"/>
  <c r="AN295" i="1" s="1"/>
  <c r="O290" i="1"/>
  <c r="O293" i="1" s="1"/>
  <c r="O295" i="1" s="1"/>
  <c r="EB290" i="1"/>
  <c r="EB293" i="1" s="1"/>
  <c r="EB295" i="1" s="1"/>
  <c r="I290" i="1"/>
  <c r="I293" i="1" s="1"/>
  <c r="I295" i="1" s="1"/>
  <c r="T290" i="1"/>
  <c r="T293" i="1" s="1"/>
  <c r="T295" i="1" s="1"/>
  <c r="BD290" i="1"/>
  <c r="BD293" i="1" s="1"/>
  <c r="BD295" i="1" s="1"/>
  <c r="AZ287" i="1"/>
  <c r="AI290" i="1"/>
  <c r="AI293" i="1" s="1"/>
  <c r="AI298" i="1" s="1"/>
  <c r="EY290" i="1"/>
  <c r="EY293" i="1" s="1"/>
  <c r="EY295" i="1" s="1"/>
  <c r="FD287" i="1"/>
  <c r="DN287" i="1"/>
  <c r="ER287" i="1"/>
  <c r="EW287" i="1"/>
  <c r="DD287" i="1"/>
  <c r="FS287" i="1"/>
  <c r="DR287" i="1"/>
  <c r="BG290" i="1"/>
  <c r="BG293" i="1" s="1"/>
  <c r="BG298" i="1" s="1"/>
  <c r="M287" i="1"/>
  <c r="AP290" i="1"/>
  <c r="AP293" i="1" s="1"/>
  <c r="AP298" i="1" s="1"/>
  <c r="AK287" i="1"/>
  <c r="DZ287" i="1"/>
  <c r="CO290" i="1"/>
  <c r="CO293" i="1" s="1"/>
  <c r="CO295" i="1" s="1"/>
  <c r="BK290" i="1"/>
  <c r="BK293" i="1" s="1"/>
  <c r="BK295" i="1" s="1"/>
  <c r="E287" i="1"/>
  <c r="W290" i="1"/>
  <c r="W293" i="1" s="1"/>
  <c r="W295" i="1" s="1"/>
  <c r="P287" i="1"/>
  <c r="DB290" i="1"/>
  <c r="DB293" i="1" s="1"/>
  <c r="DB295" i="1" s="1"/>
  <c r="EV287" i="1"/>
  <c r="AC290" i="1"/>
  <c r="AC293" i="1" s="1"/>
  <c r="AC295" i="1" s="1"/>
  <c r="BH290" i="1"/>
  <c r="BH293" i="1" s="1"/>
  <c r="BH295" i="1" s="1"/>
  <c r="AA287" i="1"/>
  <c r="BG287" i="1"/>
  <c r="EQ287" i="1"/>
  <c r="FO287" i="1"/>
  <c r="DN290" i="1"/>
  <c r="DN293" i="1" s="1"/>
  <c r="DN295" i="1" s="1"/>
  <c r="M290" i="1"/>
  <c r="M293" i="1" s="1"/>
  <c r="M295" i="1" s="1"/>
  <c r="AK290" i="1"/>
  <c r="AK293" i="1" s="1"/>
  <c r="AK295" i="1" s="1"/>
  <c r="AG290" i="1"/>
  <c r="AG293" i="1" s="1"/>
  <c r="AG295" i="1" s="1"/>
  <c r="E290" i="1"/>
  <c r="E293" i="1" s="1"/>
  <c r="E295" i="1" s="1"/>
  <c r="CG287" i="1"/>
  <c r="AY287" i="1"/>
  <c r="BY287" i="1"/>
  <c r="R290" i="1"/>
  <c r="R293" i="1" s="1"/>
  <c r="R295" i="1" s="1"/>
  <c r="CU287" i="1"/>
  <c r="EV290" i="1"/>
  <c r="EV293" i="1" s="1"/>
  <c r="EV295" i="1" s="1"/>
  <c r="AA290" i="1"/>
  <c r="AA293" i="1" s="1"/>
  <c r="AA295" i="1" s="1"/>
  <c r="BB287" i="1"/>
  <c r="BR290" i="1"/>
  <c r="BR293" i="1" s="1"/>
  <c r="BR298" i="1" s="1"/>
  <c r="CJ287" i="1"/>
  <c r="BO287" i="1"/>
  <c r="CV287" i="1"/>
  <c r="EA287" i="1"/>
  <c r="BQ287" i="1"/>
  <c r="BZ287" i="1"/>
  <c r="P290" i="1"/>
  <c r="P293" i="1" s="1"/>
  <c r="P298" i="1" s="1"/>
  <c r="EP290" i="1"/>
  <c r="EP293" i="1" s="1"/>
  <c r="EP295" i="1" s="1"/>
  <c r="DD290" i="1"/>
  <c r="DD293" i="1" s="1"/>
  <c r="DD295" i="1" s="1"/>
  <c r="BJ287" i="1"/>
  <c r="DO287" i="1"/>
  <c r="CK287" i="1"/>
  <c r="D287" i="1"/>
  <c r="DS287" i="1"/>
  <c r="DR290" i="1"/>
  <c r="DR293" i="1" s="1"/>
  <c r="DR298" i="1" s="1"/>
  <c r="H290" i="1"/>
  <c r="H293" i="1" s="1"/>
  <c r="H295" i="1" s="1"/>
  <c r="FG287" i="1"/>
  <c r="BR287" i="1"/>
  <c r="CJ290" i="1"/>
  <c r="CJ293" i="1" s="1"/>
  <c r="CJ295" i="1" s="1"/>
  <c r="BO290" i="1"/>
  <c r="BO293" i="1" s="1"/>
  <c r="BO295" i="1" s="1"/>
  <c r="CV290" i="1"/>
  <c r="CV293" i="1" s="1"/>
  <c r="CV295" i="1" s="1"/>
  <c r="EA290" i="1"/>
  <c r="EA293" i="1" s="1"/>
  <c r="EA298" i="1" s="1"/>
  <c r="FF290" i="1"/>
  <c r="FF293" i="1" s="1"/>
  <c r="FF295" i="1" s="1"/>
  <c r="AR287" i="1"/>
  <c r="BQ290" i="1"/>
  <c r="BQ293" i="1" s="1"/>
  <c r="BQ295" i="1" s="1"/>
  <c r="EP287" i="1"/>
  <c r="L290" i="1"/>
  <c r="L293" i="1" s="1"/>
  <c r="L295" i="1" s="1"/>
  <c r="CF287" i="1"/>
  <c r="DO290" i="1"/>
  <c r="DO293" i="1" s="1"/>
  <c r="DO295" i="1" s="1"/>
  <c r="CK290" i="1"/>
  <c r="CK293" i="1" s="1"/>
  <c r="CK295" i="1" s="1"/>
  <c r="D290" i="1"/>
  <c r="D293" i="1" s="1"/>
  <c r="D295" i="1" s="1"/>
  <c r="DS290" i="1"/>
  <c r="DS293" i="1" s="1"/>
  <c r="DS295" i="1" s="1"/>
  <c r="BA290" i="1"/>
  <c r="BA293" i="1" s="1"/>
  <c r="BA295" i="1" s="1"/>
  <c r="FG290" i="1"/>
  <c r="FG293" i="1" s="1"/>
  <c r="FG295" i="1" s="1"/>
  <c r="BL290" i="1"/>
  <c r="BL293" i="1" s="1"/>
  <c r="BL295" i="1" s="1"/>
  <c r="FF287" i="1"/>
  <c r="AR290" i="1"/>
  <c r="AR293" i="1" s="1"/>
  <c r="AR295" i="1" s="1"/>
  <c r="BZ290" i="1"/>
  <c r="BZ293" i="1" s="1"/>
  <c r="BZ298" i="1" s="1"/>
  <c r="I287" i="1"/>
  <c r="CF290" i="1"/>
  <c r="CF293" i="1" s="1"/>
  <c r="CF295" i="1" s="1"/>
  <c r="BJ290" i="1"/>
  <c r="BJ293" i="1" s="1"/>
  <c r="BJ295" i="1" s="1"/>
  <c r="DG287" i="1"/>
  <c r="EC290" i="1"/>
  <c r="EC293" i="1" s="1"/>
  <c r="EC295" i="1" s="1"/>
  <c r="BP287" i="1"/>
  <c r="BX287" i="1"/>
  <c r="DI290" i="1"/>
  <c r="DI293" i="1" s="1"/>
  <c r="DI298" i="1" s="1"/>
  <c r="AL287" i="1"/>
  <c r="AO287" i="1"/>
  <c r="N290" i="1"/>
  <c r="N293" i="1" s="1"/>
  <c r="N295" i="1" s="1"/>
  <c r="BX290" i="1"/>
  <c r="BX293" i="1" s="1"/>
  <c r="BX295" i="1" s="1"/>
  <c r="AU287" i="1"/>
  <c r="AB287" i="1"/>
  <c r="CX287" i="1"/>
  <c r="AT290" i="1"/>
  <c r="AT293" i="1" s="1"/>
  <c r="AT295" i="1" s="1"/>
  <c r="CQ290" i="1"/>
  <c r="CQ293" i="1" s="1"/>
  <c r="CQ295" i="1" s="1"/>
  <c r="CT290" i="1"/>
  <c r="CT293" i="1" s="1"/>
  <c r="CT295" i="1" s="1"/>
  <c r="K287" i="1"/>
  <c r="FB290" i="1"/>
  <c r="FB293" i="1" s="1"/>
  <c r="FB298" i="1" s="1"/>
  <c r="J290" i="1"/>
  <c r="FC290" i="1"/>
  <c r="CE290" i="1"/>
  <c r="EJ290" i="1"/>
  <c r="FT290" i="1"/>
  <c r="CH287" i="1"/>
  <c r="DV287" i="1"/>
  <c r="CD287" i="1"/>
  <c r="CQ287" i="1"/>
  <c r="CL287" i="1"/>
  <c r="CB287" i="1"/>
  <c r="BL287" i="1"/>
  <c r="ED287" i="1"/>
  <c r="FL287" i="1"/>
  <c r="EC287" i="1"/>
  <c r="BF287" i="1"/>
  <c r="AH290" i="1"/>
  <c r="EL290" i="1"/>
  <c r="EH290" i="1"/>
  <c r="DI287" i="1"/>
  <c r="L287" i="1"/>
  <c r="U290" i="1"/>
  <c r="DF287" i="1"/>
  <c r="AL290" i="1"/>
  <c r="AE290" i="1"/>
  <c r="DM290" i="1"/>
  <c r="DY290" i="1"/>
  <c r="AU290" i="1"/>
  <c r="CS290" i="1"/>
  <c r="DW290" i="1"/>
  <c r="EE290" i="1"/>
  <c r="AD287" i="1"/>
  <c r="CX290" i="1"/>
  <c r="BV287" i="1"/>
  <c r="FJ290" i="1"/>
  <c r="V290" i="1"/>
  <c r="FK287" i="1"/>
  <c r="CP287" i="1"/>
  <c r="AX290" i="1"/>
  <c r="FZ300" i="1"/>
  <c r="AJ287" i="1"/>
  <c r="BW287" i="1"/>
  <c r="FJ287" i="1"/>
  <c r="CM287" i="1"/>
  <c r="J287" i="1"/>
  <c r="N287" i="1"/>
  <c r="C290" i="1"/>
  <c r="C287" i="1"/>
  <c r="DG290" i="1"/>
  <c r="EX287" i="1"/>
  <c r="FS290" i="1"/>
  <c r="EU290" i="1"/>
  <c r="CA287" i="1"/>
  <c r="DP287" i="1"/>
  <c r="CC287" i="1"/>
  <c r="DV290" i="1"/>
  <c r="X290" i="1"/>
  <c r="EK290" i="1"/>
  <c r="CI287" i="1"/>
  <c r="FX287" i="1"/>
  <c r="FQ287" i="1"/>
  <c r="AH287" i="1"/>
  <c r="BP290" i="1"/>
  <c r="EI287" i="1"/>
  <c r="EZ287" i="1"/>
  <c r="AQ287" i="1"/>
  <c r="EL287" i="1"/>
  <c r="EH287" i="1"/>
  <c r="DA287" i="1"/>
  <c r="DK287" i="1"/>
  <c r="V287" i="1"/>
  <c r="FI287" i="1"/>
  <c r="BS287" i="1"/>
  <c r="DF290" i="1"/>
  <c r="FK290" i="1"/>
  <c r="BE287" i="1"/>
  <c r="FW287" i="1"/>
  <c r="FM287" i="1"/>
  <c r="CY287" i="1"/>
  <c r="FZ285" i="1"/>
  <c r="AM287" i="1"/>
  <c r="DX287" i="1"/>
  <c r="FN290" i="1"/>
  <c r="AJ290" i="1"/>
  <c r="BW290" i="1"/>
  <c r="AS287" i="1"/>
  <c r="CT287" i="1"/>
  <c r="AB290" i="1"/>
  <c r="BI287" i="1"/>
  <c r="AD290" i="1"/>
  <c r="BV290" i="1"/>
  <c r="CM290" i="1"/>
  <c r="AO290" i="1"/>
  <c r="DU287" i="1"/>
  <c r="K290" i="1"/>
  <c r="CL290" i="1"/>
  <c r="CB290" i="1"/>
  <c r="EK287" i="1"/>
  <c r="BA287" i="1"/>
  <c r="FC287" i="1"/>
  <c r="CE287" i="1"/>
  <c r="EJ287" i="1"/>
  <c r="EX290" i="1"/>
  <c r="CA290" i="1"/>
  <c r="FT287" i="1"/>
  <c r="CH290" i="1"/>
  <c r="DP290" i="1"/>
  <c r="CC290" i="1"/>
  <c r="AT287" i="1"/>
  <c r="CD290" i="1"/>
  <c r="ED290" i="1"/>
  <c r="FB287" i="1"/>
  <c r="CI290" i="1"/>
  <c r="FX290" i="1"/>
  <c r="FQ290" i="1"/>
  <c r="BF290" i="1"/>
  <c r="EI290" i="1"/>
  <c r="EZ290" i="1"/>
  <c r="AQ290" i="1"/>
  <c r="DA290" i="1"/>
  <c r="DK290" i="1"/>
  <c r="U287" i="1"/>
  <c r="FI290" i="1"/>
  <c r="BS290" i="1"/>
  <c r="CP290" i="1"/>
  <c r="BE290" i="1"/>
  <c r="FW290" i="1"/>
  <c r="FM290" i="1"/>
  <c r="AE287" i="1"/>
  <c r="CY290" i="1"/>
  <c r="DM287" i="1"/>
  <c r="AX287" i="1"/>
  <c r="DY287" i="1"/>
  <c r="CS287" i="1"/>
  <c r="AM290" i="1"/>
  <c r="DX290" i="1"/>
  <c r="FN287" i="1"/>
  <c r="DW287" i="1"/>
  <c r="EE287" i="1"/>
  <c r="AS290" i="1"/>
  <c r="BI290" i="1"/>
  <c r="DU290" i="1"/>
  <c r="D293" i="2" l="1"/>
  <c r="D298" i="2" s="1"/>
  <c r="I59" i="2" s="1"/>
  <c r="H53" i="2"/>
  <c r="C293" i="2"/>
  <c r="C298" i="2" s="1"/>
  <c r="H59" i="2" s="1"/>
  <c r="Q298" i="1"/>
  <c r="Z298" i="1"/>
  <c r="DL298" i="1"/>
  <c r="CU298" i="1"/>
  <c r="CN298" i="1"/>
  <c r="T298" i="1"/>
  <c r="DB298" i="1"/>
  <c r="BQ298" i="1"/>
  <c r="FL298" i="1"/>
  <c r="BT298" i="1"/>
  <c r="CK298" i="1"/>
  <c r="I298" i="1"/>
  <c r="CW298" i="1"/>
  <c r="FG298" i="1"/>
  <c r="BD298" i="1"/>
  <c r="CG298" i="1"/>
  <c r="EC298" i="1"/>
  <c r="FH298" i="1"/>
  <c r="F298" i="1"/>
  <c r="BU298" i="1"/>
  <c r="O298" i="1"/>
  <c r="EO298" i="1"/>
  <c r="DJ298" i="1"/>
  <c r="AV298" i="1"/>
  <c r="E298" i="1"/>
  <c r="CJ298" i="1"/>
  <c r="EQ298" i="1"/>
  <c r="EV298" i="1"/>
  <c r="BY298" i="1"/>
  <c r="ET298" i="1"/>
  <c r="FF298" i="1"/>
  <c r="DT298" i="1"/>
  <c r="AA298" i="1"/>
  <c r="DO298" i="1"/>
  <c r="FP298" i="1"/>
  <c r="AR298" i="1"/>
  <c r="CR298" i="1"/>
  <c r="DH298" i="1"/>
  <c r="CF298" i="1"/>
  <c r="EG298" i="1"/>
  <c r="DZ298" i="1"/>
  <c r="ER298" i="1"/>
  <c r="Y298" i="1"/>
  <c r="FE298" i="1"/>
  <c r="AW298" i="1"/>
  <c r="DE298" i="1"/>
  <c r="BH298" i="1"/>
  <c r="BK298" i="1"/>
  <c r="AK298" i="1"/>
  <c r="FU298" i="1"/>
  <c r="H298" i="1"/>
  <c r="DC298" i="1"/>
  <c r="BJ298" i="1"/>
  <c r="AY298" i="1"/>
  <c r="G298" i="1"/>
  <c r="BB298" i="1"/>
  <c r="EY298" i="1"/>
  <c r="FR298" i="1"/>
  <c r="AG298" i="1"/>
  <c r="M298" i="1"/>
  <c r="FO298" i="1"/>
  <c r="D298" i="1"/>
  <c r="R298" i="1"/>
  <c r="BX298" i="1"/>
  <c r="W298" i="1"/>
  <c r="BL298" i="1"/>
  <c r="EB298" i="1"/>
  <c r="DS298" i="1"/>
  <c r="S298" i="1"/>
  <c r="EM298" i="1"/>
  <c r="FA298" i="1"/>
  <c r="BO298" i="1"/>
  <c r="AN298" i="1"/>
  <c r="N298" i="1"/>
  <c r="EF298" i="1"/>
  <c r="CO298" i="1"/>
  <c r="FV298" i="1"/>
  <c r="DD298" i="1"/>
  <c r="CQ298" i="1"/>
  <c r="BA298" i="1"/>
  <c r="CT298" i="1"/>
  <c r="EN298" i="1"/>
  <c r="EP298" i="1"/>
  <c r="CV298" i="1"/>
  <c r="CZ298" i="1"/>
  <c r="DN298" i="1"/>
  <c r="AZ298" i="1"/>
  <c r="ES298" i="1"/>
  <c r="AC298" i="1"/>
  <c r="L298" i="1"/>
  <c r="EW298" i="1"/>
  <c r="BM298" i="1"/>
  <c r="FD298" i="1"/>
  <c r="AT298" i="1"/>
  <c r="BN298" i="1"/>
  <c r="AF295" i="1"/>
  <c r="DQ295" i="1"/>
  <c r="DR295" i="1"/>
  <c r="P295" i="1"/>
  <c r="AP295" i="1"/>
  <c r="BC295" i="1"/>
  <c r="BG295" i="1"/>
  <c r="BR295" i="1"/>
  <c r="AI295" i="1"/>
  <c r="DI295" i="1"/>
  <c r="BZ295" i="1"/>
  <c r="EA295" i="1"/>
  <c r="FB295" i="1"/>
  <c r="FQ293" i="1"/>
  <c r="FQ298" i="1" s="1"/>
  <c r="K293" i="1"/>
  <c r="K298" i="1" s="1"/>
  <c r="X293" i="1"/>
  <c r="X298" i="1" s="1"/>
  <c r="AS293" i="1"/>
  <c r="AS298" i="1" s="1"/>
  <c r="DX293" i="1"/>
  <c r="DX298" i="1" s="1"/>
  <c r="FM293" i="1"/>
  <c r="FM298" i="1" s="1"/>
  <c r="BE293" i="1"/>
  <c r="BE298" i="1" s="1"/>
  <c r="EZ293" i="1"/>
  <c r="EZ298" i="1" s="1"/>
  <c r="BF293" i="1"/>
  <c r="BF298" i="1" s="1"/>
  <c r="FX293" i="1"/>
  <c r="FX298" i="1" s="1"/>
  <c r="EX293" i="1"/>
  <c r="EX298" i="1" s="1"/>
  <c r="CM293" i="1"/>
  <c r="CM298" i="1" s="1"/>
  <c r="AD293" i="1"/>
  <c r="AD298" i="1" s="1"/>
  <c r="EK293" i="1"/>
  <c r="EK298" i="1" s="1"/>
  <c r="FZ287" i="1"/>
  <c r="FZ288" i="1"/>
  <c r="DW293" i="1"/>
  <c r="DW298" i="1" s="1"/>
  <c r="DY293" i="1"/>
  <c r="DY298" i="1" s="1"/>
  <c r="EL293" i="1"/>
  <c r="EL298" i="1" s="1"/>
  <c r="FT293" i="1"/>
  <c r="FT298" i="1" s="1"/>
  <c r="EJ293" i="1"/>
  <c r="EJ298" i="1" s="1"/>
  <c r="AM293" i="1"/>
  <c r="AM298" i="1" s="1"/>
  <c r="CI293" i="1"/>
  <c r="CI298" i="1" s="1"/>
  <c r="CL293" i="1"/>
  <c r="CL298" i="1" s="1"/>
  <c r="AH293" i="1"/>
  <c r="AH298" i="1" s="1"/>
  <c r="CE293" i="1"/>
  <c r="CE298" i="1" s="1"/>
  <c r="J293" i="1"/>
  <c r="J298" i="1" s="1"/>
  <c r="BS293" i="1"/>
  <c r="BS298" i="1" s="1"/>
  <c r="EI293" i="1"/>
  <c r="EI298" i="1" s="1"/>
  <c r="CD293" i="1"/>
  <c r="CD298" i="1" s="1"/>
  <c r="FN293" i="1"/>
  <c r="FN298" i="1" s="1"/>
  <c r="DM293" i="1"/>
  <c r="DM298" i="1" s="1"/>
  <c r="DU293" i="1"/>
  <c r="DU298" i="1" s="1"/>
  <c r="CY293" i="1"/>
  <c r="CY298" i="1" s="1"/>
  <c r="FI293" i="1"/>
  <c r="FI298" i="1" s="1"/>
  <c r="DK293" i="1"/>
  <c r="DK298" i="1" s="1"/>
  <c r="DP293" i="1"/>
  <c r="DP298" i="1" s="1"/>
  <c r="CH293" i="1"/>
  <c r="CH298" i="1" s="1"/>
  <c r="CB293" i="1"/>
  <c r="CB298" i="1" s="1"/>
  <c r="BV293" i="1"/>
  <c r="BV298" i="1" s="1"/>
  <c r="AB293" i="1"/>
  <c r="AB298" i="1" s="1"/>
  <c r="AJ293" i="1"/>
  <c r="AJ298" i="1" s="1"/>
  <c r="FK293" i="1"/>
  <c r="FK298" i="1" s="1"/>
  <c r="BP293" i="1"/>
  <c r="BP298" i="1" s="1"/>
  <c r="EU293" i="1"/>
  <c r="EU298" i="1" s="1"/>
  <c r="AX293" i="1"/>
  <c r="AX298" i="1" s="1"/>
  <c r="V293" i="1"/>
  <c r="V298" i="1" s="1"/>
  <c r="CS293" i="1"/>
  <c r="CS298" i="1" s="1"/>
  <c r="AE293" i="1"/>
  <c r="AE298" i="1" s="1"/>
  <c r="FC293" i="1"/>
  <c r="FC298" i="1" s="1"/>
  <c r="ED293" i="1"/>
  <c r="ED298" i="1" s="1"/>
  <c r="BW293" i="1"/>
  <c r="BW298" i="1" s="1"/>
  <c r="FZ284" i="1"/>
  <c r="CX293" i="1"/>
  <c r="CX298" i="1" s="1"/>
  <c r="U293" i="1"/>
  <c r="U298" i="1" s="1"/>
  <c r="BI293" i="1"/>
  <c r="BI298" i="1" s="1"/>
  <c r="FW293" i="1"/>
  <c r="FW298" i="1" s="1"/>
  <c r="CP293" i="1"/>
  <c r="CP298" i="1" s="1"/>
  <c r="DA293" i="1"/>
  <c r="DA298" i="1" s="1"/>
  <c r="AQ293" i="1"/>
  <c r="AQ298" i="1" s="1"/>
  <c r="CC293" i="1"/>
  <c r="CC298" i="1" s="1"/>
  <c r="CA293" i="1"/>
  <c r="CA298" i="1" s="1"/>
  <c r="AO293" i="1"/>
  <c r="AO298" i="1" s="1"/>
  <c r="DF293" i="1"/>
  <c r="DF298" i="1" s="1"/>
  <c r="DV293" i="1"/>
  <c r="DV298" i="1" s="1"/>
  <c r="FS293" i="1"/>
  <c r="FS298" i="1" s="1"/>
  <c r="DG293" i="1"/>
  <c r="DG298" i="1" s="1"/>
  <c r="C293" i="1"/>
  <c r="C298" i="1" s="1"/>
  <c r="FJ293" i="1"/>
  <c r="FJ298" i="1" s="1"/>
  <c r="EE293" i="1"/>
  <c r="EE298" i="1" s="1"/>
  <c r="AU293" i="1"/>
  <c r="AU298" i="1" s="1"/>
  <c r="AL293" i="1"/>
  <c r="AL298" i="1" s="1"/>
  <c r="EH293" i="1"/>
  <c r="EH298" i="1" s="1"/>
  <c r="GB284" i="1" l="1"/>
  <c r="GC284" i="1"/>
  <c r="GC286" i="1" s="1"/>
  <c r="I55" i="2"/>
  <c r="D295" i="2"/>
  <c r="I56" i="2" s="1"/>
  <c r="GC289" i="1"/>
  <c r="GB289" i="1"/>
  <c r="H55" i="2"/>
  <c r="C295" i="2"/>
  <c r="H56" i="2" s="1"/>
  <c r="CA295" i="1"/>
  <c r="BI295" i="1"/>
  <c r="BW295" i="1"/>
  <c r="AX295" i="1"/>
  <c r="AL295" i="1"/>
  <c r="CS295" i="1"/>
  <c r="CB295" i="1"/>
  <c r="CY295" i="1"/>
  <c r="EI295" i="1"/>
  <c r="DW295" i="1"/>
  <c r="DG295" i="1"/>
  <c r="DV295" i="1"/>
  <c r="DF295" i="1"/>
  <c r="AO295" i="1"/>
  <c r="DA295" i="1"/>
  <c r="FW295" i="1"/>
  <c r="U295" i="1"/>
  <c r="BP295" i="1"/>
  <c r="FK295" i="1"/>
  <c r="AB295" i="1"/>
  <c r="BV295" i="1"/>
  <c r="DK295" i="1"/>
  <c r="EL295" i="1"/>
  <c r="BE295" i="1"/>
  <c r="DX295" i="1"/>
  <c r="X295" i="1"/>
  <c r="K295" i="1"/>
  <c r="FQ295" i="1"/>
  <c r="EH295" i="1"/>
  <c r="EE295" i="1"/>
  <c r="DM295" i="1"/>
  <c r="J295" i="1"/>
  <c r="FX295" i="1"/>
  <c r="AU295" i="1"/>
  <c r="CC295" i="1"/>
  <c r="AE295" i="1"/>
  <c r="DP295" i="1"/>
  <c r="DU295" i="1"/>
  <c r="FN295" i="1"/>
  <c r="CD295" i="1"/>
  <c r="BS295" i="1"/>
  <c r="EJ295" i="1"/>
  <c r="FT295" i="1"/>
  <c r="DY295" i="1"/>
  <c r="AD295" i="1"/>
  <c r="CM295" i="1"/>
  <c r="EX295" i="1"/>
  <c r="BF295" i="1"/>
  <c r="EZ295" i="1"/>
  <c r="FY293" i="1"/>
  <c r="C295" i="1"/>
  <c r="CP295" i="1"/>
  <c r="CX295" i="1"/>
  <c r="FC295" i="1"/>
  <c r="V295" i="1"/>
  <c r="EU295" i="1"/>
  <c r="AJ295" i="1"/>
  <c r="FI295" i="1"/>
  <c r="CE295" i="1"/>
  <c r="AH295" i="1"/>
  <c r="CL295" i="1"/>
  <c r="CI295" i="1"/>
  <c r="AM295" i="1"/>
  <c r="FM295" i="1"/>
  <c r="AS295" i="1"/>
  <c r="FS295" i="1"/>
  <c r="AQ295" i="1"/>
  <c r="ED295" i="1"/>
  <c r="FJ295" i="1"/>
  <c r="CH295" i="1"/>
  <c r="EK295" i="1"/>
  <c r="GD289" i="1" l="1"/>
  <c r="FY295" i="1"/>
  <c r="FZ295" i="1" s="1"/>
  <c r="GC304" i="1" s="1"/>
  <c r="FY298" i="1"/>
  <c r="FZ298" i="1" s="1"/>
  <c r="C311" i="2" l="1"/>
  <c r="D311" i="2"/>
  <c r="FS310" i="1"/>
  <c r="FS304" i="1"/>
  <c r="FS307" i="1" s="1"/>
  <c r="FP310" i="1"/>
  <c r="FP304" i="1"/>
  <c r="FP307" i="1" s="1"/>
  <c r="FT310" i="1"/>
  <c r="FT304" i="1"/>
  <c r="FT307" i="1" s="1"/>
  <c r="FO310" i="1"/>
  <c r="FO304" i="1"/>
  <c r="FO307" i="1" s="1"/>
  <c r="FB310" i="1"/>
  <c r="FB304" i="1"/>
  <c r="FB307" i="1" s="1"/>
  <c r="D304" i="2" l="1"/>
  <c r="I61" i="2"/>
  <c r="D310" i="2"/>
  <c r="C304" i="2"/>
  <c r="C310" i="2"/>
  <c r="H61" i="2"/>
  <c r="AG311" i="1"/>
  <c r="DY311" i="1"/>
  <c r="AC311" i="1"/>
  <c r="FB311" i="1"/>
  <c r="AB311" i="1"/>
  <c r="DD311" i="1"/>
  <c r="EY311" i="1"/>
  <c r="DF311" i="1"/>
  <c r="T311" i="1"/>
  <c r="ES311" i="1"/>
  <c r="DX311" i="1"/>
  <c r="BZ311" i="1"/>
  <c r="AZ311" i="1"/>
  <c r="BX311" i="1"/>
  <c r="BQ311" i="1"/>
  <c r="DH311" i="1"/>
  <c r="FI311" i="1"/>
  <c r="EW311" i="1"/>
  <c r="BR311" i="1"/>
  <c r="EO311" i="1"/>
  <c r="BA311" i="1"/>
  <c r="AD311" i="1"/>
  <c r="DK311" i="1"/>
  <c r="EA311" i="1"/>
  <c r="AV311" i="1"/>
  <c r="BD311" i="1"/>
  <c r="E311" i="1"/>
  <c r="DB311" i="1"/>
  <c r="FR311" i="1"/>
  <c r="CX311" i="1"/>
  <c r="AW311" i="1"/>
  <c r="FU311" i="1"/>
  <c r="F311" i="1"/>
  <c r="FC311" i="1"/>
  <c r="EH311" i="1"/>
  <c r="DE311" i="1"/>
  <c r="U311" i="1"/>
  <c r="L311" i="1"/>
  <c r="CY311" i="1"/>
  <c r="AX311" i="1"/>
  <c r="AA311" i="1"/>
  <c r="EC311" i="1"/>
  <c r="FV311" i="1"/>
  <c r="CS311" i="1"/>
  <c r="FT311" i="1"/>
  <c r="BT311" i="1"/>
  <c r="CH311" i="1"/>
  <c r="CB311" i="1"/>
  <c r="DL311" i="1"/>
  <c r="DJ311" i="1"/>
  <c r="EV311" i="1"/>
  <c r="DZ311" i="1"/>
  <c r="C311" i="1"/>
  <c r="FE311" i="1"/>
  <c r="AF311" i="1"/>
  <c r="CO311" i="1"/>
  <c r="CC311" i="1"/>
  <c r="AS311" i="1"/>
  <c r="P311" i="1"/>
  <c r="DW311" i="1"/>
  <c r="EB311" i="1"/>
  <c r="FO311" i="1"/>
  <c r="CZ311" i="1"/>
  <c r="EJ311" i="1"/>
  <c r="DA311" i="1"/>
  <c r="I311" i="1"/>
  <c r="DC311" i="1"/>
  <c r="EI311" i="1"/>
  <c r="CL311" i="1"/>
  <c r="CJ311" i="1"/>
  <c r="AI311" i="1"/>
  <c r="CA311" i="1"/>
  <c r="DS311" i="1"/>
  <c r="FA311" i="1"/>
  <c r="BO311" i="1"/>
  <c r="FK311" i="1"/>
  <c r="D311" i="1"/>
  <c r="AT311" i="1"/>
  <c r="M311" i="1"/>
  <c r="AQ311" i="1"/>
  <c r="FS311" i="1"/>
  <c r="DP311" i="1"/>
  <c r="EX311" i="1"/>
  <c r="O311" i="1"/>
  <c r="AL311" i="1"/>
  <c r="DG311" i="1"/>
  <c r="Y311" i="1"/>
  <c r="BG311" i="1"/>
  <c r="BN311" i="1"/>
  <c r="FM311" i="1"/>
  <c r="BC311" i="1"/>
  <c r="W311" i="1"/>
  <c r="FL311" i="1"/>
  <c r="N311" i="1"/>
  <c r="AK311" i="1"/>
  <c r="CM311" i="1"/>
  <c r="BY311" i="1"/>
  <c r="BV311" i="1"/>
  <c r="DN311" i="1"/>
  <c r="DM311" i="1"/>
  <c r="EF311" i="1"/>
  <c r="FW311" i="1"/>
  <c r="BP311" i="1"/>
  <c r="CE311" i="1"/>
  <c r="FQ311" i="1"/>
  <c r="DV311" i="1"/>
  <c r="FP311" i="1"/>
  <c r="EE311" i="1"/>
  <c r="AH311" i="1"/>
  <c r="FX311" i="1"/>
  <c r="BB311" i="1"/>
  <c r="EP311" i="1"/>
  <c r="EM311" i="1"/>
  <c r="BU311" i="1"/>
  <c r="BW311" i="1"/>
  <c r="BF311" i="1"/>
  <c r="BJ311" i="1"/>
  <c r="ET311" i="1"/>
  <c r="FG311" i="1"/>
  <c r="CU311" i="1"/>
  <c r="BM311" i="1"/>
  <c r="EN311" i="1"/>
  <c r="CP311" i="1"/>
  <c r="EG311" i="1"/>
  <c r="BH311" i="1"/>
  <c r="CK311" i="1"/>
  <c r="Z311" i="1"/>
  <c r="R311" i="1"/>
  <c r="J311" i="1"/>
  <c r="CF311" i="1"/>
  <c r="DU311" i="1"/>
  <c r="BL311" i="1"/>
  <c r="AP311" i="1"/>
  <c r="EL311" i="1"/>
  <c r="CT311" i="1"/>
  <c r="AO311" i="1"/>
  <c r="CN311" i="1"/>
  <c r="BI311" i="1"/>
  <c r="AJ311" i="1"/>
  <c r="S311" i="1"/>
  <c r="CV311" i="1"/>
  <c r="BS311" i="1"/>
  <c r="AE311" i="1"/>
  <c r="FH311" i="1"/>
  <c r="ED311" i="1"/>
  <c r="DO311" i="1"/>
  <c r="EK311" i="1"/>
  <c r="AN311" i="1"/>
  <c r="EQ311" i="1"/>
  <c r="DI311" i="1"/>
  <c r="CQ311" i="1"/>
  <c r="H311" i="1"/>
  <c r="G311" i="1"/>
  <c r="EU311" i="1"/>
  <c r="ER311" i="1"/>
  <c r="FN311" i="1"/>
  <c r="AU311" i="1"/>
  <c r="FJ311" i="1"/>
  <c r="DR311" i="1"/>
  <c r="AM311" i="1"/>
  <c r="CG311" i="1"/>
  <c r="CD311" i="1"/>
  <c r="CI311" i="1"/>
  <c r="V311" i="1"/>
  <c r="FD311" i="1"/>
  <c r="AY311" i="1"/>
  <c r="DT311" i="1"/>
  <c r="FF311" i="1"/>
  <c r="BK311" i="1"/>
  <c r="EZ311" i="1"/>
  <c r="DQ311" i="1"/>
  <c r="X311" i="1"/>
  <c r="Q311" i="1"/>
  <c r="CR311" i="1"/>
  <c r="CW311" i="1"/>
  <c r="K311" i="1"/>
  <c r="BE311" i="1"/>
  <c r="AR311" i="1"/>
  <c r="FW303" i="1"/>
  <c r="FW310" i="1" s="1"/>
  <c r="CX303" i="1"/>
  <c r="CX310" i="1" s="1"/>
  <c r="AF303" i="1"/>
  <c r="AF310" i="1" s="1"/>
  <c r="BS303" i="1"/>
  <c r="BS304" i="1" s="1"/>
  <c r="BS307" i="1" s="1"/>
  <c r="FV303" i="1"/>
  <c r="FV310" i="1" s="1"/>
  <c r="BW303" i="1"/>
  <c r="BW310" i="1" s="1"/>
  <c r="FH303" i="1"/>
  <c r="FH310" i="1" s="1"/>
  <c r="FL303" i="1"/>
  <c r="FL304" i="1" s="1"/>
  <c r="FL307" i="1" s="1"/>
  <c r="DH303" i="1"/>
  <c r="DH310" i="1" s="1"/>
  <c r="AW303" i="1"/>
  <c r="AW310" i="1" s="1"/>
  <c r="FR303" i="1"/>
  <c r="FR310" i="1" s="1"/>
  <c r="BL303" i="1"/>
  <c r="BL310" i="1" s="1"/>
  <c r="CM303" i="1"/>
  <c r="CM304" i="1" s="1"/>
  <c r="CM307" i="1" s="1"/>
  <c r="EB303" i="1"/>
  <c r="EB310" i="1" s="1"/>
  <c r="BG303" i="1"/>
  <c r="BG310" i="1" s="1"/>
  <c r="Z303" i="1"/>
  <c r="Z310" i="1" s="1"/>
  <c r="EM303" i="1"/>
  <c r="EM310" i="1" s="1"/>
  <c r="DE303" i="1"/>
  <c r="DE310" i="1" s="1"/>
  <c r="T303" i="1"/>
  <c r="T310" i="1" s="1"/>
  <c r="EY303" i="1"/>
  <c r="EY304" i="1" s="1"/>
  <c r="EY307" i="1" s="1"/>
  <c r="CD303" i="1"/>
  <c r="CD304" i="1" s="1"/>
  <c r="CD307" i="1" s="1"/>
  <c r="DB303" i="1"/>
  <c r="DB304" i="1" s="1"/>
  <c r="DB307" i="1" s="1"/>
  <c r="CF303" i="1"/>
  <c r="CF310" i="1" s="1"/>
  <c r="AI303" i="1"/>
  <c r="AI310" i="1" s="1"/>
  <c r="AA303" i="1"/>
  <c r="AA304" i="1" s="1"/>
  <c r="AA307" i="1" s="1"/>
  <c r="EE303" i="1"/>
  <c r="EE310" i="1" s="1"/>
  <c r="EV303" i="1"/>
  <c r="EV304" i="1" s="1"/>
  <c r="EV307" i="1" s="1"/>
  <c r="FX303" i="1"/>
  <c r="FX310" i="1" s="1"/>
  <c r="DJ303" i="1"/>
  <c r="DJ304" i="1" s="1"/>
  <c r="DJ307" i="1" s="1"/>
  <c r="CV303" i="1"/>
  <c r="CV310" i="1" s="1"/>
  <c r="BX303" i="1"/>
  <c r="BX304" i="1" s="1"/>
  <c r="BX307" i="1" s="1"/>
  <c r="FI303" i="1"/>
  <c r="FI310" i="1" s="1"/>
  <c r="BT303" i="1"/>
  <c r="BT304" i="1" s="1"/>
  <c r="BT307" i="1" s="1"/>
  <c r="AK303" i="1"/>
  <c r="AK310" i="1" s="1"/>
  <c r="DP303" i="1"/>
  <c r="DP310" i="1" s="1"/>
  <c r="CJ303" i="1"/>
  <c r="CJ304" i="1" s="1"/>
  <c r="CJ307" i="1" s="1"/>
  <c r="BO303" i="1"/>
  <c r="BO310" i="1" s="1"/>
  <c r="EC303" i="1"/>
  <c r="EC310" i="1" s="1"/>
  <c r="DA303" i="1"/>
  <c r="DA310" i="1" s="1"/>
  <c r="W303" i="1"/>
  <c r="W310" i="1" s="1"/>
  <c r="BN303" i="1"/>
  <c r="BN310" i="1" s="1"/>
  <c r="FA303" i="1"/>
  <c r="FA310" i="1" s="1"/>
  <c r="BZ303" i="1"/>
  <c r="BZ310" i="1" s="1"/>
  <c r="BF303" i="1"/>
  <c r="BF310" i="1" s="1"/>
  <c r="FM303" i="1"/>
  <c r="FM304" i="1" s="1"/>
  <c r="FM307" i="1" s="1"/>
  <c r="AP303" i="1"/>
  <c r="AP304" i="1" s="1"/>
  <c r="AP307" i="1" s="1"/>
  <c r="EW303" i="1"/>
  <c r="EW310" i="1" s="1"/>
  <c r="ER303" i="1"/>
  <c r="ER310" i="1" s="1"/>
  <c r="DI303" i="1"/>
  <c r="DI310" i="1" s="1"/>
  <c r="BM303" i="1"/>
  <c r="BM304" i="1" s="1"/>
  <c r="BM307" i="1" s="1"/>
  <c r="EG303" i="1"/>
  <c r="EG310" i="1" s="1"/>
  <c r="X303" i="1"/>
  <c r="X304" i="1" s="1"/>
  <c r="X307" i="1" s="1"/>
  <c r="AT303" i="1"/>
  <c r="AT310" i="1" s="1"/>
  <c r="EH303" i="1"/>
  <c r="EH304" i="1" s="1"/>
  <c r="EH307" i="1" s="1"/>
  <c r="J303" i="1"/>
  <c r="J310" i="1" s="1"/>
  <c r="DW303" i="1"/>
  <c r="DW304" i="1" s="1"/>
  <c r="DW307" i="1" s="1"/>
  <c r="AL303" i="1"/>
  <c r="AL304" i="1" s="1"/>
  <c r="AL307" i="1" s="1"/>
  <c r="AD303" i="1"/>
  <c r="AD310" i="1" s="1"/>
  <c r="CL303" i="1"/>
  <c r="CL304" i="1" s="1"/>
  <c r="CL307" i="1" s="1"/>
  <c r="EZ303" i="1"/>
  <c r="EZ310" i="1" s="1"/>
  <c r="CN303" i="1"/>
  <c r="CN304" i="1" s="1"/>
  <c r="CN307" i="1" s="1"/>
  <c r="FD303" i="1"/>
  <c r="FD304" i="1" s="1"/>
  <c r="FD307" i="1" s="1"/>
  <c r="BC303" i="1"/>
  <c r="BC310" i="1" s="1"/>
  <c r="CQ303" i="1"/>
  <c r="CQ310" i="1" s="1"/>
  <c r="CT303" i="1"/>
  <c r="CT304" i="1" s="1"/>
  <c r="CT307" i="1" s="1"/>
  <c r="DL303" i="1"/>
  <c r="DL304" i="1" s="1"/>
  <c r="DL307" i="1" s="1"/>
  <c r="R303" i="1"/>
  <c r="R304" i="1" s="1"/>
  <c r="R307" i="1" s="1"/>
  <c r="DZ303" i="1"/>
  <c r="DZ310" i="1" s="1"/>
  <c r="CW303" i="1"/>
  <c r="CW310" i="1" s="1"/>
  <c r="FU303" i="1"/>
  <c r="FU310" i="1" s="1"/>
  <c r="DG303" i="1"/>
  <c r="DG310" i="1" s="1"/>
  <c r="M303" i="1"/>
  <c r="M310" i="1" s="1"/>
  <c r="Q303" i="1"/>
  <c r="Q304" i="1" s="1"/>
  <c r="Q307" i="1" s="1"/>
  <c r="ET303" i="1"/>
  <c r="ET310" i="1" s="1"/>
  <c r="DX303" i="1"/>
  <c r="DX304" i="1" s="1"/>
  <c r="DX307" i="1" s="1"/>
  <c r="DO303" i="1"/>
  <c r="G303" i="1"/>
  <c r="G304" i="1" s="1"/>
  <c r="G307" i="1" s="1"/>
  <c r="FY303" i="1"/>
  <c r="FY304" i="1" s="1"/>
  <c r="FY307" i="1" s="1"/>
  <c r="AN303" i="1"/>
  <c r="AN310" i="1" s="1"/>
  <c r="CZ303" i="1"/>
  <c r="AH303" i="1"/>
  <c r="AH310" i="1" s="1"/>
  <c r="Y303" i="1"/>
  <c r="BH303" i="1"/>
  <c r="BH310" i="1" s="1"/>
  <c r="AO303" i="1"/>
  <c r="EU303" i="1"/>
  <c r="EU310" i="1" s="1"/>
  <c r="DQ303" i="1"/>
  <c r="DQ304" i="1" s="1"/>
  <c r="DQ307" i="1" s="1"/>
  <c r="CB303" i="1"/>
  <c r="CB310" i="1" s="1"/>
  <c r="EX303" i="1"/>
  <c r="EX310" i="1" s="1"/>
  <c r="ES303" i="1"/>
  <c r="ES310" i="1" s="1"/>
  <c r="CS303" i="1"/>
  <c r="CS310" i="1" s="1"/>
  <c r="DT303" i="1"/>
  <c r="DT310" i="1" s="1"/>
  <c r="EF303" i="1"/>
  <c r="EF304" i="1" s="1"/>
  <c r="EF307" i="1" s="1"/>
  <c r="EP303" i="1"/>
  <c r="EP304" i="1" s="1"/>
  <c r="EP307" i="1" s="1"/>
  <c r="AM303" i="1"/>
  <c r="AM310" i="1" s="1"/>
  <c r="FK303" i="1"/>
  <c r="FK310" i="1" s="1"/>
  <c r="BB303" i="1"/>
  <c r="BB310" i="1" s="1"/>
  <c r="BK303" i="1"/>
  <c r="BK310" i="1" s="1"/>
  <c r="FG303" i="1"/>
  <c r="FG304" i="1" s="1"/>
  <c r="FG307" i="1" s="1"/>
  <c r="BQ303" i="1"/>
  <c r="BQ310" i="1" s="1"/>
  <c r="FC303" i="1"/>
  <c r="FC310" i="1" s="1"/>
  <c r="N303" i="1"/>
  <c r="N310" i="1" s="1"/>
  <c r="BE303" i="1"/>
  <c r="BE310" i="1" s="1"/>
  <c r="I303" i="1"/>
  <c r="I310" i="1" s="1"/>
  <c r="AJ303" i="1"/>
  <c r="AJ304" i="1" s="1"/>
  <c r="AJ307" i="1" s="1"/>
  <c r="EO303" i="1"/>
  <c r="EO310" i="1" s="1"/>
  <c r="FF303" i="1"/>
  <c r="FF304" i="1" s="1"/>
  <c r="FF307" i="1" s="1"/>
  <c r="DV303" i="1"/>
  <c r="DV304" i="1" s="1"/>
  <c r="DV307" i="1" s="1"/>
  <c r="CK303" i="1"/>
  <c r="CK310" i="1" s="1"/>
  <c r="O303" i="1"/>
  <c r="O304" i="1" s="1"/>
  <c r="O307" i="1" s="1"/>
  <c r="CP303" i="1"/>
  <c r="CP304" i="1" s="1"/>
  <c r="CP307" i="1" s="1"/>
  <c r="D303" i="1"/>
  <c r="D310" i="1" s="1"/>
  <c r="AZ303" i="1"/>
  <c r="AZ310" i="1" s="1"/>
  <c r="CI303" i="1"/>
  <c r="CI310" i="1" s="1"/>
  <c r="EN303" i="1"/>
  <c r="EN310" i="1" s="1"/>
  <c r="BY303" i="1"/>
  <c r="BY310" i="1" s="1"/>
  <c r="CC303" i="1"/>
  <c r="CC310" i="1" s="1"/>
  <c r="AS303" i="1"/>
  <c r="AS310" i="1" s="1"/>
  <c r="BI303" i="1"/>
  <c r="BI310" i="1" s="1"/>
  <c r="CA303" i="1"/>
  <c r="CA310" i="1" s="1"/>
  <c r="CH303" i="1"/>
  <c r="CH310" i="1" s="1"/>
  <c r="FN303" i="1"/>
  <c r="FN310" i="1" s="1"/>
  <c r="BJ303" i="1"/>
  <c r="BJ310" i="1" s="1"/>
  <c r="EA303" i="1"/>
  <c r="EA310" i="1" s="1"/>
  <c r="AG303" i="1"/>
  <c r="AG310" i="1" s="1"/>
  <c r="EQ303" i="1"/>
  <c r="EQ310" i="1" s="1"/>
  <c r="FE303" i="1"/>
  <c r="FE310" i="1" s="1"/>
  <c r="BU303" i="1"/>
  <c r="BU310" i="1" s="1"/>
  <c r="BV303" i="1"/>
  <c r="BV310" i="1" s="1"/>
  <c r="AV303" i="1"/>
  <c r="AV304" i="1" s="1"/>
  <c r="AV307" i="1" s="1"/>
  <c r="U303" i="1"/>
  <c r="U310" i="1" s="1"/>
  <c r="F303" i="1"/>
  <c r="F310" i="1" s="1"/>
  <c r="EI303" i="1"/>
  <c r="EI310" i="1" s="1"/>
  <c r="DF303" i="1"/>
  <c r="DF304" i="1" s="1"/>
  <c r="DF307" i="1" s="1"/>
  <c r="DS303" i="1"/>
  <c r="DS310" i="1" s="1"/>
  <c r="DD303" i="1"/>
  <c r="DD310" i="1" s="1"/>
  <c r="CR303" i="1"/>
  <c r="CR304" i="1" s="1"/>
  <c r="CR307" i="1" s="1"/>
  <c r="AR303" i="1"/>
  <c r="AR304" i="1" s="1"/>
  <c r="AR307" i="1" s="1"/>
  <c r="DC303" i="1"/>
  <c r="DC310" i="1" s="1"/>
  <c r="FQ303" i="1"/>
  <c r="FQ310" i="1" s="1"/>
  <c r="DN303" i="1"/>
  <c r="DN310" i="1" s="1"/>
  <c r="AY303" i="1"/>
  <c r="AY310" i="1" s="1"/>
  <c r="H303" i="1"/>
  <c r="H310" i="1" s="1"/>
  <c r="FJ303" i="1"/>
  <c r="FJ310" i="1" s="1"/>
  <c r="BR303" i="1"/>
  <c r="BR310" i="1" s="1"/>
  <c r="AQ303" i="1"/>
  <c r="AQ310" i="1" s="1"/>
  <c r="DU303" i="1"/>
  <c r="DU310" i="1" s="1"/>
  <c r="P303" i="1"/>
  <c r="P310" i="1" s="1"/>
  <c r="AC303" i="1"/>
  <c r="AC310" i="1" s="1"/>
  <c r="CY303" i="1"/>
  <c r="CY304" i="1" s="1"/>
  <c r="CY307" i="1" s="1"/>
  <c r="CO303" i="1"/>
  <c r="CO310" i="1" s="1"/>
  <c r="EK303" i="1"/>
  <c r="EK310" i="1" s="1"/>
  <c r="AB303" i="1"/>
  <c r="AB310" i="1" s="1"/>
  <c r="BD303" i="1"/>
  <c r="BD310" i="1" s="1"/>
  <c r="E303" i="1"/>
  <c r="E310" i="1" s="1"/>
  <c r="S303" i="1"/>
  <c r="S310" i="1" s="1"/>
  <c r="CU303" i="1"/>
  <c r="CU310" i="1" s="1"/>
  <c r="AE303" i="1"/>
  <c r="AE310" i="1" s="1"/>
  <c r="DY303" i="1"/>
  <c r="DY310" i="1" s="1"/>
  <c r="DR303" i="1"/>
  <c r="DR310" i="1" s="1"/>
  <c r="DM303" i="1"/>
  <c r="DM310" i="1" s="1"/>
  <c r="K303" i="1"/>
  <c r="K310" i="1" s="1"/>
  <c r="CE303" i="1"/>
  <c r="CE310" i="1" s="1"/>
  <c r="BA303" i="1"/>
  <c r="BA310" i="1" s="1"/>
  <c r="EJ303" i="1"/>
  <c r="EJ310" i="1" s="1"/>
  <c r="AU303" i="1"/>
  <c r="AU304" i="1" s="1"/>
  <c r="AU307" i="1" s="1"/>
  <c r="L303" i="1"/>
  <c r="L310" i="1" s="1"/>
  <c r="DK303" i="1"/>
  <c r="DK310" i="1" s="1"/>
  <c r="AX303" i="1"/>
  <c r="AX310" i="1" s="1"/>
  <c r="CG303" i="1"/>
  <c r="CG310" i="1" s="1"/>
  <c r="V303" i="1"/>
  <c r="V310" i="1" s="1"/>
  <c r="EL303" i="1"/>
  <c r="EL310" i="1" s="1"/>
  <c r="ED303" i="1"/>
  <c r="ED310" i="1" s="1"/>
  <c r="C303" i="1"/>
  <c r="C310" i="1" s="1"/>
  <c r="BP303" i="1"/>
  <c r="BP310" i="1" s="1"/>
  <c r="C307" i="2" l="1"/>
  <c r="H65" i="2" s="1"/>
  <c r="H62" i="2"/>
  <c r="I62" i="2"/>
  <c r="D307" i="2"/>
  <c r="I65" i="2" s="1"/>
  <c r="EN304" i="1"/>
  <c r="EN307" i="1" s="1"/>
  <c r="AF304" i="1"/>
  <c r="AF307" i="1" s="1"/>
  <c r="BP304" i="1"/>
  <c r="BP307" i="1" s="1"/>
  <c r="I304" i="1"/>
  <c r="I307" i="1" s="1"/>
  <c r="P304" i="1"/>
  <c r="P307" i="1" s="1"/>
  <c r="BR304" i="1"/>
  <c r="BR307" i="1" s="1"/>
  <c r="DX310" i="1"/>
  <c r="EM304" i="1"/>
  <c r="EM307" i="1" s="1"/>
  <c r="G310" i="1"/>
  <c r="Q310" i="1"/>
  <c r="EJ304" i="1"/>
  <c r="EJ307" i="1" s="1"/>
  <c r="CL310" i="1"/>
  <c r="DH304" i="1"/>
  <c r="DH307" i="1" s="1"/>
  <c r="AP310" i="1"/>
  <c r="AC304" i="1"/>
  <c r="AC307" i="1" s="1"/>
  <c r="FQ304" i="1"/>
  <c r="FQ307" i="1" s="1"/>
  <c r="AG304" i="1"/>
  <c r="AG307" i="1" s="1"/>
  <c r="CB304" i="1"/>
  <c r="CB307" i="1" s="1"/>
  <c r="BO304" i="1"/>
  <c r="BO307" i="1" s="1"/>
  <c r="AX304" i="1"/>
  <c r="AX307" i="1" s="1"/>
  <c r="DY304" i="1"/>
  <c r="DY307" i="1" s="1"/>
  <c r="BM310" i="1"/>
  <c r="DJ310" i="1"/>
  <c r="AB304" i="1"/>
  <c r="AB307" i="1" s="1"/>
  <c r="AV310" i="1"/>
  <c r="CS304" i="1"/>
  <c r="CS307" i="1" s="1"/>
  <c r="EU304" i="1"/>
  <c r="EU307" i="1" s="1"/>
  <c r="M304" i="1"/>
  <c r="M307" i="1" s="1"/>
  <c r="CT310" i="1"/>
  <c r="FM310" i="1"/>
  <c r="DP304" i="1"/>
  <c r="DP307" i="1" s="1"/>
  <c r="FR304" i="1"/>
  <c r="FR307" i="1" s="1"/>
  <c r="FV304" i="1"/>
  <c r="FV307" i="1" s="1"/>
  <c r="ED304" i="1"/>
  <c r="ED307" i="1" s="1"/>
  <c r="L304" i="1"/>
  <c r="L307" i="1" s="1"/>
  <c r="DM304" i="1"/>
  <c r="DM307" i="1" s="1"/>
  <c r="BV304" i="1"/>
  <c r="BV307" i="1" s="1"/>
  <c r="BJ304" i="1"/>
  <c r="BJ307" i="1" s="1"/>
  <c r="CK304" i="1"/>
  <c r="CK307" i="1" s="1"/>
  <c r="EO304" i="1"/>
  <c r="EO307" i="1" s="1"/>
  <c r="FK304" i="1"/>
  <c r="FK307" i="1" s="1"/>
  <c r="CF304" i="1"/>
  <c r="CF307" i="1" s="1"/>
  <c r="EF310" i="1"/>
  <c r="CV304" i="1"/>
  <c r="CV307" i="1" s="1"/>
  <c r="Z304" i="1"/>
  <c r="Z307" i="1" s="1"/>
  <c r="AW304" i="1"/>
  <c r="AW307" i="1" s="1"/>
  <c r="CU304" i="1"/>
  <c r="CU307" i="1" s="1"/>
  <c r="CO304" i="1"/>
  <c r="CO307" i="1" s="1"/>
  <c r="DU304" i="1"/>
  <c r="DU307" i="1" s="1"/>
  <c r="DN304" i="1"/>
  <c r="DN307" i="1" s="1"/>
  <c r="DS304" i="1"/>
  <c r="DS307" i="1" s="1"/>
  <c r="CH304" i="1"/>
  <c r="CH307" i="1" s="1"/>
  <c r="AN304" i="1"/>
  <c r="AN307" i="1" s="1"/>
  <c r="R310" i="1"/>
  <c r="EH310" i="1"/>
  <c r="EG304" i="1"/>
  <c r="EG307" i="1" s="1"/>
  <c r="BF304" i="1"/>
  <c r="BF307" i="1" s="1"/>
  <c r="BN304" i="1"/>
  <c r="BN307" i="1" s="1"/>
  <c r="FX304" i="1"/>
  <c r="FX307" i="1" s="1"/>
  <c r="EP310" i="1"/>
  <c r="EV310" i="1"/>
  <c r="DB310" i="1"/>
  <c r="BE304" i="1"/>
  <c r="BE307" i="1" s="1"/>
  <c r="AM304" i="1"/>
  <c r="AM307" i="1" s="1"/>
  <c r="DT304" i="1"/>
  <c r="DT307" i="1" s="1"/>
  <c r="AH304" i="1"/>
  <c r="AH307" i="1" s="1"/>
  <c r="DZ304" i="1"/>
  <c r="DZ307" i="1" s="1"/>
  <c r="DV310" i="1"/>
  <c r="EY310" i="1"/>
  <c r="V304" i="1"/>
  <c r="V307" i="1" s="1"/>
  <c r="CE304" i="1"/>
  <c r="CE307" i="1" s="1"/>
  <c r="E304" i="1"/>
  <c r="E307" i="1" s="1"/>
  <c r="H304" i="1"/>
  <c r="H307" i="1" s="1"/>
  <c r="DC304" i="1"/>
  <c r="DC307" i="1" s="1"/>
  <c r="BI304" i="1"/>
  <c r="BI307" i="1" s="1"/>
  <c r="AZ304" i="1"/>
  <c r="AZ307" i="1" s="1"/>
  <c r="O310" i="1"/>
  <c r="BQ304" i="1"/>
  <c r="BQ307" i="1" s="1"/>
  <c r="BH304" i="1"/>
  <c r="BH307" i="1" s="1"/>
  <c r="FU304" i="1"/>
  <c r="FU307" i="1" s="1"/>
  <c r="AD304" i="1"/>
  <c r="AD307" i="1" s="1"/>
  <c r="AT304" i="1"/>
  <c r="AT307" i="1" s="1"/>
  <c r="DA304" i="1"/>
  <c r="DA307" i="1" s="1"/>
  <c r="DE304" i="1"/>
  <c r="DE307" i="1" s="1"/>
  <c r="EL304" i="1"/>
  <c r="EL307" i="1" s="1"/>
  <c r="DK304" i="1"/>
  <c r="DK307" i="1" s="1"/>
  <c r="BA304" i="1"/>
  <c r="BA307" i="1" s="1"/>
  <c r="DR304" i="1"/>
  <c r="DR307" i="1" s="1"/>
  <c r="S304" i="1"/>
  <c r="S307" i="1" s="1"/>
  <c r="EK304" i="1"/>
  <c r="EK307" i="1" s="1"/>
  <c r="FJ304" i="1"/>
  <c r="FJ307" i="1" s="1"/>
  <c r="CR310" i="1"/>
  <c r="DD304" i="1"/>
  <c r="DD307" i="1" s="1"/>
  <c r="EI304" i="1"/>
  <c r="EI307" i="1" s="1"/>
  <c r="F304" i="1"/>
  <c r="F307" i="1" s="1"/>
  <c r="U304" i="1"/>
  <c r="U307" i="1" s="1"/>
  <c r="BU304" i="1"/>
  <c r="BU307" i="1" s="1"/>
  <c r="FE304" i="1"/>
  <c r="FE307" i="1" s="1"/>
  <c r="EA304" i="1"/>
  <c r="EA307" i="1" s="1"/>
  <c r="CA304" i="1"/>
  <c r="CA307" i="1" s="1"/>
  <c r="CC304" i="1"/>
  <c r="CC307" i="1" s="1"/>
  <c r="BY304" i="1"/>
  <c r="BY307" i="1" s="1"/>
  <c r="D304" i="1"/>
  <c r="D307" i="1" s="1"/>
  <c r="CP310" i="1"/>
  <c r="FF310" i="1"/>
  <c r="AJ310" i="1"/>
  <c r="C304" i="1"/>
  <c r="C307" i="1" s="1"/>
  <c r="N304" i="1"/>
  <c r="N307" i="1" s="1"/>
  <c r="FG310" i="1"/>
  <c r="BK304" i="1"/>
  <c r="BK307" i="1" s="1"/>
  <c r="ES304" i="1"/>
  <c r="ES307" i="1" s="1"/>
  <c r="DQ310" i="1"/>
  <c r="AR310" i="1"/>
  <c r="DF310" i="1"/>
  <c r="CY310" i="1"/>
  <c r="DO304" i="1"/>
  <c r="DO307" i="1" s="1"/>
  <c r="DO310" i="1"/>
  <c r="AU310" i="1"/>
  <c r="FZ303" i="1"/>
  <c r="GB303" i="1" s="1"/>
  <c r="CG304" i="1"/>
  <c r="CG307" i="1" s="1"/>
  <c r="K304" i="1"/>
  <c r="K307" i="1" s="1"/>
  <c r="AE304" i="1"/>
  <c r="AE307" i="1" s="1"/>
  <c r="BD304" i="1"/>
  <c r="BD307" i="1" s="1"/>
  <c r="AQ304" i="1"/>
  <c r="AQ307" i="1" s="1"/>
  <c r="AY304" i="1"/>
  <c r="AY307" i="1" s="1"/>
  <c r="EQ304" i="1"/>
  <c r="EQ307" i="1" s="1"/>
  <c r="FN304" i="1"/>
  <c r="FN307" i="1" s="1"/>
  <c r="AS304" i="1"/>
  <c r="AS307" i="1" s="1"/>
  <c r="CI304" i="1"/>
  <c r="CI307" i="1" s="1"/>
  <c r="FC304" i="1"/>
  <c r="FC307" i="1" s="1"/>
  <c r="BB304" i="1"/>
  <c r="BB307" i="1" s="1"/>
  <c r="EX304" i="1"/>
  <c r="EX307" i="1" s="1"/>
  <c r="AO310" i="1"/>
  <c r="AO304" i="1"/>
  <c r="AO307" i="1" s="1"/>
  <c r="Y310" i="1"/>
  <c r="Y304" i="1"/>
  <c r="Y307" i="1" s="1"/>
  <c r="CZ310" i="1"/>
  <c r="CZ304" i="1"/>
  <c r="CZ307" i="1" s="1"/>
  <c r="ET304" i="1"/>
  <c r="ET307" i="1" s="1"/>
  <c r="DG304" i="1"/>
  <c r="DG307" i="1" s="1"/>
  <c r="DL310" i="1"/>
  <c r="CQ304" i="1"/>
  <c r="CQ307" i="1" s="1"/>
  <c r="BC304" i="1"/>
  <c r="BC307" i="1" s="1"/>
  <c r="FD310" i="1"/>
  <c r="EZ304" i="1"/>
  <c r="EZ307" i="1" s="1"/>
  <c r="DW310" i="1"/>
  <c r="J304" i="1"/>
  <c r="J307" i="1" s="1"/>
  <c r="DI304" i="1"/>
  <c r="DI307" i="1" s="1"/>
  <c r="ER304" i="1"/>
  <c r="ER307" i="1" s="1"/>
  <c r="EW304" i="1"/>
  <c r="EW307" i="1" s="1"/>
  <c r="BZ304" i="1"/>
  <c r="BZ307" i="1" s="1"/>
  <c r="W304" i="1"/>
  <c r="W307" i="1" s="1"/>
  <c r="CJ310" i="1"/>
  <c r="AK304" i="1"/>
  <c r="AK307" i="1" s="1"/>
  <c r="BT310" i="1"/>
  <c r="FI304" i="1"/>
  <c r="FI307" i="1" s="1"/>
  <c r="EE304" i="1"/>
  <c r="EE307" i="1" s="1"/>
  <c r="AI304" i="1"/>
  <c r="AI307" i="1" s="1"/>
  <c r="CD310" i="1"/>
  <c r="T304" i="1"/>
  <c r="T307" i="1" s="1"/>
  <c r="BG304" i="1"/>
  <c r="BG307" i="1" s="1"/>
  <c r="EB304" i="1"/>
  <c r="EB307" i="1" s="1"/>
  <c r="CM310" i="1"/>
  <c r="AL310" i="1"/>
  <c r="CN310" i="1"/>
  <c r="AA310" i="1"/>
  <c r="X310" i="1"/>
  <c r="FL310" i="1"/>
  <c r="BL304" i="1"/>
  <c r="BL307" i="1" s="1"/>
  <c r="FH304" i="1"/>
  <c r="FH307" i="1" s="1"/>
  <c r="BW304" i="1"/>
  <c r="BW307" i="1" s="1"/>
  <c r="BS310" i="1"/>
  <c r="FW304" i="1"/>
  <c r="FW307" i="1" s="1"/>
  <c r="BX310" i="1"/>
  <c r="CW304" i="1"/>
  <c r="CW307" i="1" s="1"/>
  <c r="FA304" i="1"/>
  <c r="FA307" i="1" s="1"/>
  <c r="EC304" i="1"/>
  <c r="EC307" i="1" s="1"/>
  <c r="CX304" i="1"/>
  <c r="CX307" i="1" s="1"/>
</calcChain>
</file>

<file path=xl/comments1.xml><?xml version="1.0" encoding="utf-8"?>
<comments xmlns="http://schemas.openxmlformats.org/spreadsheetml/2006/main">
  <authors>
    <author>Christel, Mary Lynn</author>
  </authors>
  <commentList>
    <comment ref="AD76" authorId="0" shape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<sst xmlns="http://schemas.openxmlformats.org/spreadsheetml/2006/main" count="1732" uniqueCount="983">
  <si>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</si>
  <si>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</si>
  <si>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</si>
  <si>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</si>
  <si>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</si>
  <si>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</si>
  <si>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</si>
  <si>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</si>
  <si>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</si>
  <si>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</si>
  <si>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</si>
  <si>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</si>
  <si>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</si>
  <si>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</si>
  <si>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</si>
  <si>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</si>
  <si>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</si>
  <si>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</si>
  <si>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</si>
  <si>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</si>
  <si>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</si>
  <si>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</si>
  <si>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</si>
  <si>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</si>
  <si>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</si>
  <si>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</si>
  <si>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</si>
  <si>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</si>
  <si>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</si>
  <si>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</si>
  <si>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</si>
  <si>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</si>
  <si>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</si>
  <si>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</si>
  <si>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</si>
  <si>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</si>
  <si>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</si>
  <si>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</si>
  <si>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</si>
  <si>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</si>
  <si>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</si>
  <si>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</si>
  <si>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</si>
  <si>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</si>
  <si>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</si>
  <si>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</si>
  <si>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</si>
  <si>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</si>
  <si>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</si>
  <si>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</si>
  <si>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</si>
  <si>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</si>
  <si>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</si>
  <si>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</si>
  <si>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</si>
  <si>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</si>
  <si>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</si>
  <si>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</si>
  <si>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</si>
  <si>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</si>
  <si>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</si>
  <si>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</si>
  <si>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</si>
  <si>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</si>
  <si>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</si>
  <si>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</si>
  <si>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</si>
  <si>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</si>
  <si>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</si>
  <si>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</si>
  <si>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</si>
  <si>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</si>
  <si>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</si>
  <si>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</si>
  <si>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</si>
  <si>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</si>
  <si>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</si>
  <si>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</si>
  <si>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</si>
  <si>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</si>
  <si>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</si>
  <si>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</si>
  <si>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</si>
  <si>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</si>
  <si>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</si>
  <si>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</si>
  <si>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</si>
  <si>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</si>
  <si>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</si>
  <si>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</si>
  <si>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</si>
  <si>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</si>
  <si>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</si>
  <si>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</si>
  <si>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</si>
  <si>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</si>
  <si>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</si>
  <si>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</si>
  <si>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</si>
  <si>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</si>
  <si>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</si>
  <si>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</si>
  <si>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</si>
  <si>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</si>
  <si>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</si>
  <si>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</si>
  <si>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</si>
  <si>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</si>
  <si>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</si>
  <si>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</si>
  <si>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</si>
  <si>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</si>
  <si>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</si>
  <si>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</si>
  <si>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</si>
  <si>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</si>
  <si>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</si>
  <si>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</si>
  <si>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</si>
  <si>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</si>
  <si>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</si>
  <si>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</si>
  <si>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</si>
  <si>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</si>
  <si>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</si>
  <si>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</si>
  <si>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</si>
  <si>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</si>
  <si>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</si>
  <si>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</si>
  <si>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</si>
  <si>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</si>
  <si>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</si>
  <si>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</si>
  <si>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</si>
  <si>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</si>
  <si>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</si>
  <si>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</si>
  <si>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</si>
  <si>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</si>
  <si>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</si>
  <si>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</si>
  <si>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</si>
  <si>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</si>
  <si>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</si>
  <si>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</si>
  <si>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</si>
  <si>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</si>
  <si>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</si>
  <si>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</si>
  <si>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</si>
  <si>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</si>
  <si>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</si>
  <si>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</si>
  <si>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</si>
  <si>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</si>
  <si>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</si>
  <si>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</si>
  <si>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</si>
  <si>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</si>
  <si>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</si>
  <si>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</si>
  <si>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</si>
  <si>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</si>
  <si>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</si>
  <si>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</si>
  <si>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</si>
  <si>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</si>
  <si>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</si>
  <si>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</si>
  <si>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</si>
  <si>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</si>
  <si>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</si>
  <si>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</si>
  <si>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</si>
  <si>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</si>
  <si>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</si>
  <si>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</si>
  <si>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</si>
  <si>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</si>
  <si>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</si>
  <si>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</si>
  <si>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</si>
  <si>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</si>
  <si>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</si>
  <si>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</si>
  <si>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</si>
  <si>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</si>
  <si>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</si>
  <si>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</si>
  <si>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</si>
  <si>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</si>
  <si>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</si>
  <si>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</si>
  <si>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</si>
  <si>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</si>
  <si>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</si>
  <si>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</si>
  <si>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</si>
  <si>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</si>
  <si>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</si>
  <si>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</si>
  <si>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</si>
  <si>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</si>
  <si>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</si>
  <si>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</si>
  <si>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</si>
  <si>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</si>
  <si>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</si>
  <si>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</si>
  <si>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</si>
  <si>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</si>
  <si>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</si>
  <si>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</si>
  <si>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</si>
  <si>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</si>
  <si>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</si>
  <si>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</si>
  <si>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</si>
  <si>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</si>
  <si>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</si>
  <si>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</si>
  <si>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</si>
  <si>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</si>
  <si>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</si>
  <si>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</si>
  <si>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</si>
  <si>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</si>
  <si>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</si>
  <si>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</si>
  <si>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</si>
  <si>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</si>
  <si>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</si>
  <si>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</si>
  <si>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</si>
  <si>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</si>
  <si>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</si>
  <si>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</si>
  <si>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</si>
  <si>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</si>
  <si>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</si>
  <si>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</si>
  <si>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</si>
  <si>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</si>
  <si>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</si>
  <si>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</si>
  <si>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</si>
  <si>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</si>
  <si>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</si>
  <si>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</si>
  <si>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</si>
  <si>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</si>
  <si>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</si>
  <si>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</si>
  <si>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</si>
  <si>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</si>
  <si>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</si>
  <si>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</si>
  <si>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</si>
  <si>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</si>
  <si>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</si>
  <si>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</si>
  <si>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</si>
  <si>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</si>
  <si>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</si>
  <si>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</si>
  <si>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</si>
  <si>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</si>
  <si>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</si>
  <si>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</si>
  <si>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</si>
  <si>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</si>
  <si>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</si>
  <si>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</si>
  <si>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</si>
  <si>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</si>
  <si>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</si>
  <si>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</si>
  <si>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</si>
  <si>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</si>
  <si>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</si>
  <si>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</si>
  <si>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</si>
  <si>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</si>
  <si>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</si>
  <si>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</si>
  <si>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</si>
  <si>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</si>
  <si>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</si>
  <si>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</si>
  <si>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</si>
  <si>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</si>
  <si>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</si>
  <si>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</si>
  <si>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</si>
  <si>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</si>
  <si>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</si>
  <si>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</si>
  <si>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</si>
  <si>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</si>
  <si>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</si>
  <si>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</si>
  <si>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</si>
  <si>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</si>
  <si>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</si>
  <si>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</si>
  <si>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</si>
  <si>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</si>
  <si>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</si>
  <si>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</si>
  <si>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</si>
  <si>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</si>
  <si>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</si>
  <si>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</si>
  <si>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</si>
  <si>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</si>
  <si>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</si>
  <si>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</si>
  <si>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</si>
  <si>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</si>
  <si>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</si>
  <si>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</si>
  <si>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</si>
  <si>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</si>
  <si>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</si>
  <si>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</si>
  <si>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</si>
  <si>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</si>
  <si>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</si>
  <si>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</si>
  <si>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</si>
  <si>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</si>
  <si>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</si>
  <si>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</si>
  <si>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</si>
  <si>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</si>
  <si>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</si>
  <si>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</si>
  <si>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</si>
  <si>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</si>
  <si>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</si>
  <si>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</si>
  <si>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</si>
  <si>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</si>
  <si>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</si>
  <si>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</si>
  <si>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</si>
  <si>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</si>
  <si>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</si>
  <si>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</si>
  <si>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</si>
  <si>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</si>
  <si>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</si>
  <si>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</si>
  <si>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</si>
  <si>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</si>
  <si>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</si>
  <si>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</si>
  <si>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</si>
  <si>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</si>
  <si>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</si>
  <si>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</si>
  <si>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</si>
  <si>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</si>
  <si>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</si>
  <si>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</si>
  <si>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</si>
  <si>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</si>
  <si>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</si>
  <si>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</si>
  <si>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</si>
  <si>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</si>
  <si>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</si>
  <si>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</si>
  <si>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</si>
  <si>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</si>
  <si>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</si>
  <si>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</si>
  <si>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</si>
  <si>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</si>
  <si>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</si>
  <si>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</si>
  <si>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</si>
  <si>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</si>
  <si>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</si>
  <si>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</si>
  <si>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</si>
  <si>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</si>
  <si>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</si>
  <si>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</si>
  <si>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</si>
  <si>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</si>
  <si>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</si>
  <si>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</si>
  <si>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</si>
  <si>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</si>
  <si>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</si>
  <si>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</si>
  <si>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</si>
  <si>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</si>
  <si>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</si>
  <si>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</si>
  <si>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</si>
  <si>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</si>
  <si>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</si>
  <si>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</si>
  <si>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</si>
  <si>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</si>
  <si>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</si>
  <si>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</si>
  <si>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</si>
  <si>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</si>
  <si>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</si>
  <si>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</si>
  <si>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</si>
  <si>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</si>
  <si>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</si>
  <si>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</si>
  <si>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</si>
  <si>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</si>
  <si>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</si>
  <si>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</si>
  <si>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FY20 Grades 1-12 FTE</t>
  </si>
  <si>
    <t>V1.1</t>
  </si>
  <si>
    <t>FY20 Kindergarten FTE</t>
  </si>
  <si>
    <t>V1.2</t>
  </si>
  <si>
    <t>FY20 Half-day Kindergarten FTE</t>
  </si>
  <si>
    <t>V2</t>
  </si>
  <si>
    <t>FY20 Special Education Preschool FTE</t>
  </si>
  <si>
    <t>V3</t>
  </si>
  <si>
    <t>FY20 October FTE Count (sum of line V1, V1.1 and line V2)</t>
  </si>
  <si>
    <t>V4</t>
  </si>
  <si>
    <t xml:space="preserve">FY20 Multi District On-line Pupil Count </t>
  </si>
  <si>
    <t>V4.1</t>
  </si>
  <si>
    <t>FY20 ASCENT Pupil Count</t>
  </si>
  <si>
    <t>V5</t>
  </si>
  <si>
    <t>FY20 October FTE Count (minus on-line and ASCENT pupil count)</t>
  </si>
  <si>
    <t>V6</t>
  </si>
  <si>
    <t>FY20 Free Lunch (grades 1 - 8) Count</t>
  </si>
  <si>
    <t>V7</t>
  </si>
  <si>
    <t>FY20 Free Lunch (grades K - 12) Count</t>
  </si>
  <si>
    <t>V8</t>
  </si>
  <si>
    <t xml:space="preserve">FY20 Percent At-risk  - State Average </t>
  </si>
  <si>
    <t>V9</t>
  </si>
  <si>
    <t>FY20 October Membership (grades 1 - 8)</t>
  </si>
  <si>
    <t>V10</t>
  </si>
  <si>
    <t xml:space="preserve">FY20 October Membership (grades K-12) </t>
  </si>
  <si>
    <t>V11</t>
  </si>
  <si>
    <t xml:space="preserve">FY20 Charter School FTE Count </t>
  </si>
  <si>
    <t>V12</t>
  </si>
  <si>
    <t>FY19 Funded Pupil Count</t>
  </si>
  <si>
    <t>V13</t>
  </si>
  <si>
    <t>FY19 October FTE Count (minus CPP, OODS, Online)</t>
  </si>
  <si>
    <t>V14</t>
  </si>
  <si>
    <t>FY18 October FTE Count (minus CPP, OODS, Online)</t>
  </si>
  <si>
    <t>V15</t>
  </si>
  <si>
    <t>FY17 October FTE Count (minus CPP, OODS, Online)</t>
  </si>
  <si>
    <t>V15.1</t>
  </si>
  <si>
    <t>FY16 October FTE Count (minus CPP, OODS, Online)</t>
  </si>
  <si>
    <t>V16.1</t>
  </si>
  <si>
    <t xml:space="preserve">FY20 Single District On-line Pupil Count </t>
  </si>
  <si>
    <t>V17</t>
  </si>
  <si>
    <t>FY20 Colorado Preschool Program Count FTE</t>
  </si>
  <si>
    <t>V18</t>
  </si>
  <si>
    <t>FY19 ELL Count (Dominant Language not English)</t>
  </si>
  <si>
    <t>V19</t>
  </si>
  <si>
    <t>FY20 Charter School Institute Grades K - 12 FTE</t>
  </si>
  <si>
    <t>V19.1</t>
  </si>
  <si>
    <t>FY20 Charter School Institute Kindergarten FTE</t>
  </si>
  <si>
    <t>V19.2</t>
  </si>
  <si>
    <t>FY20 Charter School Institute Half-day Kindergarten FTE</t>
  </si>
  <si>
    <t>V20</t>
  </si>
  <si>
    <t>FY20 Charter School Institute On-line Student FTE</t>
  </si>
  <si>
    <t>V20.5</t>
  </si>
  <si>
    <t>FY20 Charter School Institute CPP</t>
  </si>
  <si>
    <t>V20.6</t>
  </si>
  <si>
    <t>FY20 Charter School Institute ASCENT</t>
  </si>
  <si>
    <t>FUNDING ELEMENTS</t>
  </si>
  <si>
    <t>V21</t>
  </si>
  <si>
    <t xml:space="preserve">FY20 Base Funding </t>
  </si>
  <si>
    <t>V22</t>
  </si>
  <si>
    <t>FY20 Minimum Funding</t>
  </si>
  <si>
    <t>V22.5</t>
  </si>
  <si>
    <t>FY20 On-Line Funding</t>
  </si>
  <si>
    <t>V23</t>
  </si>
  <si>
    <t>FY20 Cost of Living Factor</t>
  </si>
  <si>
    <t>V24</t>
  </si>
  <si>
    <t>FY20 At-risk 'Base' Factor</t>
  </si>
  <si>
    <t>V26</t>
  </si>
  <si>
    <t>FY20 Minimum State Aid</t>
  </si>
  <si>
    <t>TAXES</t>
  </si>
  <si>
    <t>V30</t>
  </si>
  <si>
    <t xml:space="preserve">FY20 Specific Ownership Tax </t>
  </si>
  <si>
    <t>V31</t>
  </si>
  <si>
    <t xml:space="preserve">FY20 Assessed Valuation </t>
  </si>
  <si>
    <t>V32</t>
  </si>
  <si>
    <t>FY19 Mill Levy (FINAL)</t>
  </si>
  <si>
    <t>V33</t>
  </si>
  <si>
    <t>FY19 General Fund Property Tax (incl. Categorical Buyout)</t>
  </si>
  <si>
    <t xml:space="preserve"> </t>
  </si>
  <si>
    <t>PRIOR YEAR FUNDING</t>
  </si>
  <si>
    <t>V40</t>
  </si>
  <si>
    <t>FY19 Total Program</t>
  </si>
  <si>
    <t>V41</t>
  </si>
  <si>
    <t>FY19 Total Program Per-Pupil Funding</t>
  </si>
  <si>
    <t>CATEGORICAL FUNDING</t>
  </si>
  <si>
    <t>V50</t>
  </si>
  <si>
    <t>Transportation payments paid in FY20</t>
  </si>
  <si>
    <t>V51</t>
  </si>
  <si>
    <t>Vocational Education payments paid in FY20</t>
  </si>
  <si>
    <t>V52</t>
  </si>
  <si>
    <t>English Language Proficiency Act payments paid in FY20</t>
  </si>
  <si>
    <t>V53</t>
  </si>
  <si>
    <t>Special Education - Children with Disabilities</t>
  </si>
  <si>
    <t>payments paid in FY20</t>
  </si>
  <si>
    <t>V54</t>
  </si>
  <si>
    <t>Special Education - Gifted/Talented payments paid in FY20</t>
  </si>
  <si>
    <t>V55</t>
  </si>
  <si>
    <t>Small Attendance Center payments paid in FY18</t>
  </si>
  <si>
    <t>V56</t>
  </si>
  <si>
    <t>Total Categorical Funding</t>
  </si>
  <si>
    <t>sum of lines V50, V51, V52, V53,  V54 and V55</t>
  </si>
  <si>
    <t>OTHER</t>
  </si>
  <si>
    <t>V60</t>
  </si>
  <si>
    <t>CY17 Inflation</t>
  </si>
  <si>
    <t>V62</t>
  </si>
  <si>
    <t xml:space="preserve">FY20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</si>
  <si>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</si>
  <si>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</si>
  <si>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</si>
  <si>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</si>
  <si>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</si>
  <si>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FY20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</si>
  <si>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</si>
  <si>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</si>
  <si>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</si>
  <si>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</si>
  <si>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</si>
  <si>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</si>
  <si>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</si>
  <si>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</si>
  <si>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</si>
  <si>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FY02 COL</t>
  </si>
  <si>
    <t>FY 02 Cost of Living Amount (FY 02 year stays constant)</t>
  </si>
  <si>
    <t>Maximum Override (Sum of 25% Total program &amp; COL, minus SOT)</t>
  </si>
  <si>
    <t>FUNDED PUPIL COUNT</t>
  </si>
  <si>
    <t>FC1</t>
  </si>
  <si>
    <t>FY20 October FTE Count (minus on-line)- enter line V5</t>
  </si>
  <si>
    <t>FC2</t>
  </si>
  <si>
    <t>FY19 October FTE Count - enter line V13</t>
  </si>
  <si>
    <t>FC3</t>
  </si>
  <si>
    <t>FY18 October FTE Count - enter line V14</t>
  </si>
  <si>
    <t>FC4</t>
  </si>
  <si>
    <t>FY17 October FTE Count - enter line V15</t>
  </si>
  <si>
    <t>FC4.1</t>
  </si>
  <si>
    <t>FY16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</si>
  <si>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</si>
  <si>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</si>
  <si>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</si>
  <si>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</si>
  <si>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</si>
  <si>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FY20 Full Day Kindergarten Factor</t>
  </si>
  <si>
    <t>FC6</t>
  </si>
  <si>
    <t>FY20 CPP Pupil Count - enter line V17</t>
  </si>
  <si>
    <t>FC6.1</t>
  </si>
  <si>
    <t>FY20 Charter Institute CPP Pupil Count - enter line V20.1</t>
  </si>
  <si>
    <t>FC6.5</t>
  </si>
  <si>
    <t>FY20 CHARTER INSTITUTE PUPIL COUNT - enter line V19</t>
  </si>
  <si>
    <t>FY6.6</t>
  </si>
  <si>
    <t xml:space="preserve">FY20 Charter Institute Full Day Kindergarten Factor </t>
  </si>
  <si>
    <t>FC7</t>
  </si>
  <si>
    <t>FY20 FUNDED PUPIL COUNT - enter line FC5, plus FC5.1, plus line FC6, plus FC6.5, plus FC6.6</t>
  </si>
  <si>
    <t>FC7.5</t>
  </si>
  <si>
    <t>FY20 ASCENT Pupil Count - enter line FC4.1</t>
  </si>
  <si>
    <t>FC7.6</t>
  </si>
  <si>
    <t>FY20 CHARTER INSTITUTE ASCENT Pupil Count - enter line V20.6</t>
  </si>
  <si>
    <t>FC8</t>
  </si>
  <si>
    <t xml:space="preserve">FY20 On-line Multi-District Pupil Count - enter line V4 </t>
  </si>
  <si>
    <t>FC8.5</t>
  </si>
  <si>
    <t>FY20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</si>
  <si>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</si>
  <si>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</si>
  <si>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</si>
  <si>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</si>
  <si>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</si>
  <si>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</si>
  <si>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</si>
  <si>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</si>
  <si>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</si>
  <si>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</si>
  <si>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</si>
  <si>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</si>
  <si>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</si>
  <si>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</si>
  <si>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</si>
  <si>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</si>
  <si>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</si>
  <si>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</si>
  <si>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</si>
  <si>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</si>
  <si>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</si>
  <si>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</si>
  <si>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</si>
  <si>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</si>
  <si>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</si>
  <si>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</si>
  <si>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</si>
  <si>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</si>
  <si>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</si>
  <si>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</si>
  <si>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</si>
  <si>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</si>
  <si>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</si>
  <si>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</si>
  <si>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</si>
  <si>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</si>
  <si>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</si>
  <si>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</si>
  <si>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</si>
  <si>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</si>
  <si>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</si>
  <si>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</si>
  <si>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</si>
  <si>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</si>
  <si>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</si>
  <si>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</si>
  <si>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</si>
  <si>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</si>
  <si>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</si>
  <si>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</si>
  <si>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</si>
  <si>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</si>
  <si>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</si>
  <si>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FY20 At-Risk Pupil Count (hard coded)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</si>
  <si>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</si>
  <si>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</si>
  <si>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</si>
  <si>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</si>
  <si>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</si>
  <si>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</si>
  <si>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</si>
  <si>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</si>
  <si>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</si>
  <si>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</si>
  <si>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</si>
  <si>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</si>
  <si>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</si>
  <si>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</si>
  <si>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</si>
  <si>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</si>
  <si>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</si>
  <si>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</si>
  <si>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</si>
  <si>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</si>
  <si>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</si>
  <si>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</si>
  <si>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</si>
  <si>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</si>
  <si>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</si>
  <si>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</si>
  <si>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</si>
  <si>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</si>
  <si>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</si>
  <si>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</si>
  <si>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</si>
  <si>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</si>
  <si>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</si>
  <si>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</si>
  <si>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</si>
  <si>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</si>
  <si>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</si>
  <si>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</si>
  <si>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</si>
  <si>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</si>
  <si>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</si>
  <si>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FY20 On-Line Count - enter line V4 plus line V20</t>
  </si>
  <si>
    <t>OL2</t>
  </si>
  <si>
    <t>FY20 Base Minimum Funding - enter line V22</t>
  </si>
  <si>
    <t>OL3</t>
  </si>
  <si>
    <t>TOTAL ON-LINE FORMULA FUNDING (enter line OL2 times line OL3)</t>
  </si>
  <si>
    <t>OL4</t>
  </si>
  <si>
    <t>FY20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</si>
  <si>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</si>
  <si>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</si>
  <si>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</si>
  <si>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</si>
  <si>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</si>
  <si>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</si>
  <si>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</si>
  <si>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</si>
  <si>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</si>
  <si>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</si>
  <si>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</si>
  <si>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</si>
  <si>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</si>
  <si>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</si>
  <si>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</si>
  <si>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</si>
  <si>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</si>
  <si>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</si>
  <si>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</si>
  <si>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</si>
  <si>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</si>
  <si>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</si>
  <si>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</si>
  <si>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</si>
  <si>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</si>
  <si>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</si>
  <si>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</si>
  <si>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</si>
  <si>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FY19 Total Program  -   enter line V40</t>
  </si>
  <si>
    <t>TB2</t>
  </si>
  <si>
    <t>CY17 Inflation  -   enter line V60</t>
  </si>
  <si>
    <t>TB3</t>
  </si>
  <si>
    <t>FY20 Enrollment Growth - enter</t>
  </si>
  <si>
    <t>(line FC9 minus line V12) divided by line V12</t>
  </si>
  <si>
    <t>TB4</t>
  </si>
  <si>
    <t>FY20 TABOR FORMULA FUNDING</t>
  </si>
  <si>
    <t xml:space="preserve">enter line TB1 times (1 plus line TB2 plus line TB3) </t>
  </si>
  <si>
    <t>MINIMUM FORMULA FUNDING</t>
  </si>
  <si>
    <t>MF1</t>
  </si>
  <si>
    <t>FY20 'Base' Minimum Funding - enter line V22</t>
  </si>
  <si>
    <t>MF2</t>
  </si>
  <si>
    <t>Total Funded Pupil Count (minus on-line) - enter line FC7</t>
  </si>
  <si>
    <t>MF3</t>
  </si>
  <si>
    <t>FY20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</si>
  <si>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</si>
  <si>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</si>
  <si>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</si>
  <si>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</si>
  <si>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</si>
  <si>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</si>
  <si>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</si>
  <si>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</si>
  <si>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</si>
  <si>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</si>
  <si>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</si>
  <si>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</si>
  <si>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</si>
  <si>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</si>
  <si>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</si>
  <si>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</si>
  <si>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</si>
  <si>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</si>
  <si>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</si>
  <si>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</si>
  <si>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</si>
  <si>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</si>
  <si>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</si>
  <si>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</si>
  <si>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</si>
  <si>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</si>
  <si>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</si>
  <si>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</si>
  <si>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</si>
  <si>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</si>
  <si>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</si>
  <si>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</si>
  <si>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</si>
  <si>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</si>
  <si>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</si>
  <si>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</si>
  <si>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</si>
  <si>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</si>
  <si>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</si>
  <si>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</si>
  <si>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</si>
  <si>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</si>
  <si>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</si>
  <si>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</si>
  <si>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</si>
  <si>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</si>
  <si>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</si>
  <si>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</si>
  <si>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</si>
  <si>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</si>
  <si>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</si>
  <si>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</si>
  <si>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</si>
  <si>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</si>
  <si>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</si>
  <si>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</si>
  <si>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</si>
  <si>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</si>
  <si>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</si>
  <si>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</si>
  <si>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</si>
  <si>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</si>
  <si>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</si>
  <si>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</si>
  <si>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</si>
  <si>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</si>
  <si>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</si>
  <si>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</si>
  <si>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</si>
  <si>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</si>
  <si>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</si>
  <si>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</si>
  <si>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</si>
  <si>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</si>
  <si>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</si>
  <si>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</si>
  <si>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</si>
  <si>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</si>
  <si>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</si>
  <si>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</si>
  <si>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</si>
  <si>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</si>
  <si>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</si>
  <si>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</si>
  <si>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</si>
  <si>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</si>
  <si>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</si>
  <si>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</si>
  <si>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</si>
  <si>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</si>
  <si>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</si>
  <si>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</si>
  <si>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</si>
  <si>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</si>
  <si>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</si>
  <si>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</si>
  <si>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</si>
  <si>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</si>
  <si>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</si>
  <si>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</si>
  <si>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</si>
  <si>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</si>
  <si>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</si>
  <si>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</si>
  <si>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</si>
  <si>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</si>
  <si>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</si>
  <si>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</si>
  <si>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</si>
  <si>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</si>
  <si>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</si>
  <si>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</si>
  <si>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</si>
  <si>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</si>
  <si>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</si>
  <si>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</si>
  <si>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</si>
  <si>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</si>
  <si>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</si>
  <si>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</si>
  <si>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</si>
  <si>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</si>
  <si>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</si>
  <si>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</si>
  <si>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</si>
  <si>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</si>
  <si>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</si>
  <si>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</si>
  <si>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</si>
  <si>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</si>
  <si>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</si>
  <si>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</si>
  <si>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</si>
  <si>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</si>
  <si>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</si>
  <si>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</si>
  <si>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</si>
  <si>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</si>
  <si>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</si>
  <si>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</si>
  <si>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</si>
  <si>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</si>
  <si>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</si>
  <si>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</si>
  <si>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</si>
  <si>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</si>
  <si>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</si>
  <si>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</si>
  <si>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</si>
  <si>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</si>
  <si>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</si>
  <si>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</si>
  <si>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</si>
  <si>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</si>
  <si>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</si>
  <si>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</si>
  <si>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</si>
  <si>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</si>
  <si>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</si>
  <si>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</si>
  <si>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</si>
  <si>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</si>
  <si>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</si>
  <si>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</si>
  <si>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</si>
  <si>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</si>
  <si>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</si>
  <si>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</si>
  <si>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</si>
  <si>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</si>
  <si>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</si>
  <si>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</si>
  <si>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</si>
  <si>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</si>
  <si>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</si>
  <si>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</si>
  <si>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</si>
  <si>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Current CDE</t>
  </si>
  <si>
    <t>Revised District</t>
  </si>
  <si>
    <t xml:space="preserve">                                       PUBLIC SCHOOL FINANCE ACT OF 1994</t>
  </si>
  <si>
    <t>Projection</t>
  </si>
  <si>
    <t xml:space="preserve">                                                    BUDGET YEAR 2019-20</t>
  </si>
  <si>
    <t xml:space="preserve">                                                    FUNDING PROJECTION</t>
  </si>
  <si>
    <t>*</t>
  </si>
  <si>
    <t xml:space="preserve">FY20 October FTE Count </t>
  </si>
  <si>
    <t xml:space="preserve">FY19 October FTE Count </t>
  </si>
  <si>
    <t>FY18 October FTE Count</t>
  </si>
  <si>
    <t xml:space="preserve">FY17 October FTE Count </t>
  </si>
  <si>
    <t>FY16 October FTE Count</t>
  </si>
  <si>
    <t>AVERAGED FUNDED PUPIL COUNT</t>
  </si>
  <si>
    <t>FY19 Full Day Kindergarten Factor</t>
  </si>
  <si>
    <t xml:space="preserve">FY19 CPP Pupil Count </t>
  </si>
  <si>
    <t>FY19 CHARTER INSTITUTE PUPIL COUNT</t>
  </si>
  <si>
    <t>FY19 FUNDED PUPIL COUNT</t>
  </si>
  <si>
    <t>FC7.1</t>
  </si>
  <si>
    <t>ASCENT Pupil Count</t>
  </si>
  <si>
    <t>FY19 CHARTER INSTITUTE ONLINE PUPIL COUNT</t>
  </si>
  <si>
    <t xml:space="preserve">FY19 On-line Pupil Count - enter line V4 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</si>
  <si>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</si>
  <si>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</si>
  <si>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</si>
  <si>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</si>
  <si>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</si>
  <si>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</si>
  <si>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</si>
  <si>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AR6.</t>
  </si>
  <si>
    <t>TOTAL AT-RISK PUPILS</t>
  </si>
  <si>
    <t>TF1.</t>
  </si>
  <si>
    <t>Formula Funding without At-risk</t>
  </si>
  <si>
    <t>TF2.</t>
  </si>
  <si>
    <t>Formula At-risk Funding</t>
  </si>
  <si>
    <t>TF3.</t>
  </si>
  <si>
    <t>TF4.</t>
  </si>
  <si>
    <t>On-Line Formula Funding</t>
  </si>
  <si>
    <t>TF5.</t>
  </si>
  <si>
    <t>Total Formula Funding (including on-line funding)</t>
  </si>
  <si>
    <t>TF6.</t>
  </si>
  <si>
    <t>Minimum Formula Funding</t>
  </si>
  <si>
    <t>TF10.</t>
  </si>
  <si>
    <t>TABOR Formula Funding</t>
  </si>
  <si>
    <t>TF11.</t>
  </si>
  <si>
    <t>TP2.</t>
  </si>
  <si>
    <t>Total Funding Beyond TABOR Formula</t>
  </si>
  <si>
    <t>GT1.</t>
  </si>
  <si>
    <t>V31.</t>
  </si>
  <si>
    <t>FY20 Assessed Valuation</t>
  </si>
  <si>
    <t>ML6.</t>
  </si>
  <si>
    <t>Equalized Mill Levy (FINAL)</t>
  </si>
  <si>
    <t>GT2.</t>
  </si>
  <si>
    <t>PROPERTY TAX REVENUES</t>
  </si>
  <si>
    <t>GT3.</t>
  </si>
  <si>
    <t>SPECIFIC OWNERSHIP TAX</t>
  </si>
  <si>
    <t>GT4.</t>
  </si>
  <si>
    <t>GT5.</t>
  </si>
  <si>
    <t>GT6.</t>
  </si>
  <si>
    <t>REQUIRED CATEGORICAL BUYOUT FOR TOTAL PROGRAM</t>
  </si>
  <si>
    <t>REVISED TOTAL PROGRAM FUNDING</t>
  </si>
  <si>
    <t>REVISED TOTAL PROGRAM PER PUPIL FUNDING</t>
  </si>
  <si>
    <t>Charter Institute School Total Program Funding</t>
  </si>
  <si>
    <t xml:space="preserve">DISTRICT'S ADJUSTED TOTAL PROGRAM FUNDING </t>
  </si>
  <si>
    <t xml:space="preserve">PROPERTY TAX REVENUES </t>
  </si>
  <si>
    <t xml:space="preserve">SPECIFIC OWNERSHIP TAX </t>
  </si>
  <si>
    <t>RESCISSION TO DISTRICT</t>
  </si>
  <si>
    <t>DISTRICT'S TOTAL PROGRAM AFTER RESCISSION</t>
  </si>
  <si>
    <t>RQUIRED CATEGORICAL BUYOUT FROM TOTAL PROGRAM</t>
  </si>
  <si>
    <t>FY20 At-Risk Pupil Count</t>
  </si>
  <si>
    <t>FY20 Half-day Kindergarten FTE (for .08 factor only)</t>
  </si>
  <si>
    <t>FY20 Kindergarten FTE (includes full-day and half-day)</t>
  </si>
  <si>
    <t>Mill Levy to Certify December 15, 2019</t>
  </si>
  <si>
    <t>ELIZABETH</t>
  </si>
  <si>
    <t>FY20 ELL Count (Dominant Language not English)</t>
  </si>
  <si>
    <t>CY19 Inflation  -   enter line V60</t>
  </si>
  <si>
    <t>Small Attendance Center payments paid in FY19</t>
  </si>
  <si>
    <t>$                   -</t>
  </si>
  <si>
    <t>Difference due to Cripple Creek to adjust State Share to $0</t>
  </si>
  <si>
    <t>Difference from Appropriation - All20Projections</t>
  </si>
  <si>
    <t>DISTRICT: DE BEQUE 49JT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</si>
</sst>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(* #,##0.00_);_(* \(#,##0.00\);_(* &quot;-&quot;??_);_(@_)"/>
    <numFmt numFmtId="164" formatCode="#,##0.0000_);[Red]\(#,##0.0000\)"/>
    <numFmt numFmtId="165" formatCode="#,##0.0_);[Red]\(#,##0.0\)"/>
    <numFmt numFmtId="166" formatCode="#,##0.0_);\(#,##0.0\)"/>
    <numFmt numFmtId="167" formatCode="#,##0.0"/>
    <numFmt numFmtId="168" formatCode="0.0"/>
    <numFmt numFmtId="169" formatCode="_(* #,##0.0_);_(* \(#,##0.0\);_(* &quot;-&quot;??_);_(@_)"/>
    <numFmt numFmtId="170" formatCode="#,##0.0000_);\(#,##0.0000\)"/>
    <numFmt numFmtId="171" formatCode="#,##0.000000_);[Red]\(#,##0.000000\)"/>
    <numFmt numFmtId="172" formatCode="0.000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0.0000_);[Red]\-0.0000_)"/>
    <numFmt numFmtId="180" formatCode="0.00_)"/>
    <numFmt numFmtId="181" formatCode="#,##0.00000_);\(#,##0.00000\)"/>
    <numFmt numFmtId="182" formatCode="0.0000_)"/>
    <numFmt numFmtId="183" formatCode="#,##0.00000000_);[Red]\(#,##0.00000000\)"/>
    <numFmt numFmtId="184" formatCode="0.000000_)"/>
    <numFmt numFmtId="185" formatCode="0_)"/>
    <numFmt numFmtId="186" formatCode="#,##0.0000000000_);[Red]\(#,##0.0000000000\)"/>
    <numFmt numFmtId="187" formatCode="#,##0.000_);[Red]\(#,##0.000\)"/>
    <numFmt numFmtId="188" formatCode="0.000%"/>
    <numFmt numFmtId="189" formatCode="0.00_);[Red]\-0.00_)"/>
    <numFmt numFmtId="190" formatCode="#,##0.000000_);\(#,##0.000000\)"/>
    <numFmt numFmtId="191" formatCode="#,##0.000000000000_);[Red]\(#,##0.000000000000\)"/>
  </numFmts>
  <fonts count="10" x14ac:knownFonts="1">
    <font>
      <sz val="12"/>
      <name val="Arial"/>
    </font>
    <font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9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5" fillId="0" borderId="0" applyFont="0" applyFill="0" applyBorder="0" applyAlignment="0" applyProtection="0"/>
    <xf numFmtId="40" fontId="1" fillId="0" borderId="0"/>
    <xf numFmtId="40" fontId="1" fillId="0" borderId="0"/>
    <xf numFmtId="9" fontId="1" fillId="0" borderId="0" applyFont="0" applyFill="0" applyBorder="0" applyAlignment="0" applyProtection="0"/>
  </cellStyleXfs>
  <cellXfs count="245">
    <xf numFmtId="40" fontId="0" fillId="0" borderId="0" xfId="0"/>
    <xf numFmtId="40" fontId="2" fillId="0" borderId="0" xfId="0" applyFont="1"/>
    <xf numFmtId="40" fontId="2" fillId="0" borderId="0" xfId="0" applyFont="1" applyFill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3" fillId="0" borderId="0" xfId="3" applyNumberFormat="1" applyFont="1" applyFill="1" applyProtection="1"/>
    <xf numFmtId="40" fontId="3" fillId="0" borderId="0" xfId="3" applyFont="1" applyProtection="1"/>
    <xf numFmtId="40" fontId="3" fillId="0" borderId="0" xfId="3" applyFont="1" applyFill="1" applyAlignment="1" applyProtection="1">
      <alignment horizontal="center"/>
    </xf>
    <xf numFmtId="40" fontId="3" fillId="0" borderId="0" xfId="3" applyFont="1" applyAlignment="1" applyProtection="1">
      <alignment horizontal="center"/>
    </xf>
    <xf numFmtId="40" fontId="3" fillId="0" borderId="0" xfId="3" applyFont="1"/>
    <xf numFmtId="40" fontId="0" fillId="0" borderId="0" xfId="0" applyFill="1" applyAlignment="1">
      <alignment wrapText="1"/>
    </xf>
    <xf numFmtId="40" fontId="3" fillId="0" borderId="0" xfId="3" applyFont="1" applyFill="1" applyAlignment="1" applyProtection="1">
      <alignment horizontal="center" wrapText="1"/>
    </xf>
    <xf numFmtId="40" fontId="3" fillId="0" borderId="0" xfId="3" quotePrefix="1" applyFont="1" applyFill="1" applyAlignment="1" applyProtection="1">
      <alignment horizontal="center" wrapText="1"/>
    </xf>
    <xf numFmtId="40" fontId="3" fillId="0" borderId="0" xfId="3" applyFont="1" applyFill="1" applyProtection="1"/>
    <xf numFmtId="165" fontId="3" fillId="0" borderId="0" xfId="3" applyNumberFormat="1" applyFont="1" applyFill="1" applyAlignment="1" applyProtection="1">
      <alignment horizontal="right"/>
    </xf>
    <xf numFmtId="166" fontId="3" fillId="0" borderId="0" xfId="3" applyNumberFormat="1" applyFont="1" applyFill="1" applyProtection="1"/>
    <xf numFmtId="166" fontId="3" fillId="0" borderId="0" xfId="3" applyNumberFormat="1" applyFont="1" applyProtection="1"/>
    <xf numFmtId="165" fontId="3" fillId="0" borderId="0" xfId="3" applyNumberFormat="1" applyFont="1" applyFill="1" applyProtection="1"/>
    <xf numFmtId="166" fontId="3" fillId="0" borderId="0" xfId="3" applyNumberFormat="1" applyFont="1" applyAlignment="1" applyProtection="1">
      <alignment horizontal="center"/>
    </xf>
    <xf numFmtId="167" fontId="3" fillId="0" borderId="0" xfId="3" applyNumberFormat="1" applyFont="1" applyFill="1" applyProtection="1"/>
    <xf numFmtId="40" fontId="0" fillId="0" borderId="0" xfId="0" applyFill="1"/>
    <xf numFmtId="168" fontId="3" fillId="0" borderId="0" xfId="3" applyNumberFormat="1" applyFont="1" applyFill="1" applyProtection="1"/>
    <xf numFmtId="37" fontId="3" fillId="0" borderId="0" xfId="3" applyNumberFormat="1" applyFont="1" applyFill="1"/>
    <xf numFmtId="165" fontId="3" fillId="0" borderId="0" xfId="3" applyNumberFormat="1" applyFont="1" applyFill="1"/>
    <xf numFmtId="166" fontId="3" fillId="0" borderId="0" xfId="3" applyNumberFormat="1" applyFont="1" applyFill="1" applyAlignment="1" applyProtection="1">
      <alignment horizontal="center"/>
    </xf>
    <xf numFmtId="169" fontId="3" fillId="0" borderId="0" xfId="3" applyNumberFormat="1" applyFont="1" applyFill="1"/>
    <xf numFmtId="170" fontId="3" fillId="0" borderId="0" xfId="3" applyNumberFormat="1" applyFont="1" applyFill="1" applyProtection="1"/>
    <xf numFmtId="170" fontId="3" fillId="0" borderId="0" xfId="3" applyNumberFormat="1" applyFont="1" applyProtection="1"/>
    <xf numFmtId="37" fontId="3" fillId="0" borderId="0" xfId="3" applyNumberFormat="1" applyFont="1" applyFill="1" applyProtection="1"/>
    <xf numFmtId="169" fontId="3" fillId="0" borderId="0" xfId="3" applyNumberFormat="1" applyFont="1" applyFill="1" applyProtection="1"/>
    <xf numFmtId="166" fontId="3" fillId="0" borderId="0" xfId="3" applyNumberFormat="1" applyFont="1" applyFill="1" applyAlignment="1" applyProtection="1">
      <alignment horizontal="right"/>
    </xf>
    <xf numFmtId="40" fontId="3" fillId="0" borderId="0" xfId="0" applyFont="1" applyFill="1"/>
    <xf numFmtId="166" fontId="3" fillId="0" borderId="0" xfId="3" applyNumberFormat="1" applyFont="1" applyFill="1"/>
    <xf numFmtId="166" fontId="3" fillId="0" borderId="0" xfId="3" applyNumberFormat="1" applyFont="1"/>
    <xf numFmtId="167" fontId="3" fillId="0" borderId="0" xfId="4" applyNumberFormat="1" applyFont="1" applyFill="1" applyProtection="1"/>
    <xf numFmtId="169" fontId="0" fillId="0" borderId="0" xfId="0" applyNumberFormat="1" applyFill="1"/>
    <xf numFmtId="166" fontId="3" fillId="0" borderId="0" xfId="4" applyNumberFormat="1" applyFont="1" applyFill="1" applyProtection="1"/>
    <xf numFmtId="167" fontId="3" fillId="0" borderId="0" xfId="3" applyNumberFormat="1" applyFont="1" applyProtection="1"/>
    <xf numFmtId="171" fontId="3" fillId="0" borderId="0" xfId="3" applyNumberFormat="1" applyFont="1" applyFill="1" applyProtection="1"/>
    <xf numFmtId="40" fontId="4" fillId="0" borderId="0" xfId="3" applyFont="1" applyFill="1" applyProtection="1"/>
    <xf numFmtId="40" fontId="3" fillId="2" borderId="0" xfId="3" applyNumberFormat="1" applyFont="1" applyFill="1" applyProtection="1"/>
    <xf numFmtId="40" fontId="3" fillId="0" borderId="0" xfId="3" applyNumberFormat="1" applyFont="1" applyFill="1" applyProtection="1"/>
    <xf numFmtId="172" fontId="3" fillId="0" borderId="0" xfId="3" applyNumberFormat="1" applyFont="1" applyFill="1" applyProtection="1"/>
    <xf numFmtId="173" fontId="3" fillId="0" borderId="0" xfId="5" applyNumberFormat="1" applyFont="1" applyFill="1" applyBorder="1"/>
    <xf numFmtId="173" fontId="3" fillId="0" borderId="0" xfId="3" applyNumberFormat="1" applyFont="1" applyFill="1" applyProtection="1"/>
    <xf numFmtId="4" fontId="3" fillId="0" borderId="0" xfId="3" applyNumberFormat="1" applyFont="1" applyFill="1"/>
    <xf numFmtId="3" fontId="3" fillId="0" borderId="0" xfId="3" applyNumberFormat="1" applyFont="1" applyFill="1"/>
    <xf numFmtId="3" fontId="0" fillId="0" borderId="0" xfId="0" applyNumberFormat="1" applyFill="1"/>
    <xf numFmtId="3" fontId="3" fillId="0" borderId="0" xfId="3" applyNumberFormat="1" applyFont="1" applyFill="1" applyAlignment="1" applyProtection="1">
      <alignment horizontal="center"/>
    </xf>
    <xf numFmtId="3" fontId="3" fillId="0" borderId="0" xfId="3" applyNumberFormat="1" applyFont="1" applyFill="1" applyProtection="1"/>
    <xf numFmtId="174" fontId="3" fillId="0" borderId="0" xfId="3" applyNumberFormat="1" applyFont="1" applyFill="1"/>
    <xf numFmtId="174" fontId="3" fillId="0" borderId="0" xfId="4" applyNumberFormat="1" applyFont="1" applyFill="1"/>
    <xf numFmtId="174" fontId="3" fillId="0" borderId="0" xfId="4" applyNumberFormat="1" applyFont="1" applyFill="1" applyProtection="1"/>
    <xf numFmtId="175" fontId="3" fillId="0" borderId="0" xfId="3" applyNumberFormat="1" applyFont="1" applyFill="1" applyProtection="1"/>
    <xf numFmtId="40" fontId="3" fillId="0" borderId="0" xfId="3" applyFont="1" applyFill="1"/>
    <xf numFmtId="40" fontId="3" fillId="0" borderId="0" xfId="3" applyNumberFormat="1" applyFont="1" applyProtection="1"/>
    <xf numFmtId="40" fontId="3" fillId="0" borderId="0" xfId="3" applyNumberFormat="1" applyFont="1" applyFill="1" applyAlignment="1" applyProtection="1">
      <alignment horizontal="center"/>
    </xf>
    <xf numFmtId="40" fontId="3" fillId="0" borderId="0" xfId="3" applyFont="1" applyFill="1" applyBorder="1" applyProtection="1"/>
    <xf numFmtId="39" fontId="3" fillId="0" borderId="0" xfId="3" applyNumberFormat="1" applyFont="1" applyFill="1" applyBorder="1" applyProtection="1"/>
    <xf numFmtId="39" fontId="3" fillId="0" borderId="0" xfId="3" applyNumberFormat="1" applyFont="1" applyProtection="1"/>
    <xf numFmtId="39" fontId="3" fillId="0" borderId="0" xfId="3" applyNumberFormat="1" applyFont="1"/>
    <xf numFmtId="173" fontId="3" fillId="0" borderId="0" xfId="3" applyNumberFormat="1" applyFont="1" applyProtection="1"/>
    <xf numFmtId="40" fontId="3" fillId="0" borderId="0" xfId="3" applyNumberFormat="1" applyFont="1" applyAlignment="1" applyProtection="1">
      <alignment horizontal="right"/>
    </xf>
    <xf numFmtId="40" fontId="3" fillId="0" borderId="0" xfId="3" applyNumberFormat="1" applyFont="1" applyAlignment="1" applyProtection="1">
      <alignment horizontal="center"/>
    </xf>
    <xf numFmtId="40" fontId="3" fillId="0" borderId="0" xfId="3" applyNumberFormat="1" applyFont="1" applyFill="1" applyAlignment="1" applyProtection="1">
      <alignment horizontal="right"/>
    </xf>
    <xf numFmtId="173" fontId="3" fillId="0" borderId="0" xfId="3" applyNumberFormat="1" applyFont="1"/>
    <xf numFmtId="40" fontId="3" fillId="0" borderId="0" xfId="3" applyFont="1" applyAlignment="1" applyProtection="1">
      <alignment horizontal="right"/>
    </xf>
    <xf numFmtId="164" fontId="3" fillId="0" borderId="0" xfId="3" applyNumberFormat="1" applyFont="1" applyFill="1" applyAlignment="1" applyProtection="1">
      <alignment horizontal="right"/>
    </xf>
    <xf numFmtId="40" fontId="6" fillId="0" borderId="0" xfId="0" applyNumberFormat="1" applyFont="1" applyFill="1" applyProtection="1"/>
    <xf numFmtId="40" fontId="6" fillId="0" borderId="0" xfId="3" applyNumberFormat="1" applyFont="1" applyFill="1" applyProtection="1"/>
    <xf numFmtId="40" fontId="6" fillId="0" borderId="0" xfId="0" applyFont="1" applyFill="1"/>
    <xf numFmtId="40" fontId="0" fillId="0" borderId="0" xfId="0" applyFill="1" applyProtection="1"/>
    <xf numFmtId="4" fontId="0" fillId="0" borderId="0" xfId="0" applyNumberFormat="1" applyFill="1"/>
    <xf numFmtId="40" fontId="0" fillId="0" borderId="0" xfId="0" applyNumberFormat="1" applyFill="1" applyProtection="1"/>
    <xf numFmtId="40" fontId="3" fillId="3" borderId="0" xfId="3" applyFont="1" applyFill="1" applyAlignment="1" applyProtection="1">
      <alignment horizontal="center"/>
    </xf>
    <xf numFmtId="40" fontId="3" fillId="3" borderId="0" xfId="3" applyFont="1" applyFill="1" applyProtection="1"/>
    <xf numFmtId="40" fontId="0" fillId="4" borderId="0" xfId="0" applyNumberFormat="1" applyFill="1" applyProtection="1"/>
    <xf numFmtId="4" fontId="0" fillId="4" borderId="0" xfId="0" applyNumberFormat="1" applyFill="1"/>
    <xf numFmtId="40" fontId="3" fillId="4" borderId="0" xfId="3" applyNumberFormat="1" applyFont="1" applyFill="1" applyProtection="1"/>
    <xf numFmtId="176" fontId="3" fillId="5" borderId="0" xfId="3" applyNumberFormat="1" applyFont="1" applyFill="1" applyProtection="1"/>
    <xf numFmtId="165" fontId="3" fillId="0" borderId="0" xfId="3" applyNumberFormat="1" applyFont="1" applyProtection="1"/>
    <xf numFmtId="176" fontId="0" fillId="0" borderId="0" xfId="0" applyNumberFormat="1"/>
    <xf numFmtId="176" fontId="3" fillId="0" borderId="0" xfId="3" applyNumberFormat="1" applyFont="1" applyProtection="1"/>
    <xf numFmtId="176" fontId="4" fillId="0" borderId="0" xfId="3" applyNumberFormat="1" applyFont="1" applyFill="1"/>
    <xf numFmtId="176" fontId="3" fillId="0" borderId="0" xfId="3" applyNumberFormat="1" applyFont="1" applyFill="1" applyProtection="1"/>
    <xf numFmtId="40" fontId="3" fillId="0" borderId="0" xfId="3" applyFont="1" applyAlignment="1">
      <alignment horizontal="center"/>
    </xf>
    <xf numFmtId="170" fontId="3" fillId="0" borderId="0" xfId="3" applyNumberFormat="1" applyFont="1" applyFill="1" applyAlignment="1" applyProtection="1">
      <alignment horizontal="right"/>
    </xf>
    <xf numFmtId="177" fontId="3" fillId="0" borderId="0" xfId="3" applyNumberFormat="1" applyFont="1" applyFill="1" applyProtection="1"/>
    <xf numFmtId="165" fontId="3" fillId="0" borderId="0" xfId="3" applyNumberFormat="1" applyFont="1"/>
    <xf numFmtId="170" fontId="3" fillId="0" borderId="0" xfId="3" applyNumberFormat="1" applyFont="1"/>
    <xf numFmtId="178" fontId="3" fillId="0" borderId="0" xfId="3" applyNumberFormat="1" applyFont="1" applyFill="1" applyProtection="1"/>
    <xf numFmtId="175" fontId="3" fillId="0" borderId="0" xfId="3" applyNumberFormat="1" applyFont="1" applyProtection="1"/>
    <xf numFmtId="179" fontId="3" fillId="0" borderId="0" xfId="3" applyNumberFormat="1" applyFont="1" applyFill="1" applyProtection="1"/>
    <xf numFmtId="175" fontId="3" fillId="0" borderId="0" xfId="3" applyNumberFormat="1" applyFont="1"/>
    <xf numFmtId="180" fontId="3" fillId="0" borderId="0" xfId="3" applyNumberFormat="1" applyFont="1" applyFill="1" applyProtection="1"/>
    <xf numFmtId="37" fontId="3" fillId="0" borderId="0" xfId="3" applyNumberFormat="1" applyFont="1" applyProtection="1"/>
    <xf numFmtId="4" fontId="3" fillId="0" borderId="0" xfId="3" applyNumberFormat="1" applyFont="1" applyFill="1" applyProtection="1"/>
    <xf numFmtId="181" fontId="3" fillId="0" borderId="0" xfId="3" applyNumberFormat="1" applyFont="1" applyFill="1" applyProtection="1"/>
    <xf numFmtId="173" fontId="3" fillId="0" borderId="0" xfId="3" applyNumberFormat="1" applyFont="1" applyAlignment="1" applyProtection="1">
      <alignment horizontal="center"/>
    </xf>
    <xf numFmtId="182" fontId="3" fillId="0" borderId="0" xfId="3" applyNumberFormat="1" applyFont="1" applyFill="1" applyProtection="1"/>
    <xf numFmtId="40" fontId="3" fillId="0" borderId="0" xfId="3" applyFont="1" applyFill="1" applyAlignment="1">
      <alignment horizontal="right"/>
    </xf>
    <xf numFmtId="164" fontId="3" fillId="0" borderId="0" xfId="3" applyNumberFormat="1" applyFont="1" applyFill="1"/>
    <xf numFmtId="164" fontId="3" fillId="0" borderId="0" xfId="3" applyNumberFormat="1" applyFont="1" applyProtection="1"/>
    <xf numFmtId="164" fontId="3" fillId="0" borderId="0" xfId="3" applyNumberFormat="1" applyFont="1"/>
    <xf numFmtId="171" fontId="3" fillId="0" borderId="0" xfId="3" applyNumberFormat="1" applyFont="1" applyProtection="1"/>
    <xf numFmtId="183" fontId="3" fillId="0" borderId="0" xfId="3" applyNumberFormat="1" applyFont="1" applyFill="1" applyProtection="1"/>
    <xf numFmtId="40" fontId="3" fillId="6" borderId="0" xfId="3" applyFont="1" applyFill="1" applyAlignment="1" applyProtection="1">
      <alignment horizontal="center"/>
    </xf>
    <xf numFmtId="40" fontId="3" fillId="6" borderId="0" xfId="3" applyFont="1" applyFill="1" applyProtection="1"/>
    <xf numFmtId="40" fontId="4" fillId="0" borderId="0" xfId="3" applyFont="1" applyFill="1" applyAlignment="1" applyProtection="1">
      <alignment wrapText="1"/>
    </xf>
    <xf numFmtId="37" fontId="5" fillId="0" borderId="0" xfId="3" applyNumberFormat="1" applyFont="1" applyProtection="1"/>
    <xf numFmtId="171" fontId="3" fillId="0" borderId="0" xfId="3" applyNumberFormat="1" applyFont="1"/>
    <xf numFmtId="184" fontId="3" fillId="0" borderId="0" xfId="3" applyNumberFormat="1" applyFont="1" applyFill="1" applyProtection="1"/>
    <xf numFmtId="171" fontId="3" fillId="7" borderId="0" xfId="3" applyNumberFormat="1" applyFont="1" applyFill="1" applyProtection="1"/>
    <xf numFmtId="185" fontId="3" fillId="0" borderId="0" xfId="3" applyNumberFormat="1" applyFont="1" applyFill="1" applyProtection="1"/>
    <xf numFmtId="37" fontId="3" fillId="0" borderId="0" xfId="3" applyNumberFormat="1" applyFont="1"/>
    <xf numFmtId="40" fontId="3" fillId="0" borderId="0" xfId="4" applyNumberFormat="1" applyFont="1" applyFill="1" applyProtection="1"/>
    <xf numFmtId="40" fontId="3" fillId="7" borderId="0" xfId="3" applyNumberFormat="1" applyFont="1" applyFill="1" applyProtection="1"/>
    <xf numFmtId="186" fontId="3" fillId="0" borderId="0" xfId="3" applyNumberFormat="1" applyFont="1" applyProtection="1"/>
    <xf numFmtId="187" fontId="3" fillId="0" borderId="0" xfId="3" applyNumberFormat="1" applyFont="1" applyFill="1" applyProtection="1"/>
    <xf numFmtId="40" fontId="3" fillId="0" borderId="0" xfId="3" applyNumberFormat="1" applyFont="1" applyFill="1" applyBorder="1" applyProtection="1"/>
    <xf numFmtId="43" fontId="3" fillId="0" borderId="0" xfId="1" applyFont="1" applyFill="1" applyProtection="1"/>
    <xf numFmtId="188" fontId="3" fillId="0" borderId="0" xfId="2" applyNumberFormat="1" applyFont="1" applyFill="1" applyProtection="1"/>
    <xf numFmtId="40" fontId="3" fillId="0" borderId="0" xfId="3" applyFont="1" applyFill="1" applyAlignment="1">
      <alignment wrapText="1"/>
    </xf>
    <xf numFmtId="40" fontId="3" fillId="2" borderId="0" xfId="3" applyFont="1" applyFill="1" applyProtection="1"/>
    <xf numFmtId="40" fontId="4" fillId="2" borderId="0" xfId="3" applyFont="1" applyFill="1" applyProtection="1"/>
    <xf numFmtId="40" fontId="3" fillId="2" borderId="0" xfId="3" applyFont="1" applyFill="1" applyAlignment="1" applyProtection="1">
      <alignment horizontal="center"/>
    </xf>
    <xf numFmtId="186" fontId="3" fillId="0" borderId="0" xfId="3" applyNumberFormat="1" applyFont="1" applyFill="1" applyProtection="1"/>
    <xf numFmtId="49" fontId="3" fillId="0" borderId="0" xfId="3" quotePrefix="1" applyNumberFormat="1" applyFont="1" applyFill="1" applyProtection="1"/>
    <xf numFmtId="49" fontId="3" fillId="2" borderId="0" xfId="3" quotePrefix="1" applyNumberFormat="1" applyFont="1" applyFill="1" applyProtection="1"/>
    <xf numFmtId="189" fontId="3" fillId="0" borderId="0" xfId="3" applyNumberFormat="1" applyFont="1" applyProtection="1"/>
    <xf numFmtId="40" fontId="0" fillId="0" borderId="0" xfId="0" applyProtection="1"/>
    <xf numFmtId="40" fontId="0" fillId="0" borderId="0" xfId="0" applyAlignment="1">
      <alignment horizontal="right"/>
    </xf>
    <xf numFmtId="40" fontId="0" fillId="0" borderId="0" xfId="0" applyFont="1" applyFill="1" applyBorder="1"/>
    <xf numFmtId="40" fontId="5" fillId="0" borderId="0" xfId="0" applyFont="1" applyProtection="1"/>
    <xf numFmtId="40" fontId="9" fillId="0" borderId="0" xfId="0" applyFont="1"/>
    <xf numFmtId="40" fontId="5" fillId="0" borderId="0" xfId="0" applyFont="1"/>
    <xf numFmtId="40" fontId="5" fillId="0" borderId="0" xfId="0" applyFont="1" applyBorder="1"/>
    <xf numFmtId="40" fontId="4" fillId="0" borderId="0" xfId="0" applyFont="1"/>
    <xf numFmtId="40" fontId="0" fillId="0" borderId="1" xfId="0" applyBorder="1" applyAlignment="1">
      <alignment horizontal="right"/>
    </xf>
    <xf numFmtId="40" fontId="1" fillId="0" borderId="0" xfId="6" applyFont="1" applyAlignment="1" applyProtection="1">
      <alignment horizontal="center"/>
    </xf>
    <xf numFmtId="40" fontId="1" fillId="0" borderId="0" xfId="6" applyFont="1" applyFill="1" applyProtection="1"/>
    <xf numFmtId="165" fontId="1" fillId="0" borderId="0" xfId="6" applyNumberFormat="1" applyFont="1" applyFill="1" applyAlignment="1" applyProtection="1">
      <alignment horizontal="right"/>
    </xf>
    <xf numFmtId="165" fontId="1" fillId="0" borderId="0" xfId="6" applyNumberFormat="1" applyFont="1" applyFill="1" applyProtection="1"/>
    <xf numFmtId="40" fontId="5" fillId="0" borderId="0" xfId="0" applyFont="1" applyAlignment="1">
      <alignment horizontal="right"/>
    </xf>
    <xf numFmtId="40" fontId="5" fillId="0" borderId="0" xfId="0" applyFont="1" applyBorder="1" applyAlignment="1">
      <alignment horizontal="right"/>
    </xf>
    <xf numFmtId="40" fontId="5" fillId="0" borderId="1" xfId="0" applyFont="1" applyBorder="1" applyAlignment="1">
      <alignment horizontal="right"/>
    </xf>
    <xf numFmtId="166" fontId="1" fillId="0" borderId="0" xfId="6" applyNumberFormat="1" applyFont="1" applyAlignment="1" applyProtection="1">
      <alignment horizontal="center"/>
    </xf>
    <xf numFmtId="166" fontId="1" fillId="0" borderId="0" xfId="6" applyNumberFormat="1" applyFont="1" applyFill="1" applyProtection="1"/>
    <xf numFmtId="40" fontId="1" fillId="0" borderId="0" xfId="6" applyFont="1" applyFill="1" applyAlignment="1" applyProtection="1">
      <alignment horizontal="center"/>
    </xf>
    <xf numFmtId="167" fontId="1" fillId="0" borderId="0" xfId="6" applyNumberFormat="1" applyFont="1" applyFill="1" applyProtection="1"/>
    <xf numFmtId="40" fontId="5" fillId="0" borderId="0" xfId="0" applyFont="1" applyAlignment="1" applyProtection="1">
      <alignment horizontal="left"/>
    </xf>
    <xf numFmtId="166" fontId="5" fillId="0" borderId="0" xfId="0" applyNumberFormat="1" applyFont="1" applyProtection="1"/>
    <xf numFmtId="166" fontId="5" fillId="0" borderId="0" xfId="0" applyNumberFormat="1" applyFont="1" applyBorder="1" applyProtection="1"/>
    <xf numFmtId="166" fontId="5" fillId="0" borderId="2" xfId="0" applyNumberFormat="1" applyFont="1" applyBorder="1" applyProtection="1"/>
    <xf numFmtId="166" fontId="1" fillId="0" borderId="0" xfId="6" applyNumberFormat="1" applyFont="1" applyFill="1" applyAlignment="1" applyProtection="1">
      <alignment horizontal="center"/>
    </xf>
    <xf numFmtId="40" fontId="9" fillId="0" borderId="0" xfId="0" applyFont="1" applyProtection="1"/>
    <xf numFmtId="165" fontId="9" fillId="0" borderId="0" xfId="0" applyNumberFormat="1" applyFont="1" applyBorder="1"/>
    <xf numFmtId="165" fontId="5" fillId="0" borderId="0" xfId="0" applyNumberFormat="1" applyFont="1" applyBorder="1"/>
    <xf numFmtId="40" fontId="5" fillId="0" borderId="1" xfId="0" applyFont="1" applyBorder="1"/>
    <xf numFmtId="40" fontId="9" fillId="0" borderId="1" xfId="0" applyFont="1" applyBorder="1"/>
    <xf numFmtId="165" fontId="9" fillId="0" borderId="1" xfId="0" applyNumberFormat="1" applyFont="1" applyBorder="1"/>
    <xf numFmtId="39" fontId="5" fillId="0" borderId="0" xfId="0" applyNumberFormat="1" applyFont="1" applyProtection="1"/>
    <xf numFmtId="39" fontId="5" fillId="0" borderId="0" xfId="0" applyNumberFormat="1" applyFont="1" applyBorder="1" applyProtection="1"/>
    <xf numFmtId="165" fontId="5" fillId="0" borderId="1" xfId="0" applyNumberFormat="1" applyFont="1" applyBorder="1"/>
    <xf numFmtId="169" fontId="1" fillId="0" borderId="0" xfId="6" applyNumberFormat="1" applyFont="1" applyFill="1" applyProtection="1"/>
    <xf numFmtId="171" fontId="1" fillId="0" borderId="0" xfId="6" applyNumberFormat="1" applyFont="1" applyFill="1" applyProtection="1"/>
    <xf numFmtId="40" fontId="4" fillId="0" borderId="0" xfId="6" applyFont="1" applyFill="1" applyProtection="1"/>
    <xf numFmtId="40" fontId="1" fillId="2" borderId="0" xfId="6" applyNumberFormat="1" applyFont="1" applyFill="1" applyProtection="1"/>
    <xf numFmtId="40" fontId="1" fillId="0" borderId="0" xfId="6" applyNumberFormat="1" applyFont="1" applyFill="1" applyProtection="1"/>
    <xf numFmtId="40" fontId="9" fillId="0" borderId="0" xfId="0" applyFont="1" applyBorder="1"/>
    <xf numFmtId="184" fontId="5" fillId="0" borderId="0" xfId="0" applyNumberFormat="1" applyFont="1" applyProtection="1"/>
    <xf numFmtId="184" fontId="5" fillId="0" borderId="0" xfId="0" applyNumberFormat="1" applyFont="1" applyBorder="1" applyProtection="1"/>
    <xf numFmtId="173" fontId="1" fillId="0" borderId="0" xfId="6" applyNumberFormat="1" applyFont="1" applyFill="1" applyProtection="1"/>
    <xf numFmtId="37" fontId="5" fillId="0" borderId="0" xfId="0" applyNumberFormat="1" applyFont="1" applyProtection="1"/>
    <xf numFmtId="37" fontId="5" fillId="0" borderId="0" xfId="0" applyNumberFormat="1" applyFont="1" applyBorder="1" applyProtection="1"/>
    <xf numFmtId="173" fontId="5" fillId="0" borderId="0" xfId="0" applyNumberFormat="1" applyFont="1" applyProtection="1"/>
    <xf numFmtId="173" fontId="5" fillId="0" borderId="0" xfId="0" applyNumberFormat="1" applyFont="1" applyBorder="1" applyProtection="1"/>
    <xf numFmtId="3" fontId="1" fillId="0" borderId="0" xfId="6" applyNumberFormat="1" applyFont="1" applyFill="1" applyAlignment="1" applyProtection="1">
      <alignment horizontal="center"/>
    </xf>
    <xf numFmtId="3" fontId="1" fillId="0" borderId="0" xfId="6" applyNumberFormat="1" applyFont="1" applyFill="1" applyProtection="1"/>
    <xf numFmtId="174" fontId="1" fillId="0" borderId="0" xfId="6" applyNumberFormat="1" applyFont="1" applyFill="1"/>
    <xf numFmtId="174" fontId="1" fillId="0" borderId="0" xfId="7" applyNumberFormat="1" applyFont="1" applyFill="1" applyProtection="1"/>
    <xf numFmtId="37" fontId="1" fillId="0" borderId="0" xfId="6" applyNumberFormat="1" applyFont="1" applyFill="1" applyProtection="1"/>
    <xf numFmtId="40" fontId="1" fillId="0" borderId="0" xfId="6" applyFont="1" applyProtection="1"/>
    <xf numFmtId="40" fontId="1" fillId="0" borderId="0" xfId="6" applyFont="1" applyFill="1"/>
    <xf numFmtId="40" fontId="1" fillId="0" borderId="0" xfId="6" applyNumberFormat="1" applyFont="1" applyFill="1" applyAlignment="1" applyProtection="1">
      <alignment horizontal="center"/>
    </xf>
    <xf numFmtId="39" fontId="1" fillId="0" borderId="0" xfId="6" applyNumberFormat="1" applyFont="1" applyFill="1" applyProtection="1"/>
    <xf numFmtId="40" fontId="0" fillId="0" borderId="0" xfId="0" applyBorder="1"/>
    <xf numFmtId="170" fontId="1" fillId="0" borderId="0" xfId="6" applyNumberFormat="1" applyFont="1" applyFill="1" applyProtection="1"/>
    <xf numFmtId="40" fontId="1" fillId="2" borderId="0" xfId="7" applyFont="1" applyFill="1" applyAlignment="1" applyProtection="1">
      <alignment horizontal="left"/>
    </xf>
    <xf numFmtId="40" fontId="1" fillId="2" borderId="0" xfId="7" applyFont="1" applyFill="1" applyProtection="1"/>
    <xf numFmtId="40" fontId="1" fillId="0" borderId="0" xfId="6" applyNumberFormat="1" applyFont="1" applyAlignment="1" applyProtection="1">
      <alignment horizontal="center"/>
    </xf>
    <xf numFmtId="40" fontId="1" fillId="0" borderId="0" xfId="6" applyNumberFormat="1" applyFont="1" applyFill="1" applyAlignment="1" applyProtection="1">
      <alignment horizontal="right"/>
    </xf>
    <xf numFmtId="40" fontId="1" fillId="0" borderId="0" xfId="6" applyNumberFormat="1" applyFont="1" applyProtection="1"/>
    <xf numFmtId="40" fontId="1" fillId="3" borderId="0" xfId="6" applyFont="1" applyFill="1" applyAlignment="1" applyProtection="1">
      <alignment horizontal="center"/>
    </xf>
    <xf numFmtId="40" fontId="1" fillId="3" borderId="0" xfId="6" applyFont="1" applyFill="1" applyProtection="1"/>
    <xf numFmtId="40" fontId="1" fillId="4" borderId="0" xfId="6" applyNumberFormat="1" applyFont="1" applyFill="1" applyProtection="1"/>
    <xf numFmtId="176" fontId="1" fillId="5" borderId="0" xfId="6" applyNumberFormat="1" applyFont="1" applyFill="1" applyProtection="1"/>
    <xf numFmtId="176" fontId="1" fillId="0" borderId="0" xfId="6" applyNumberFormat="1" applyFont="1" applyProtection="1"/>
    <xf numFmtId="176" fontId="4" fillId="0" borderId="0" xfId="6" applyNumberFormat="1" applyFont="1" applyFill="1"/>
    <xf numFmtId="176" fontId="1" fillId="0" borderId="0" xfId="6" applyNumberFormat="1" applyFont="1" applyFill="1" applyProtection="1"/>
    <xf numFmtId="40" fontId="1" fillId="0" borderId="0" xfId="6" applyFont="1" applyAlignment="1">
      <alignment horizontal="center"/>
    </xf>
    <xf numFmtId="166" fontId="1" fillId="0" borderId="0" xfId="6" applyNumberFormat="1" applyFont="1" applyFill="1" applyAlignment="1" applyProtection="1">
      <alignment horizontal="right"/>
    </xf>
    <xf numFmtId="40" fontId="1" fillId="0" borderId="0" xfId="6" applyFont="1"/>
    <xf numFmtId="170" fontId="1" fillId="0" borderId="0" xfId="6" applyNumberFormat="1" applyFont="1" applyFill="1" applyAlignment="1" applyProtection="1">
      <alignment horizontal="right"/>
    </xf>
    <xf numFmtId="178" fontId="1" fillId="0" borderId="0" xfId="6" applyNumberFormat="1" applyFont="1" applyFill="1" applyProtection="1"/>
    <xf numFmtId="175" fontId="1" fillId="0" borderId="0" xfId="6" applyNumberFormat="1" applyFont="1" applyFill="1" applyProtection="1"/>
    <xf numFmtId="180" fontId="1" fillId="0" borderId="0" xfId="6" applyNumberFormat="1" applyFont="1" applyFill="1" applyProtection="1"/>
    <xf numFmtId="181" fontId="1" fillId="0" borderId="0" xfId="6" applyNumberFormat="1" applyFont="1" applyFill="1" applyProtection="1"/>
    <xf numFmtId="40" fontId="0" fillId="0" borderId="0" xfId="0" applyFill="1" applyBorder="1"/>
    <xf numFmtId="173" fontId="1" fillId="0" borderId="0" xfId="6" applyNumberFormat="1" applyFont="1" applyAlignment="1" applyProtection="1">
      <alignment horizontal="center"/>
    </xf>
    <xf numFmtId="182" fontId="1" fillId="0" borderId="0" xfId="6" applyNumberFormat="1" applyFont="1" applyFill="1" applyProtection="1"/>
    <xf numFmtId="40" fontId="1" fillId="0" borderId="0" xfId="6" applyFont="1" applyFill="1" applyAlignment="1">
      <alignment horizontal="right"/>
    </xf>
    <xf numFmtId="169" fontId="1" fillId="0" borderId="0" xfId="6" applyNumberFormat="1" applyFont="1" applyFill="1"/>
    <xf numFmtId="165" fontId="1" fillId="0" borderId="0" xfId="6" applyNumberFormat="1" applyFont="1" applyFill="1"/>
    <xf numFmtId="183" fontId="1" fillId="0" borderId="0" xfId="6" applyNumberFormat="1" applyFont="1" applyFill="1" applyProtection="1"/>
    <xf numFmtId="164" fontId="1" fillId="0" borderId="0" xfId="6" applyNumberFormat="1" applyFont="1" applyFill="1" applyProtection="1"/>
    <xf numFmtId="40" fontId="1" fillId="6" borderId="0" xfId="6" applyFont="1" applyFill="1" applyAlignment="1" applyProtection="1">
      <alignment horizontal="center"/>
    </xf>
    <xf numFmtId="40" fontId="1" fillId="6" borderId="0" xfId="6" applyFont="1" applyFill="1" applyProtection="1"/>
    <xf numFmtId="40" fontId="4" fillId="0" borderId="0" xfId="6" applyFont="1" applyFill="1" applyAlignment="1" applyProtection="1">
      <alignment wrapText="1"/>
    </xf>
    <xf numFmtId="184" fontId="1" fillId="0" borderId="0" xfId="6" applyNumberFormat="1" applyFont="1" applyFill="1" applyProtection="1"/>
    <xf numFmtId="40" fontId="1" fillId="0" borderId="0" xfId="7" applyNumberFormat="1" applyFont="1" applyFill="1" applyProtection="1"/>
    <xf numFmtId="186" fontId="1" fillId="0" borderId="0" xfId="6" applyNumberFormat="1" applyFont="1" applyProtection="1"/>
    <xf numFmtId="166" fontId="1" fillId="0" borderId="0" xfId="6" applyNumberFormat="1" applyFont="1" applyFill="1"/>
    <xf numFmtId="4" fontId="1" fillId="0" borderId="0" xfId="6" applyNumberFormat="1" applyFont="1" applyFill="1" applyProtection="1"/>
    <xf numFmtId="40" fontId="1" fillId="2" borderId="0" xfId="6" applyFont="1" applyFill="1" applyProtection="1"/>
    <xf numFmtId="40" fontId="4" fillId="2" borderId="0" xfId="6" applyFont="1" applyFill="1" applyProtection="1"/>
    <xf numFmtId="40" fontId="1" fillId="2" borderId="0" xfId="6" applyFont="1" applyFill="1" applyAlignment="1" applyProtection="1">
      <alignment horizontal="center"/>
    </xf>
    <xf numFmtId="49" fontId="1" fillId="0" borderId="0" xfId="6" quotePrefix="1" applyNumberFormat="1" applyFont="1" applyFill="1" applyProtection="1"/>
    <xf numFmtId="49" fontId="1" fillId="2" borderId="0" xfId="6" quotePrefix="1" applyNumberFormat="1" applyFont="1" applyFill="1" applyProtection="1"/>
    <xf numFmtId="40" fontId="1" fillId="0" borderId="0" xfId="3" applyFont="1" applyFill="1" applyAlignment="1" applyProtection="1">
      <alignment horizontal="center" wrapText="1"/>
    </xf>
    <xf numFmtId="165" fontId="1" fillId="0" borderId="0" xfId="3" applyNumberFormat="1" applyFont="1" applyFill="1" applyProtection="1"/>
    <xf numFmtId="164" fontId="0" fillId="0" borderId="0" xfId="0" applyNumberFormat="1" applyFill="1"/>
    <xf numFmtId="183" fontId="0" fillId="0" borderId="0" xfId="0" applyNumberFormat="1" applyFill="1"/>
    <xf numFmtId="40" fontId="1" fillId="0" borderId="0" xfId="3" applyFont="1" applyFill="1" applyProtection="1"/>
    <xf numFmtId="165" fontId="1" fillId="0" borderId="0" xfId="7" applyNumberFormat="1" applyFont="1" applyFill="1" applyProtection="1"/>
    <xf numFmtId="165" fontId="3" fillId="9" borderId="0" xfId="3" applyNumberFormat="1" applyFont="1" applyFill="1" applyProtection="1"/>
    <xf numFmtId="40" fontId="3" fillId="9" borderId="0" xfId="3" applyNumberFormat="1" applyFont="1" applyFill="1" applyProtection="1"/>
    <xf numFmtId="40" fontId="3" fillId="10" borderId="0" xfId="3" applyNumberFormat="1" applyFont="1" applyFill="1" applyProtection="1"/>
    <xf numFmtId="40" fontId="1" fillId="0" borderId="0" xfId="7" applyNumberFormat="1" applyFont="1" applyProtection="1"/>
    <xf numFmtId="190" fontId="3" fillId="0" borderId="0" xfId="3" applyNumberFormat="1" applyFont="1" applyFill="1" applyProtection="1"/>
    <xf numFmtId="171" fontId="3" fillId="11" borderId="0" xfId="3" applyNumberFormat="1" applyFont="1" applyFill="1" applyProtection="1"/>
    <xf numFmtId="40" fontId="1" fillId="0" borderId="0" xfId="3" applyNumberFormat="1" applyFont="1" applyFill="1" applyProtection="1"/>
    <xf numFmtId="40" fontId="0" fillId="0" borderId="0" xfId="0" applyFont="1" applyFill="1" applyBorder="1" applyAlignment="1">
      <alignment horizontal="center"/>
    </xf>
    <xf numFmtId="40" fontId="0" fillId="8" borderId="0" xfId="0" applyFont="1" applyFill="1" applyBorder="1" applyAlignment="1">
      <alignment horizontal="center"/>
    </xf>
    <xf numFmtId="191" fontId="3" fillId="0" borderId="0" xfId="3" applyNumberFormat="1" applyFont="1" applyProtection="1"/>
  </cellXfs>
  <cellStyles count="9">
    <cellStyle name="Comma" xfId="1" builtinId="3"/>
    <cellStyle name="Comma0" xfId="5"/>
    <cellStyle name="Normal" xfId="0" builtinId="0"/>
    <cellStyle name="Normal 5" xfId="3"/>
    <cellStyle name="Normal 5 2" xfId="4"/>
    <cellStyle name="Normal 5 2 2" xfId="7"/>
    <cellStyle name="Normal 5 3" xfId="6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GE340"/>
  <sheetViews>
    <sheetView tabSelected="1" zoomScaleNormal="100" workbookViewId="0">
      <pane xSplit="2" ySplit="3" topLeftCell="C4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4" sqref="C4"/>
    </sheetView>
  </sheetViews>
  <sheetFormatPr defaultColWidth="19.77734375" defaultRowHeight="15" x14ac:dyDescent="0.2"/>
  <cols>
    <col min="1" max="1" width="9.21875" bestFit="1" customWidth="1"/>
    <col min="2" max="2" width="67" style="20" customWidth="1"/>
    <col min="3" max="3" width="17" style="20" customWidth="1"/>
    <col min="4" max="63" width="19.77734375" style="20" customWidth="1"/>
    <col min="64" max="64" width="19.77734375" style="20"/>
    <col min="65" max="181" width="19.77734375" style="20" customWidth="1"/>
    <col min="182" max="186" width="21.77734375" customWidth="1"/>
    <col min="187" max="187" width="22.21875" customWidth="1"/>
    <col min="188" max="190" width="19.77734375" customWidth="1"/>
  </cols>
  <sheetData>
    <row r="1" spans="1:187" s="1" customFormat="1" ht="12" x14ac:dyDescent="0.2"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4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3" t="s">
        <v>92</v>
      </c>
      <c r="CR1" s="3" t="s">
        <v>93</v>
      </c>
      <c r="CS1" s="3" t="s">
        <v>94</v>
      </c>
      <c r="CT1" s="3" t="s">
        <v>95</v>
      </c>
      <c r="CU1" s="4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3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151</v>
      </c>
      <c r="EY1" s="3" t="s">
        <v>152</v>
      </c>
      <c r="EZ1" s="3" t="s">
        <v>153</v>
      </c>
      <c r="FA1" s="3" t="s">
        <v>154</v>
      </c>
      <c r="FB1" s="3" t="s">
        <v>155</v>
      </c>
      <c r="FC1" s="3" t="s">
        <v>156</v>
      </c>
      <c r="FD1" s="3" t="s">
        <v>157</v>
      </c>
      <c r="FE1" s="3" t="s">
        <v>158</v>
      </c>
      <c r="FF1" s="3" t="s">
        <v>159</v>
      </c>
      <c r="FG1" s="3" t="s">
        <v>160</v>
      </c>
      <c r="FH1" s="3" t="s">
        <v>161</v>
      </c>
      <c r="FI1" s="3" t="s">
        <v>162</v>
      </c>
      <c r="FJ1" s="3" t="s">
        <v>163</v>
      </c>
      <c r="FK1" s="3" t="s">
        <v>164</v>
      </c>
      <c r="FL1" s="3" t="s">
        <v>165</v>
      </c>
      <c r="FM1" s="3" t="s">
        <v>166</v>
      </c>
      <c r="FN1" s="3" t="s">
        <v>167</v>
      </c>
      <c r="FO1" s="3" t="s">
        <v>168</v>
      </c>
      <c r="FP1" s="3" t="s">
        <v>169</v>
      </c>
      <c r="FQ1" s="3" t="s">
        <v>170</v>
      </c>
      <c r="FR1" s="3" t="s">
        <v>171</v>
      </c>
      <c r="FS1" s="3" t="s">
        <v>172</v>
      </c>
      <c r="FT1" s="3" t="s">
        <v>173</v>
      </c>
      <c r="FU1" s="3" t="s">
        <v>174</v>
      </c>
      <c r="FV1" s="3" t="s">
        <v>175</v>
      </c>
      <c r="FW1" s="3" t="s">
        <v>176</v>
      </c>
      <c r="FX1" s="3" t="s">
        <v>177</v>
      </c>
      <c r="FY1" s="3" t="s">
        <v>178</v>
      </c>
    </row>
    <row r="2" spans="1:187" x14ac:dyDescent="0.2">
      <c r="A2" s="5"/>
      <c r="B2" s="6"/>
      <c r="C2" s="7" t="s">
        <v>179</v>
      </c>
      <c r="D2" s="7" t="s">
        <v>179</v>
      </c>
      <c r="E2" s="7" t="s">
        <v>179</v>
      </c>
      <c r="F2" s="7" t="s">
        <v>179</v>
      </c>
      <c r="G2" s="7" t="s">
        <v>179</v>
      </c>
      <c r="H2" s="7" t="s">
        <v>179</v>
      </c>
      <c r="I2" s="7" t="s">
        <v>179</v>
      </c>
      <c r="J2" s="7" t="s">
        <v>180</v>
      </c>
      <c r="K2" s="7" t="s">
        <v>180</v>
      </c>
      <c r="L2" s="7" t="s">
        <v>181</v>
      </c>
      <c r="M2" s="7" t="s">
        <v>181</v>
      </c>
      <c r="N2" s="7" t="s">
        <v>181</v>
      </c>
      <c r="O2" s="7" t="s">
        <v>181</v>
      </c>
      <c r="P2" s="7" t="s">
        <v>181</v>
      </c>
      <c r="Q2" s="7" t="s">
        <v>181</v>
      </c>
      <c r="R2" s="7" t="s">
        <v>181</v>
      </c>
      <c r="S2" s="7" t="s">
        <v>182</v>
      </c>
      <c r="T2" s="7" t="s">
        <v>183</v>
      </c>
      <c r="U2" s="7" t="s">
        <v>183</v>
      </c>
      <c r="V2" s="7" t="s">
        <v>183</v>
      </c>
      <c r="W2" s="7" t="s">
        <v>183</v>
      </c>
      <c r="X2" s="7" t="s">
        <v>183</v>
      </c>
      <c r="Y2" s="7" t="s">
        <v>184</v>
      </c>
      <c r="Z2" s="7" t="s">
        <v>184</v>
      </c>
      <c r="AA2" s="7" t="s">
        <v>185</v>
      </c>
      <c r="AB2" s="7" t="s">
        <v>185</v>
      </c>
      <c r="AC2" s="7" t="s">
        <v>186</v>
      </c>
      <c r="AD2" s="7" t="s">
        <v>186</v>
      </c>
      <c r="AE2" s="7" t="s">
        <v>187</v>
      </c>
      <c r="AF2" s="7" t="s">
        <v>187</v>
      </c>
      <c r="AG2" s="7" t="s">
        <v>188</v>
      </c>
      <c r="AH2" s="7" t="s">
        <v>189</v>
      </c>
      <c r="AI2" s="7" t="s">
        <v>189</v>
      </c>
      <c r="AJ2" s="7" t="s">
        <v>189</v>
      </c>
      <c r="AK2" s="7" t="s">
        <v>190</v>
      </c>
      <c r="AL2" s="7" t="s">
        <v>190</v>
      </c>
      <c r="AM2" s="7" t="s">
        <v>191</v>
      </c>
      <c r="AN2" s="7" t="s">
        <v>192</v>
      </c>
      <c r="AO2" s="7" t="s">
        <v>193</v>
      </c>
      <c r="AP2" s="7" t="s">
        <v>194</v>
      </c>
      <c r="AQ2" s="7" t="s">
        <v>195</v>
      </c>
      <c r="AR2" s="7" t="s">
        <v>196</v>
      </c>
      <c r="AS2" s="7" t="s">
        <v>197</v>
      </c>
      <c r="AT2" s="7" t="s">
        <v>198</v>
      </c>
      <c r="AU2" s="7" t="s">
        <v>198</v>
      </c>
      <c r="AV2" s="7" t="s">
        <v>198</v>
      </c>
      <c r="AW2" s="7" t="s">
        <v>198</v>
      </c>
      <c r="AX2" s="7" t="s">
        <v>198</v>
      </c>
      <c r="AY2" s="7" t="s">
        <v>199</v>
      </c>
      <c r="AZ2" s="7" t="s">
        <v>199</v>
      </c>
      <c r="BA2" s="7" t="s">
        <v>199</v>
      </c>
      <c r="BB2" s="7" t="s">
        <v>199</v>
      </c>
      <c r="BC2" s="7" t="s">
        <v>199</v>
      </c>
      <c r="BD2" s="7" t="s">
        <v>199</v>
      </c>
      <c r="BE2" s="7" t="s">
        <v>199</v>
      </c>
      <c r="BF2" s="7" t="s">
        <v>199</v>
      </c>
      <c r="BG2" s="7" t="s">
        <v>199</v>
      </c>
      <c r="BH2" s="7" t="s">
        <v>199</v>
      </c>
      <c r="BI2" s="7" t="s">
        <v>199</v>
      </c>
      <c r="BJ2" s="7" t="s">
        <v>199</v>
      </c>
      <c r="BK2" s="7" t="s">
        <v>199</v>
      </c>
      <c r="BL2" s="7" t="s">
        <v>199</v>
      </c>
      <c r="BM2" s="7" t="s">
        <v>199</v>
      </c>
      <c r="BN2" s="7" t="s">
        <v>200</v>
      </c>
      <c r="BO2" s="7" t="s">
        <v>200</v>
      </c>
      <c r="BP2" s="7" t="s">
        <v>200</v>
      </c>
      <c r="BQ2" s="7" t="s">
        <v>201</v>
      </c>
      <c r="BR2" s="7" t="s">
        <v>201</v>
      </c>
      <c r="BS2" s="7" t="s">
        <v>201</v>
      </c>
      <c r="BT2" s="7" t="s">
        <v>202</v>
      </c>
      <c r="BU2" s="7" t="s">
        <v>203</v>
      </c>
      <c r="BV2" s="7" t="s">
        <v>203</v>
      </c>
      <c r="BW2" s="7" t="s">
        <v>204</v>
      </c>
      <c r="BX2" s="7" t="s">
        <v>205</v>
      </c>
      <c r="BY2" s="7" t="s">
        <v>206</v>
      </c>
      <c r="BZ2" s="7" t="s">
        <v>206</v>
      </c>
      <c r="CA2" s="7" t="s">
        <v>207</v>
      </c>
      <c r="CB2" s="7" t="s">
        <v>208</v>
      </c>
      <c r="CC2" s="7" t="s">
        <v>209</v>
      </c>
      <c r="CD2" s="7" t="s">
        <v>209</v>
      </c>
      <c r="CE2" s="7" t="s">
        <v>210</v>
      </c>
      <c r="CF2" s="7" t="s">
        <v>210</v>
      </c>
      <c r="CG2" s="7" t="s">
        <v>210</v>
      </c>
      <c r="CH2" s="7" t="s">
        <v>210</v>
      </c>
      <c r="CI2" s="7" t="s">
        <v>210</v>
      </c>
      <c r="CJ2" s="7" t="s">
        <v>211</v>
      </c>
      <c r="CK2" s="7" t="s">
        <v>212</v>
      </c>
      <c r="CL2" s="7" t="s">
        <v>212</v>
      </c>
      <c r="CM2" s="7" t="s">
        <v>212</v>
      </c>
      <c r="CN2" s="7" t="s">
        <v>213</v>
      </c>
      <c r="CO2" s="7" t="s">
        <v>213</v>
      </c>
      <c r="CP2" s="7" t="s">
        <v>213</v>
      </c>
      <c r="CQ2" s="7" t="s">
        <v>214</v>
      </c>
      <c r="CR2" s="7" t="s">
        <v>214</v>
      </c>
      <c r="CS2" s="7" t="s">
        <v>214</v>
      </c>
      <c r="CT2" s="7" t="s">
        <v>214</v>
      </c>
      <c r="CU2" s="7" t="s">
        <v>214</v>
      </c>
      <c r="CV2" s="7" t="s">
        <v>214</v>
      </c>
      <c r="CW2" s="7" t="s">
        <v>215</v>
      </c>
      <c r="CX2" s="7" t="s">
        <v>215</v>
      </c>
      <c r="CY2" s="7" t="s">
        <v>215</v>
      </c>
      <c r="CZ2" s="7" t="s">
        <v>216</v>
      </c>
      <c r="DA2" s="7" t="s">
        <v>216</v>
      </c>
      <c r="DB2" s="7" t="s">
        <v>216</v>
      </c>
      <c r="DC2" s="7" t="s">
        <v>216</v>
      </c>
      <c r="DD2" s="7" t="s">
        <v>217</v>
      </c>
      <c r="DE2" s="7" t="s">
        <v>217</v>
      </c>
      <c r="DF2" s="7" t="s">
        <v>217</v>
      </c>
      <c r="DG2" s="7" t="s">
        <v>218</v>
      </c>
      <c r="DH2" s="7" t="s">
        <v>219</v>
      </c>
      <c r="DI2" s="7" t="s">
        <v>220</v>
      </c>
      <c r="DJ2" s="7" t="s">
        <v>220</v>
      </c>
      <c r="DK2" s="7" t="s">
        <v>220</v>
      </c>
      <c r="DL2" s="7" t="s">
        <v>221</v>
      </c>
      <c r="DM2" s="7" t="s">
        <v>221</v>
      </c>
      <c r="DN2" s="7" t="s">
        <v>222</v>
      </c>
      <c r="DO2" s="7" t="s">
        <v>222</v>
      </c>
      <c r="DP2" s="7" t="s">
        <v>222</v>
      </c>
      <c r="DQ2" s="7" t="s">
        <v>222</v>
      </c>
      <c r="DR2" s="7" t="s">
        <v>223</v>
      </c>
      <c r="DS2" s="7" t="s">
        <v>223</v>
      </c>
      <c r="DT2" s="7" t="s">
        <v>223</v>
      </c>
      <c r="DU2" s="7" t="s">
        <v>223</v>
      </c>
      <c r="DV2" s="7" t="s">
        <v>223</v>
      </c>
      <c r="DW2" s="7" t="s">
        <v>223</v>
      </c>
      <c r="DX2" s="7" t="s">
        <v>224</v>
      </c>
      <c r="DY2" s="7" t="s">
        <v>224</v>
      </c>
      <c r="DZ2" s="7" t="s">
        <v>225</v>
      </c>
      <c r="EA2" s="7" t="s">
        <v>225</v>
      </c>
      <c r="EB2" s="7" t="s">
        <v>226</v>
      </c>
      <c r="EC2" s="7" t="s">
        <v>226</v>
      </c>
      <c r="ED2" s="7" t="s">
        <v>227</v>
      </c>
      <c r="EE2" s="7" t="s">
        <v>228</v>
      </c>
      <c r="EF2" s="7" t="s">
        <v>228</v>
      </c>
      <c r="EG2" s="7" t="s">
        <v>228</v>
      </c>
      <c r="EH2" s="7" t="s">
        <v>228</v>
      </c>
      <c r="EI2" s="7" t="s">
        <v>229</v>
      </c>
      <c r="EJ2" s="7" t="s">
        <v>229</v>
      </c>
      <c r="EK2" s="7" t="s">
        <v>230</v>
      </c>
      <c r="EL2" s="7" t="s">
        <v>230</v>
      </c>
      <c r="EM2" s="7" t="s">
        <v>231</v>
      </c>
      <c r="EN2" s="7" t="s">
        <v>231</v>
      </c>
      <c r="EO2" s="7" t="s">
        <v>231</v>
      </c>
      <c r="EP2" s="7" t="s">
        <v>232</v>
      </c>
      <c r="EQ2" s="7" t="s">
        <v>232</v>
      </c>
      <c r="ER2" s="7" t="s">
        <v>232</v>
      </c>
      <c r="ES2" s="7" t="s">
        <v>233</v>
      </c>
      <c r="ET2" s="7" t="s">
        <v>233</v>
      </c>
      <c r="EU2" s="7" t="s">
        <v>233</v>
      </c>
      <c r="EV2" s="7" t="s">
        <v>234</v>
      </c>
      <c r="EW2" s="7" t="s">
        <v>235</v>
      </c>
      <c r="EX2" s="7" t="s">
        <v>235</v>
      </c>
      <c r="EY2" s="7" t="s">
        <v>236</v>
      </c>
      <c r="EZ2" s="7" t="s">
        <v>236</v>
      </c>
      <c r="FA2" s="7" t="s">
        <v>237</v>
      </c>
      <c r="FB2" s="7" t="s">
        <v>238</v>
      </c>
      <c r="FC2" s="7" t="s">
        <v>238</v>
      </c>
      <c r="FD2" s="7" t="s">
        <v>239</v>
      </c>
      <c r="FE2" s="7" t="s">
        <v>239</v>
      </c>
      <c r="FF2" s="7" t="s">
        <v>239</v>
      </c>
      <c r="FG2" s="7" t="s">
        <v>239</v>
      </c>
      <c r="FH2" s="7" t="s">
        <v>239</v>
      </c>
      <c r="FI2" s="7" t="s">
        <v>240</v>
      </c>
      <c r="FJ2" s="7" t="s">
        <v>240</v>
      </c>
      <c r="FK2" s="7" t="s">
        <v>240</v>
      </c>
      <c r="FL2" s="7" t="s">
        <v>240</v>
      </c>
      <c r="FM2" s="7" t="s">
        <v>240</v>
      </c>
      <c r="FN2" s="7" t="s">
        <v>240</v>
      </c>
      <c r="FO2" s="7" t="s">
        <v>240</v>
      </c>
      <c r="FP2" s="7" t="s">
        <v>240</v>
      </c>
      <c r="FQ2" s="7" t="s">
        <v>240</v>
      </c>
      <c r="FR2" s="7" t="s">
        <v>240</v>
      </c>
      <c r="FS2" s="7" t="s">
        <v>240</v>
      </c>
      <c r="FT2" s="7" t="s">
        <v>240</v>
      </c>
      <c r="FU2" s="7" t="s">
        <v>241</v>
      </c>
      <c r="FV2" s="7" t="s">
        <v>241</v>
      </c>
      <c r="FW2" s="7" t="s">
        <v>241</v>
      </c>
      <c r="FX2" s="7" t="s">
        <v>241</v>
      </c>
      <c r="FY2" s="7"/>
      <c r="FZ2" s="8"/>
      <c r="GA2" s="8"/>
      <c r="GB2" s="8"/>
      <c r="GC2" s="8"/>
      <c r="GD2" s="8"/>
      <c r="GE2" s="9"/>
    </row>
    <row r="3" spans="1:187" s="10" customFormat="1" ht="45" x14ac:dyDescent="0.2">
      <c r="C3" s="11" t="s">
        <v>242</v>
      </c>
      <c r="D3" s="11" t="s">
        <v>243</v>
      </c>
      <c r="E3" s="11" t="s">
        <v>244</v>
      </c>
      <c r="F3" s="12" t="s">
        <v>245</v>
      </c>
      <c r="G3" s="11" t="s">
        <v>246</v>
      </c>
      <c r="H3" s="11" t="s">
        <v>247</v>
      </c>
      <c r="I3" s="11" t="s">
        <v>248</v>
      </c>
      <c r="J3" s="11" t="s">
        <v>249</v>
      </c>
      <c r="K3" s="11" t="s">
        <v>250</v>
      </c>
      <c r="L3" s="11" t="s">
        <v>251</v>
      </c>
      <c r="M3" s="11" t="s">
        <v>252</v>
      </c>
      <c r="N3" s="229" t="s">
        <v>253</v>
      </c>
      <c r="O3" s="11" t="s">
        <v>254</v>
      </c>
      <c r="P3" s="11" t="s">
        <v>255</v>
      </c>
      <c r="Q3" s="11" t="s">
        <v>256</v>
      </c>
      <c r="R3" s="229" t="s">
        <v>257</v>
      </c>
      <c r="S3" s="11" t="s">
        <v>258</v>
      </c>
      <c r="T3" s="11" t="s">
        <v>259</v>
      </c>
      <c r="U3" s="11" t="s">
        <v>260</v>
      </c>
      <c r="V3" s="11" t="s">
        <v>261</v>
      </c>
      <c r="W3" s="11" t="s">
        <v>262</v>
      </c>
      <c r="X3" s="11" t="s">
        <v>263</v>
      </c>
      <c r="Y3" s="229" t="s">
        <v>264</v>
      </c>
      <c r="Z3" s="11" t="s">
        <v>265</v>
      </c>
      <c r="AA3" s="229" t="s">
        <v>266</v>
      </c>
      <c r="AB3" s="229" t="s">
        <v>267</v>
      </c>
      <c r="AC3" s="11" t="s">
        <v>268</v>
      </c>
      <c r="AD3" s="11" t="s">
        <v>269</v>
      </c>
      <c r="AE3" s="11" t="s">
        <v>270</v>
      </c>
      <c r="AF3" s="11" t="s">
        <v>271</v>
      </c>
      <c r="AG3" s="229" t="s">
        <v>272</v>
      </c>
      <c r="AH3" s="11" t="s">
        <v>273</v>
      </c>
      <c r="AI3" s="11" t="s">
        <v>274</v>
      </c>
      <c r="AJ3" s="11" t="s">
        <v>275</v>
      </c>
      <c r="AK3" s="11" t="s">
        <v>276</v>
      </c>
      <c r="AL3" s="11" t="s">
        <v>277</v>
      </c>
      <c r="AM3" s="11" t="s">
        <v>278</v>
      </c>
      <c r="AN3" s="11" t="s">
        <v>279</v>
      </c>
      <c r="AO3" s="11" t="s">
        <v>280</v>
      </c>
      <c r="AP3" s="11" t="s">
        <v>281</v>
      </c>
      <c r="AQ3" s="11" t="s">
        <v>282</v>
      </c>
      <c r="AR3" s="11" t="s">
        <v>283</v>
      </c>
      <c r="AS3" s="229" t="s">
        <v>284</v>
      </c>
      <c r="AT3" s="229" t="s">
        <v>975</v>
      </c>
      <c r="AU3" s="11" t="s">
        <v>285</v>
      </c>
      <c r="AV3" s="11" t="s">
        <v>286</v>
      </c>
      <c r="AW3" s="11" t="s">
        <v>287</v>
      </c>
      <c r="AX3" s="11" t="s">
        <v>288</v>
      </c>
      <c r="AY3" s="11" t="s">
        <v>289</v>
      </c>
      <c r="AZ3" s="11" t="s">
        <v>290</v>
      </c>
      <c r="BA3" s="11" t="s">
        <v>291</v>
      </c>
      <c r="BB3" s="11" t="s">
        <v>292</v>
      </c>
      <c r="BC3" s="11" t="s">
        <v>293</v>
      </c>
      <c r="BD3" s="11" t="s">
        <v>294</v>
      </c>
      <c r="BE3" s="11" t="s">
        <v>295</v>
      </c>
      <c r="BF3" s="11" t="s">
        <v>296</v>
      </c>
      <c r="BG3" s="11" t="s">
        <v>297</v>
      </c>
      <c r="BH3" s="11" t="s">
        <v>298</v>
      </c>
      <c r="BI3" s="11" t="s">
        <v>299</v>
      </c>
      <c r="BJ3" s="11" t="s">
        <v>300</v>
      </c>
      <c r="BK3" s="11" t="s">
        <v>301</v>
      </c>
      <c r="BL3" s="11" t="s">
        <v>302</v>
      </c>
      <c r="BM3" s="11" t="s">
        <v>303</v>
      </c>
      <c r="BN3" s="11" t="s">
        <v>304</v>
      </c>
      <c r="BO3" s="11" t="s">
        <v>305</v>
      </c>
      <c r="BP3" s="11" t="s">
        <v>306</v>
      </c>
      <c r="BQ3" s="11" t="s">
        <v>307</v>
      </c>
      <c r="BR3" s="11" t="s">
        <v>308</v>
      </c>
      <c r="BS3" s="11" t="s">
        <v>309</v>
      </c>
      <c r="BT3" s="11" t="s">
        <v>310</v>
      </c>
      <c r="BU3" s="11" t="s">
        <v>311</v>
      </c>
      <c r="BV3" s="11" t="s">
        <v>312</v>
      </c>
      <c r="BW3" s="11" t="s">
        <v>313</v>
      </c>
      <c r="BX3" s="11" t="s">
        <v>314</v>
      </c>
      <c r="BY3" s="11" t="s">
        <v>315</v>
      </c>
      <c r="BZ3" s="11" t="s">
        <v>316</v>
      </c>
      <c r="CA3" s="11" t="s">
        <v>317</v>
      </c>
      <c r="CB3" s="11" t="s">
        <v>318</v>
      </c>
      <c r="CC3" s="11" t="s">
        <v>319</v>
      </c>
      <c r="CD3" s="11" t="s">
        <v>320</v>
      </c>
      <c r="CE3" s="11" t="s">
        <v>321</v>
      </c>
      <c r="CF3" s="11" t="s">
        <v>322</v>
      </c>
      <c r="CG3" s="11" t="s">
        <v>323</v>
      </c>
      <c r="CH3" s="11" t="s">
        <v>324</v>
      </c>
      <c r="CI3" s="11" t="s">
        <v>325</v>
      </c>
      <c r="CJ3" s="11" t="s">
        <v>326</v>
      </c>
      <c r="CK3" s="11" t="s">
        <v>327</v>
      </c>
      <c r="CL3" s="11" t="s">
        <v>328</v>
      </c>
      <c r="CM3" s="11" t="s">
        <v>329</v>
      </c>
      <c r="CN3" s="11" t="s">
        <v>330</v>
      </c>
      <c r="CO3" s="11" t="s">
        <v>331</v>
      </c>
      <c r="CP3" s="11" t="s">
        <v>332</v>
      </c>
      <c r="CQ3" s="11" t="s">
        <v>333</v>
      </c>
      <c r="CR3" s="11" t="s">
        <v>334</v>
      </c>
      <c r="CS3" s="11" t="s">
        <v>335</v>
      </c>
      <c r="CT3" s="11" t="s">
        <v>336</v>
      </c>
      <c r="CU3" s="229" t="s">
        <v>337</v>
      </c>
      <c r="CV3" s="11" t="s">
        <v>338</v>
      </c>
      <c r="CW3" s="11" t="s">
        <v>339</v>
      </c>
      <c r="CX3" s="11" t="s">
        <v>340</v>
      </c>
      <c r="CY3" s="11" t="s">
        <v>341</v>
      </c>
      <c r="CZ3" s="11" t="s">
        <v>342</v>
      </c>
      <c r="DA3" s="11" t="s">
        <v>343</v>
      </c>
      <c r="DB3" s="11" t="s">
        <v>344</v>
      </c>
      <c r="DC3" s="11" t="s">
        <v>345</v>
      </c>
      <c r="DD3" s="229" t="s">
        <v>346</v>
      </c>
      <c r="DE3" s="11" t="s">
        <v>347</v>
      </c>
      <c r="DF3" s="11" t="s">
        <v>348</v>
      </c>
      <c r="DG3" s="11" t="s">
        <v>349</v>
      </c>
      <c r="DH3" s="11" t="s">
        <v>350</v>
      </c>
      <c r="DI3" s="11" t="s">
        <v>351</v>
      </c>
      <c r="DJ3" s="11" t="s">
        <v>352</v>
      </c>
      <c r="DK3" s="11" t="s">
        <v>353</v>
      </c>
      <c r="DL3" s="11" t="s">
        <v>354</v>
      </c>
      <c r="DM3" s="11" t="s">
        <v>355</v>
      </c>
      <c r="DN3" s="11" t="s">
        <v>356</v>
      </c>
      <c r="DO3" s="11" t="s">
        <v>357</v>
      </c>
      <c r="DP3" s="11" t="s">
        <v>358</v>
      </c>
      <c r="DQ3" s="11" t="s">
        <v>359</v>
      </c>
      <c r="DR3" s="11" t="s">
        <v>360</v>
      </c>
      <c r="DS3" s="11" t="s">
        <v>361</v>
      </c>
      <c r="DT3" s="11" t="s">
        <v>362</v>
      </c>
      <c r="DU3" s="11" t="s">
        <v>363</v>
      </c>
      <c r="DV3" s="11" t="s">
        <v>364</v>
      </c>
      <c r="DW3" s="11" t="s">
        <v>365</v>
      </c>
      <c r="DX3" s="11" t="s">
        <v>366</v>
      </c>
      <c r="DY3" s="11" t="s">
        <v>367</v>
      </c>
      <c r="DZ3" s="11" t="s">
        <v>368</v>
      </c>
      <c r="EA3" s="11" t="s">
        <v>369</v>
      </c>
      <c r="EB3" s="11" t="s">
        <v>370</v>
      </c>
      <c r="EC3" s="11" t="s">
        <v>371</v>
      </c>
      <c r="ED3" s="11" t="s">
        <v>372</v>
      </c>
      <c r="EE3" s="11" t="s">
        <v>373</v>
      </c>
      <c r="EF3" s="11" t="s">
        <v>374</v>
      </c>
      <c r="EG3" s="11" t="s">
        <v>375</v>
      </c>
      <c r="EH3" s="11" t="s">
        <v>376</v>
      </c>
      <c r="EI3" s="229" t="s">
        <v>377</v>
      </c>
      <c r="EJ3" s="11" t="s">
        <v>378</v>
      </c>
      <c r="EK3" s="11" t="s">
        <v>379</v>
      </c>
      <c r="EL3" s="11" t="s">
        <v>380</v>
      </c>
      <c r="EM3" s="11" t="s">
        <v>381</v>
      </c>
      <c r="EN3" s="11" t="s">
        <v>382</v>
      </c>
      <c r="EO3" s="11" t="s">
        <v>383</v>
      </c>
      <c r="EP3" s="11" t="s">
        <v>384</v>
      </c>
      <c r="EQ3" s="229" t="s">
        <v>385</v>
      </c>
      <c r="ER3" s="11" t="s">
        <v>386</v>
      </c>
      <c r="ES3" s="11" t="s">
        <v>387</v>
      </c>
      <c r="ET3" s="11" t="s">
        <v>388</v>
      </c>
      <c r="EU3" s="11" t="s">
        <v>389</v>
      </c>
      <c r="EV3" s="11" t="s">
        <v>390</v>
      </c>
      <c r="EW3" s="11" t="s">
        <v>391</v>
      </c>
      <c r="EX3" s="11" t="s">
        <v>392</v>
      </c>
      <c r="EY3" s="11" t="s">
        <v>393</v>
      </c>
      <c r="EZ3" s="11" t="s">
        <v>394</v>
      </c>
      <c r="FA3" s="229" t="s">
        <v>395</v>
      </c>
      <c r="FB3" s="11" t="s">
        <v>396</v>
      </c>
      <c r="FC3" s="11" t="s">
        <v>397</v>
      </c>
      <c r="FD3" s="11" t="s">
        <v>398</v>
      </c>
      <c r="FE3" s="11" t="s">
        <v>399</v>
      </c>
      <c r="FF3" s="11" t="s">
        <v>400</v>
      </c>
      <c r="FG3" s="11" t="s">
        <v>401</v>
      </c>
      <c r="FH3" s="11" t="s">
        <v>402</v>
      </c>
      <c r="FI3" s="11" t="s">
        <v>403</v>
      </c>
      <c r="FJ3" s="11" t="s">
        <v>404</v>
      </c>
      <c r="FK3" s="11" t="s">
        <v>405</v>
      </c>
      <c r="FL3" s="11" t="s">
        <v>406</v>
      </c>
      <c r="FM3" s="11" t="s">
        <v>407</v>
      </c>
      <c r="FN3" s="11" t="s">
        <v>408</v>
      </c>
      <c r="FO3" s="11" t="s">
        <v>409</v>
      </c>
      <c r="FP3" s="11" t="s">
        <v>410</v>
      </c>
      <c r="FQ3" s="11" t="s">
        <v>411</v>
      </c>
      <c r="FR3" s="11" t="s">
        <v>412</v>
      </c>
      <c r="FS3" s="11" t="s">
        <v>413</v>
      </c>
      <c r="FT3" s="11" t="s">
        <v>414</v>
      </c>
      <c r="FU3" s="11" t="s">
        <v>415</v>
      </c>
      <c r="FV3" s="11" t="s">
        <v>416</v>
      </c>
      <c r="FW3" s="11" t="s">
        <v>417</v>
      </c>
      <c r="FX3" s="11" t="s">
        <v>418</v>
      </c>
      <c r="FY3" s="11" t="s">
        <v>419</v>
      </c>
      <c r="FZ3" s="11" t="s">
        <v>420</v>
      </c>
      <c r="GA3" s="11"/>
      <c r="GB3" s="11"/>
      <c r="GC3" s="11"/>
      <c r="GD3" s="11"/>
      <c r="GE3" s="122"/>
    </row>
    <row r="4" spans="1:187" x14ac:dyDescent="0.2">
      <c r="A4" s="8" t="s">
        <v>421</v>
      </c>
      <c r="B4" s="13" t="s">
        <v>422</v>
      </c>
      <c r="C4" s="14">
        <v>8070</v>
      </c>
      <c r="D4" s="14">
        <v>34664.5</v>
      </c>
      <c r="E4" s="14">
        <v>5640.5</v>
      </c>
      <c r="F4" s="14">
        <v>17080</v>
      </c>
      <c r="G4" s="14">
        <v>996</v>
      </c>
      <c r="H4" s="14">
        <v>936</v>
      </c>
      <c r="I4" s="14">
        <v>7825.5</v>
      </c>
      <c r="J4" s="14">
        <v>2098.5</v>
      </c>
      <c r="K4" s="14">
        <v>249</v>
      </c>
      <c r="L4" s="14">
        <v>2191</v>
      </c>
      <c r="M4" s="14">
        <v>1124</v>
      </c>
      <c r="N4" s="14">
        <v>50388</v>
      </c>
      <c r="O4" s="14">
        <v>13418.5</v>
      </c>
      <c r="P4" s="14">
        <v>196.5</v>
      </c>
      <c r="Q4" s="14">
        <v>34437.5</v>
      </c>
      <c r="R4" s="14">
        <v>2063</v>
      </c>
      <c r="S4" s="14">
        <v>1556.5</v>
      </c>
      <c r="T4" s="14">
        <v>126</v>
      </c>
      <c r="U4" s="14">
        <v>51</v>
      </c>
      <c r="V4" s="14">
        <v>245.5</v>
      </c>
      <c r="W4" s="14">
        <v>74.5</v>
      </c>
      <c r="X4" s="14">
        <v>35</v>
      </c>
      <c r="Y4" s="14">
        <v>2269</v>
      </c>
      <c r="Z4" s="14">
        <v>200</v>
      </c>
      <c r="AA4" s="14">
        <v>28606.5</v>
      </c>
      <c r="AB4" s="14">
        <v>28026.5</v>
      </c>
      <c r="AC4" s="14">
        <v>904.5</v>
      </c>
      <c r="AD4" s="14">
        <v>1147</v>
      </c>
      <c r="AE4" s="14">
        <v>97</v>
      </c>
      <c r="AF4" s="14">
        <v>161</v>
      </c>
      <c r="AG4" s="14">
        <v>612</v>
      </c>
      <c r="AH4" s="14">
        <v>979.5</v>
      </c>
      <c r="AI4" s="14">
        <v>302.5</v>
      </c>
      <c r="AJ4" s="14">
        <v>136</v>
      </c>
      <c r="AK4" s="14">
        <v>184</v>
      </c>
      <c r="AL4" s="14">
        <v>234</v>
      </c>
      <c r="AM4" s="14">
        <v>393.5</v>
      </c>
      <c r="AN4" s="14">
        <v>339</v>
      </c>
      <c r="AO4" s="14">
        <v>4308.5</v>
      </c>
      <c r="AP4" s="14">
        <v>79966</v>
      </c>
      <c r="AQ4" s="14">
        <v>203</v>
      </c>
      <c r="AR4" s="14">
        <v>60483.5</v>
      </c>
      <c r="AS4" s="14">
        <v>6065.5</v>
      </c>
      <c r="AT4" s="14">
        <v>2038</v>
      </c>
      <c r="AU4" s="14">
        <v>202</v>
      </c>
      <c r="AV4" s="14">
        <v>279</v>
      </c>
      <c r="AW4" s="14">
        <v>211</v>
      </c>
      <c r="AX4" s="14">
        <v>33</v>
      </c>
      <c r="AY4" s="14">
        <v>414.5</v>
      </c>
      <c r="AZ4" s="14">
        <v>10351.5</v>
      </c>
      <c r="BA4" s="14">
        <v>8465.5</v>
      </c>
      <c r="BB4" s="14">
        <v>7175</v>
      </c>
      <c r="BC4" s="14">
        <v>22732.5</v>
      </c>
      <c r="BD4" s="14">
        <v>4756.5</v>
      </c>
      <c r="BE4" s="14">
        <v>1315</v>
      </c>
      <c r="BF4" s="14">
        <v>23885.5</v>
      </c>
      <c r="BG4" s="14">
        <v>948</v>
      </c>
      <c r="BH4" s="14">
        <v>573</v>
      </c>
      <c r="BI4" s="14">
        <v>215</v>
      </c>
      <c r="BJ4" s="14">
        <v>6084.5</v>
      </c>
      <c r="BK4" s="14">
        <v>24172</v>
      </c>
      <c r="BL4" s="14">
        <v>198</v>
      </c>
      <c r="BM4" s="14">
        <v>248</v>
      </c>
      <c r="BN4" s="14">
        <v>3187.5</v>
      </c>
      <c r="BO4" s="14">
        <v>1196.5</v>
      </c>
      <c r="BP4" s="14">
        <v>191</v>
      </c>
      <c r="BQ4" s="14">
        <v>5154.5</v>
      </c>
      <c r="BR4" s="14">
        <v>4295</v>
      </c>
      <c r="BS4" s="14">
        <v>1116.5</v>
      </c>
      <c r="BT4" s="14">
        <v>417</v>
      </c>
      <c r="BU4" s="14">
        <v>394.5</v>
      </c>
      <c r="BV4" s="14">
        <v>1223.5</v>
      </c>
      <c r="BW4" s="14">
        <v>1880</v>
      </c>
      <c r="BX4" s="14">
        <v>71.5</v>
      </c>
      <c r="BY4" s="14">
        <v>453.5</v>
      </c>
      <c r="BZ4" s="14">
        <v>188.5</v>
      </c>
      <c r="CA4" s="14">
        <v>149</v>
      </c>
      <c r="CB4" s="14">
        <v>74119</v>
      </c>
      <c r="CC4" s="14">
        <v>152</v>
      </c>
      <c r="CD4" s="14">
        <v>44</v>
      </c>
      <c r="CE4" s="14">
        <v>133</v>
      </c>
      <c r="CF4" s="14">
        <v>104</v>
      </c>
      <c r="CG4" s="14">
        <v>194</v>
      </c>
      <c r="CH4" s="14">
        <v>100</v>
      </c>
      <c r="CI4" s="14">
        <v>643</v>
      </c>
      <c r="CJ4" s="14">
        <v>924.5</v>
      </c>
      <c r="CK4" s="14">
        <v>4849</v>
      </c>
      <c r="CL4" s="14">
        <v>1273</v>
      </c>
      <c r="CM4" s="14">
        <v>741.5</v>
      </c>
      <c r="CN4" s="14">
        <v>27486</v>
      </c>
      <c r="CO4" s="14">
        <v>14136.5</v>
      </c>
      <c r="CP4" s="14">
        <v>989.5</v>
      </c>
      <c r="CQ4" s="14">
        <v>813</v>
      </c>
      <c r="CR4" s="14">
        <v>169</v>
      </c>
      <c r="CS4" s="14">
        <v>340.5</v>
      </c>
      <c r="CT4" s="14">
        <v>96</v>
      </c>
      <c r="CU4" s="14">
        <v>412</v>
      </c>
      <c r="CV4" s="14">
        <v>42</v>
      </c>
      <c r="CW4" s="14">
        <v>180</v>
      </c>
      <c r="CX4" s="14">
        <v>420.5</v>
      </c>
      <c r="CY4" s="14">
        <v>38</v>
      </c>
      <c r="CZ4" s="14">
        <v>1894</v>
      </c>
      <c r="DA4" s="14">
        <v>176</v>
      </c>
      <c r="DB4" s="14">
        <v>278</v>
      </c>
      <c r="DC4" s="14">
        <v>135</v>
      </c>
      <c r="DD4" s="14">
        <v>134</v>
      </c>
      <c r="DE4" s="14">
        <v>364</v>
      </c>
      <c r="DF4" s="14">
        <v>19459.5</v>
      </c>
      <c r="DG4" s="14">
        <v>75.5</v>
      </c>
      <c r="DH4" s="14">
        <v>1810</v>
      </c>
      <c r="DI4" s="14">
        <v>2424</v>
      </c>
      <c r="DJ4" s="14">
        <v>587.5</v>
      </c>
      <c r="DK4" s="14">
        <v>431.5</v>
      </c>
      <c r="DL4" s="14">
        <v>5458.5</v>
      </c>
      <c r="DM4" s="14">
        <v>213</v>
      </c>
      <c r="DN4" s="14">
        <v>1270.5</v>
      </c>
      <c r="DO4" s="14">
        <v>2971.5</v>
      </c>
      <c r="DP4" s="14">
        <v>175</v>
      </c>
      <c r="DQ4" s="14">
        <v>592</v>
      </c>
      <c r="DR4" s="14">
        <v>1307.5</v>
      </c>
      <c r="DS4" s="14">
        <v>675.5</v>
      </c>
      <c r="DT4" s="14">
        <v>154</v>
      </c>
      <c r="DU4" s="14">
        <v>341</v>
      </c>
      <c r="DV4" s="14">
        <v>199</v>
      </c>
      <c r="DW4" s="14">
        <v>297</v>
      </c>
      <c r="DX4" s="14">
        <v>142</v>
      </c>
      <c r="DY4" s="14">
        <v>302.5</v>
      </c>
      <c r="DZ4" s="14">
        <v>725</v>
      </c>
      <c r="EA4" s="14">
        <v>559.5</v>
      </c>
      <c r="EB4" s="14">
        <v>530</v>
      </c>
      <c r="EC4" s="14">
        <v>281</v>
      </c>
      <c r="ED4" s="14">
        <v>1529</v>
      </c>
      <c r="EE4" s="14">
        <v>171</v>
      </c>
      <c r="EF4" s="14">
        <v>1363</v>
      </c>
      <c r="EG4" s="14">
        <v>257</v>
      </c>
      <c r="EH4" s="14">
        <v>191</v>
      </c>
      <c r="EI4" s="14">
        <v>13970</v>
      </c>
      <c r="EJ4" s="14">
        <v>9443</v>
      </c>
      <c r="EK4" s="14">
        <v>656</v>
      </c>
      <c r="EL4" s="14">
        <v>437.5</v>
      </c>
      <c r="EM4" s="14">
        <v>387</v>
      </c>
      <c r="EN4" s="14">
        <v>1006</v>
      </c>
      <c r="EO4" s="14">
        <v>329</v>
      </c>
      <c r="EP4" s="14">
        <v>345.5</v>
      </c>
      <c r="EQ4" s="14">
        <v>2463.5</v>
      </c>
      <c r="ER4" s="14">
        <v>267</v>
      </c>
      <c r="ES4" s="14">
        <v>128</v>
      </c>
      <c r="ET4" s="14">
        <v>198.5</v>
      </c>
      <c r="EU4" s="14">
        <v>521</v>
      </c>
      <c r="EV4" s="14">
        <v>66</v>
      </c>
      <c r="EW4" s="14">
        <v>835</v>
      </c>
      <c r="EX4" s="14">
        <v>163</v>
      </c>
      <c r="EY4" s="14">
        <v>787</v>
      </c>
      <c r="EZ4" s="14">
        <v>127</v>
      </c>
      <c r="FA4" s="14">
        <v>3204.5</v>
      </c>
      <c r="FB4" s="14">
        <v>309.5</v>
      </c>
      <c r="FC4" s="14">
        <v>1985</v>
      </c>
      <c r="FD4" s="14">
        <v>319.5</v>
      </c>
      <c r="FE4" s="14">
        <v>87</v>
      </c>
      <c r="FF4" s="14">
        <v>188</v>
      </c>
      <c r="FG4" s="14">
        <v>117</v>
      </c>
      <c r="FH4" s="14">
        <v>74</v>
      </c>
      <c r="FI4" s="14">
        <v>1701</v>
      </c>
      <c r="FJ4" s="14">
        <v>1808.5</v>
      </c>
      <c r="FK4" s="14">
        <v>2308</v>
      </c>
      <c r="FL4" s="14">
        <v>6557.5</v>
      </c>
      <c r="FM4" s="14">
        <v>3512</v>
      </c>
      <c r="FN4" s="14">
        <v>20248.5</v>
      </c>
      <c r="FO4" s="14">
        <v>1017</v>
      </c>
      <c r="FP4" s="14">
        <v>2072.5</v>
      </c>
      <c r="FQ4" s="14">
        <v>868.5</v>
      </c>
      <c r="FR4" s="14">
        <v>160</v>
      </c>
      <c r="FS4" s="14">
        <v>193</v>
      </c>
      <c r="FT4" s="14">
        <v>66</v>
      </c>
      <c r="FU4" s="14">
        <v>778</v>
      </c>
      <c r="FV4" s="14">
        <v>647.5</v>
      </c>
      <c r="FW4" s="14">
        <v>178</v>
      </c>
      <c r="FX4" s="14">
        <v>51</v>
      </c>
      <c r="FY4" s="15"/>
      <c r="FZ4" s="15">
        <f>SUM(C4:FY4)</f>
        <v>789757.5</v>
      </c>
      <c r="GA4" s="16"/>
      <c r="GB4" s="16"/>
      <c r="GC4" s="8"/>
      <c r="GD4" s="16"/>
      <c r="GE4" s="16"/>
    </row>
    <row r="5" spans="1:187" x14ac:dyDescent="0.2">
      <c r="A5" s="8" t="s">
        <v>423</v>
      </c>
      <c r="B5" s="233" t="s">
        <v>973</v>
      </c>
      <c r="C5" s="234">
        <v>539</v>
      </c>
      <c r="D5" s="234">
        <v>2514</v>
      </c>
      <c r="E5" s="234">
        <v>383.5</v>
      </c>
      <c r="F5" s="234">
        <v>1404.5</v>
      </c>
      <c r="G5" s="234">
        <v>74</v>
      </c>
      <c r="H5" s="234">
        <v>76</v>
      </c>
      <c r="I5" s="234">
        <v>607</v>
      </c>
      <c r="J5" s="234">
        <v>190</v>
      </c>
      <c r="K5" s="234">
        <v>21</v>
      </c>
      <c r="L5" s="234">
        <v>189</v>
      </c>
      <c r="M5" s="234">
        <v>74</v>
      </c>
      <c r="N5" s="234">
        <v>3546.5</v>
      </c>
      <c r="O5" s="234">
        <v>944</v>
      </c>
      <c r="P5" s="234">
        <v>18</v>
      </c>
      <c r="Q5" s="234">
        <v>2916.5</v>
      </c>
      <c r="R5" s="234">
        <v>63.5</v>
      </c>
      <c r="S5" s="234">
        <v>125</v>
      </c>
      <c r="T5" s="234">
        <v>11</v>
      </c>
      <c r="U5" s="234">
        <v>1</v>
      </c>
      <c r="V5" s="234">
        <v>27</v>
      </c>
      <c r="W5" s="234">
        <v>4</v>
      </c>
      <c r="X5" s="234">
        <v>4</v>
      </c>
      <c r="Y5" s="234">
        <v>35</v>
      </c>
      <c r="Z5" s="234">
        <v>13</v>
      </c>
      <c r="AA5" s="234">
        <v>2206.5</v>
      </c>
      <c r="AB5" s="234">
        <v>1891.5</v>
      </c>
      <c r="AC5" s="234">
        <v>73</v>
      </c>
      <c r="AD5" s="234">
        <v>95</v>
      </c>
      <c r="AE5" s="234">
        <v>5</v>
      </c>
      <c r="AF5" s="234">
        <v>20</v>
      </c>
      <c r="AG5" s="234">
        <v>44</v>
      </c>
      <c r="AH5" s="234">
        <v>87</v>
      </c>
      <c r="AI5" s="234">
        <v>23</v>
      </c>
      <c r="AJ5" s="234">
        <v>10</v>
      </c>
      <c r="AK5" s="234">
        <v>6</v>
      </c>
      <c r="AL5" s="234">
        <v>12</v>
      </c>
      <c r="AM5" s="234">
        <v>26</v>
      </c>
      <c r="AN5" s="234">
        <v>27</v>
      </c>
      <c r="AO5" s="234">
        <v>345.5</v>
      </c>
      <c r="AP5" s="234">
        <v>6823.5</v>
      </c>
      <c r="AQ5" s="234">
        <v>15</v>
      </c>
      <c r="AR5" s="234">
        <v>4417</v>
      </c>
      <c r="AS5" s="234">
        <v>441.5</v>
      </c>
      <c r="AT5" s="234">
        <v>149.5</v>
      </c>
      <c r="AU5" s="234">
        <v>15</v>
      </c>
      <c r="AV5" s="234">
        <v>28</v>
      </c>
      <c r="AW5" s="234">
        <v>16</v>
      </c>
      <c r="AX5" s="234">
        <v>3</v>
      </c>
      <c r="AY5" s="234">
        <v>30</v>
      </c>
      <c r="AZ5" s="234">
        <v>938</v>
      </c>
      <c r="BA5" s="234">
        <v>763.5</v>
      </c>
      <c r="BB5" s="234">
        <v>818</v>
      </c>
      <c r="BC5" s="234">
        <v>2073.5</v>
      </c>
      <c r="BD5" s="234">
        <v>387.5</v>
      </c>
      <c r="BE5" s="234">
        <v>78</v>
      </c>
      <c r="BF5" s="234">
        <v>1587.5</v>
      </c>
      <c r="BG5" s="234">
        <v>87</v>
      </c>
      <c r="BH5" s="234">
        <v>32</v>
      </c>
      <c r="BI5" s="234">
        <v>16</v>
      </c>
      <c r="BJ5" s="234">
        <v>331</v>
      </c>
      <c r="BK5" s="234">
        <v>1475.5</v>
      </c>
      <c r="BL5" s="234">
        <v>7</v>
      </c>
      <c r="BM5" s="234">
        <v>15</v>
      </c>
      <c r="BN5" s="234">
        <v>266</v>
      </c>
      <c r="BO5" s="234">
        <v>108</v>
      </c>
      <c r="BP5" s="234">
        <v>19</v>
      </c>
      <c r="BQ5" s="234">
        <v>343</v>
      </c>
      <c r="BR5" s="234">
        <v>327</v>
      </c>
      <c r="BS5" s="234">
        <v>108</v>
      </c>
      <c r="BT5" s="234">
        <v>36</v>
      </c>
      <c r="BU5" s="234">
        <v>38</v>
      </c>
      <c r="BV5" s="234">
        <v>75</v>
      </c>
      <c r="BW5" s="234">
        <v>143</v>
      </c>
      <c r="BX5" s="234">
        <v>7</v>
      </c>
      <c r="BY5" s="234">
        <v>41</v>
      </c>
      <c r="BZ5" s="234">
        <v>11</v>
      </c>
      <c r="CA5" s="234">
        <v>9</v>
      </c>
      <c r="CB5" s="234">
        <v>5804</v>
      </c>
      <c r="CC5" s="234">
        <v>18</v>
      </c>
      <c r="CD5" s="234">
        <v>3</v>
      </c>
      <c r="CE5" s="234">
        <v>7</v>
      </c>
      <c r="CF5" s="234">
        <v>5</v>
      </c>
      <c r="CG5" s="234">
        <v>11</v>
      </c>
      <c r="CH5" s="234">
        <v>12</v>
      </c>
      <c r="CI5" s="234">
        <v>49</v>
      </c>
      <c r="CJ5" s="234">
        <v>77</v>
      </c>
      <c r="CK5" s="234">
        <v>400</v>
      </c>
      <c r="CL5" s="234">
        <v>97</v>
      </c>
      <c r="CM5" s="234">
        <v>80</v>
      </c>
      <c r="CN5" s="234">
        <v>2082.5</v>
      </c>
      <c r="CO5" s="234">
        <v>1197</v>
      </c>
      <c r="CP5" s="234">
        <v>79.5</v>
      </c>
      <c r="CQ5" s="234">
        <v>68</v>
      </c>
      <c r="CR5" s="234">
        <v>16</v>
      </c>
      <c r="CS5" s="234">
        <v>25</v>
      </c>
      <c r="CT5" s="234">
        <v>12</v>
      </c>
      <c r="CU5" s="234">
        <v>19</v>
      </c>
      <c r="CV5" s="234">
        <v>0</v>
      </c>
      <c r="CW5" s="234">
        <v>12</v>
      </c>
      <c r="CX5" s="234">
        <v>29</v>
      </c>
      <c r="CY5" s="234">
        <v>4</v>
      </c>
      <c r="CZ5" s="234">
        <v>170.5</v>
      </c>
      <c r="DA5" s="234">
        <v>14</v>
      </c>
      <c r="DB5" s="234">
        <v>22</v>
      </c>
      <c r="DC5" s="234">
        <v>13</v>
      </c>
      <c r="DD5" s="234">
        <v>14</v>
      </c>
      <c r="DE5" s="234">
        <v>18</v>
      </c>
      <c r="DF5" s="234">
        <v>1518</v>
      </c>
      <c r="DG5" s="234">
        <v>5</v>
      </c>
      <c r="DH5" s="234">
        <v>162</v>
      </c>
      <c r="DI5" s="234">
        <v>208.5</v>
      </c>
      <c r="DJ5" s="234">
        <v>43</v>
      </c>
      <c r="DK5" s="234">
        <v>32</v>
      </c>
      <c r="DL5" s="234">
        <v>400.5</v>
      </c>
      <c r="DM5" s="234">
        <v>22</v>
      </c>
      <c r="DN5" s="234">
        <v>96</v>
      </c>
      <c r="DO5" s="234">
        <v>262</v>
      </c>
      <c r="DP5" s="234">
        <v>20</v>
      </c>
      <c r="DQ5" s="234">
        <v>59</v>
      </c>
      <c r="DR5" s="234">
        <v>108</v>
      </c>
      <c r="DS5" s="234">
        <v>62.5</v>
      </c>
      <c r="DT5" s="234">
        <v>12</v>
      </c>
      <c r="DU5" s="234">
        <v>17</v>
      </c>
      <c r="DV5" s="234">
        <v>10</v>
      </c>
      <c r="DW5" s="234">
        <v>24</v>
      </c>
      <c r="DX5" s="234">
        <v>13</v>
      </c>
      <c r="DY5" s="234">
        <v>23</v>
      </c>
      <c r="DZ5" s="234">
        <v>70</v>
      </c>
      <c r="EA5" s="234">
        <v>63</v>
      </c>
      <c r="EB5" s="234">
        <v>57</v>
      </c>
      <c r="EC5" s="234">
        <v>23</v>
      </c>
      <c r="ED5" s="234">
        <v>101</v>
      </c>
      <c r="EE5" s="234">
        <v>9</v>
      </c>
      <c r="EF5" s="234">
        <v>97</v>
      </c>
      <c r="EG5" s="234">
        <v>21</v>
      </c>
      <c r="EH5" s="234">
        <v>24</v>
      </c>
      <c r="EI5" s="234">
        <v>1221</v>
      </c>
      <c r="EJ5" s="234">
        <v>695</v>
      </c>
      <c r="EK5" s="234">
        <v>44</v>
      </c>
      <c r="EL5" s="234">
        <v>33</v>
      </c>
      <c r="EM5" s="234">
        <v>35</v>
      </c>
      <c r="EN5" s="234">
        <v>98</v>
      </c>
      <c r="EO5" s="234">
        <v>25</v>
      </c>
      <c r="EP5" s="234">
        <v>38.5</v>
      </c>
      <c r="EQ5" s="234">
        <v>143</v>
      </c>
      <c r="ER5" s="234">
        <v>24</v>
      </c>
      <c r="ES5" s="234">
        <v>13</v>
      </c>
      <c r="ET5" s="234">
        <v>16</v>
      </c>
      <c r="EU5" s="234">
        <v>44</v>
      </c>
      <c r="EV5" s="234">
        <v>6</v>
      </c>
      <c r="EW5" s="234">
        <v>50</v>
      </c>
      <c r="EX5" s="234">
        <v>7</v>
      </c>
      <c r="EY5" s="234">
        <v>16</v>
      </c>
      <c r="EZ5" s="234">
        <v>12</v>
      </c>
      <c r="FA5" s="234">
        <v>231</v>
      </c>
      <c r="FB5" s="234">
        <v>31</v>
      </c>
      <c r="FC5" s="234">
        <v>145.5</v>
      </c>
      <c r="FD5" s="234">
        <v>36</v>
      </c>
      <c r="FE5" s="234">
        <v>7</v>
      </c>
      <c r="FF5" s="234">
        <v>14</v>
      </c>
      <c r="FG5" s="234">
        <v>11</v>
      </c>
      <c r="FH5" s="234">
        <v>6</v>
      </c>
      <c r="FI5" s="234">
        <v>132</v>
      </c>
      <c r="FJ5" s="234">
        <v>163</v>
      </c>
      <c r="FK5" s="234">
        <v>203</v>
      </c>
      <c r="FL5" s="234">
        <v>488</v>
      </c>
      <c r="FM5" s="234">
        <v>309</v>
      </c>
      <c r="FN5" s="234">
        <v>1762</v>
      </c>
      <c r="FO5" s="234">
        <v>86.5</v>
      </c>
      <c r="FP5" s="234">
        <v>167</v>
      </c>
      <c r="FQ5" s="234">
        <v>67</v>
      </c>
      <c r="FR5" s="234">
        <v>15</v>
      </c>
      <c r="FS5" s="234">
        <v>17</v>
      </c>
      <c r="FT5" s="234">
        <v>7</v>
      </c>
      <c r="FU5" s="234">
        <v>61</v>
      </c>
      <c r="FV5" s="234">
        <v>57</v>
      </c>
      <c r="FW5" s="234">
        <v>4</v>
      </c>
      <c r="FX5" s="234">
        <v>8</v>
      </c>
      <c r="FY5" s="15"/>
      <c r="FZ5" s="15">
        <f t="shared" ref="FZ5:FZ13" si="0">SUM(C5:FX5)</f>
        <v>61200.5</v>
      </c>
      <c r="GA5" s="16"/>
      <c r="GB5" s="16"/>
      <c r="GC5" s="8"/>
      <c r="GD5" s="16"/>
      <c r="GE5" s="16"/>
    </row>
    <row r="6" spans="1:187" x14ac:dyDescent="0.2">
      <c r="A6" s="8" t="s">
        <v>425</v>
      </c>
      <c r="B6" s="233" t="s">
        <v>972</v>
      </c>
      <c r="C6" s="17">
        <v>0</v>
      </c>
      <c r="D6" s="17">
        <v>7</v>
      </c>
      <c r="E6" s="17">
        <v>0.5</v>
      </c>
      <c r="F6" s="17">
        <v>0.5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25.5</v>
      </c>
      <c r="O6" s="17">
        <v>0</v>
      </c>
      <c r="P6" s="17">
        <v>0</v>
      </c>
      <c r="Q6" s="17">
        <v>87</v>
      </c>
      <c r="R6" s="17">
        <v>0</v>
      </c>
      <c r="S6" s="17">
        <v>2</v>
      </c>
      <c r="T6" s="17">
        <v>0</v>
      </c>
      <c r="U6" s="17">
        <v>0</v>
      </c>
      <c r="V6" s="17">
        <v>0</v>
      </c>
      <c r="W6" s="17">
        <v>1</v>
      </c>
      <c r="X6" s="17">
        <v>0</v>
      </c>
      <c r="Y6" s="17">
        <v>0</v>
      </c>
      <c r="Z6" s="17">
        <v>0</v>
      </c>
      <c r="AA6" s="17">
        <v>45.5</v>
      </c>
      <c r="AB6" s="17">
        <v>2.5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5</v>
      </c>
      <c r="AP6" s="17">
        <v>1.5</v>
      </c>
      <c r="AQ6" s="17">
        <v>0</v>
      </c>
      <c r="AR6" s="17">
        <v>263.5</v>
      </c>
      <c r="AS6" s="17">
        <v>0.5</v>
      </c>
      <c r="AT6" s="17">
        <v>2.5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15</v>
      </c>
      <c r="BA6" s="17">
        <v>1.5</v>
      </c>
      <c r="BB6" s="17">
        <v>0</v>
      </c>
      <c r="BC6" s="17">
        <v>9.5</v>
      </c>
      <c r="BD6" s="17">
        <v>14.5</v>
      </c>
      <c r="BE6" s="17">
        <v>0</v>
      </c>
      <c r="BF6" s="17">
        <v>262</v>
      </c>
      <c r="BG6" s="17">
        <v>0</v>
      </c>
      <c r="BH6" s="17">
        <v>0</v>
      </c>
      <c r="BI6" s="17">
        <v>0</v>
      </c>
      <c r="BJ6" s="17">
        <v>21.5</v>
      </c>
      <c r="BK6" s="17">
        <v>74.5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3</v>
      </c>
      <c r="BR6" s="17">
        <v>1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233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0</v>
      </c>
      <c r="CJ6" s="17">
        <v>0</v>
      </c>
      <c r="CK6" s="17">
        <v>10</v>
      </c>
      <c r="CL6" s="17">
        <v>0</v>
      </c>
      <c r="CM6" s="17">
        <v>3</v>
      </c>
      <c r="CN6" s="17">
        <v>111</v>
      </c>
      <c r="CO6" s="17">
        <v>46.5</v>
      </c>
      <c r="CP6" s="17">
        <v>5.5</v>
      </c>
      <c r="CQ6" s="17">
        <v>0</v>
      </c>
      <c r="CR6" s="17">
        <v>0</v>
      </c>
      <c r="CS6" s="17">
        <v>0</v>
      </c>
      <c r="CT6" s="17">
        <v>0</v>
      </c>
      <c r="CU6" s="17">
        <v>0</v>
      </c>
      <c r="CV6" s="17">
        <v>0</v>
      </c>
      <c r="CW6" s="17">
        <v>0</v>
      </c>
      <c r="CX6" s="17">
        <v>0</v>
      </c>
      <c r="CY6" s="17">
        <v>0</v>
      </c>
      <c r="CZ6" s="17">
        <v>0.5</v>
      </c>
      <c r="DA6" s="17">
        <v>0</v>
      </c>
      <c r="DB6" s="17">
        <v>0</v>
      </c>
      <c r="DC6" s="17">
        <v>0</v>
      </c>
      <c r="DD6" s="17">
        <v>0</v>
      </c>
      <c r="DE6" s="17">
        <v>0</v>
      </c>
      <c r="DF6" s="17">
        <v>13</v>
      </c>
      <c r="DG6" s="17">
        <v>0</v>
      </c>
      <c r="DH6" s="17">
        <v>5</v>
      </c>
      <c r="DI6" s="17">
        <v>3.5</v>
      </c>
      <c r="DJ6" s="17">
        <v>0</v>
      </c>
      <c r="DK6" s="17">
        <v>0</v>
      </c>
      <c r="DL6" s="17">
        <v>0.5</v>
      </c>
      <c r="DM6" s="17">
        <v>0</v>
      </c>
      <c r="DN6" s="17">
        <v>0</v>
      </c>
      <c r="DO6" s="17">
        <v>0</v>
      </c>
      <c r="DP6" s="17">
        <v>0</v>
      </c>
      <c r="DQ6" s="17">
        <v>0</v>
      </c>
      <c r="DR6" s="17">
        <v>0</v>
      </c>
      <c r="DS6" s="17">
        <v>0.5</v>
      </c>
      <c r="DT6" s="17">
        <v>0</v>
      </c>
      <c r="DU6" s="17">
        <v>0</v>
      </c>
      <c r="DV6" s="17">
        <v>0</v>
      </c>
      <c r="DW6" s="17">
        <v>0</v>
      </c>
      <c r="DX6" s="17">
        <v>0</v>
      </c>
      <c r="DY6" s="17">
        <v>0</v>
      </c>
      <c r="DZ6" s="17">
        <v>0</v>
      </c>
      <c r="EA6" s="17">
        <v>0</v>
      </c>
      <c r="EB6" s="17">
        <v>0</v>
      </c>
      <c r="EC6" s="17">
        <v>0</v>
      </c>
      <c r="ED6" s="17">
        <v>0</v>
      </c>
      <c r="EE6" s="17">
        <v>0</v>
      </c>
      <c r="EF6" s="17">
        <v>0</v>
      </c>
      <c r="EG6" s="17">
        <v>0</v>
      </c>
      <c r="EH6" s="17">
        <v>0</v>
      </c>
      <c r="EI6" s="17">
        <v>0</v>
      </c>
      <c r="EJ6" s="17">
        <v>7</v>
      </c>
      <c r="EK6" s="17">
        <v>0</v>
      </c>
      <c r="EL6" s="17">
        <v>0</v>
      </c>
      <c r="EM6" s="17">
        <v>0</v>
      </c>
      <c r="EN6" s="17">
        <v>0</v>
      </c>
      <c r="EO6" s="17">
        <v>0</v>
      </c>
      <c r="EP6" s="17">
        <v>1</v>
      </c>
      <c r="EQ6" s="17">
        <v>0</v>
      </c>
      <c r="ER6" s="17">
        <v>0</v>
      </c>
      <c r="ES6" s="17">
        <v>1</v>
      </c>
      <c r="ET6" s="17">
        <v>0</v>
      </c>
      <c r="EU6" s="17">
        <v>0</v>
      </c>
      <c r="EV6" s="17">
        <v>0</v>
      </c>
      <c r="EW6" s="17">
        <v>0</v>
      </c>
      <c r="EX6" s="17">
        <v>0</v>
      </c>
      <c r="EY6" s="17">
        <v>0</v>
      </c>
      <c r="EZ6" s="17">
        <v>0</v>
      </c>
      <c r="FA6" s="17">
        <v>0</v>
      </c>
      <c r="FB6" s="17">
        <v>0</v>
      </c>
      <c r="FC6" s="17">
        <v>1.5</v>
      </c>
      <c r="FD6" s="17">
        <v>0</v>
      </c>
      <c r="FE6" s="17">
        <v>0</v>
      </c>
      <c r="FF6" s="17">
        <v>0</v>
      </c>
      <c r="FG6" s="17">
        <v>0</v>
      </c>
      <c r="FH6" s="17">
        <v>0</v>
      </c>
      <c r="FI6" s="17">
        <v>0</v>
      </c>
      <c r="FJ6" s="17">
        <v>0</v>
      </c>
      <c r="FK6" s="17">
        <v>0</v>
      </c>
      <c r="FL6" s="17">
        <v>56</v>
      </c>
      <c r="FM6" s="17">
        <v>0</v>
      </c>
      <c r="FN6" s="17">
        <v>39.5</v>
      </c>
      <c r="FO6" s="17">
        <v>0.5</v>
      </c>
      <c r="FP6" s="17">
        <v>0</v>
      </c>
      <c r="FQ6" s="17">
        <v>0</v>
      </c>
      <c r="FR6" s="17">
        <v>0</v>
      </c>
      <c r="FS6" s="17">
        <v>0</v>
      </c>
      <c r="FT6" s="17">
        <v>0</v>
      </c>
      <c r="FU6" s="17">
        <v>0</v>
      </c>
      <c r="FV6" s="17">
        <v>0</v>
      </c>
      <c r="FW6" s="17">
        <v>0</v>
      </c>
      <c r="FX6" s="17">
        <v>0</v>
      </c>
      <c r="FY6" s="15"/>
      <c r="FZ6" s="15">
        <f t="shared" si="0"/>
        <v>1385.5</v>
      </c>
      <c r="GA6" s="16"/>
      <c r="GB6" s="16"/>
      <c r="GC6" s="8"/>
      <c r="GD6" s="16"/>
      <c r="GE6" s="16"/>
    </row>
    <row r="7" spans="1:187" s="20" customFormat="1" x14ac:dyDescent="0.2">
      <c r="A7" s="18" t="s">
        <v>427</v>
      </c>
      <c r="B7" s="15" t="s">
        <v>428</v>
      </c>
      <c r="C7" s="19">
        <v>38</v>
      </c>
      <c r="D7" s="19">
        <v>215.5</v>
      </c>
      <c r="E7" s="19">
        <v>51.5</v>
      </c>
      <c r="F7" s="19">
        <v>111</v>
      </c>
      <c r="G7" s="19">
        <v>0</v>
      </c>
      <c r="H7" s="19">
        <v>9</v>
      </c>
      <c r="I7" s="19">
        <v>56.5</v>
      </c>
      <c r="J7" s="19">
        <v>14.5</v>
      </c>
      <c r="K7" s="19">
        <v>1</v>
      </c>
      <c r="L7" s="19">
        <v>23.5</v>
      </c>
      <c r="M7" s="19">
        <v>12.5</v>
      </c>
      <c r="N7" s="19">
        <v>316.5</v>
      </c>
      <c r="O7" s="19">
        <v>62</v>
      </c>
      <c r="P7" s="19">
        <v>6</v>
      </c>
      <c r="Q7" s="19">
        <v>247.5</v>
      </c>
      <c r="R7" s="19">
        <v>6.5</v>
      </c>
      <c r="S7" s="19">
        <v>2</v>
      </c>
      <c r="T7" s="19">
        <v>2</v>
      </c>
      <c r="U7" s="19">
        <v>1</v>
      </c>
      <c r="V7" s="19">
        <v>4.5</v>
      </c>
      <c r="W7" s="19">
        <v>1.5</v>
      </c>
      <c r="X7" s="19">
        <v>0</v>
      </c>
      <c r="Y7" s="19">
        <v>3.5</v>
      </c>
      <c r="Z7" s="19">
        <v>1.5</v>
      </c>
      <c r="AA7" s="19">
        <v>220.5</v>
      </c>
      <c r="AB7" s="19">
        <v>145.5</v>
      </c>
      <c r="AC7" s="19">
        <v>6.5</v>
      </c>
      <c r="AD7" s="19">
        <v>8.5</v>
      </c>
      <c r="AE7" s="19">
        <v>1.5</v>
      </c>
      <c r="AF7" s="19">
        <v>0.5</v>
      </c>
      <c r="AG7" s="19">
        <v>2</v>
      </c>
      <c r="AH7" s="19">
        <v>6.5</v>
      </c>
      <c r="AI7" s="19">
        <v>0.5</v>
      </c>
      <c r="AJ7" s="19">
        <v>0</v>
      </c>
      <c r="AK7" s="19">
        <v>1</v>
      </c>
      <c r="AL7" s="19">
        <v>1.5</v>
      </c>
      <c r="AM7" s="19">
        <v>2</v>
      </c>
      <c r="AN7" s="19">
        <v>0</v>
      </c>
      <c r="AO7" s="19">
        <v>23.5</v>
      </c>
      <c r="AP7" s="19">
        <v>382.5</v>
      </c>
      <c r="AQ7" s="19">
        <v>0.5</v>
      </c>
      <c r="AR7" s="19">
        <v>356.5</v>
      </c>
      <c r="AS7" s="19">
        <v>50.5</v>
      </c>
      <c r="AT7" s="19">
        <v>11.5</v>
      </c>
      <c r="AU7" s="19">
        <v>6</v>
      </c>
      <c r="AV7" s="19">
        <v>2.5</v>
      </c>
      <c r="AW7" s="19">
        <v>0.5</v>
      </c>
      <c r="AX7" s="19">
        <v>1.5</v>
      </c>
      <c r="AY7" s="19">
        <v>0</v>
      </c>
      <c r="AZ7" s="19">
        <v>59</v>
      </c>
      <c r="BA7" s="19">
        <v>71.5</v>
      </c>
      <c r="BB7" s="19">
        <v>92</v>
      </c>
      <c r="BC7" s="19">
        <v>110</v>
      </c>
      <c r="BD7" s="19">
        <v>23</v>
      </c>
      <c r="BE7" s="19">
        <v>0</v>
      </c>
      <c r="BF7" s="19">
        <v>68</v>
      </c>
      <c r="BG7" s="19">
        <v>3.5</v>
      </c>
      <c r="BH7" s="19">
        <v>1</v>
      </c>
      <c r="BI7" s="19">
        <v>1.5</v>
      </c>
      <c r="BJ7" s="19">
        <v>20.5</v>
      </c>
      <c r="BK7" s="19">
        <v>86.5</v>
      </c>
      <c r="BL7" s="19">
        <v>0</v>
      </c>
      <c r="BM7" s="19">
        <v>1.5</v>
      </c>
      <c r="BN7" s="19">
        <v>41.5</v>
      </c>
      <c r="BO7" s="19">
        <v>5</v>
      </c>
      <c r="BP7" s="19">
        <v>1</v>
      </c>
      <c r="BQ7" s="19">
        <v>19.5</v>
      </c>
      <c r="BR7" s="19">
        <v>28</v>
      </c>
      <c r="BS7" s="19">
        <v>8</v>
      </c>
      <c r="BT7" s="19">
        <v>4.5</v>
      </c>
      <c r="BU7" s="19">
        <v>3</v>
      </c>
      <c r="BV7" s="19">
        <v>7</v>
      </c>
      <c r="BW7" s="19">
        <v>5</v>
      </c>
      <c r="BX7" s="19">
        <v>0</v>
      </c>
      <c r="BY7" s="19">
        <v>0.5</v>
      </c>
      <c r="BZ7" s="19">
        <v>0.5</v>
      </c>
      <c r="CA7" s="19">
        <v>0.5</v>
      </c>
      <c r="CB7" s="19">
        <v>331</v>
      </c>
      <c r="CC7" s="19">
        <v>3</v>
      </c>
      <c r="CD7" s="19">
        <v>0.5</v>
      </c>
      <c r="CE7" s="19">
        <v>1</v>
      </c>
      <c r="CF7" s="19">
        <v>3.5</v>
      </c>
      <c r="CG7" s="19">
        <v>4.5</v>
      </c>
      <c r="CH7" s="19">
        <v>0.5</v>
      </c>
      <c r="CI7" s="19">
        <v>11</v>
      </c>
      <c r="CJ7" s="19">
        <v>6</v>
      </c>
      <c r="CK7" s="19">
        <v>30</v>
      </c>
      <c r="CL7" s="19">
        <v>7</v>
      </c>
      <c r="CM7" s="19">
        <v>3.5</v>
      </c>
      <c r="CN7" s="19">
        <v>126</v>
      </c>
      <c r="CO7" s="19">
        <v>123</v>
      </c>
      <c r="CP7" s="19">
        <v>6</v>
      </c>
      <c r="CQ7" s="19">
        <v>10.5</v>
      </c>
      <c r="CR7" s="19">
        <v>2</v>
      </c>
      <c r="CS7" s="19">
        <v>0.5</v>
      </c>
      <c r="CT7" s="19">
        <v>0.5</v>
      </c>
      <c r="CU7" s="19">
        <v>0</v>
      </c>
      <c r="CV7" s="19">
        <v>0</v>
      </c>
      <c r="CW7" s="19">
        <v>3.5</v>
      </c>
      <c r="CX7" s="19">
        <v>7.5</v>
      </c>
      <c r="CY7" s="19">
        <v>1</v>
      </c>
      <c r="CZ7" s="19">
        <v>15.5</v>
      </c>
      <c r="DA7" s="19">
        <v>0.5</v>
      </c>
      <c r="DB7" s="19">
        <v>3.5</v>
      </c>
      <c r="DC7" s="19">
        <v>2.5</v>
      </c>
      <c r="DD7" s="19">
        <v>1.5</v>
      </c>
      <c r="DE7" s="19">
        <v>0</v>
      </c>
      <c r="DF7" s="19">
        <v>166</v>
      </c>
      <c r="DG7" s="19">
        <v>0</v>
      </c>
      <c r="DH7" s="19">
        <v>17</v>
      </c>
      <c r="DI7" s="19">
        <v>12</v>
      </c>
      <c r="DJ7" s="19">
        <v>4</v>
      </c>
      <c r="DK7" s="19">
        <v>2</v>
      </c>
      <c r="DL7" s="19">
        <v>33.5</v>
      </c>
      <c r="DM7" s="19">
        <v>1.5</v>
      </c>
      <c r="DN7" s="19">
        <v>7.5</v>
      </c>
      <c r="DO7" s="19">
        <v>22.5</v>
      </c>
      <c r="DP7" s="19">
        <v>1.5</v>
      </c>
      <c r="DQ7" s="19">
        <v>4.5</v>
      </c>
      <c r="DR7" s="19">
        <v>10</v>
      </c>
      <c r="DS7" s="19">
        <v>2</v>
      </c>
      <c r="DT7" s="19">
        <v>1</v>
      </c>
      <c r="DU7" s="19">
        <v>2</v>
      </c>
      <c r="DV7" s="19">
        <v>0</v>
      </c>
      <c r="DW7" s="19">
        <v>0</v>
      </c>
      <c r="DX7" s="19">
        <v>2.5</v>
      </c>
      <c r="DY7" s="19">
        <v>5</v>
      </c>
      <c r="DZ7" s="19">
        <v>8</v>
      </c>
      <c r="EA7" s="19">
        <v>2</v>
      </c>
      <c r="EB7" s="19">
        <v>9</v>
      </c>
      <c r="EC7" s="19">
        <v>7</v>
      </c>
      <c r="ED7" s="19">
        <v>8</v>
      </c>
      <c r="EE7" s="19">
        <v>0.5</v>
      </c>
      <c r="EF7" s="19">
        <v>25.5</v>
      </c>
      <c r="EG7" s="19">
        <v>2.5</v>
      </c>
      <c r="EH7" s="19">
        <v>0</v>
      </c>
      <c r="EI7" s="19">
        <v>34.5</v>
      </c>
      <c r="EJ7" s="19">
        <v>35.5</v>
      </c>
      <c r="EK7" s="19">
        <v>7</v>
      </c>
      <c r="EL7" s="19">
        <v>4.5</v>
      </c>
      <c r="EM7" s="19">
        <v>0</v>
      </c>
      <c r="EN7" s="19">
        <v>7</v>
      </c>
      <c r="EO7" s="19">
        <v>4.5</v>
      </c>
      <c r="EP7" s="19">
        <v>1.5</v>
      </c>
      <c r="EQ7" s="19">
        <v>7</v>
      </c>
      <c r="ER7" s="19">
        <v>0.5</v>
      </c>
      <c r="ES7" s="19">
        <v>0</v>
      </c>
      <c r="ET7" s="19">
        <v>0.5</v>
      </c>
      <c r="EU7" s="19">
        <v>5.5</v>
      </c>
      <c r="EV7" s="19">
        <v>0</v>
      </c>
      <c r="EW7" s="19">
        <v>9</v>
      </c>
      <c r="EX7" s="19">
        <v>1.5</v>
      </c>
      <c r="EY7" s="19">
        <v>2</v>
      </c>
      <c r="EZ7" s="19">
        <v>3</v>
      </c>
      <c r="FA7" s="19">
        <v>17.5</v>
      </c>
      <c r="FB7" s="19">
        <v>0</v>
      </c>
      <c r="FC7" s="19">
        <v>4.5</v>
      </c>
      <c r="FD7" s="19">
        <v>6</v>
      </c>
      <c r="FE7" s="19">
        <v>0</v>
      </c>
      <c r="FF7" s="19">
        <v>0.5</v>
      </c>
      <c r="FG7" s="19">
        <v>0</v>
      </c>
      <c r="FH7" s="19">
        <v>0</v>
      </c>
      <c r="FI7" s="19">
        <v>8</v>
      </c>
      <c r="FJ7" s="19">
        <v>11.5</v>
      </c>
      <c r="FK7" s="19">
        <v>15.5</v>
      </c>
      <c r="FL7" s="19">
        <v>49.5</v>
      </c>
      <c r="FM7" s="19">
        <v>26</v>
      </c>
      <c r="FN7" s="19">
        <v>97</v>
      </c>
      <c r="FO7" s="19">
        <v>6</v>
      </c>
      <c r="FP7" s="19">
        <v>15</v>
      </c>
      <c r="FQ7" s="19">
        <v>5</v>
      </c>
      <c r="FR7" s="19">
        <v>0.5</v>
      </c>
      <c r="FS7" s="19">
        <v>0.5</v>
      </c>
      <c r="FT7" s="19">
        <v>0</v>
      </c>
      <c r="FU7" s="19">
        <v>10</v>
      </c>
      <c r="FV7" s="19">
        <v>9</v>
      </c>
      <c r="FW7" s="19">
        <v>2</v>
      </c>
      <c r="FX7" s="19">
        <v>0</v>
      </c>
      <c r="FY7" s="17"/>
      <c r="FZ7" s="15">
        <f t="shared" si="0"/>
        <v>4551.5</v>
      </c>
      <c r="GA7" s="16"/>
      <c r="GB7" s="16"/>
      <c r="GC7" s="16"/>
      <c r="GD7" s="16"/>
      <c r="GE7" s="16"/>
    </row>
    <row r="8" spans="1:187" s="20" customFormat="1" x14ac:dyDescent="0.2">
      <c r="A8" s="7" t="s">
        <v>429</v>
      </c>
      <c r="B8" s="13" t="s">
        <v>430</v>
      </c>
      <c r="C8" s="19">
        <f t="shared" ref="C8:AH8" si="1">C4+C5+C7</f>
        <v>8647</v>
      </c>
      <c r="D8" s="19">
        <f t="shared" si="1"/>
        <v>37394</v>
      </c>
      <c r="E8" s="19">
        <f t="shared" si="1"/>
        <v>6075.5</v>
      </c>
      <c r="F8" s="19">
        <f t="shared" si="1"/>
        <v>18595.5</v>
      </c>
      <c r="G8" s="19">
        <f t="shared" si="1"/>
        <v>1070</v>
      </c>
      <c r="H8" s="19">
        <f t="shared" si="1"/>
        <v>1021</v>
      </c>
      <c r="I8" s="19">
        <f t="shared" si="1"/>
        <v>8489</v>
      </c>
      <c r="J8" s="19">
        <f t="shared" si="1"/>
        <v>2303</v>
      </c>
      <c r="K8" s="19">
        <f t="shared" si="1"/>
        <v>271</v>
      </c>
      <c r="L8" s="19">
        <f t="shared" si="1"/>
        <v>2403.5</v>
      </c>
      <c r="M8" s="19">
        <f t="shared" si="1"/>
        <v>1210.5</v>
      </c>
      <c r="N8" s="19">
        <f t="shared" si="1"/>
        <v>54251</v>
      </c>
      <c r="O8" s="19">
        <f t="shared" si="1"/>
        <v>14424.5</v>
      </c>
      <c r="P8" s="19">
        <f t="shared" si="1"/>
        <v>220.5</v>
      </c>
      <c r="Q8" s="19">
        <f t="shared" si="1"/>
        <v>37601.5</v>
      </c>
      <c r="R8" s="19">
        <f t="shared" si="1"/>
        <v>2133</v>
      </c>
      <c r="S8" s="19">
        <f t="shared" si="1"/>
        <v>1683.5</v>
      </c>
      <c r="T8" s="19">
        <f t="shared" si="1"/>
        <v>139</v>
      </c>
      <c r="U8" s="19">
        <f t="shared" si="1"/>
        <v>53</v>
      </c>
      <c r="V8" s="19">
        <f t="shared" si="1"/>
        <v>277</v>
      </c>
      <c r="W8" s="19">
        <f t="shared" si="1"/>
        <v>80</v>
      </c>
      <c r="X8" s="19">
        <f t="shared" si="1"/>
        <v>39</v>
      </c>
      <c r="Y8" s="19">
        <f t="shared" si="1"/>
        <v>2307.5</v>
      </c>
      <c r="Z8" s="19">
        <f t="shared" si="1"/>
        <v>214.5</v>
      </c>
      <c r="AA8" s="19">
        <f t="shared" si="1"/>
        <v>31033.5</v>
      </c>
      <c r="AB8" s="19">
        <f t="shared" si="1"/>
        <v>30063.5</v>
      </c>
      <c r="AC8" s="19">
        <f t="shared" si="1"/>
        <v>984</v>
      </c>
      <c r="AD8" s="19">
        <f t="shared" si="1"/>
        <v>1250.5</v>
      </c>
      <c r="AE8" s="19">
        <f t="shared" si="1"/>
        <v>103.5</v>
      </c>
      <c r="AF8" s="19">
        <f t="shared" si="1"/>
        <v>181.5</v>
      </c>
      <c r="AG8" s="19">
        <f t="shared" si="1"/>
        <v>658</v>
      </c>
      <c r="AH8" s="19">
        <f t="shared" si="1"/>
        <v>1073</v>
      </c>
      <c r="AI8" s="19">
        <f t="shared" ref="AI8:BN8" si="2">AI4+AI5+AI7</f>
        <v>326</v>
      </c>
      <c r="AJ8" s="19">
        <f t="shared" si="2"/>
        <v>146</v>
      </c>
      <c r="AK8" s="19">
        <f t="shared" si="2"/>
        <v>191</v>
      </c>
      <c r="AL8" s="19">
        <f t="shared" si="2"/>
        <v>247.5</v>
      </c>
      <c r="AM8" s="19">
        <f t="shared" si="2"/>
        <v>421.5</v>
      </c>
      <c r="AN8" s="19">
        <f t="shared" si="2"/>
        <v>366</v>
      </c>
      <c r="AO8" s="19">
        <f t="shared" si="2"/>
        <v>4677.5</v>
      </c>
      <c r="AP8" s="19">
        <f t="shared" si="2"/>
        <v>87172</v>
      </c>
      <c r="AQ8" s="19">
        <f t="shared" si="2"/>
        <v>218.5</v>
      </c>
      <c r="AR8" s="19">
        <f t="shared" si="2"/>
        <v>65257</v>
      </c>
      <c r="AS8" s="19">
        <f t="shared" si="2"/>
        <v>6557.5</v>
      </c>
      <c r="AT8" s="19">
        <f t="shared" si="2"/>
        <v>2199</v>
      </c>
      <c r="AU8" s="19">
        <f t="shared" si="2"/>
        <v>223</v>
      </c>
      <c r="AV8" s="19">
        <f t="shared" si="2"/>
        <v>309.5</v>
      </c>
      <c r="AW8" s="19">
        <f t="shared" si="2"/>
        <v>227.5</v>
      </c>
      <c r="AX8" s="19">
        <f t="shared" si="2"/>
        <v>37.5</v>
      </c>
      <c r="AY8" s="19">
        <f t="shared" si="2"/>
        <v>444.5</v>
      </c>
      <c r="AZ8" s="19">
        <f t="shared" si="2"/>
        <v>11348.5</v>
      </c>
      <c r="BA8" s="19">
        <f t="shared" si="2"/>
        <v>9300.5</v>
      </c>
      <c r="BB8" s="19">
        <f t="shared" si="2"/>
        <v>8085</v>
      </c>
      <c r="BC8" s="19">
        <f t="shared" si="2"/>
        <v>24916</v>
      </c>
      <c r="BD8" s="19">
        <f t="shared" si="2"/>
        <v>5167</v>
      </c>
      <c r="BE8" s="19">
        <f t="shared" si="2"/>
        <v>1393</v>
      </c>
      <c r="BF8" s="19">
        <f t="shared" si="2"/>
        <v>25541</v>
      </c>
      <c r="BG8" s="19">
        <f t="shared" si="2"/>
        <v>1038.5</v>
      </c>
      <c r="BH8" s="19">
        <f t="shared" si="2"/>
        <v>606</v>
      </c>
      <c r="BI8" s="19">
        <f t="shared" si="2"/>
        <v>232.5</v>
      </c>
      <c r="BJ8" s="19">
        <f t="shared" si="2"/>
        <v>6436</v>
      </c>
      <c r="BK8" s="19">
        <f t="shared" si="2"/>
        <v>25734</v>
      </c>
      <c r="BL8" s="19">
        <f t="shared" si="2"/>
        <v>205</v>
      </c>
      <c r="BM8" s="19">
        <f t="shared" si="2"/>
        <v>264.5</v>
      </c>
      <c r="BN8" s="19">
        <f t="shared" si="2"/>
        <v>3495</v>
      </c>
      <c r="BO8" s="19">
        <f t="shared" ref="BO8:CT8" si="3">BO4+BO5+BO7</f>
        <v>1309.5</v>
      </c>
      <c r="BP8" s="19">
        <f t="shared" si="3"/>
        <v>211</v>
      </c>
      <c r="BQ8" s="19">
        <f t="shared" si="3"/>
        <v>5517</v>
      </c>
      <c r="BR8" s="19">
        <f t="shared" si="3"/>
        <v>4650</v>
      </c>
      <c r="BS8" s="19">
        <f t="shared" si="3"/>
        <v>1232.5</v>
      </c>
      <c r="BT8" s="19">
        <f t="shared" si="3"/>
        <v>457.5</v>
      </c>
      <c r="BU8" s="19">
        <f t="shared" si="3"/>
        <v>435.5</v>
      </c>
      <c r="BV8" s="19">
        <f t="shared" si="3"/>
        <v>1305.5</v>
      </c>
      <c r="BW8" s="19">
        <f t="shared" si="3"/>
        <v>2028</v>
      </c>
      <c r="BX8" s="19">
        <f t="shared" si="3"/>
        <v>78.5</v>
      </c>
      <c r="BY8" s="19">
        <f t="shared" si="3"/>
        <v>495</v>
      </c>
      <c r="BZ8" s="19">
        <f t="shared" si="3"/>
        <v>200</v>
      </c>
      <c r="CA8" s="19">
        <f t="shared" si="3"/>
        <v>158.5</v>
      </c>
      <c r="CB8" s="19">
        <f t="shared" si="3"/>
        <v>80254</v>
      </c>
      <c r="CC8" s="19">
        <f t="shared" si="3"/>
        <v>173</v>
      </c>
      <c r="CD8" s="19">
        <f t="shared" si="3"/>
        <v>47.5</v>
      </c>
      <c r="CE8" s="19">
        <f t="shared" si="3"/>
        <v>141</v>
      </c>
      <c r="CF8" s="19">
        <f t="shared" si="3"/>
        <v>112.5</v>
      </c>
      <c r="CG8" s="19">
        <f t="shared" si="3"/>
        <v>209.5</v>
      </c>
      <c r="CH8" s="19">
        <f t="shared" si="3"/>
        <v>112.5</v>
      </c>
      <c r="CI8" s="19">
        <f t="shared" si="3"/>
        <v>703</v>
      </c>
      <c r="CJ8" s="19">
        <f t="shared" si="3"/>
        <v>1007.5</v>
      </c>
      <c r="CK8" s="19">
        <f t="shared" si="3"/>
        <v>5279</v>
      </c>
      <c r="CL8" s="19">
        <f t="shared" si="3"/>
        <v>1377</v>
      </c>
      <c r="CM8" s="19">
        <f t="shared" si="3"/>
        <v>825</v>
      </c>
      <c r="CN8" s="19">
        <f t="shared" si="3"/>
        <v>29694.5</v>
      </c>
      <c r="CO8" s="19">
        <f t="shared" si="3"/>
        <v>15456.5</v>
      </c>
      <c r="CP8" s="19">
        <f t="shared" si="3"/>
        <v>1075</v>
      </c>
      <c r="CQ8" s="19">
        <f t="shared" si="3"/>
        <v>891.5</v>
      </c>
      <c r="CR8" s="19">
        <f t="shared" si="3"/>
        <v>187</v>
      </c>
      <c r="CS8" s="19">
        <f t="shared" si="3"/>
        <v>366</v>
      </c>
      <c r="CT8" s="19">
        <f t="shared" si="3"/>
        <v>108.5</v>
      </c>
      <c r="CU8" s="19">
        <f t="shared" ref="CU8:DZ8" si="4">CU4+CU5+CU7</f>
        <v>431</v>
      </c>
      <c r="CV8" s="19">
        <f t="shared" si="4"/>
        <v>42</v>
      </c>
      <c r="CW8" s="19">
        <f t="shared" si="4"/>
        <v>195.5</v>
      </c>
      <c r="CX8" s="19">
        <f t="shared" si="4"/>
        <v>457</v>
      </c>
      <c r="CY8" s="19">
        <f t="shared" si="4"/>
        <v>43</v>
      </c>
      <c r="CZ8" s="19">
        <f t="shared" si="4"/>
        <v>2080</v>
      </c>
      <c r="DA8" s="19">
        <f t="shared" si="4"/>
        <v>190.5</v>
      </c>
      <c r="DB8" s="19">
        <f t="shared" si="4"/>
        <v>303.5</v>
      </c>
      <c r="DC8" s="19">
        <f t="shared" si="4"/>
        <v>150.5</v>
      </c>
      <c r="DD8" s="19">
        <f t="shared" si="4"/>
        <v>149.5</v>
      </c>
      <c r="DE8" s="19">
        <f t="shared" si="4"/>
        <v>382</v>
      </c>
      <c r="DF8" s="19">
        <f t="shared" si="4"/>
        <v>21143.5</v>
      </c>
      <c r="DG8" s="19">
        <f t="shared" si="4"/>
        <v>80.5</v>
      </c>
      <c r="DH8" s="19">
        <f t="shared" si="4"/>
        <v>1989</v>
      </c>
      <c r="DI8" s="19">
        <f t="shared" si="4"/>
        <v>2644.5</v>
      </c>
      <c r="DJ8" s="19">
        <f t="shared" si="4"/>
        <v>634.5</v>
      </c>
      <c r="DK8" s="19">
        <f t="shared" si="4"/>
        <v>465.5</v>
      </c>
      <c r="DL8" s="19">
        <f t="shared" si="4"/>
        <v>5892.5</v>
      </c>
      <c r="DM8" s="19">
        <f t="shared" si="4"/>
        <v>236.5</v>
      </c>
      <c r="DN8" s="19">
        <f t="shared" si="4"/>
        <v>1374</v>
      </c>
      <c r="DO8" s="19">
        <f t="shared" si="4"/>
        <v>3256</v>
      </c>
      <c r="DP8" s="19">
        <f t="shared" si="4"/>
        <v>196.5</v>
      </c>
      <c r="DQ8" s="19">
        <f t="shared" si="4"/>
        <v>655.5</v>
      </c>
      <c r="DR8" s="19">
        <f t="shared" si="4"/>
        <v>1425.5</v>
      </c>
      <c r="DS8" s="19">
        <f t="shared" si="4"/>
        <v>740</v>
      </c>
      <c r="DT8" s="19">
        <f t="shared" si="4"/>
        <v>167</v>
      </c>
      <c r="DU8" s="19">
        <f t="shared" si="4"/>
        <v>360</v>
      </c>
      <c r="DV8" s="19">
        <f t="shared" si="4"/>
        <v>209</v>
      </c>
      <c r="DW8" s="19">
        <f t="shared" si="4"/>
        <v>321</v>
      </c>
      <c r="DX8" s="19">
        <f t="shared" si="4"/>
        <v>157.5</v>
      </c>
      <c r="DY8" s="19">
        <f t="shared" si="4"/>
        <v>330.5</v>
      </c>
      <c r="DZ8" s="19">
        <f t="shared" si="4"/>
        <v>803</v>
      </c>
      <c r="EA8" s="19">
        <f t="shared" ref="EA8:FF8" si="5">EA4+EA5+EA7</f>
        <v>624.5</v>
      </c>
      <c r="EB8" s="19">
        <f t="shared" si="5"/>
        <v>596</v>
      </c>
      <c r="EC8" s="19">
        <f t="shared" si="5"/>
        <v>311</v>
      </c>
      <c r="ED8" s="19">
        <f t="shared" si="5"/>
        <v>1638</v>
      </c>
      <c r="EE8" s="19">
        <f t="shared" si="5"/>
        <v>180.5</v>
      </c>
      <c r="EF8" s="19">
        <f t="shared" si="5"/>
        <v>1485.5</v>
      </c>
      <c r="EG8" s="19">
        <f t="shared" si="5"/>
        <v>280.5</v>
      </c>
      <c r="EH8" s="19">
        <f t="shared" si="5"/>
        <v>215</v>
      </c>
      <c r="EI8" s="19">
        <f t="shared" si="5"/>
        <v>15225.5</v>
      </c>
      <c r="EJ8" s="19">
        <f t="shared" si="5"/>
        <v>10173.5</v>
      </c>
      <c r="EK8" s="19">
        <f t="shared" si="5"/>
        <v>707</v>
      </c>
      <c r="EL8" s="19">
        <f t="shared" si="5"/>
        <v>475</v>
      </c>
      <c r="EM8" s="19">
        <f t="shared" si="5"/>
        <v>422</v>
      </c>
      <c r="EN8" s="19">
        <f t="shared" si="5"/>
        <v>1111</v>
      </c>
      <c r="EO8" s="19">
        <f t="shared" si="5"/>
        <v>358.5</v>
      </c>
      <c r="EP8" s="19">
        <f t="shared" si="5"/>
        <v>385.5</v>
      </c>
      <c r="EQ8" s="19">
        <f t="shared" si="5"/>
        <v>2613.5</v>
      </c>
      <c r="ER8" s="19">
        <f t="shared" si="5"/>
        <v>291.5</v>
      </c>
      <c r="ES8" s="19">
        <f t="shared" si="5"/>
        <v>141</v>
      </c>
      <c r="ET8" s="19">
        <f t="shared" si="5"/>
        <v>215</v>
      </c>
      <c r="EU8" s="19">
        <f t="shared" si="5"/>
        <v>570.5</v>
      </c>
      <c r="EV8" s="19">
        <f t="shared" si="5"/>
        <v>72</v>
      </c>
      <c r="EW8" s="19">
        <f t="shared" si="5"/>
        <v>894</v>
      </c>
      <c r="EX8" s="19">
        <f t="shared" si="5"/>
        <v>171.5</v>
      </c>
      <c r="EY8" s="19">
        <f t="shared" si="5"/>
        <v>805</v>
      </c>
      <c r="EZ8" s="19">
        <f t="shared" si="5"/>
        <v>142</v>
      </c>
      <c r="FA8" s="19">
        <f t="shared" si="5"/>
        <v>3453</v>
      </c>
      <c r="FB8" s="19">
        <f t="shared" si="5"/>
        <v>340.5</v>
      </c>
      <c r="FC8" s="19">
        <f t="shared" si="5"/>
        <v>2135</v>
      </c>
      <c r="FD8" s="19">
        <f t="shared" si="5"/>
        <v>361.5</v>
      </c>
      <c r="FE8" s="19">
        <f t="shared" si="5"/>
        <v>94</v>
      </c>
      <c r="FF8" s="19">
        <f t="shared" si="5"/>
        <v>202.5</v>
      </c>
      <c r="FG8" s="19">
        <f t="shared" ref="FG8:FX8" si="6">FG4+FG5+FG7</f>
        <v>128</v>
      </c>
      <c r="FH8" s="19">
        <f t="shared" si="6"/>
        <v>80</v>
      </c>
      <c r="FI8" s="19">
        <f t="shared" si="6"/>
        <v>1841</v>
      </c>
      <c r="FJ8" s="19">
        <f t="shared" si="6"/>
        <v>1983</v>
      </c>
      <c r="FK8" s="19">
        <f t="shared" si="6"/>
        <v>2526.5</v>
      </c>
      <c r="FL8" s="19">
        <f t="shared" si="6"/>
        <v>7095</v>
      </c>
      <c r="FM8" s="19">
        <f t="shared" si="6"/>
        <v>3847</v>
      </c>
      <c r="FN8" s="19">
        <f t="shared" si="6"/>
        <v>22107.5</v>
      </c>
      <c r="FO8" s="19">
        <f t="shared" si="6"/>
        <v>1109.5</v>
      </c>
      <c r="FP8" s="19">
        <f t="shared" si="6"/>
        <v>2254.5</v>
      </c>
      <c r="FQ8" s="19">
        <f t="shared" si="6"/>
        <v>940.5</v>
      </c>
      <c r="FR8" s="19">
        <f t="shared" si="6"/>
        <v>175.5</v>
      </c>
      <c r="FS8" s="19">
        <f t="shared" si="6"/>
        <v>210.5</v>
      </c>
      <c r="FT8" s="19">
        <f t="shared" si="6"/>
        <v>73</v>
      </c>
      <c r="FU8" s="19">
        <f t="shared" si="6"/>
        <v>849</v>
      </c>
      <c r="FV8" s="19">
        <f t="shared" si="6"/>
        <v>713.5</v>
      </c>
      <c r="FW8" s="19">
        <f t="shared" si="6"/>
        <v>184</v>
      </c>
      <c r="FX8" s="19">
        <f t="shared" si="6"/>
        <v>59</v>
      </c>
      <c r="FY8" s="15"/>
      <c r="FZ8" s="15">
        <f t="shared" si="0"/>
        <v>855509.5</v>
      </c>
      <c r="GA8" s="15"/>
      <c r="GB8" s="15"/>
      <c r="GC8" s="15"/>
      <c r="GD8" s="15"/>
      <c r="GE8" s="15"/>
    </row>
    <row r="9" spans="1:187" s="20" customFormat="1" x14ac:dyDescent="0.2">
      <c r="A9" s="7" t="s">
        <v>431</v>
      </c>
      <c r="B9" s="13" t="s">
        <v>432</v>
      </c>
      <c r="C9" s="19">
        <v>2274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1625</v>
      </c>
      <c r="S9" s="19">
        <v>3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1852</v>
      </c>
      <c r="Z9" s="19">
        <v>0</v>
      </c>
      <c r="AA9" s="19">
        <v>0</v>
      </c>
      <c r="AB9" s="19">
        <v>71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256</v>
      </c>
      <c r="AQ9" s="19">
        <v>0</v>
      </c>
      <c r="AR9" s="19">
        <v>1924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265.5</v>
      </c>
      <c r="BD9" s="19">
        <v>0</v>
      </c>
      <c r="BE9" s="19">
        <v>0</v>
      </c>
      <c r="BF9" s="19">
        <v>817.5</v>
      </c>
      <c r="BG9" s="19">
        <v>0</v>
      </c>
      <c r="BH9" s="19">
        <v>30.5</v>
      </c>
      <c r="BI9" s="19">
        <v>5</v>
      </c>
      <c r="BJ9" s="19">
        <v>0</v>
      </c>
      <c r="BK9" s="19">
        <v>8202.5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284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806</v>
      </c>
      <c r="CL9" s="19">
        <v>11</v>
      </c>
      <c r="CM9" s="19">
        <v>40.5</v>
      </c>
      <c r="CN9" s="19">
        <v>260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364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19">
        <v>1</v>
      </c>
      <c r="DJ9" s="19">
        <v>1</v>
      </c>
      <c r="DK9" s="19">
        <v>0</v>
      </c>
      <c r="DL9" s="19">
        <v>0</v>
      </c>
      <c r="DM9" s="19">
        <v>0</v>
      </c>
      <c r="DN9" s="19">
        <v>0</v>
      </c>
      <c r="DO9" s="19">
        <v>0</v>
      </c>
      <c r="DP9" s="19">
        <v>0</v>
      </c>
      <c r="DQ9" s="19">
        <v>0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19">
        <v>0</v>
      </c>
      <c r="DX9" s="19">
        <v>0</v>
      </c>
      <c r="DY9" s="19">
        <v>0</v>
      </c>
      <c r="DZ9" s="19">
        <v>0</v>
      </c>
      <c r="EA9" s="19">
        <v>0</v>
      </c>
      <c r="EB9" s="19">
        <v>0</v>
      </c>
      <c r="EC9" s="19">
        <v>0</v>
      </c>
      <c r="ED9" s="19">
        <v>0</v>
      </c>
      <c r="EE9" s="19">
        <v>0</v>
      </c>
      <c r="EF9" s="19">
        <v>0</v>
      </c>
      <c r="EG9" s="19">
        <v>0</v>
      </c>
      <c r="EH9" s="19">
        <v>0</v>
      </c>
      <c r="EI9" s="19">
        <v>0</v>
      </c>
      <c r="EJ9" s="19">
        <v>215.5</v>
      </c>
      <c r="EK9" s="19">
        <v>0</v>
      </c>
      <c r="EL9" s="19">
        <v>0</v>
      </c>
      <c r="EM9" s="19">
        <v>0</v>
      </c>
      <c r="EN9" s="19">
        <v>113</v>
      </c>
      <c r="EO9" s="19">
        <v>0</v>
      </c>
      <c r="EP9" s="19">
        <v>0</v>
      </c>
      <c r="EQ9" s="19">
        <v>0</v>
      </c>
      <c r="ER9" s="19">
        <v>0</v>
      </c>
      <c r="ES9" s="19">
        <v>0</v>
      </c>
      <c r="ET9" s="19">
        <v>0</v>
      </c>
      <c r="EU9" s="19">
        <v>0</v>
      </c>
      <c r="EV9" s="19">
        <v>0</v>
      </c>
      <c r="EW9" s="19">
        <v>0</v>
      </c>
      <c r="EX9" s="19">
        <v>0</v>
      </c>
      <c r="EY9" s="19">
        <v>545</v>
      </c>
      <c r="EZ9" s="19">
        <v>0</v>
      </c>
      <c r="FA9" s="19">
        <v>0</v>
      </c>
      <c r="FB9" s="19">
        <v>0</v>
      </c>
      <c r="FC9" s="19">
        <v>0</v>
      </c>
      <c r="FD9" s="19">
        <v>0</v>
      </c>
      <c r="FE9" s="19">
        <v>0</v>
      </c>
      <c r="FF9" s="19">
        <v>0</v>
      </c>
      <c r="FG9" s="19">
        <v>0</v>
      </c>
      <c r="FH9" s="19">
        <v>0</v>
      </c>
      <c r="FI9" s="19">
        <v>0</v>
      </c>
      <c r="FJ9" s="19">
        <v>0</v>
      </c>
      <c r="FK9" s="19">
        <v>0</v>
      </c>
      <c r="FL9" s="19">
        <v>0</v>
      </c>
      <c r="FM9" s="19">
        <v>0</v>
      </c>
      <c r="FN9" s="19">
        <v>0</v>
      </c>
      <c r="FO9" s="19">
        <v>0</v>
      </c>
      <c r="FP9" s="19">
        <v>0</v>
      </c>
      <c r="FQ9" s="19">
        <v>0</v>
      </c>
      <c r="FR9" s="19">
        <v>0</v>
      </c>
      <c r="FS9" s="19">
        <v>0</v>
      </c>
      <c r="FT9" s="19">
        <v>0</v>
      </c>
      <c r="FU9" s="19">
        <v>0</v>
      </c>
      <c r="FV9" s="19">
        <v>0</v>
      </c>
      <c r="FW9" s="19">
        <v>0</v>
      </c>
      <c r="FX9" s="19">
        <v>0</v>
      </c>
      <c r="FY9" s="17"/>
      <c r="FZ9" s="15">
        <f t="shared" si="0"/>
        <v>19967</v>
      </c>
      <c r="GA9" s="15"/>
      <c r="GB9" s="15"/>
      <c r="GC9" s="15"/>
      <c r="GD9" s="15"/>
      <c r="GE9" s="15"/>
    </row>
    <row r="10" spans="1:187" x14ac:dyDescent="0.2">
      <c r="A10" s="7" t="s">
        <v>433</v>
      </c>
      <c r="B10" s="13" t="s">
        <v>434</v>
      </c>
      <c r="C10" s="21">
        <v>3</v>
      </c>
      <c r="D10" s="21">
        <v>2</v>
      </c>
      <c r="E10" s="21">
        <v>0</v>
      </c>
      <c r="F10" s="21">
        <v>1.5</v>
      </c>
      <c r="G10" s="21">
        <v>1</v>
      </c>
      <c r="H10" s="21">
        <v>2</v>
      </c>
      <c r="I10" s="21">
        <v>6.5</v>
      </c>
      <c r="J10" s="21">
        <v>1</v>
      </c>
      <c r="K10" s="21">
        <v>0</v>
      </c>
      <c r="L10" s="21">
        <v>1</v>
      </c>
      <c r="M10" s="21">
        <v>0</v>
      </c>
      <c r="N10" s="21">
        <v>18</v>
      </c>
      <c r="O10" s="21">
        <v>0</v>
      </c>
      <c r="P10" s="21">
        <v>0</v>
      </c>
      <c r="Q10" s="21">
        <v>137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1</v>
      </c>
      <c r="Z10" s="21">
        <v>1</v>
      </c>
      <c r="AA10" s="21">
        <v>0</v>
      </c>
      <c r="AB10" s="21">
        <v>0</v>
      </c>
      <c r="AC10" s="21">
        <v>0</v>
      </c>
      <c r="AD10" s="21">
        <v>0</v>
      </c>
      <c r="AE10" s="21">
        <v>1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1</v>
      </c>
      <c r="AP10" s="21">
        <v>72</v>
      </c>
      <c r="AQ10" s="21">
        <v>0</v>
      </c>
      <c r="AR10" s="21">
        <v>2</v>
      </c>
      <c r="AS10" s="21">
        <v>1</v>
      </c>
      <c r="AT10" s="21">
        <v>2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1</v>
      </c>
      <c r="BA10" s="21">
        <v>8</v>
      </c>
      <c r="BB10" s="21">
        <v>1.5</v>
      </c>
      <c r="BC10" s="21">
        <v>5</v>
      </c>
      <c r="BD10" s="21">
        <v>0</v>
      </c>
      <c r="BE10" s="21">
        <v>0</v>
      </c>
      <c r="BF10" s="21">
        <v>14.5</v>
      </c>
      <c r="BG10" s="21">
        <v>0</v>
      </c>
      <c r="BH10" s="21">
        <v>0</v>
      </c>
      <c r="BI10" s="21">
        <v>1</v>
      </c>
      <c r="BJ10" s="21">
        <v>3</v>
      </c>
      <c r="BK10" s="21">
        <v>27.5</v>
      </c>
      <c r="BL10" s="21">
        <v>8</v>
      </c>
      <c r="BM10" s="21">
        <v>0</v>
      </c>
      <c r="BN10" s="21">
        <v>0</v>
      </c>
      <c r="BO10" s="21">
        <v>1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1</v>
      </c>
      <c r="BX10" s="21">
        <v>0</v>
      </c>
      <c r="BY10" s="21">
        <v>0</v>
      </c>
      <c r="BZ10" s="21">
        <v>0</v>
      </c>
      <c r="CA10" s="21">
        <v>0</v>
      </c>
      <c r="CB10" s="21">
        <v>29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57.5</v>
      </c>
      <c r="CO10" s="21">
        <v>22.5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2</v>
      </c>
      <c r="CV10" s="21">
        <v>0</v>
      </c>
      <c r="CW10" s="21">
        <v>0</v>
      </c>
      <c r="CX10" s="21">
        <v>1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24.5</v>
      </c>
      <c r="DG10" s="21">
        <v>0</v>
      </c>
      <c r="DH10" s="21">
        <v>0</v>
      </c>
      <c r="DI10" s="21">
        <v>2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0</v>
      </c>
      <c r="DT10" s="21">
        <v>0</v>
      </c>
      <c r="DU10" s="21">
        <v>0</v>
      </c>
      <c r="DV10" s="21">
        <v>0</v>
      </c>
      <c r="DW10" s="21">
        <v>0</v>
      </c>
      <c r="DX10" s="21">
        <v>0</v>
      </c>
      <c r="DY10" s="21">
        <v>0</v>
      </c>
      <c r="DZ10" s="21">
        <v>1</v>
      </c>
      <c r="EA10" s="21">
        <v>0</v>
      </c>
      <c r="EB10" s="21">
        <v>0</v>
      </c>
      <c r="EC10" s="21">
        <v>0</v>
      </c>
      <c r="ED10" s="21">
        <v>0</v>
      </c>
      <c r="EE10" s="21">
        <v>3</v>
      </c>
      <c r="EF10" s="21">
        <v>1</v>
      </c>
      <c r="EG10" s="21">
        <v>0</v>
      </c>
      <c r="EH10" s="21">
        <v>1</v>
      </c>
      <c r="EI10" s="21">
        <v>4</v>
      </c>
      <c r="EJ10" s="21">
        <v>12</v>
      </c>
      <c r="EK10" s="21">
        <v>0</v>
      </c>
      <c r="EL10" s="21">
        <v>0</v>
      </c>
      <c r="EM10" s="21">
        <v>0</v>
      </c>
      <c r="EN10" s="21">
        <v>0</v>
      </c>
      <c r="EO10" s="21">
        <v>0</v>
      </c>
      <c r="EP10" s="21">
        <v>0</v>
      </c>
      <c r="EQ10" s="21">
        <v>0</v>
      </c>
      <c r="ER10" s="21">
        <v>1</v>
      </c>
      <c r="ES10" s="21">
        <v>0</v>
      </c>
      <c r="ET10" s="21">
        <v>0</v>
      </c>
      <c r="EU10" s="21">
        <v>0</v>
      </c>
      <c r="EV10" s="21">
        <v>0</v>
      </c>
      <c r="EW10" s="21">
        <v>0</v>
      </c>
      <c r="EX10" s="21">
        <v>0</v>
      </c>
      <c r="EY10" s="21">
        <v>0</v>
      </c>
      <c r="EZ10" s="21">
        <v>0</v>
      </c>
      <c r="FA10" s="21">
        <v>1</v>
      </c>
      <c r="FB10" s="21">
        <v>0</v>
      </c>
      <c r="FC10" s="21">
        <v>0</v>
      </c>
      <c r="FD10" s="21">
        <v>0</v>
      </c>
      <c r="FE10" s="21">
        <v>0</v>
      </c>
      <c r="FF10" s="21">
        <v>0</v>
      </c>
      <c r="FG10" s="21">
        <v>0</v>
      </c>
      <c r="FH10" s="21">
        <v>0</v>
      </c>
      <c r="FI10" s="21">
        <v>1</v>
      </c>
      <c r="FJ10" s="21">
        <v>0</v>
      </c>
      <c r="FK10" s="21">
        <v>0</v>
      </c>
      <c r="FL10" s="21">
        <v>0</v>
      </c>
      <c r="FM10" s="21">
        <v>0</v>
      </c>
      <c r="FN10" s="21">
        <v>5.5</v>
      </c>
      <c r="FO10" s="21">
        <v>0</v>
      </c>
      <c r="FP10" s="21">
        <v>0</v>
      </c>
      <c r="FQ10" s="21">
        <v>0</v>
      </c>
      <c r="FR10" s="21">
        <v>0</v>
      </c>
      <c r="FS10" s="21">
        <v>0</v>
      </c>
      <c r="FT10" s="21">
        <v>0</v>
      </c>
      <c r="FU10" s="21">
        <v>0</v>
      </c>
      <c r="FV10" s="21">
        <v>0</v>
      </c>
      <c r="FW10" s="21">
        <v>0</v>
      </c>
      <c r="FX10" s="21">
        <v>0</v>
      </c>
      <c r="FY10" s="21">
        <v>0</v>
      </c>
      <c r="FZ10" s="15">
        <f t="shared" si="0"/>
        <v>494.5</v>
      </c>
      <c r="GA10" s="15"/>
      <c r="GB10" s="15"/>
      <c r="GC10" s="15"/>
      <c r="GD10" s="15"/>
      <c r="GE10" s="15"/>
    </row>
    <row r="11" spans="1:187" x14ac:dyDescent="0.2">
      <c r="A11" s="8" t="s">
        <v>435</v>
      </c>
      <c r="B11" s="13" t="s">
        <v>436</v>
      </c>
      <c r="C11" s="15">
        <f>C8-C9-C10</f>
        <v>6370</v>
      </c>
      <c r="D11" s="15">
        <f t="shared" ref="D11:BO11" si="7">D8-D9-D10</f>
        <v>37392</v>
      </c>
      <c r="E11" s="15">
        <f t="shared" si="7"/>
        <v>6075.5</v>
      </c>
      <c r="F11" s="15">
        <f t="shared" si="7"/>
        <v>18594</v>
      </c>
      <c r="G11" s="15">
        <f t="shared" si="7"/>
        <v>1069</v>
      </c>
      <c r="H11" s="15">
        <f t="shared" si="7"/>
        <v>1019</v>
      </c>
      <c r="I11" s="15">
        <f t="shared" si="7"/>
        <v>8482.5</v>
      </c>
      <c r="J11" s="15">
        <f t="shared" si="7"/>
        <v>2302</v>
      </c>
      <c r="K11" s="15">
        <f t="shared" si="7"/>
        <v>271</v>
      </c>
      <c r="L11" s="15">
        <f t="shared" si="7"/>
        <v>2402.5</v>
      </c>
      <c r="M11" s="15">
        <f t="shared" si="7"/>
        <v>1210.5</v>
      </c>
      <c r="N11" s="15">
        <f t="shared" si="7"/>
        <v>54233</v>
      </c>
      <c r="O11" s="15">
        <f t="shared" si="7"/>
        <v>14424.5</v>
      </c>
      <c r="P11" s="15">
        <f t="shared" si="7"/>
        <v>220.5</v>
      </c>
      <c r="Q11" s="15">
        <f t="shared" si="7"/>
        <v>37464.5</v>
      </c>
      <c r="R11" s="15">
        <f t="shared" si="7"/>
        <v>508</v>
      </c>
      <c r="S11" s="15">
        <f t="shared" si="7"/>
        <v>1680.5</v>
      </c>
      <c r="T11" s="15">
        <f t="shared" si="7"/>
        <v>139</v>
      </c>
      <c r="U11" s="15">
        <f t="shared" si="7"/>
        <v>53</v>
      </c>
      <c r="V11" s="15">
        <f t="shared" si="7"/>
        <v>277</v>
      </c>
      <c r="W11" s="15">
        <f t="shared" si="7"/>
        <v>80</v>
      </c>
      <c r="X11" s="15">
        <f t="shared" si="7"/>
        <v>39</v>
      </c>
      <c r="Y11" s="15">
        <f t="shared" si="7"/>
        <v>454.5</v>
      </c>
      <c r="Z11" s="15">
        <f t="shared" si="7"/>
        <v>213.5</v>
      </c>
      <c r="AA11" s="15">
        <f t="shared" si="7"/>
        <v>31033.5</v>
      </c>
      <c r="AB11" s="15">
        <f t="shared" si="7"/>
        <v>29992.5</v>
      </c>
      <c r="AC11" s="15">
        <f t="shared" si="7"/>
        <v>984</v>
      </c>
      <c r="AD11" s="15">
        <f t="shared" si="7"/>
        <v>1250.5</v>
      </c>
      <c r="AE11" s="15">
        <f t="shared" si="7"/>
        <v>102.5</v>
      </c>
      <c r="AF11" s="15">
        <f t="shared" si="7"/>
        <v>181.5</v>
      </c>
      <c r="AG11" s="15">
        <f t="shared" si="7"/>
        <v>658</v>
      </c>
      <c r="AH11" s="15">
        <f t="shared" si="7"/>
        <v>1073</v>
      </c>
      <c r="AI11" s="15">
        <f t="shared" si="7"/>
        <v>326</v>
      </c>
      <c r="AJ11" s="15">
        <f t="shared" si="7"/>
        <v>146</v>
      </c>
      <c r="AK11" s="15">
        <f t="shared" si="7"/>
        <v>191</v>
      </c>
      <c r="AL11" s="15">
        <f t="shared" si="7"/>
        <v>247.5</v>
      </c>
      <c r="AM11" s="15">
        <f t="shared" si="7"/>
        <v>421.5</v>
      </c>
      <c r="AN11" s="15">
        <f t="shared" si="7"/>
        <v>366</v>
      </c>
      <c r="AO11" s="15">
        <f t="shared" si="7"/>
        <v>4676.5</v>
      </c>
      <c r="AP11" s="15">
        <f t="shared" si="7"/>
        <v>86844</v>
      </c>
      <c r="AQ11" s="15">
        <f t="shared" si="7"/>
        <v>218.5</v>
      </c>
      <c r="AR11" s="15">
        <f t="shared" si="7"/>
        <v>63331</v>
      </c>
      <c r="AS11" s="15">
        <f t="shared" si="7"/>
        <v>6556.5</v>
      </c>
      <c r="AT11" s="15">
        <f t="shared" si="7"/>
        <v>2197</v>
      </c>
      <c r="AU11" s="15">
        <f t="shared" si="7"/>
        <v>223</v>
      </c>
      <c r="AV11" s="15">
        <f t="shared" si="7"/>
        <v>309.5</v>
      </c>
      <c r="AW11" s="15">
        <f t="shared" si="7"/>
        <v>227.5</v>
      </c>
      <c r="AX11" s="15">
        <f t="shared" si="7"/>
        <v>37.5</v>
      </c>
      <c r="AY11" s="15">
        <f t="shared" si="7"/>
        <v>444.5</v>
      </c>
      <c r="AZ11" s="15">
        <f t="shared" si="7"/>
        <v>11347.5</v>
      </c>
      <c r="BA11" s="15">
        <f t="shared" si="7"/>
        <v>9292.5</v>
      </c>
      <c r="BB11" s="15">
        <f t="shared" si="7"/>
        <v>8083.5</v>
      </c>
      <c r="BC11" s="15">
        <f t="shared" si="7"/>
        <v>24645.5</v>
      </c>
      <c r="BD11" s="15">
        <f t="shared" si="7"/>
        <v>5167</v>
      </c>
      <c r="BE11" s="15">
        <f t="shared" si="7"/>
        <v>1393</v>
      </c>
      <c r="BF11" s="15">
        <f t="shared" si="7"/>
        <v>24709</v>
      </c>
      <c r="BG11" s="15">
        <f t="shared" si="7"/>
        <v>1038.5</v>
      </c>
      <c r="BH11" s="15">
        <f t="shared" si="7"/>
        <v>575.5</v>
      </c>
      <c r="BI11" s="15">
        <f t="shared" si="7"/>
        <v>226.5</v>
      </c>
      <c r="BJ11" s="15">
        <f t="shared" si="7"/>
        <v>6433</v>
      </c>
      <c r="BK11" s="15">
        <f t="shared" si="7"/>
        <v>17504</v>
      </c>
      <c r="BL11" s="15">
        <f t="shared" si="7"/>
        <v>197</v>
      </c>
      <c r="BM11" s="15">
        <f t="shared" si="7"/>
        <v>264.5</v>
      </c>
      <c r="BN11" s="15">
        <f t="shared" si="7"/>
        <v>3495</v>
      </c>
      <c r="BO11" s="15">
        <f t="shared" si="7"/>
        <v>1308.5</v>
      </c>
      <c r="BP11" s="15">
        <f t="shared" ref="BP11:EA11" si="8">BP8-BP9-BP10</f>
        <v>211</v>
      </c>
      <c r="BQ11" s="15">
        <f t="shared" si="8"/>
        <v>5517</v>
      </c>
      <c r="BR11" s="15">
        <f t="shared" si="8"/>
        <v>4650</v>
      </c>
      <c r="BS11" s="15">
        <f t="shared" si="8"/>
        <v>1232.5</v>
      </c>
      <c r="BT11" s="15">
        <f t="shared" si="8"/>
        <v>457.5</v>
      </c>
      <c r="BU11" s="15">
        <f t="shared" si="8"/>
        <v>435.5</v>
      </c>
      <c r="BV11" s="15">
        <f t="shared" si="8"/>
        <v>1305.5</v>
      </c>
      <c r="BW11" s="15">
        <f t="shared" si="8"/>
        <v>2027</v>
      </c>
      <c r="BX11" s="15">
        <f t="shared" si="8"/>
        <v>78.5</v>
      </c>
      <c r="BY11" s="15">
        <f t="shared" si="8"/>
        <v>495</v>
      </c>
      <c r="BZ11" s="15">
        <f t="shared" si="8"/>
        <v>200</v>
      </c>
      <c r="CA11" s="15">
        <f t="shared" si="8"/>
        <v>158.5</v>
      </c>
      <c r="CB11" s="15">
        <f t="shared" si="8"/>
        <v>79941</v>
      </c>
      <c r="CC11" s="15">
        <f t="shared" si="8"/>
        <v>173</v>
      </c>
      <c r="CD11" s="15">
        <f t="shared" si="8"/>
        <v>47.5</v>
      </c>
      <c r="CE11" s="15">
        <f t="shared" si="8"/>
        <v>141</v>
      </c>
      <c r="CF11" s="15">
        <f t="shared" si="8"/>
        <v>112.5</v>
      </c>
      <c r="CG11" s="15">
        <f t="shared" si="8"/>
        <v>209.5</v>
      </c>
      <c r="CH11" s="15">
        <f t="shared" si="8"/>
        <v>112.5</v>
      </c>
      <c r="CI11" s="15">
        <f t="shared" si="8"/>
        <v>703</v>
      </c>
      <c r="CJ11" s="15">
        <f t="shared" si="8"/>
        <v>1007.5</v>
      </c>
      <c r="CK11" s="15">
        <f t="shared" si="8"/>
        <v>4473</v>
      </c>
      <c r="CL11" s="15">
        <f t="shared" si="8"/>
        <v>1366</v>
      </c>
      <c r="CM11" s="15">
        <f t="shared" si="8"/>
        <v>784.5</v>
      </c>
      <c r="CN11" s="15">
        <f t="shared" si="8"/>
        <v>29377</v>
      </c>
      <c r="CO11" s="15">
        <f t="shared" si="8"/>
        <v>15434</v>
      </c>
      <c r="CP11" s="15">
        <f t="shared" si="8"/>
        <v>1075</v>
      </c>
      <c r="CQ11" s="15">
        <f t="shared" si="8"/>
        <v>891.5</v>
      </c>
      <c r="CR11" s="15">
        <f t="shared" si="8"/>
        <v>187</v>
      </c>
      <c r="CS11" s="15">
        <f t="shared" si="8"/>
        <v>366</v>
      </c>
      <c r="CT11" s="15">
        <f t="shared" si="8"/>
        <v>108.5</v>
      </c>
      <c r="CU11" s="15">
        <f t="shared" si="8"/>
        <v>65</v>
      </c>
      <c r="CV11" s="15">
        <f t="shared" si="8"/>
        <v>42</v>
      </c>
      <c r="CW11" s="15">
        <f t="shared" si="8"/>
        <v>195.5</v>
      </c>
      <c r="CX11" s="15">
        <f t="shared" si="8"/>
        <v>456</v>
      </c>
      <c r="CY11" s="15">
        <f t="shared" si="8"/>
        <v>43</v>
      </c>
      <c r="CZ11" s="15">
        <f t="shared" si="8"/>
        <v>2080</v>
      </c>
      <c r="DA11" s="15">
        <f t="shared" si="8"/>
        <v>190.5</v>
      </c>
      <c r="DB11" s="15">
        <f t="shared" si="8"/>
        <v>303.5</v>
      </c>
      <c r="DC11" s="15">
        <f t="shared" si="8"/>
        <v>150.5</v>
      </c>
      <c r="DD11" s="15">
        <f t="shared" si="8"/>
        <v>149.5</v>
      </c>
      <c r="DE11" s="15">
        <f t="shared" si="8"/>
        <v>382</v>
      </c>
      <c r="DF11" s="15">
        <f t="shared" si="8"/>
        <v>21119</v>
      </c>
      <c r="DG11" s="15">
        <f t="shared" si="8"/>
        <v>80.5</v>
      </c>
      <c r="DH11" s="15">
        <f t="shared" si="8"/>
        <v>1989</v>
      </c>
      <c r="DI11" s="15">
        <f t="shared" si="8"/>
        <v>2641.5</v>
      </c>
      <c r="DJ11" s="15">
        <f t="shared" si="8"/>
        <v>633.5</v>
      </c>
      <c r="DK11" s="15">
        <f t="shared" si="8"/>
        <v>465.5</v>
      </c>
      <c r="DL11" s="15">
        <f t="shared" si="8"/>
        <v>5892.5</v>
      </c>
      <c r="DM11" s="15">
        <f t="shared" si="8"/>
        <v>236.5</v>
      </c>
      <c r="DN11" s="15">
        <f t="shared" si="8"/>
        <v>1374</v>
      </c>
      <c r="DO11" s="15">
        <f t="shared" si="8"/>
        <v>3256</v>
      </c>
      <c r="DP11" s="15">
        <f t="shared" si="8"/>
        <v>196.5</v>
      </c>
      <c r="DQ11" s="15">
        <f t="shared" si="8"/>
        <v>655.5</v>
      </c>
      <c r="DR11" s="15">
        <f t="shared" si="8"/>
        <v>1425.5</v>
      </c>
      <c r="DS11" s="15">
        <f t="shared" si="8"/>
        <v>740</v>
      </c>
      <c r="DT11" s="15">
        <f t="shared" si="8"/>
        <v>167</v>
      </c>
      <c r="DU11" s="15">
        <f t="shared" si="8"/>
        <v>360</v>
      </c>
      <c r="DV11" s="15">
        <f t="shared" si="8"/>
        <v>209</v>
      </c>
      <c r="DW11" s="15">
        <f t="shared" si="8"/>
        <v>321</v>
      </c>
      <c r="DX11" s="15">
        <f t="shared" si="8"/>
        <v>157.5</v>
      </c>
      <c r="DY11" s="15">
        <f t="shared" si="8"/>
        <v>330.5</v>
      </c>
      <c r="DZ11" s="15">
        <f t="shared" si="8"/>
        <v>802</v>
      </c>
      <c r="EA11" s="15">
        <f t="shared" si="8"/>
        <v>624.5</v>
      </c>
      <c r="EB11" s="15">
        <f t="shared" ref="EB11:FX11" si="9">EB8-EB9-EB10</f>
        <v>596</v>
      </c>
      <c r="EC11" s="15">
        <f t="shared" si="9"/>
        <v>311</v>
      </c>
      <c r="ED11" s="15">
        <f t="shared" si="9"/>
        <v>1638</v>
      </c>
      <c r="EE11" s="15">
        <f t="shared" si="9"/>
        <v>177.5</v>
      </c>
      <c r="EF11" s="15">
        <f t="shared" si="9"/>
        <v>1484.5</v>
      </c>
      <c r="EG11" s="15">
        <f t="shared" si="9"/>
        <v>280.5</v>
      </c>
      <c r="EH11" s="15">
        <f t="shared" si="9"/>
        <v>214</v>
      </c>
      <c r="EI11" s="15">
        <f t="shared" si="9"/>
        <v>15221.5</v>
      </c>
      <c r="EJ11" s="15">
        <f t="shared" si="9"/>
        <v>9946</v>
      </c>
      <c r="EK11" s="15">
        <f t="shared" si="9"/>
        <v>707</v>
      </c>
      <c r="EL11" s="15">
        <f t="shared" si="9"/>
        <v>475</v>
      </c>
      <c r="EM11" s="15">
        <f t="shared" si="9"/>
        <v>422</v>
      </c>
      <c r="EN11" s="15">
        <f t="shared" si="9"/>
        <v>998</v>
      </c>
      <c r="EO11" s="15">
        <f t="shared" si="9"/>
        <v>358.5</v>
      </c>
      <c r="EP11" s="15">
        <f t="shared" si="9"/>
        <v>385.5</v>
      </c>
      <c r="EQ11" s="15">
        <f t="shared" si="9"/>
        <v>2613.5</v>
      </c>
      <c r="ER11" s="15">
        <f t="shared" si="9"/>
        <v>290.5</v>
      </c>
      <c r="ES11" s="15">
        <f t="shared" si="9"/>
        <v>141</v>
      </c>
      <c r="ET11" s="15">
        <f t="shared" si="9"/>
        <v>215</v>
      </c>
      <c r="EU11" s="15">
        <f t="shared" si="9"/>
        <v>570.5</v>
      </c>
      <c r="EV11" s="15">
        <f t="shared" si="9"/>
        <v>72</v>
      </c>
      <c r="EW11" s="15">
        <f t="shared" si="9"/>
        <v>894</v>
      </c>
      <c r="EX11" s="15">
        <f t="shared" si="9"/>
        <v>171.5</v>
      </c>
      <c r="EY11" s="15">
        <f t="shared" si="9"/>
        <v>260</v>
      </c>
      <c r="EZ11" s="15">
        <f t="shared" si="9"/>
        <v>142</v>
      </c>
      <c r="FA11" s="15">
        <f t="shared" si="9"/>
        <v>3452</v>
      </c>
      <c r="FB11" s="15">
        <f t="shared" si="9"/>
        <v>340.5</v>
      </c>
      <c r="FC11" s="15">
        <f t="shared" si="9"/>
        <v>2135</v>
      </c>
      <c r="FD11" s="15">
        <f t="shared" si="9"/>
        <v>361.5</v>
      </c>
      <c r="FE11" s="15">
        <f t="shared" si="9"/>
        <v>94</v>
      </c>
      <c r="FF11" s="15">
        <f t="shared" si="9"/>
        <v>202.5</v>
      </c>
      <c r="FG11" s="15">
        <f t="shared" si="9"/>
        <v>128</v>
      </c>
      <c r="FH11" s="15">
        <f t="shared" si="9"/>
        <v>80</v>
      </c>
      <c r="FI11" s="15">
        <f t="shared" si="9"/>
        <v>1840</v>
      </c>
      <c r="FJ11" s="15">
        <f t="shared" si="9"/>
        <v>1983</v>
      </c>
      <c r="FK11" s="15">
        <f t="shared" si="9"/>
        <v>2526.5</v>
      </c>
      <c r="FL11" s="15">
        <f t="shared" si="9"/>
        <v>7095</v>
      </c>
      <c r="FM11" s="15">
        <f t="shared" si="9"/>
        <v>3847</v>
      </c>
      <c r="FN11" s="15">
        <f t="shared" si="9"/>
        <v>22102</v>
      </c>
      <c r="FO11" s="15">
        <f t="shared" si="9"/>
        <v>1109.5</v>
      </c>
      <c r="FP11" s="15">
        <f t="shared" si="9"/>
        <v>2254.5</v>
      </c>
      <c r="FQ11" s="15">
        <f t="shared" si="9"/>
        <v>940.5</v>
      </c>
      <c r="FR11" s="15">
        <f t="shared" si="9"/>
        <v>175.5</v>
      </c>
      <c r="FS11" s="15">
        <f t="shared" si="9"/>
        <v>210.5</v>
      </c>
      <c r="FT11" s="15">
        <f t="shared" si="9"/>
        <v>73</v>
      </c>
      <c r="FU11" s="15">
        <f t="shared" si="9"/>
        <v>849</v>
      </c>
      <c r="FV11" s="15">
        <f t="shared" si="9"/>
        <v>713.5</v>
      </c>
      <c r="FW11" s="15">
        <f t="shared" si="9"/>
        <v>184</v>
      </c>
      <c r="FX11" s="15">
        <f t="shared" si="9"/>
        <v>59</v>
      </c>
      <c r="FY11" s="15"/>
      <c r="FZ11" s="15">
        <f t="shared" si="0"/>
        <v>835048</v>
      </c>
      <c r="GA11" s="16"/>
      <c r="GB11" s="16"/>
      <c r="GC11" s="16"/>
      <c r="GD11" s="16"/>
      <c r="GE11" s="15"/>
    </row>
    <row r="12" spans="1:187" x14ac:dyDescent="0.2">
      <c r="A12" s="8" t="s">
        <v>437</v>
      </c>
      <c r="B12" s="15" t="s">
        <v>438</v>
      </c>
      <c r="C12" s="22">
        <v>2408</v>
      </c>
      <c r="D12" s="22">
        <v>8300</v>
      </c>
      <c r="E12" s="22">
        <v>2953</v>
      </c>
      <c r="F12" s="22">
        <v>3759</v>
      </c>
      <c r="G12" s="22">
        <v>179</v>
      </c>
      <c r="H12" s="22">
        <v>126</v>
      </c>
      <c r="I12" s="22">
        <v>3795</v>
      </c>
      <c r="J12" s="22">
        <v>977</v>
      </c>
      <c r="K12" s="22">
        <v>86</v>
      </c>
      <c r="L12" s="22">
        <v>770</v>
      </c>
      <c r="M12" s="22">
        <v>568</v>
      </c>
      <c r="N12" s="22">
        <v>7359</v>
      </c>
      <c r="O12" s="22">
        <v>1218</v>
      </c>
      <c r="P12" s="22">
        <v>55</v>
      </c>
      <c r="Q12" s="22">
        <v>16678</v>
      </c>
      <c r="R12" s="22">
        <v>305</v>
      </c>
      <c r="S12" s="22">
        <v>517</v>
      </c>
      <c r="T12" s="22">
        <v>41</v>
      </c>
      <c r="U12" s="22">
        <v>18</v>
      </c>
      <c r="V12" s="22">
        <v>83</v>
      </c>
      <c r="W12" s="22">
        <v>25</v>
      </c>
      <c r="X12" s="22">
        <v>9</v>
      </c>
      <c r="Y12" s="22">
        <v>461</v>
      </c>
      <c r="Z12" s="22">
        <v>54</v>
      </c>
      <c r="AA12" s="22">
        <v>4357</v>
      </c>
      <c r="AB12" s="22">
        <v>3099</v>
      </c>
      <c r="AC12" s="23">
        <v>126</v>
      </c>
      <c r="AD12" s="23">
        <v>256</v>
      </c>
      <c r="AE12" s="23">
        <v>22</v>
      </c>
      <c r="AF12" s="23">
        <v>25</v>
      </c>
      <c r="AG12" s="23">
        <v>62</v>
      </c>
      <c r="AH12" s="22">
        <v>315</v>
      </c>
      <c r="AI12" s="22">
        <v>88</v>
      </c>
      <c r="AJ12" s="22">
        <v>61</v>
      </c>
      <c r="AK12" s="22">
        <v>93</v>
      </c>
      <c r="AL12" s="22">
        <v>129</v>
      </c>
      <c r="AM12" s="22">
        <v>196</v>
      </c>
      <c r="AN12" s="22">
        <v>112</v>
      </c>
      <c r="AO12" s="22">
        <v>1406</v>
      </c>
      <c r="AP12" s="22">
        <v>29117</v>
      </c>
      <c r="AQ12" s="22">
        <v>44</v>
      </c>
      <c r="AR12" s="22">
        <v>3765</v>
      </c>
      <c r="AS12" s="22">
        <v>940</v>
      </c>
      <c r="AT12" s="22">
        <v>200</v>
      </c>
      <c r="AU12" s="22">
        <v>38</v>
      </c>
      <c r="AV12" s="22">
        <v>73</v>
      </c>
      <c r="AW12" s="22">
        <v>34</v>
      </c>
      <c r="AX12" s="22">
        <v>13</v>
      </c>
      <c r="AY12" s="22">
        <v>93</v>
      </c>
      <c r="AZ12" s="22">
        <v>5132</v>
      </c>
      <c r="BA12" s="22">
        <v>2089</v>
      </c>
      <c r="BB12" s="22">
        <v>1683</v>
      </c>
      <c r="BC12" s="22">
        <v>8647</v>
      </c>
      <c r="BD12" s="22">
        <v>371</v>
      </c>
      <c r="BE12" s="22">
        <v>232</v>
      </c>
      <c r="BF12" s="22">
        <v>1529</v>
      </c>
      <c r="BG12" s="22">
        <v>313</v>
      </c>
      <c r="BH12" s="22">
        <v>69</v>
      </c>
      <c r="BI12" s="22">
        <v>63</v>
      </c>
      <c r="BJ12" s="22">
        <v>320</v>
      </c>
      <c r="BK12" s="22">
        <v>2915</v>
      </c>
      <c r="BL12" s="22">
        <v>28</v>
      </c>
      <c r="BM12" s="22">
        <v>58</v>
      </c>
      <c r="BN12" s="22">
        <v>1098</v>
      </c>
      <c r="BO12" s="22">
        <v>393</v>
      </c>
      <c r="BP12" s="22">
        <v>47</v>
      </c>
      <c r="BQ12" s="22">
        <v>1091</v>
      </c>
      <c r="BR12" s="22">
        <v>1048</v>
      </c>
      <c r="BS12" s="22">
        <v>370</v>
      </c>
      <c r="BT12" s="22">
        <v>74</v>
      </c>
      <c r="BU12" s="22">
        <v>62</v>
      </c>
      <c r="BV12" s="22">
        <v>189</v>
      </c>
      <c r="BW12" s="22">
        <v>240</v>
      </c>
      <c r="BX12" s="22">
        <v>11</v>
      </c>
      <c r="BY12" s="22">
        <v>240</v>
      </c>
      <c r="BZ12" s="22">
        <v>60</v>
      </c>
      <c r="CA12" s="22">
        <v>41</v>
      </c>
      <c r="CB12" s="22">
        <v>12747</v>
      </c>
      <c r="CC12" s="22">
        <v>43</v>
      </c>
      <c r="CD12" s="22">
        <v>20</v>
      </c>
      <c r="CE12" s="22">
        <v>34</v>
      </c>
      <c r="CF12" s="22">
        <v>32</v>
      </c>
      <c r="CG12" s="22">
        <v>50</v>
      </c>
      <c r="CH12" s="22">
        <v>31</v>
      </c>
      <c r="CI12" s="22">
        <v>234</v>
      </c>
      <c r="CJ12" s="22">
        <v>218</v>
      </c>
      <c r="CK12" s="22">
        <v>968</v>
      </c>
      <c r="CL12" s="22">
        <v>221</v>
      </c>
      <c r="CM12" s="22">
        <v>217</v>
      </c>
      <c r="CN12" s="22">
        <v>4690</v>
      </c>
      <c r="CO12" s="22">
        <v>2885</v>
      </c>
      <c r="CP12" s="23">
        <v>199</v>
      </c>
      <c r="CQ12" s="23">
        <v>344</v>
      </c>
      <c r="CR12" s="23">
        <v>65</v>
      </c>
      <c r="CS12" s="23">
        <v>60</v>
      </c>
      <c r="CT12" s="22">
        <v>45</v>
      </c>
      <c r="CU12" s="22">
        <v>65</v>
      </c>
      <c r="CV12" s="22">
        <v>10</v>
      </c>
      <c r="CW12" s="22">
        <v>44</v>
      </c>
      <c r="CX12" s="22">
        <v>122</v>
      </c>
      <c r="CY12" s="22">
        <v>11</v>
      </c>
      <c r="CZ12" s="22">
        <v>570</v>
      </c>
      <c r="DA12" s="22">
        <v>34</v>
      </c>
      <c r="DB12" s="22">
        <v>40</v>
      </c>
      <c r="DC12" s="22">
        <v>18</v>
      </c>
      <c r="DD12" s="22">
        <v>30</v>
      </c>
      <c r="DE12" s="22">
        <v>46</v>
      </c>
      <c r="DF12" s="22">
        <v>4990</v>
      </c>
      <c r="DG12" s="22">
        <v>13</v>
      </c>
      <c r="DH12" s="22">
        <v>467</v>
      </c>
      <c r="DI12" s="22">
        <v>952</v>
      </c>
      <c r="DJ12" s="22">
        <v>161</v>
      </c>
      <c r="DK12" s="22">
        <v>138</v>
      </c>
      <c r="DL12" s="22">
        <v>1471</v>
      </c>
      <c r="DM12" s="23">
        <v>59</v>
      </c>
      <c r="DN12" s="23">
        <v>389</v>
      </c>
      <c r="DO12" s="22">
        <v>1206</v>
      </c>
      <c r="DP12" s="22">
        <v>23</v>
      </c>
      <c r="DQ12" s="22">
        <v>109</v>
      </c>
      <c r="DR12" s="22">
        <v>653</v>
      </c>
      <c r="DS12" s="22">
        <v>316</v>
      </c>
      <c r="DT12" s="22">
        <v>61</v>
      </c>
      <c r="DU12" s="22">
        <v>97</v>
      </c>
      <c r="DV12" s="22">
        <v>39</v>
      </c>
      <c r="DW12" s="22">
        <v>68</v>
      </c>
      <c r="DX12" s="22">
        <v>26</v>
      </c>
      <c r="DY12" s="22">
        <v>29</v>
      </c>
      <c r="DZ12" s="22">
        <v>87</v>
      </c>
      <c r="EA12" s="22">
        <v>147</v>
      </c>
      <c r="EB12" s="23">
        <v>174</v>
      </c>
      <c r="EC12" s="23">
        <v>51</v>
      </c>
      <c r="ED12" s="23">
        <v>16</v>
      </c>
      <c r="EE12" s="22">
        <v>70</v>
      </c>
      <c r="EF12" s="22">
        <v>576</v>
      </c>
      <c r="EG12" s="22">
        <v>70</v>
      </c>
      <c r="EH12" s="22">
        <v>38</v>
      </c>
      <c r="EI12" s="22">
        <v>7059</v>
      </c>
      <c r="EJ12" s="22">
        <v>2497</v>
      </c>
      <c r="EK12" s="22">
        <v>136</v>
      </c>
      <c r="EL12" s="22">
        <v>89</v>
      </c>
      <c r="EM12" s="22">
        <v>152</v>
      </c>
      <c r="EN12" s="22">
        <v>383</v>
      </c>
      <c r="EO12" s="22">
        <v>78</v>
      </c>
      <c r="EP12" s="22">
        <v>48</v>
      </c>
      <c r="EQ12" s="22">
        <v>200</v>
      </c>
      <c r="ER12" s="22">
        <v>50</v>
      </c>
      <c r="ES12" s="22">
        <v>53</v>
      </c>
      <c r="ET12" s="22">
        <v>101</v>
      </c>
      <c r="EU12" s="22">
        <v>306</v>
      </c>
      <c r="EV12" s="22">
        <v>24</v>
      </c>
      <c r="EW12" s="22">
        <v>99</v>
      </c>
      <c r="EX12" s="22">
        <v>27</v>
      </c>
      <c r="EY12" s="22">
        <v>165</v>
      </c>
      <c r="EZ12" s="22">
        <v>36</v>
      </c>
      <c r="FA12" s="22">
        <v>533</v>
      </c>
      <c r="FB12" s="22">
        <v>138</v>
      </c>
      <c r="FC12" s="22">
        <v>346</v>
      </c>
      <c r="FD12" s="22">
        <v>100</v>
      </c>
      <c r="FE12" s="22">
        <v>29</v>
      </c>
      <c r="FF12" s="22">
        <v>60</v>
      </c>
      <c r="FG12" s="22">
        <v>30</v>
      </c>
      <c r="FH12" s="22">
        <v>31</v>
      </c>
      <c r="FI12" s="22">
        <v>546</v>
      </c>
      <c r="FJ12" s="22">
        <v>269</v>
      </c>
      <c r="FK12" s="22">
        <v>527</v>
      </c>
      <c r="FL12" s="22">
        <v>486</v>
      </c>
      <c r="FM12" s="22">
        <v>523</v>
      </c>
      <c r="FN12" s="22">
        <v>7170</v>
      </c>
      <c r="FO12" s="22">
        <v>254</v>
      </c>
      <c r="FP12" s="22">
        <v>710</v>
      </c>
      <c r="FQ12" s="22">
        <v>222</v>
      </c>
      <c r="FR12" s="22">
        <v>21</v>
      </c>
      <c r="FS12" s="22">
        <v>23</v>
      </c>
      <c r="FT12" s="22">
        <v>17</v>
      </c>
      <c r="FU12" s="22">
        <v>283</v>
      </c>
      <c r="FV12" s="22">
        <v>179</v>
      </c>
      <c r="FW12" s="22">
        <v>43</v>
      </c>
      <c r="FX12" s="22">
        <v>12</v>
      </c>
      <c r="FY12" s="22">
        <v>2374</v>
      </c>
      <c r="FZ12" s="15">
        <f t="shared" si="0"/>
        <v>184465</v>
      </c>
      <c r="GA12" s="16"/>
      <c r="GB12" s="16"/>
      <c r="GC12" s="16"/>
      <c r="GD12" s="16"/>
      <c r="GE12" s="15"/>
    </row>
    <row r="13" spans="1:187" s="20" customFormat="1" x14ac:dyDescent="0.2">
      <c r="A13" s="24" t="s">
        <v>439</v>
      </c>
      <c r="B13" s="15" t="s">
        <v>440</v>
      </c>
      <c r="C13" s="25">
        <v>3838</v>
      </c>
      <c r="D13" s="25">
        <v>12549</v>
      </c>
      <c r="E13" s="25">
        <v>4500</v>
      </c>
      <c r="F13" s="25">
        <v>5548</v>
      </c>
      <c r="G13" s="25">
        <v>255</v>
      </c>
      <c r="H13" s="25">
        <v>178</v>
      </c>
      <c r="I13" s="25">
        <v>5983</v>
      </c>
      <c r="J13" s="25">
        <v>1438</v>
      </c>
      <c r="K13" s="25">
        <v>124</v>
      </c>
      <c r="L13" s="25">
        <v>1248</v>
      </c>
      <c r="M13" s="25">
        <v>956</v>
      </c>
      <c r="N13" s="25">
        <v>11662</v>
      </c>
      <c r="O13" s="25">
        <v>1816</v>
      </c>
      <c r="P13" s="25">
        <v>82</v>
      </c>
      <c r="Q13" s="25">
        <v>25463</v>
      </c>
      <c r="R13" s="25">
        <v>554</v>
      </c>
      <c r="S13" s="25">
        <v>707</v>
      </c>
      <c r="T13" s="25">
        <v>52</v>
      </c>
      <c r="U13" s="25">
        <v>27</v>
      </c>
      <c r="V13" s="25">
        <v>120</v>
      </c>
      <c r="W13" s="25">
        <v>38</v>
      </c>
      <c r="X13" s="25">
        <v>19</v>
      </c>
      <c r="Y13" s="25">
        <v>1571</v>
      </c>
      <c r="Z13" s="25">
        <v>76</v>
      </c>
      <c r="AA13" s="25">
        <v>6608</v>
      </c>
      <c r="AB13" s="25">
        <v>4936</v>
      </c>
      <c r="AC13" s="25">
        <v>201</v>
      </c>
      <c r="AD13" s="25">
        <v>387</v>
      </c>
      <c r="AE13" s="25">
        <v>34</v>
      </c>
      <c r="AF13" s="25">
        <v>39</v>
      </c>
      <c r="AG13" s="25">
        <v>101</v>
      </c>
      <c r="AH13" s="25">
        <v>490</v>
      </c>
      <c r="AI13" s="25">
        <v>121</v>
      </c>
      <c r="AJ13" s="25">
        <v>96</v>
      </c>
      <c r="AK13" s="25">
        <v>138</v>
      </c>
      <c r="AL13" s="25">
        <v>190</v>
      </c>
      <c r="AM13" s="25">
        <v>286</v>
      </c>
      <c r="AN13" s="25">
        <v>148</v>
      </c>
      <c r="AO13" s="25">
        <v>2150</v>
      </c>
      <c r="AP13" s="25">
        <v>45998</v>
      </c>
      <c r="AQ13" s="25">
        <v>82</v>
      </c>
      <c r="AR13" s="25">
        <v>5765</v>
      </c>
      <c r="AS13" s="25">
        <v>1374</v>
      </c>
      <c r="AT13" s="25">
        <v>341</v>
      </c>
      <c r="AU13" s="25">
        <v>59</v>
      </c>
      <c r="AV13" s="25">
        <v>117</v>
      </c>
      <c r="AW13" s="25">
        <v>52</v>
      </c>
      <c r="AX13" s="25">
        <v>20</v>
      </c>
      <c r="AY13" s="25">
        <v>159</v>
      </c>
      <c r="AZ13" s="25">
        <v>7538</v>
      </c>
      <c r="BA13" s="25">
        <v>3141</v>
      </c>
      <c r="BB13" s="25">
        <v>2500</v>
      </c>
      <c r="BC13" s="25">
        <v>13086</v>
      </c>
      <c r="BD13" s="25">
        <v>523</v>
      </c>
      <c r="BE13" s="25">
        <v>323</v>
      </c>
      <c r="BF13" s="25">
        <v>2323</v>
      </c>
      <c r="BG13" s="25">
        <v>493</v>
      </c>
      <c r="BH13" s="25">
        <v>100</v>
      </c>
      <c r="BI13" s="25">
        <v>96</v>
      </c>
      <c r="BJ13" s="25">
        <v>480</v>
      </c>
      <c r="BK13" s="25">
        <v>6805</v>
      </c>
      <c r="BL13" s="25">
        <v>54</v>
      </c>
      <c r="BM13" s="25">
        <v>99</v>
      </c>
      <c r="BN13" s="25">
        <v>1619</v>
      </c>
      <c r="BO13" s="25">
        <v>590</v>
      </c>
      <c r="BP13" s="25">
        <v>88</v>
      </c>
      <c r="BQ13" s="25">
        <v>1677</v>
      </c>
      <c r="BR13" s="25">
        <v>1531</v>
      </c>
      <c r="BS13" s="25">
        <v>536</v>
      </c>
      <c r="BT13" s="25">
        <v>108</v>
      </c>
      <c r="BU13" s="25">
        <v>104</v>
      </c>
      <c r="BV13" s="25">
        <v>269</v>
      </c>
      <c r="BW13" s="25">
        <v>365</v>
      </c>
      <c r="BX13" s="25">
        <v>16</v>
      </c>
      <c r="BY13" s="25">
        <v>357</v>
      </c>
      <c r="BZ13" s="25">
        <v>93</v>
      </c>
      <c r="CA13" s="25">
        <v>58</v>
      </c>
      <c r="CB13" s="25">
        <v>19761</v>
      </c>
      <c r="CC13" s="25">
        <v>67</v>
      </c>
      <c r="CD13" s="25">
        <v>26</v>
      </c>
      <c r="CE13" s="25">
        <v>52</v>
      </c>
      <c r="CF13" s="25">
        <v>44</v>
      </c>
      <c r="CG13" s="25">
        <v>69</v>
      </c>
      <c r="CH13" s="25">
        <v>55</v>
      </c>
      <c r="CI13" s="25">
        <v>360</v>
      </c>
      <c r="CJ13" s="25">
        <v>354</v>
      </c>
      <c r="CK13" s="25">
        <v>1458</v>
      </c>
      <c r="CL13" s="25">
        <v>299</v>
      </c>
      <c r="CM13" s="25">
        <v>345</v>
      </c>
      <c r="CN13" s="25">
        <v>7345</v>
      </c>
      <c r="CO13" s="25">
        <v>4428</v>
      </c>
      <c r="CP13" s="25">
        <v>310</v>
      </c>
      <c r="CQ13" s="25">
        <v>511</v>
      </c>
      <c r="CR13" s="25">
        <v>87</v>
      </c>
      <c r="CS13" s="25">
        <v>93</v>
      </c>
      <c r="CT13" s="25">
        <v>70</v>
      </c>
      <c r="CU13" s="25">
        <v>97</v>
      </c>
      <c r="CV13" s="25">
        <v>15</v>
      </c>
      <c r="CW13" s="25">
        <v>64</v>
      </c>
      <c r="CX13" s="25">
        <v>173</v>
      </c>
      <c r="CY13" s="25">
        <v>19</v>
      </c>
      <c r="CZ13" s="25">
        <v>792</v>
      </c>
      <c r="DA13" s="25">
        <v>48</v>
      </c>
      <c r="DB13" s="25">
        <v>57</v>
      </c>
      <c r="DC13" s="25">
        <v>22</v>
      </c>
      <c r="DD13" s="25">
        <v>52</v>
      </c>
      <c r="DE13" s="25">
        <v>78</v>
      </c>
      <c r="DF13" s="25">
        <v>7572</v>
      </c>
      <c r="DG13" s="25">
        <v>26</v>
      </c>
      <c r="DH13" s="25">
        <v>681</v>
      </c>
      <c r="DI13" s="25">
        <v>1378</v>
      </c>
      <c r="DJ13" s="25">
        <v>228</v>
      </c>
      <c r="DK13" s="25">
        <v>206</v>
      </c>
      <c r="DL13" s="25">
        <v>2260</v>
      </c>
      <c r="DM13" s="25">
        <v>97</v>
      </c>
      <c r="DN13" s="25">
        <v>597</v>
      </c>
      <c r="DO13" s="25">
        <v>1811</v>
      </c>
      <c r="DP13" s="25">
        <v>35</v>
      </c>
      <c r="DQ13" s="25">
        <v>181</v>
      </c>
      <c r="DR13" s="25">
        <v>988</v>
      </c>
      <c r="DS13" s="25">
        <v>472</v>
      </c>
      <c r="DT13" s="25">
        <v>103</v>
      </c>
      <c r="DU13" s="25">
        <v>129</v>
      </c>
      <c r="DV13" s="25">
        <v>54</v>
      </c>
      <c r="DW13" s="25">
        <v>113</v>
      </c>
      <c r="DX13" s="25">
        <v>31</v>
      </c>
      <c r="DY13" s="25">
        <v>47</v>
      </c>
      <c r="DZ13" s="25">
        <v>131</v>
      </c>
      <c r="EA13" s="25">
        <v>198</v>
      </c>
      <c r="EB13" s="25">
        <v>274</v>
      </c>
      <c r="EC13" s="25">
        <v>71</v>
      </c>
      <c r="ED13" s="25">
        <v>41</v>
      </c>
      <c r="EE13" s="25">
        <v>98</v>
      </c>
      <c r="EF13" s="25">
        <v>861</v>
      </c>
      <c r="EG13" s="25">
        <v>122</v>
      </c>
      <c r="EH13" s="25">
        <v>58</v>
      </c>
      <c r="EI13" s="25">
        <v>10218</v>
      </c>
      <c r="EJ13" s="25">
        <v>3667</v>
      </c>
      <c r="EK13" s="25">
        <v>195</v>
      </c>
      <c r="EL13" s="25">
        <v>126</v>
      </c>
      <c r="EM13" s="25">
        <v>228</v>
      </c>
      <c r="EN13" s="25">
        <v>625</v>
      </c>
      <c r="EO13" s="25">
        <v>118</v>
      </c>
      <c r="EP13" s="25">
        <v>69</v>
      </c>
      <c r="EQ13" s="25">
        <v>290</v>
      </c>
      <c r="ER13" s="25">
        <v>82</v>
      </c>
      <c r="ES13" s="25">
        <v>84</v>
      </c>
      <c r="ET13" s="25">
        <v>160</v>
      </c>
      <c r="EU13" s="25">
        <v>462</v>
      </c>
      <c r="EV13" s="25">
        <v>28</v>
      </c>
      <c r="EW13" s="25">
        <v>144</v>
      </c>
      <c r="EX13" s="25">
        <v>37</v>
      </c>
      <c r="EY13" s="25">
        <v>329</v>
      </c>
      <c r="EZ13" s="25">
        <v>48</v>
      </c>
      <c r="FA13" s="25">
        <v>769</v>
      </c>
      <c r="FB13" s="25">
        <v>197</v>
      </c>
      <c r="FC13" s="25">
        <v>540</v>
      </c>
      <c r="FD13" s="25">
        <v>144</v>
      </c>
      <c r="FE13" s="25">
        <v>40</v>
      </c>
      <c r="FF13" s="25">
        <v>92</v>
      </c>
      <c r="FG13" s="25">
        <v>43</v>
      </c>
      <c r="FH13" s="25">
        <v>47</v>
      </c>
      <c r="FI13" s="25">
        <v>828</v>
      </c>
      <c r="FJ13" s="25">
        <v>394</v>
      </c>
      <c r="FK13" s="25">
        <v>779</v>
      </c>
      <c r="FL13" s="25">
        <v>713</v>
      </c>
      <c r="FM13" s="25">
        <v>778</v>
      </c>
      <c r="FN13" s="25">
        <v>10771</v>
      </c>
      <c r="FO13" s="25">
        <v>381</v>
      </c>
      <c r="FP13" s="25">
        <v>1124</v>
      </c>
      <c r="FQ13" s="25">
        <v>336</v>
      </c>
      <c r="FR13" s="25">
        <v>39</v>
      </c>
      <c r="FS13" s="25">
        <v>36</v>
      </c>
      <c r="FT13" s="25">
        <v>25</v>
      </c>
      <c r="FU13" s="25">
        <v>430</v>
      </c>
      <c r="FV13" s="25">
        <v>269</v>
      </c>
      <c r="FW13" s="25">
        <v>59</v>
      </c>
      <c r="FX13" s="25">
        <v>19</v>
      </c>
      <c r="FY13" s="15">
        <v>3537</v>
      </c>
      <c r="FZ13" s="15">
        <f t="shared" si="0"/>
        <v>285445</v>
      </c>
      <c r="GA13" s="16"/>
      <c r="GB13" s="16"/>
      <c r="GC13" s="16"/>
      <c r="GD13" s="16"/>
      <c r="GE13" s="15"/>
    </row>
    <row r="14" spans="1:187" s="20" customFormat="1" x14ac:dyDescent="0.2">
      <c r="A14" s="24" t="s">
        <v>441</v>
      </c>
      <c r="B14" s="13" t="s">
        <v>442</v>
      </c>
      <c r="C14" s="26">
        <f>ROUND(FZ134/FZ16,4)</f>
        <v>0.34599999999999997</v>
      </c>
      <c r="D14" s="26">
        <v>0.34599999999999997</v>
      </c>
      <c r="E14" s="26">
        <v>0.34599999999999997</v>
      </c>
      <c r="F14" s="26">
        <v>0.34599999999999997</v>
      </c>
      <c r="G14" s="26">
        <v>0.34599999999999997</v>
      </c>
      <c r="H14" s="26">
        <v>0.34599999999999997</v>
      </c>
      <c r="I14" s="26">
        <v>0.34599999999999997</v>
      </c>
      <c r="J14" s="26">
        <v>0.34599999999999997</v>
      </c>
      <c r="K14" s="26">
        <v>0.34599999999999997</v>
      </c>
      <c r="L14" s="26">
        <v>0.34599999999999997</v>
      </c>
      <c r="M14" s="26">
        <v>0.34599999999999997</v>
      </c>
      <c r="N14" s="26">
        <v>0.34599999999999997</v>
      </c>
      <c r="O14" s="26">
        <v>0.34599999999999997</v>
      </c>
      <c r="P14" s="26">
        <v>0.34599999999999997</v>
      </c>
      <c r="Q14" s="26">
        <v>0.34599999999999997</v>
      </c>
      <c r="R14" s="26">
        <v>0.34599999999999997</v>
      </c>
      <c r="S14" s="26">
        <v>0.34599999999999997</v>
      </c>
      <c r="T14" s="26">
        <v>0.34599999999999997</v>
      </c>
      <c r="U14" s="26">
        <v>0.34599999999999997</v>
      </c>
      <c r="V14" s="26">
        <v>0.34599999999999997</v>
      </c>
      <c r="W14" s="26">
        <v>0.34599999999999997</v>
      </c>
      <c r="X14" s="26">
        <v>0.34599999999999997</v>
      </c>
      <c r="Y14" s="26">
        <v>0.34599999999999997</v>
      </c>
      <c r="Z14" s="26">
        <v>0.34599999999999997</v>
      </c>
      <c r="AA14" s="26">
        <v>0.34599999999999997</v>
      </c>
      <c r="AB14" s="26">
        <v>0.34599999999999997</v>
      </c>
      <c r="AC14" s="26">
        <v>0.34599999999999997</v>
      </c>
      <c r="AD14" s="26">
        <v>0.34599999999999997</v>
      </c>
      <c r="AE14" s="26">
        <v>0.34599999999999997</v>
      </c>
      <c r="AF14" s="26">
        <v>0.34599999999999997</v>
      </c>
      <c r="AG14" s="26">
        <v>0.34599999999999997</v>
      </c>
      <c r="AH14" s="26">
        <v>0.34599999999999997</v>
      </c>
      <c r="AI14" s="26">
        <v>0.34599999999999997</v>
      </c>
      <c r="AJ14" s="26">
        <v>0.34599999999999997</v>
      </c>
      <c r="AK14" s="26">
        <v>0.34599999999999997</v>
      </c>
      <c r="AL14" s="26">
        <v>0.34599999999999997</v>
      </c>
      <c r="AM14" s="26">
        <v>0.34599999999999997</v>
      </c>
      <c r="AN14" s="26">
        <v>0.34599999999999997</v>
      </c>
      <c r="AO14" s="26">
        <v>0.34599999999999997</v>
      </c>
      <c r="AP14" s="26">
        <v>0.34599999999999997</v>
      </c>
      <c r="AQ14" s="26">
        <v>0.34599999999999997</v>
      </c>
      <c r="AR14" s="26">
        <v>0.34599999999999997</v>
      </c>
      <c r="AS14" s="26">
        <v>0.34599999999999997</v>
      </c>
      <c r="AT14" s="26">
        <v>0.34599999999999997</v>
      </c>
      <c r="AU14" s="26">
        <v>0.34599999999999997</v>
      </c>
      <c r="AV14" s="26">
        <v>0.34599999999999997</v>
      </c>
      <c r="AW14" s="26">
        <v>0.34599999999999997</v>
      </c>
      <c r="AX14" s="26">
        <v>0.34599999999999997</v>
      </c>
      <c r="AY14" s="26">
        <v>0.34599999999999997</v>
      </c>
      <c r="AZ14" s="26">
        <v>0.34599999999999997</v>
      </c>
      <c r="BA14" s="26">
        <v>0.34599999999999997</v>
      </c>
      <c r="BB14" s="26">
        <v>0.34599999999999997</v>
      </c>
      <c r="BC14" s="26">
        <v>0.34599999999999997</v>
      </c>
      <c r="BD14" s="26">
        <v>0.34599999999999997</v>
      </c>
      <c r="BE14" s="26">
        <v>0.34599999999999997</v>
      </c>
      <c r="BF14" s="26">
        <v>0.34599999999999997</v>
      </c>
      <c r="BG14" s="26">
        <v>0.34599999999999997</v>
      </c>
      <c r="BH14" s="26">
        <v>0.34599999999999997</v>
      </c>
      <c r="BI14" s="26">
        <v>0.34599999999999997</v>
      </c>
      <c r="BJ14" s="26">
        <v>0.34599999999999997</v>
      </c>
      <c r="BK14" s="26">
        <v>0.34599999999999997</v>
      </c>
      <c r="BL14" s="26">
        <v>0.34599999999999997</v>
      </c>
      <c r="BM14" s="26">
        <v>0.34599999999999997</v>
      </c>
      <c r="BN14" s="26">
        <v>0.34599999999999997</v>
      </c>
      <c r="BO14" s="26">
        <v>0.34599999999999997</v>
      </c>
      <c r="BP14" s="26">
        <v>0.34599999999999997</v>
      </c>
      <c r="BQ14" s="26">
        <v>0.34599999999999997</v>
      </c>
      <c r="BR14" s="26">
        <v>0.34599999999999997</v>
      </c>
      <c r="BS14" s="26">
        <v>0.34599999999999997</v>
      </c>
      <c r="BT14" s="26">
        <v>0.34599999999999997</v>
      </c>
      <c r="BU14" s="26">
        <v>0.34599999999999997</v>
      </c>
      <c r="BV14" s="26">
        <v>0.34599999999999997</v>
      </c>
      <c r="BW14" s="26">
        <v>0.34599999999999997</v>
      </c>
      <c r="BX14" s="26">
        <v>0.34599999999999997</v>
      </c>
      <c r="BY14" s="26">
        <v>0.34599999999999997</v>
      </c>
      <c r="BZ14" s="26">
        <v>0.34599999999999997</v>
      </c>
      <c r="CA14" s="26">
        <v>0.34599999999999997</v>
      </c>
      <c r="CB14" s="26">
        <v>0.34599999999999997</v>
      </c>
      <c r="CC14" s="26">
        <v>0.34599999999999997</v>
      </c>
      <c r="CD14" s="26">
        <v>0.34599999999999997</v>
      </c>
      <c r="CE14" s="26">
        <v>0.34599999999999997</v>
      </c>
      <c r="CF14" s="26">
        <v>0.34599999999999997</v>
      </c>
      <c r="CG14" s="26">
        <v>0.34599999999999997</v>
      </c>
      <c r="CH14" s="26">
        <v>0.34599999999999997</v>
      </c>
      <c r="CI14" s="26">
        <v>0.34599999999999997</v>
      </c>
      <c r="CJ14" s="26">
        <v>0.34599999999999997</v>
      </c>
      <c r="CK14" s="26">
        <v>0.34599999999999997</v>
      </c>
      <c r="CL14" s="26">
        <v>0.34599999999999997</v>
      </c>
      <c r="CM14" s="26">
        <v>0.34599999999999997</v>
      </c>
      <c r="CN14" s="26">
        <v>0.34599999999999997</v>
      </c>
      <c r="CO14" s="26">
        <v>0.34599999999999997</v>
      </c>
      <c r="CP14" s="26">
        <v>0.34599999999999997</v>
      </c>
      <c r="CQ14" s="26">
        <v>0.34599999999999997</v>
      </c>
      <c r="CR14" s="26">
        <v>0.34599999999999997</v>
      </c>
      <c r="CS14" s="26">
        <v>0.34599999999999997</v>
      </c>
      <c r="CT14" s="26">
        <v>0.34599999999999997</v>
      </c>
      <c r="CU14" s="26">
        <v>0.34599999999999997</v>
      </c>
      <c r="CV14" s="26">
        <v>0.34599999999999997</v>
      </c>
      <c r="CW14" s="26">
        <v>0.34599999999999997</v>
      </c>
      <c r="CX14" s="26">
        <v>0.34599999999999997</v>
      </c>
      <c r="CY14" s="26">
        <v>0.34599999999999997</v>
      </c>
      <c r="CZ14" s="26">
        <v>0.34599999999999997</v>
      </c>
      <c r="DA14" s="26">
        <v>0.34599999999999997</v>
      </c>
      <c r="DB14" s="26">
        <v>0.34599999999999997</v>
      </c>
      <c r="DC14" s="26">
        <v>0.34599999999999997</v>
      </c>
      <c r="DD14" s="26">
        <v>0.34599999999999997</v>
      </c>
      <c r="DE14" s="26">
        <v>0.34599999999999997</v>
      </c>
      <c r="DF14" s="26">
        <v>0.34599999999999997</v>
      </c>
      <c r="DG14" s="26">
        <v>0.34599999999999997</v>
      </c>
      <c r="DH14" s="26">
        <v>0.34599999999999997</v>
      </c>
      <c r="DI14" s="26">
        <v>0.34599999999999997</v>
      </c>
      <c r="DJ14" s="26">
        <v>0.34599999999999997</v>
      </c>
      <c r="DK14" s="26">
        <v>0.34599999999999997</v>
      </c>
      <c r="DL14" s="26">
        <v>0.34599999999999997</v>
      </c>
      <c r="DM14" s="26">
        <v>0.34599999999999997</v>
      </c>
      <c r="DN14" s="26">
        <v>0.34599999999999997</v>
      </c>
      <c r="DO14" s="26">
        <v>0.34599999999999997</v>
      </c>
      <c r="DP14" s="26">
        <v>0.34599999999999997</v>
      </c>
      <c r="DQ14" s="26">
        <v>0.34599999999999997</v>
      </c>
      <c r="DR14" s="26">
        <v>0.34599999999999997</v>
      </c>
      <c r="DS14" s="26">
        <v>0.34599999999999997</v>
      </c>
      <c r="DT14" s="26">
        <v>0.34599999999999997</v>
      </c>
      <c r="DU14" s="26">
        <v>0.34599999999999997</v>
      </c>
      <c r="DV14" s="26">
        <v>0.34599999999999997</v>
      </c>
      <c r="DW14" s="26">
        <v>0.34599999999999997</v>
      </c>
      <c r="DX14" s="26">
        <v>0.34599999999999997</v>
      </c>
      <c r="DY14" s="26">
        <v>0.34599999999999997</v>
      </c>
      <c r="DZ14" s="26">
        <v>0.34599999999999997</v>
      </c>
      <c r="EA14" s="26">
        <v>0.34599999999999997</v>
      </c>
      <c r="EB14" s="26">
        <v>0.34599999999999997</v>
      </c>
      <c r="EC14" s="26">
        <v>0.34599999999999997</v>
      </c>
      <c r="ED14" s="26">
        <v>0.34599999999999997</v>
      </c>
      <c r="EE14" s="26">
        <v>0.34599999999999997</v>
      </c>
      <c r="EF14" s="26">
        <v>0.34599999999999997</v>
      </c>
      <c r="EG14" s="26">
        <v>0.34599999999999997</v>
      </c>
      <c r="EH14" s="26">
        <v>0.34599999999999997</v>
      </c>
      <c r="EI14" s="26">
        <v>0.34599999999999997</v>
      </c>
      <c r="EJ14" s="26">
        <v>0.34599999999999997</v>
      </c>
      <c r="EK14" s="26">
        <v>0.34599999999999997</v>
      </c>
      <c r="EL14" s="26">
        <v>0.34599999999999997</v>
      </c>
      <c r="EM14" s="26">
        <v>0.34599999999999997</v>
      </c>
      <c r="EN14" s="26">
        <v>0.34599999999999997</v>
      </c>
      <c r="EO14" s="26">
        <v>0.34599999999999997</v>
      </c>
      <c r="EP14" s="26">
        <v>0.34599999999999997</v>
      </c>
      <c r="EQ14" s="26">
        <v>0.34599999999999997</v>
      </c>
      <c r="ER14" s="26">
        <v>0.34599999999999997</v>
      </c>
      <c r="ES14" s="26">
        <v>0.34599999999999997</v>
      </c>
      <c r="ET14" s="26">
        <v>0.34599999999999997</v>
      </c>
      <c r="EU14" s="26">
        <v>0.34599999999999997</v>
      </c>
      <c r="EV14" s="26">
        <v>0.34599999999999997</v>
      </c>
      <c r="EW14" s="26">
        <v>0.34599999999999997</v>
      </c>
      <c r="EX14" s="26">
        <v>0.34599999999999997</v>
      </c>
      <c r="EY14" s="26">
        <v>0.34599999999999997</v>
      </c>
      <c r="EZ14" s="26">
        <v>0.34599999999999997</v>
      </c>
      <c r="FA14" s="26">
        <v>0.34599999999999997</v>
      </c>
      <c r="FB14" s="26">
        <v>0.34599999999999997</v>
      </c>
      <c r="FC14" s="26">
        <v>0.34599999999999997</v>
      </c>
      <c r="FD14" s="26">
        <v>0.34599999999999997</v>
      </c>
      <c r="FE14" s="26">
        <v>0.34599999999999997</v>
      </c>
      <c r="FF14" s="26">
        <v>0.34599999999999997</v>
      </c>
      <c r="FG14" s="26">
        <v>0.34599999999999997</v>
      </c>
      <c r="FH14" s="26">
        <v>0.34599999999999997</v>
      </c>
      <c r="FI14" s="26">
        <v>0.34599999999999997</v>
      </c>
      <c r="FJ14" s="26">
        <v>0.34599999999999997</v>
      </c>
      <c r="FK14" s="26">
        <v>0.34599999999999997</v>
      </c>
      <c r="FL14" s="26">
        <v>0.34599999999999997</v>
      </c>
      <c r="FM14" s="26">
        <v>0.34599999999999997</v>
      </c>
      <c r="FN14" s="26">
        <v>0.34599999999999997</v>
      </c>
      <c r="FO14" s="26">
        <v>0.34599999999999997</v>
      </c>
      <c r="FP14" s="26">
        <v>0.34599999999999997</v>
      </c>
      <c r="FQ14" s="26">
        <v>0.34599999999999997</v>
      </c>
      <c r="FR14" s="26">
        <v>0.34599999999999997</v>
      </c>
      <c r="FS14" s="26">
        <v>0.34599999999999997</v>
      </c>
      <c r="FT14" s="26">
        <v>0.34599999999999997</v>
      </c>
      <c r="FU14" s="26">
        <v>0.34599999999999997</v>
      </c>
      <c r="FV14" s="26">
        <v>0.34599999999999997</v>
      </c>
      <c r="FW14" s="26">
        <v>0.34599999999999997</v>
      </c>
      <c r="FX14" s="26">
        <v>0.34599999999999997</v>
      </c>
      <c r="FY14" s="26"/>
      <c r="FZ14" s="26">
        <f>FX14</f>
        <v>0.34599999999999997</v>
      </c>
      <c r="GA14" s="27"/>
      <c r="GB14" s="27"/>
      <c r="GC14" s="27"/>
      <c r="GD14" s="27"/>
      <c r="GE14" s="26"/>
    </row>
    <row r="15" spans="1:187" s="20" customFormat="1" x14ac:dyDescent="0.2">
      <c r="A15" s="7" t="s">
        <v>443</v>
      </c>
      <c r="B15" s="15" t="s">
        <v>444</v>
      </c>
      <c r="C15" s="28">
        <v>4889</v>
      </c>
      <c r="D15" s="28">
        <v>26214</v>
      </c>
      <c r="E15" s="28">
        <v>4357</v>
      </c>
      <c r="F15" s="28">
        <v>12426</v>
      </c>
      <c r="G15" s="28">
        <v>645</v>
      </c>
      <c r="H15" s="28">
        <v>616</v>
      </c>
      <c r="I15" s="28">
        <v>5874</v>
      </c>
      <c r="J15" s="28">
        <v>1479</v>
      </c>
      <c r="K15" s="28">
        <v>177</v>
      </c>
      <c r="L15" s="28">
        <v>1361</v>
      </c>
      <c r="M15" s="28">
        <v>681</v>
      </c>
      <c r="N15" s="28">
        <v>33131</v>
      </c>
      <c r="O15" s="28">
        <v>8356</v>
      </c>
      <c r="P15" s="28">
        <v>143</v>
      </c>
      <c r="Q15" s="28">
        <v>24711</v>
      </c>
      <c r="R15" s="28">
        <v>1036</v>
      </c>
      <c r="S15" s="28">
        <v>1125</v>
      </c>
      <c r="T15" s="28">
        <v>102</v>
      </c>
      <c r="U15" s="28">
        <v>30</v>
      </c>
      <c r="V15" s="28">
        <v>186</v>
      </c>
      <c r="W15" s="28">
        <v>67</v>
      </c>
      <c r="X15" s="28">
        <v>23</v>
      </c>
      <c r="Y15" s="28">
        <v>698</v>
      </c>
      <c r="Z15" s="28">
        <v>143</v>
      </c>
      <c r="AA15" s="28">
        <v>19287</v>
      </c>
      <c r="AB15" s="28">
        <v>17794</v>
      </c>
      <c r="AC15" s="28">
        <v>568</v>
      </c>
      <c r="AD15" s="28">
        <v>827</v>
      </c>
      <c r="AE15" s="28">
        <v>64</v>
      </c>
      <c r="AF15" s="28">
        <v>116</v>
      </c>
      <c r="AG15" s="28">
        <v>398</v>
      </c>
      <c r="AH15" s="28">
        <v>643</v>
      </c>
      <c r="AI15" s="28">
        <v>215</v>
      </c>
      <c r="AJ15" s="28">
        <v>91</v>
      </c>
      <c r="AK15" s="28">
        <v>125</v>
      </c>
      <c r="AL15" s="28">
        <v>168</v>
      </c>
      <c r="AM15" s="28">
        <v>279</v>
      </c>
      <c r="AN15" s="28">
        <v>242</v>
      </c>
      <c r="AO15" s="28">
        <v>2957</v>
      </c>
      <c r="AP15" s="28">
        <v>54209</v>
      </c>
      <c r="AQ15" s="28">
        <v>129</v>
      </c>
      <c r="AR15" s="28">
        <v>40545</v>
      </c>
      <c r="AS15" s="28">
        <v>4113</v>
      </c>
      <c r="AT15" s="28">
        <v>1375</v>
      </c>
      <c r="AU15" s="28">
        <v>142</v>
      </c>
      <c r="AV15" s="28">
        <v>189</v>
      </c>
      <c r="AW15" s="28">
        <v>122</v>
      </c>
      <c r="AX15" s="28">
        <v>28</v>
      </c>
      <c r="AY15" s="28">
        <v>263</v>
      </c>
      <c r="AZ15" s="28">
        <v>7613</v>
      </c>
      <c r="BA15" s="28">
        <v>5825</v>
      </c>
      <c r="BB15" s="28">
        <v>5285</v>
      </c>
      <c r="BC15" s="28">
        <v>17967</v>
      </c>
      <c r="BD15" s="28">
        <v>3211</v>
      </c>
      <c r="BE15" s="28">
        <v>841</v>
      </c>
      <c r="BF15" s="28">
        <v>15585</v>
      </c>
      <c r="BG15" s="28">
        <v>643</v>
      </c>
      <c r="BH15" s="28">
        <v>318</v>
      </c>
      <c r="BI15" s="28">
        <v>152</v>
      </c>
      <c r="BJ15" s="28">
        <v>3810</v>
      </c>
      <c r="BK15" s="28">
        <v>11997</v>
      </c>
      <c r="BL15" s="28">
        <v>64</v>
      </c>
      <c r="BM15" s="28">
        <v>156</v>
      </c>
      <c r="BN15" s="28">
        <v>2167</v>
      </c>
      <c r="BO15" s="28">
        <v>862</v>
      </c>
      <c r="BP15" s="28">
        <v>117</v>
      </c>
      <c r="BQ15" s="28">
        <v>3738</v>
      </c>
      <c r="BR15" s="28">
        <v>2887</v>
      </c>
      <c r="BS15" s="28">
        <v>760</v>
      </c>
      <c r="BT15" s="28">
        <v>284</v>
      </c>
      <c r="BU15" s="28">
        <v>258</v>
      </c>
      <c r="BV15" s="28">
        <v>800</v>
      </c>
      <c r="BW15" s="28">
        <v>1245</v>
      </c>
      <c r="BX15" s="28">
        <v>54</v>
      </c>
      <c r="BY15" s="28">
        <v>311</v>
      </c>
      <c r="BZ15" s="28">
        <v>120</v>
      </c>
      <c r="CA15" s="28">
        <v>111</v>
      </c>
      <c r="CB15" s="28">
        <v>49713</v>
      </c>
      <c r="CC15" s="28">
        <v>103</v>
      </c>
      <c r="CD15" s="28">
        <v>31</v>
      </c>
      <c r="CE15" s="28">
        <v>95</v>
      </c>
      <c r="CF15" s="28">
        <v>74</v>
      </c>
      <c r="CG15" s="28">
        <v>146</v>
      </c>
      <c r="CH15" s="28">
        <v>60</v>
      </c>
      <c r="CI15" s="28">
        <v>441</v>
      </c>
      <c r="CJ15" s="28">
        <v>611</v>
      </c>
      <c r="CK15" s="28">
        <v>3493</v>
      </c>
      <c r="CL15" s="28">
        <v>893</v>
      </c>
      <c r="CM15" s="28">
        <v>439</v>
      </c>
      <c r="CN15" s="28">
        <v>19448</v>
      </c>
      <c r="CO15" s="28">
        <v>9579</v>
      </c>
      <c r="CP15" s="28">
        <v>674</v>
      </c>
      <c r="CQ15" s="28">
        <v>573</v>
      </c>
      <c r="CR15" s="28">
        <v>128</v>
      </c>
      <c r="CS15" s="28">
        <v>223</v>
      </c>
      <c r="CT15" s="28">
        <v>72</v>
      </c>
      <c r="CU15" s="28">
        <v>236</v>
      </c>
      <c r="CV15" s="28">
        <v>23</v>
      </c>
      <c r="CW15" s="28">
        <v>130</v>
      </c>
      <c r="CX15" s="28">
        <v>293</v>
      </c>
      <c r="CY15" s="28">
        <v>30</v>
      </c>
      <c r="CZ15" s="28">
        <v>1348</v>
      </c>
      <c r="DA15" s="28">
        <v>120</v>
      </c>
      <c r="DB15" s="28">
        <v>189</v>
      </c>
      <c r="DC15" s="28">
        <v>103</v>
      </c>
      <c r="DD15" s="28">
        <v>95</v>
      </c>
      <c r="DE15" s="28">
        <v>161</v>
      </c>
      <c r="DF15" s="28">
        <v>13588</v>
      </c>
      <c r="DG15" s="28">
        <v>44</v>
      </c>
      <c r="DH15" s="28">
        <v>1307</v>
      </c>
      <c r="DI15" s="28">
        <v>1701</v>
      </c>
      <c r="DJ15" s="28">
        <v>428</v>
      </c>
      <c r="DK15" s="28">
        <v>294</v>
      </c>
      <c r="DL15" s="28">
        <v>3599</v>
      </c>
      <c r="DM15" s="28">
        <v>141</v>
      </c>
      <c r="DN15" s="28">
        <v>840</v>
      </c>
      <c r="DO15" s="28">
        <v>2016</v>
      </c>
      <c r="DP15" s="28">
        <v>120</v>
      </c>
      <c r="DQ15" s="28">
        <v>399</v>
      </c>
      <c r="DR15" s="28">
        <v>887</v>
      </c>
      <c r="DS15" s="28">
        <v>468</v>
      </c>
      <c r="DT15" s="28">
        <v>100</v>
      </c>
      <c r="DU15" s="28">
        <v>230</v>
      </c>
      <c r="DV15" s="28">
        <v>137</v>
      </c>
      <c r="DW15" s="28">
        <v>203</v>
      </c>
      <c r="DX15" s="28">
        <v>90</v>
      </c>
      <c r="DY15" s="28">
        <v>200</v>
      </c>
      <c r="DZ15" s="28">
        <v>489</v>
      </c>
      <c r="EA15" s="28">
        <v>434</v>
      </c>
      <c r="EB15" s="28">
        <v>349</v>
      </c>
      <c r="EC15" s="28">
        <v>201</v>
      </c>
      <c r="ED15" s="28">
        <v>974</v>
      </c>
      <c r="EE15" s="28">
        <v>119</v>
      </c>
      <c r="EF15" s="28">
        <v>927</v>
      </c>
      <c r="EG15" s="28">
        <v>164</v>
      </c>
      <c r="EH15" s="28">
        <v>134</v>
      </c>
      <c r="EI15" s="28">
        <v>9862</v>
      </c>
      <c r="EJ15" s="28">
        <v>6518</v>
      </c>
      <c r="EK15" s="28">
        <v>463</v>
      </c>
      <c r="EL15" s="28">
        <v>315</v>
      </c>
      <c r="EM15" s="28">
        <v>257</v>
      </c>
      <c r="EN15" s="28">
        <v>623</v>
      </c>
      <c r="EO15" s="28">
        <v>225</v>
      </c>
      <c r="EP15" s="28">
        <v>240</v>
      </c>
      <c r="EQ15" s="28">
        <v>1696</v>
      </c>
      <c r="ER15" s="28">
        <v>164</v>
      </c>
      <c r="ES15" s="28">
        <v>105</v>
      </c>
      <c r="ET15" s="28">
        <v>133</v>
      </c>
      <c r="EU15" s="28">
        <v>365</v>
      </c>
      <c r="EV15" s="28">
        <v>47</v>
      </c>
      <c r="EW15" s="28">
        <v>565</v>
      </c>
      <c r="EX15" s="28">
        <v>106</v>
      </c>
      <c r="EY15" s="28">
        <v>359</v>
      </c>
      <c r="EZ15" s="28">
        <v>89</v>
      </c>
      <c r="FA15" s="28">
        <v>2204</v>
      </c>
      <c r="FB15" s="28">
        <v>224</v>
      </c>
      <c r="FC15" s="28">
        <v>1316</v>
      </c>
      <c r="FD15" s="28">
        <v>234</v>
      </c>
      <c r="FE15" s="28">
        <v>54</v>
      </c>
      <c r="FF15" s="28">
        <v>134</v>
      </c>
      <c r="FG15" s="28">
        <v>77</v>
      </c>
      <c r="FH15" s="28">
        <v>53</v>
      </c>
      <c r="FI15" s="28">
        <v>1155</v>
      </c>
      <c r="FJ15" s="28">
        <v>1232</v>
      </c>
      <c r="FK15" s="28">
        <v>1606</v>
      </c>
      <c r="FL15" s="28">
        <v>4530</v>
      </c>
      <c r="FM15" s="28">
        <v>2451</v>
      </c>
      <c r="FN15" s="28">
        <v>14021</v>
      </c>
      <c r="FO15" s="28">
        <v>671</v>
      </c>
      <c r="FP15" s="28">
        <v>1384</v>
      </c>
      <c r="FQ15" s="28">
        <v>591</v>
      </c>
      <c r="FR15" s="28">
        <v>100</v>
      </c>
      <c r="FS15" s="28">
        <v>135</v>
      </c>
      <c r="FT15" s="28">
        <v>53</v>
      </c>
      <c r="FU15" s="28">
        <v>527</v>
      </c>
      <c r="FV15" s="28">
        <v>451</v>
      </c>
      <c r="FW15" s="28">
        <v>125</v>
      </c>
      <c r="FX15" s="28">
        <v>36</v>
      </c>
      <c r="FY15" s="28"/>
      <c r="FZ15" s="15">
        <f>SUM(C15:FX15)</f>
        <v>536143</v>
      </c>
      <c r="GA15" s="16"/>
      <c r="GB15" s="16"/>
      <c r="GC15" s="16"/>
      <c r="GD15" s="16"/>
      <c r="GE15" s="15"/>
    </row>
    <row r="16" spans="1:187" s="31" customFormat="1" x14ac:dyDescent="0.2">
      <c r="A16" s="7" t="s">
        <v>445</v>
      </c>
      <c r="B16" s="15" t="s">
        <v>446</v>
      </c>
      <c r="C16" s="29">
        <v>8613</v>
      </c>
      <c r="D16" s="29">
        <v>42250</v>
      </c>
      <c r="E16" s="29">
        <v>6905</v>
      </c>
      <c r="F16" s="29">
        <v>19221</v>
      </c>
      <c r="G16" s="29">
        <v>1080</v>
      </c>
      <c r="H16" s="29">
        <v>1013</v>
      </c>
      <c r="I16" s="29">
        <v>9506</v>
      </c>
      <c r="J16" s="29">
        <v>2298</v>
      </c>
      <c r="K16" s="29">
        <v>270</v>
      </c>
      <c r="L16" s="29">
        <v>2404</v>
      </c>
      <c r="M16" s="29">
        <v>1197</v>
      </c>
      <c r="N16" s="29">
        <v>54467</v>
      </c>
      <c r="O16" s="29">
        <v>14390</v>
      </c>
      <c r="P16" s="29">
        <v>216</v>
      </c>
      <c r="Q16" s="29">
        <v>39148</v>
      </c>
      <c r="R16" s="29">
        <v>2291</v>
      </c>
      <c r="S16" s="29">
        <v>1742</v>
      </c>
      <c r="T16" s="29">
        <v>137</v>
      </c>
      <c r="U16" s="29">
        <v>52</v>
      </c>
      <c r="V16" s="29">
        <v>273</v>
      </c>
      <c r="W16" s="29">
        <v>96</v>
      </c>
      <c r="X16" s="29">
        <v>39</v>
      </c>
      <c r="Y16" s="29">
        <v>2376</v>
      </c>
      <c r="Z16" s="29">
        <v>213</v>
      </c>
      <c r="AA16" s="29">
        <v>31295</v>
      </c>
      <c r="AB16" s="29">
        <v>30112</v>
      </c>
      <c r="AC16" s="29">
        <v>978</v>
      </c>
      <c r="AD16" s="29">
        <v>1331</v>
      </c>
      <c r="AE16" s="29">
        <v>102</v>
      </c>
      <c r="AF16" s="29">
        <v>181</v>
      </c>
      <c r="AG16" s="29">
        <v>658</v>
      </c>
      <c r="AH16" s="29">
        <v>1067</v>
      </c>
      <c r="AI16" s="29">
        <v>322</v>
      </c>
      <c r="AJ16" s="29">
        <v>147</v>
      </c>
      <c r="AK16" s="29">
        <v>191</v>
      </c>
      <c r="AL16" s="29">
        <v>244</v>
      </c>
      <c r="AM16" s="29">
        <v>425</v>
      </c>
      <c r="AN16" s="29">
        <v>374</v>
      </c>
      <c r="AO16" s="29">
        <v>4720</v>
      </c>
      <c r="AP16" s="29">
        <v>86949</v>
      </c>
      <c r="AQ16" s="29">
        <v>217</v>
      </c>
      <c r="AR16" s="29">
        <v>66179</v>
      </c>
      <c r="AS16" s="29">
        <v>6844</v>
      </c>
      <c r="AT16" s="29">
        <v>2226</v>
      </c>
      <c r="AU16" s="29">
        <v>217</v>
      </c>
      <c r="AV16" s="29">
        <v>307</v>
      </c>
      <c r="AW16" s="29">
        <v>228</v>
      </c>
      <c r="AX16" s="29">
        <v>37</v>
      </c>
      <c r="AY16" s="29">
        <v>446</v>
      </c>
      <c r="AZ16" s="29">
        <v>11543</v>
      </c>
      <c r="BA16" s="29">
        <v>9246</v>
      </c>
      <c r="BB16" s="29">
        <v>8016</v>
      </c>
      <c r="BC16" s="29">
        <v>29038</v>
      </c>
      <c r="BD16" s="29">
        <v>5170</v>
      </c>
      <c r="BE16" s="29">
        <v>1393</v>
      </c>
      <c r="BF16" s="29">
        <v>26241</v>
      </c>
      <c r="BG16" s="29">
        <v>1036</v>
      </c>
      <c r="BH16" s="29">
        <v>609</v>
      </c>
      <c r="BI16" s="29">
        <v>233</v>
      </c>
      <c r="BJ16" s="29">
        <v>6511</v>
      </c>
      <c r="BK16" s="29">
        <v>23497</v>
      </c>
      <c r="BL16" s="29">
        <v>239</v>
      </c>
      <c r="BM16" s="29">
        <v>262</v>
      </c>
      <c r="BN16" s="29">
        <v>3482</v>
      </c>
      <c r="BO16" s="29">
        <v>1308</v>
      </c>
      <c r="BP16" s="29">
        <v>210</v>
      </c>
      <c r="BQ16" s="29">
        <v>6081</v>
      </c>
      <c r="BR16" s="29">
        <v>4553</v>
      </c>
      <c r="BS16" s="29">
        <v>1219</v>
      </c>
      <c r="BT16" s="29">
        <v>453</v>
      </c>
      <c r="BU16" s="29">
        <v>434</v>
      </c>
      <c r="BV16" s="29">
        <v>1302</v>
      </c>
      <c r="BW16" s="29">
        <v>2025</v>
      </c>
      <c r="BX16" s="29">
        <v>80</v>
      </c>
      <c r="BY16" s="29">
        <v>497</v>
      </c>
      <c r="BZ16" s="29">
        <v>201</v>
      </c>
      <c r="CA16" s="29">
        <v>162</v>
      </c>
      <c r="CB16" s="29">
        <v>81960</v>
      </c>
      <c r="CC16" s="29">
        <v>170</v>
      </c>
      <c r="CD16" s="29">
        <v>50</v>
      </c>
      <c r="CE16" s="29">
        <v>140</v>
      </c>
      <c r="CF16" s="29">
        <v>108</v>
      </c>
      <c r="CG16" s="29">
        <v>205</v>
      </c>
      <c r="CH16" s="29">
        <v>112</v>
      </c>
      <c r="CI16" s="29">
        <v>693</v>
      </c>
      <c r="CJ16" s="29">
        <v>1013</v>
      </c>
      <c r="CK16" s="29">
        <v>5796</v>
      </c>
      <c r="CL16" s="29">
        <v>1363</v>
      </c>
      <c r="CM16" s="29">
        <v>725</v>
      </c>
      <c r="CN16" s="29">
        <v>31866</v>
      </c>
      <c r="CO16" s="29">
        <v>15600</v>
      </c>
      <c r="CP16" s="29">
        <v>1111</v>
      </c>
      <c r="CQ16" s="29">
        <v>881</v>
      </c>
      <c r="CR16" s="29">
        <v>185</v>
      </c>
      <c r="CS16" s="29">
        <v>365</v>
      </c>
      <c r="CT16" s="29">
        <v>108</v>
      </c>
      <c r="CU16" s="29">
        <v>431</v>
      </c>
      <c r="CV16" s="29">
        <v>42</v>
      </c>
      <c r="CW16" s="29">
        <v>192</v>
      </c>
      <c r="CX16" s="29">
        <v>450</v>
      </c>
      <c r="CY16" s="29">
        <v>45</v>
      </c>
      <c r="CZ16" s="29">
        <v>2071</v>
      </c>
      <c r="DA16" s="29">
        <v>190</v>
      </c>
      <c r="DB16" s="29">
        <v>302</v>
      </c>
      <c r="DC16" s="29">
        <v>148</v>
      </c>
      <c r="DD16" s="29">
        <v>148</v>
      </c>
      <c r="DE16" s="29">
        <v>382</v>
      </c>
      <c r="DF16" s="29">
        <v>22003</v>
      </c>
      <c r="DG16" s="29">
        <v>81</v>
      </c>
      <c r="DH16" s="29">
        <v>2026</v>
      </c>
      <c r="DI16" s="29">
        <v>2663</v>
      </c>
      <c r="DJ16" s="29">
        <v>634</v>
      </c>
      <c r="DK16" s="29">
        <v>464</v>
      </c>
      <c r="DL16" s="29">
        <v>5905</v>
      </c>
      <c r="DM16" s="29">
        <v>235</v>
      </c>
      <c r="DN16" s="29">
        <v>1347</v>
      </c>
      <c r="DO16" s="29">
        <v>3260</v>
      </c>
      <c r="DP16" s="29">
        <v>195</v>
      </c>
      <c r="DQ16" s="29">
        <v>649</v>
      </c>
      <c r="DR16" s="29">
        <v>1422</v>
      </c>
      <c r="DS16" s="29">
        <v>743</v>
      </c>
      <c r="DT16" s="29">
        <v>167</v>
      </c>
      <c r="DU16" s="29">
        <v>359</v>
      </c>
      <c r="DV16" s="29">
        <v>209</v>
      </c>
      <c r="DW16" s="29">
        <v>321</v>
      </c>
      <c r="DX16" s="29">
        <v>155</v>
      </c>
      <c r="DY16" s="29">
        <v>330</v>
      </c>
      <c r="DZ16" s="29">
        <v>799</v>
      </c>
      <c r="EA16" s="29">
        <v>623</v>
      </c>
      <c r="EB16" s="29">
        <v>587</v>
      </c>
      <c r="EC16" s="29">
        <v>304</v>
      </c>
      <c r="ED16" s="29">
        <v>1629</v>
      </c>
      <c r="EE16" s="29">
        <v>180</v>
      </c>
      <c r="EF16" s="29">
        <v>1465</v>
      </c>
      <c r="EG16" s="29">
        <v>279</v>
      </c>
      <c r="EH16" s="29">
        <v>217</v>
      </c>
      <c r="EI16" s="29">
        <v>15270</v>
      </c>
      <c r="EJ16" s="29">
        <v>10238</v>
      </c>
      <c r="EK16" s="29">
        <v>704</v>
      </c>
      <c r="EL16" s="29">
        <v>473</v>
      </c>
      <c r="EM16" s="29">
        <v>421</v>
      </c>
      <c r="EN16" s="29">
        <v>1109</v>
      </c>
      <c r="EO16" s="29">
        <v>354</v>
      </c>
      <c r="EP16" s="29">
        <v>388</v>
      </c>
      <c r="EQ16" s="29">
        <v>2733</v>
      </c>
      <c r="ER16" s="29">
        <v>292</v>
      </c>
      <c r="ES16" s="29">
        <v>155</v>
      </c>
      <c r="ET16" s="29">
        <v>215</v>
      </c>
      <c r="EU16" s="29">
        <v>562</v>
      </c>
      <c r="EV16" s="29">
        <v>72</v>
      </c>
      <c r="EW16" s="29">
        <v>885</v>
      </c>
      <c r="EX16" s="29">
        <v>171</v>
      </c>
      <c r="EY16" s="29">
        <v>803</v>
      </c>
      <c r="EZ16" s="29">
        <v>139</v>
      </c>
      <c r="FA16" s="29">
        <v>3445</v>
      </c>
      <c r="FB16" s="29">
        <v>338</v>
      </c>
      <c r="FC16" s="29">
        <v>2166</v>
      </c>
      <c r="FD16" s="29">
        <v>357</v>
      </c>
      <c r="FE16" s="29">
        <v>94</v>
      </c>
      <c r="FF16" s="29">
        <v>202</v>
      </c>
      <c r="FG16" s="29">
        <v>130</v>
      </c>
      <c r="FH16" s="29">
        <v>80</v>
      </c>
      <c r="FI16" s="29">
        <v>1834</v>
      </c>
      <c r="FJ16" s="29">
        <v>1968</v>
      </c>
      <c r="FK16" s="29">
        <v>2511</v>
      </c>
      <c r="FL16" s="29">
        <v>7113</v>
      </c>
      <c r="FM16" s="29">
        <v>3822</v>
      </c>
      <c r="FN16" s="29">
        <v>22341</v>
      </c>
      <c r="FO16" s="29">
        <v>1093</v>
      </c>
      <c r="FP16" s="29">
        <v>2243</v>
      </c>
      <c r="FQ16" s="29">
        <v>943</v>
      </c>
      <c r="FR16" s="29">
        <v>170</v>
      </c>
      <c r="FS16" s="29">
        <v>210</v>
      </c>
      <c r="FT16" s="29">
        <v>73</v>
      </c>
      <c r="FU16" s="29">
        <v>839</v>
      </c>
      <c r="FV16" s="29">
        <v>707</v>
      </c>
      <c r="FW16" s="29">
        <v>182</v>
      </c>
      <c r="FX16" s="29">
        <v>59</v>
      </c>
      <c r="FY16" s="15"/>
      <c r="FZ16" s="15">
        <f>SUM(C16:FX16)</f>
        <v>875042</v>
      </c>
      <c r="GA16" s="15"/>
      <c r="GB16" s="15"/>
      <c r="GC16" s="15"/>
      <c r="GD16" s="15"/>
      <c r="GE16" s="30"/>
    </row>
    <row r="17" spans="1:187" x14ac:dyDescent="0.2">
      <c r="A17" s="24" t="s">
        <v>447</v>
      </c>
      <c r="B17" s="13" t="s">
        <v>448</v>
      </c>
      <c r="C17" s="15">
        <v>0</v>
      </c>
      <c r="D17" s="15">
        <v>3650.2</v>
      </c>
      <c r="E17" s="15">
        <v>0</v>
      </c>
      <c r="F17" s="15">
        <v>3892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1013.5</v>
      </c>
      <c r="O17" s="15">
        <v>1016</v>
      </c>
      <c r="P17" s="15">
        <v>0</v>
      </c>
      <c r="Q17" s="15">
        <v>5864</v>
      </c>
      <c r="R17" s="15">
        <v>1598.1</v>
      </c>
      <c r="S17" s="15">
        <v>102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3040.9</v>
      </c>
      <c r="AB17" s="15">
        <v>2351.6</v>
      </c>
      <c r="AC17" s="15">
        <v>0</v>
      </c>
      <c r="AD17" s="15">
        <v>0</v>
      </c>
      <c r="AE17" s="15">
        <v>0</v>
      </c>
      <c r="AF17" s="15">
        <v>0</v>
      </c>
      <c r="AG17" s="15">
        <v>89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431.4</v>
      </c>
      <c r="AP17" s="15">
        <v>20897.099999999999</v>
      </c>
      <c r="AQ17" s="15">
        <v>0</v>
      </c>
      <c r="AR17" s="15">
        <v>15981.7</v>
      </c>
      <c r="AS17" s="15">
        <v>346</v>
      </c>
      <c r="AT17" s="15">
        <v>430.9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2415.6999999999998</v>
      </c>
      <c r="BA17" s="15">
        <v>107.5</v>
      </c>
      <c r="BB17" s="15">
        <v>0</v>
      </c>
      <c r="BC17" s="15">
        <v>1553.3</v>
      </c>
      <c r="BD17" s="15">
        <v>1497.2</v>
      </c>
      <c r="BE17" s="15">
        <v>0</v>
      </c>
      <c r="BF17" s="15">
        <v>3956.6</v>
      </c>
      <c r="BG17" s="15">
        <v>0</v>
      </c>
      <c r="BH17" s="15">
        <v>0</v>
      </c>
      <c r="BI17" s="15">
        <v>0</v>
      </c>
      <c r="BJ17" s="15">
        <v>890.4</v>
      </c>
      <c r="BK17" s="15">
        <v>9455.2000000000007</v>
      </c>
      <c r="BL17" s="15">
        <v>0</v>
      </c>
      <c r="BM17" s="15">
        <v>0</v>
      </c>
      <c r="BN17" s="15">
        <v>252</v>
      </c>
      <c r="BO17" s="15">
        <v>0</v>
      </c>
      <c r="BP17" s="15">
        <v>0</v>
      </c>
      <c r="BQ17" s="15">
        <v>135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48</v>
      </c>
      <c r="BX17" s="15">
        <v>0</v>
      </c>
      <c r="BY17" s="15">
        <v>0</v>
      </c>
      <c r="BZ17" s="15">
        <v>0</v>
      </c>
      <c r="CA17" s="15">
        <v>0</v>
      </c>
      <c r="CB17" s="15">
        <v>7878.3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137</v>
      </c>
      <c r="CL17" s="15">
        <v>0</v>
      </c>
      <c r="CM17" s="15">
        <v>0</v>
      </c>
      <c r="CN17" s="15">
        <v>2359.1</v>
      </c>
      <c r="CO17" s="15">
        <v>1608.5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1146.5999999999999</v>
      </c>
      <c r="DG17" s="15">
        <v>0</v>
      </c>
      <c r="DH17" s="15">
        <v>0</v>
      </c>
      <c r="DI17" s="15">
        <v>290.8</v>
      </c>
      <c r="DJ17" s="15">
        <v>0</v>
      </c>
      <c r="DK17" s="15">
        <v>0</v>
      </c>
      <c r="DL17" s="15">
        <v>207.5</v>
      </c>
      <c r="DM17" s="15">
        <v>30</v>
      </c>
      <c r="DN17" s="15">
        <v>0</v>
      </c>
      <c r="DO17" s="15">
        <v>0</v>
      </c>
      <c r="DP17" s="15">
        <v>0</v>
      </c>
      <c r="DQ17" s="15">
        <v>0</v>
      </c>
      <c r="DR17" s="15">
        <v>0</v>
      </c>
      <c r="DS17" s="15">
        <v>0</v>
      </c>
      <c r="DT17" s="15">
        <v>0</v>
      </c>
      <c r="DU17" s="15">
        <v>0</v>
      </c>
      <c r="DV17" s="15">
        <v>0</v>
      </c>
      <c r="DW17" s="15">
        <v>0</v>
      </c>
      <c r="DX17" s="15">
        <v>0</v>
      </c>
      <c r="DY17" s="15">
        <v>0</v>
      </c>
      <c r="DZ17" s="15">
        <v>0</v>
      </c>
      <c r="EA17" s="15">
        <v>173</v>
      </c>
      <c r="EB17" s="15">
        <v>0</v>
      </c>
      <c r="EC17" s="15">
        <v>0</v>
      </c>
      <c r="ED17" s="15">
        <v>135</v>
      </c>
      <c r="EE17" s="15">
        <v>0</v>
      </c>
      <c r="EF17" s="15">
        <v>132</v>
      </c>
      <c r="EG17" s="15">
        <v>0</v>
      </c>
      <c r="EH17" s="15">
        <v>0</v>
      </c>
      <c r="EI17" s="15">
        <v>1703</v>
      </c>
      <c r="EJ17" s="15">
        <v>1168.5</v>
      </c>
      <c r="EK17" s="15">
        <v>0</v>
      </c>
      <c r="EL17" s="15">
        <v>0</v>
      </c>
      <c r="EM17" s="15">
        <v>0</v>
      </c>
      <c r="EN17" s="15">
        <v>0</v>
      </c>
      <c r="EO17" s="15">
        <v>0</v>
      </c>
      <c r="EP17" s="15">
        <v>0</v>
      </c>
      <c r="EQ17" s="15">
        <v>99</v>
      </c>
      <c r="ER17" s="15">
        <v>0</v>
      </c>
      <c r="ES17" s="15">
        <v>0</v>
      </c>
      <c r="ET17" s="15">
        <v>88</v>
      </c>
      <c r="EU17" s="15">
        <v>0</v>
      </c>
      <c r="EV17" s="15">
        <v>0</v>
      </c>
      <c r="EW17" s="15">
        <v>0</v>
      </c>
      <c r="EX17" s="15">
        <v>0</v>
      </c>
      <c r="EY17" s="15">
        <v>0</v>
      </c>
      <c r="EZ17" s="15">
        <v>0</v>
      </c>
      <c r="FA17" s="15">
        <v>0</v>
      </c>
      <c r="FB17" s="15">
        <v>0</v>
      </c>
      <c r="FC17" s="15">
        <v>0</v>
      </c>
      <c r="FD17" s="15">
        <v>0</v>
      </c>
      <c r="FE17" s="15">
        <v>0</v>
      </c>
      <c r="FF17" s="15">
        <v>0</v>
      </c>
      <c r="FG17" s="15">
        <v>0</v>
      </c>
      <c r="FH17" s="15">
        <v>0</v>
      </c>
      <c r="FI17" s="15">
        <v>0</v>
      </c>
      <c r="FJ17" s="15">
        <v>0</v>
      </c>
      <c r="FK17" s="15">
        <v>188</v>
      </c>
      <c r="FL17" s="15">
        <v>1329.2</v>
      </c>
      <c r="FM17" s="15">
        <v>402</v>
      </c>
      <c r="FN17" s="15">
        <v>5229.3999999999996</v>
      </c>
      <c r="FO17" s="15">
        <v>0</v>
      </c>
      <c r="FP17" s="15">
        <v>0</v>
      </c>
      <c r="FQ17" s="15">
        <v>0</v>
      </c>
      <c r="FR17" s="15">
        <v>0</v>
      </c>
      <c r="FS17" s="15">
        <v>0</v>
      </c>
      <c r="FT17" s="15">
        <v>0</v>
      </c>
      <c r="FU17" s="15">
        <v>0</v>
      </c>
      <c r="FV17" s="15">
        <v>0</v>
      </c>
      <c r="FW17" s="15">
        <v>0</v>
      </c>
      <c r="FX17" s="15">
        <v>0</v>
      </c>
      <c r="FY17" s="15">
        <f>FY26</f>
        <v>17639</v>
      </c>
      <c r="FZ17" s="15">
        <f>SUM(C17:FY17)</f>
        <v>122959.20000000001</v>
      </c>
      <c r="GA17" s="15">
        <f>FZ17-FY17</f>
        <v>105320.20000000001</v>
      </c>
      <c r="GB17" s="15"/>
      <c r="GC17" s="15"/>
      <c r="GD17" s="15"/>
      <c r="GE17" s="32"/>
    </row>
    <row r="18" spans="1:187" x14ac:dyDescent="0.2">
      <c r="A18" s="24" t="s">
        <v>449</v>
      </c>
      <c r="B18" s="13" t="s">
        <v>450</v>
      </c>
      <c r="C18" s="29">
        <v>8443.4</v>
      </c>
      <c r="D18" s="29">
        <v>41888.300000000003</v>
      </c>
      <c r="E18" s="29">
        <v>7866.5</v>
      </c>
      <c r="F18" s="29">
        <v>18591.399999999998</v>
      </c>
      <c r="G18" s="29">
        <v>1031.8</v>
      </c>
      <c r="H18" s="29">
        <v>976.9</v>
      </c>
      <c r="I18" s="29">
        <v>10394.299999999999</v>
      </c>
      <c r="J18" s="29">
        <v>2367.6999999999998</v>
      </c>
      <c r="K18" s="29">
        <v>296.40000000000003</v>
      </c>
      <c r="L18" s="29">
        <v>2590.4</v>
      </c>
      <c r="M18" s="29">
        <v>1347.5</v>
      </c>
      <c r="N18" s="29">
        <v>52869.7</v>
      </c>
      <c r="O18" s="29">
        <v>14642.699999999999</v>
      </c>
      <c r="P18" s="29">
        <v>180</v>
      </c>
      <c r="Q18" s="29">
        <v>39653.5</v>
      </c>
      <c r="R18" s="29">
        <v>2765.5</v>
      </c>
      <c r="S18" s="29">
        <v>1652.5</v>
      </c>
      <c r="T18" s="29">
        <v>150.6</v>
      </c>
      <c r="U18" s="29">
        <v>51.5</v>
      </c>
      <c r="V18" s="29">
        <v>291.7</v>
      </c>
      <c r="W18" s="29">
        <v>50</v>
      </c>
      <c r="X18" s="29">
        <v>50</v>
      </c>
      <c r="Y18" s="29">
        <v>2292.5</v>
      </c>
      <c r="Z18" s="29">
        <v>244.5</v>
      </c>
      <c r="AA18" s="29">
        <v>30188.5</v>
      </c>
      <c r="AB18" s="29">
        <v>29794.2</v>
      </c>
      <c r="AC18" s="29">
        <v>1002.5</v>
      </c>
      <c r="AD18" s="29">
        <v>1289</v>
      </c>
      <c r="AE18" s="29">
        <v>105</v>
      </c>
      <c r="AF18" s="29">
        <v>168.4</v>
      </c>
      <c r="AG18" s="29">
        <v>765.69999999999993</v>
      </c>
      <c r="AH18" s="29">
        <v>1037.8</v>
      </c>
      <c r="AI18" s="29">
        <v>359.8</v>
      </c>
      <c r="AJ18" s="29">
        <v>193.79999999999998</v>
      </c>
      <c r="AK18" s="29">
        <v>216.9</v>
      </c>
      <c r="AL18" s="29">
        <v>278</v>
      </c>
      <c r="AM18" s="29">
        <v>445.59999999999997</v>
      </c>
      <c r="AN18" s="29">
        <v>360.1</v>
      </c>
      <c r="AO18" s="29">
        <v>4680.7000000000007</v>
      </c>
      <c r="AP18" s="29">
        <v>87643.7</v>
      </c>
      <c r="AQ18" s="29">
        <v>237.6</v>
      </c>
      <c r="AR18" s="29">
        <v>64513.8</v>
      </c>
      <c r="AS18" s="29">
        <v>6902.8</v>
      </c>
      <c r="AT18" s="29">
        <v>2284.4</v>
      </c>
      <c r="AU18" s="29">
        <v>248.8</v>
      </c>
      <c r="AV18" s="29">
        <v>299.60000000000002</v>
      </c>
      <c r="AW18" s="29">
        <v>223.4</v>
      </c>
      <c r="AX18" s="29">
        <v>50</v>
      </c>
      <c r="AY18" s="29">
        <v>458.7</v>
      </c>
      <c r="AZ18" s="29">
        <v>11449.3</v>
      </c>
      <c r="BA18" s="29">
        <v>9018.5</v>
      </c>
      <c r="BB18" s="29">
        <v>7807</v>
      </c>
      <c r="BC18" s="29">
        <v>30009.399999999998</v>
      </c>
      <c r="BD18" s="29">
        <v>4995.3</v>
      </c>
      <c r="BE18" s="29">
        <v>1431.5</v>
      </c>
      <c r="BF18" s="29">
        <v>24667.200000000001</v>
      </c>
      <c r="BG18" s="29">
        <v>1032.4000000000001</v>
      </c>
      <c r="BH18" s="29">
        <v>624.80000000000007</v>
      </c>
      <c r="BI18" s="29">
        <v>243.70000000000002</v>
      </c>
      <c r="BJ18" s="29">
        <v>6464</v>
      </c>
      <c r="BK18" s="29">
        <v>23664.1</v>
      </c>
      <c r="BL18" s="29">
        <v>195.2</v>
      </c>
      <c r="BM18" s="29">
        <v>283</v>
      </c>
      <c r="BN18" s="29">
        <v>3645.2999999999997</v>
      </c>
      <c r="BO18" s="29">
        <v>1336.6</v>
      </c>
      <c r="BP18" s="29">
        <v>205.3</v>
      </c>
      <c r="BQ18" s="29">
        <v>6133.3</v>
      </c>
      <c r="BR18" s="29">
        <v>4740.8</v>
      </c>
      <c r="BS18" s="29">
        <v>1163.4000000000001</v>
      </c>
      <c r="BT18" s="29">
        <v>441.6</v>
      </c>
      <c r="BU18" s="29">
        <v>420.8</v>
      </c>
      <c r="BV18" s="29">
        <v>1302.5</v>
      </c>
      <c r="BW18" s="29">
        <v>1987.7</v>
      </c>
      <c r="BX18" s="29">
        <v>87.3</v>
      </c>
      <c r="BY18" s="29">
        <v>517</v>
      </c>
      <c r="BZ18" s="29">
        <v>212.9</v>
      </c>
      <c r="CA18" s="29">
        <v>169.8</v>
      </c>
      <c r="CB18" s="29">
        <v>81294.7</v>
      </c>
      <c r="CC18" s="29">
        <v>175.5</v>
      </c>
      <c r="CD18" s="29">
        <v>56.3</v>
      </c>
      <c r="CE18" s="29">
        <v>161.1</v>
      </c>
      <c r="CF18" s="29">
        <v>115.6</v>
      </c>
      <c r="CG18" s="29">
        <v>215.9</v>
      </c>
      <c r="CH18" s="29">
        <v>105.39999999999999</v>
      </c>
      <c r="CI18" s="29">
        <v>720.19999999999993</v>
      </c>
      <c r="CJ18" s="29">
        <v>978</v>
      </c>
      <c r="CK18" s="29">
        <v>5671.3</v>
      </c>
      <c r="CL18" s="29">
        <v>1358.6</v>
      </c>
      <c r="CM18" s="29">
        <v>835.8</v>
      </c>
      <c r="CN18" s="29">
        <v>30469.5</v>
      </c>
      <c r="CO18" s="29">
        <v>15194.5</v>
      </c>
      <c r="CP18" s="29">
        <v>1064.3</v>
      </c>
      <c r="CQ18" s="29">
        <v>1025.3</v>
      </c>
      <c r="CR18" s="29">
        <v>180.8</v>
      </c>
      <c r="CS18" s="29">
        <v>367</v>
      </c>
      <c r="CT18" s="29">
        <v>110.7</v>
      </c>
      <c r="CU18" s="29">
        <v>458.9</v>
      </c>
      <c r="CV18" s="29">
        <v>50</v>
      </c>
      <c r="CW18" s="29">
        <v>184.9</v>
      </c>
      <c r="CX18" s="29">
        <v>482.1</v>
      </c>
      <c r="CY18" s="29">
        <v>50</v>
      </c>
      <c r="CZ18" s="29">
        <v>2120.6</v>
      </c>
      <c r="DA18" s="29">
        <v>182.3</v>
      </c>
      <c r="DB18" s="29">
        <v>303.09999999999997</v>
      </c>
      <c r="DC18" s="29">
        <v>154.79999999999998</v>
      </c>
      <c r="DD18" s="29">
        <v>162.5</v>
      </c>
      <c r="DE18" s="29">
        <v>437.7</v>
      </c>
      <c r="DF18" s="29">
        <v>21919.599999999999</v>
      </c>
      <c r="DG18" s="29">
        <v>93</v>
      </c>
      <c r="DH18" s="29">
        <v>2106.1</v>
      </c>
      <c r="DI18" s="29">
        <v>2701.5</v>
      </c>
      <c r="DJ18" s="29">
        <v>686.30000000000007</v>
      </c>
      <c r="DK18" s="29">
        <v>457.5</v>
      </c>
      <c r="DL18" s="29">
        <v>5868.1</v>
      </c>
      <c r="DM18" s="29">
        <v>267.89999999999998</v>
      </c>
      <c r="DN18" s="29">
        <v>1453.5</v>
      </c>
      <c r="DO18" s="29">
        <v>3180</v>
      </c>
      <c r="DP18" s="29">
        <v>209.3</v>
      </c>
      <c r="DQ18" s="29">
        <v>637.70000000000005</v>
      </c>
      <c r="DR18" s="29">
        <v>1418.7</v>
      </c>
      <c r="DS18" s="29">
        <v>790.69999999999993</v>
      </c>
      <c r="DT18" s="29">
        <v>137.30000000000001</v>
      </c>
      <c r="DU18" s="29">
        <v>389</v>
      </c>
      <c r="DV18" s="29">
        <v>209.5</v>
      </c>
      <c r="DW18" s="29">
        <v>353.8</v>
      </c>
      <c r="DX18" s="29">
        <v>167.70000000000002</v>
      </c>
      <c r="DY18" s="29">
        <v>331.8</v>
      </c>
      <c r="DZ18" s="29">
        <v>902.7</v>
      </c>
      <c r="EA18" s="29">
        <v>647.70000000000005</v>
      </c>
      <c r="EB18" s="29">
        <v>585.4</v>
      </c>
      <c r="EC18" s="29">
        <v>322.10000000000002</v>
      </c>
      <c r="ED18" s="29">
        <v>1652.4</v>
      </c>
      <c r="EE18" s="29">
        <v>195.3</v>
      </c>
      <c r="EF18" s="29">
        <v>1487.4</v>
      </c>
      <c r="EG18" s="29">
        <v>286.3</v>
      </c>
      <c r="EH18" s="29">
        <v>233.20000000000002</v>
      </c>
      <c r="EI18" s="29">
        <v>16415.5</v>
      </c>
      <c r="EJ18" s="29">
        <v>9578.6</v>
      </c>
      <c r="EK18" s="29">
        <v>700.7</v>
      </c>
      <c r="EL18" s="29">
        <v>483.7</v>
      </c>
      <c r="EM18" s="29">
        <v>432.8</v>
      </c>
      <c r="EN18" s="29">
        <v>1103.5</v>
      </c>
      <c r="EO18" s="29">
        <v>387.5</v>
      </c>
      <c r="EP18" s="29">
        <v>398.2</v>
      </c>
      <c r="EQ18" s="29">
        <v>2725.8</v>
      </c>
      <c r="ER18" s="29">
        <v>330.5</v>
      </c>
      <c r="ES18" s="29">
        <v>131.19999999999999</v>
      </c>
      <c r="ET18" s="29">
        <v>220</v>
      </c>
      <c r="EU18" s="29">
        <v>652</v>
      </c>
      <c r="EV18" s="29">
        <v>66.099999999999994</v>
      </c>
      <c r="EW18" s="29">
        <v>910.4</v>
      </c>
      <c r="EX18" s="29">
        <v>230.8</v>
      </c>
      <c r="EY18" s="29">
        <v>516.29999999999995</v>
      </c>
      <c r="EZ18" s="29">
        <v>139.4</v>
      </c>
      <c r="FA18" s="29">
        <v>3397.5</v>
      </c>
      <c r="FB18" s="29">
        <v>357.9</v>
      </c>
      <c r="FC18" s="29">
        <v>2301</v>
      </c>
      <c r="FD18" s="29">
        <v>362.9</v>
      </c>
      <c r="FE18" s="29">
        <v>105.6</v>
      </c>
      <c r="FF18" s="29">
        <v>226.3</v>
      </c>
      <c r="FG18" s="29">
        <v>117.6</v>
      </c>
      <c r="FH18" s="29">
        <v>93.5</v>
      </c>
      <c r="FI18" s="29">
        <v>1857.6999999999998</v>
      </c>
      <c r="FJ18" s="29">
        <v>1911.4</v>
      </c>
      <c r="FK18" s="29">
        <v>2347</v>
      </c>
      <c r="FL18" s="29">
        <v>6430</v>
      </c>
      <c r="FM18" s="29">
        <v>3789.9</v>
      </c>
      <c r="FN18" s="29">
        <v>21751.4</v>
      </c>
      <c r="FO18" s="29">
        <v>1118.3000000000002</v>
      </c>
      <c r="FP18" s="29">
        <v>2325.5</v>
      </c>
      <c r="FQ18" s="29">
        <v>924.4</v>
      </c>
      <c r="FR18" s="29">
        <v>167.5</v>
      </c>
      <c r="FS18" s="29">
        <v>194.20000000000002</v>
      </c>
      <c r="FT18" s="29">
        <v>78.7</v>
      </c>
      <c r="FU18" s="29">
        <v>797.2</v>
      </c>
      <c r="FV18" s="29">
        <v>677.6</v>
      </c>
      <c r="FW18" s="29">
        <v>198.8</v>
      </c>
      <c r="FX18" s="29">
        <v>63.3</v>
      </c>
      <c r="FY18" s="19"/>
      <c r="FZ18" s="15">
        <f t="shared" ref="FZ18:FZ23" si="10">SUM(C18:FX18)</f>
        <v>870084.90000000037</v>
      </c>
      <c r="GA18" s="16"/>
      <c r="GB18" s="16"/>
      <c r="GC18" s="16"/>
      <c r="GD18" s="16"/>
      <c r="GE18" s="15"/>
    </row>
    <row r="19" spans="1:187" x14ac:dyDescent="0.2">
      <c r="A19" s="7" t="s">
        <v>451</v>
      </c>
      <c r="B19" s="13" t="s">
        <v>452</v>
      </c>
      <c r="C19" s="15">
        <v>6239</v>
      </c>
      <c r="D19" s="15">
        <v>37663</v>
      </c>
      <c r="E19" s="15">
        <v>6398</v>
      </c>
      <c r="F19" s="15">
        <v>17953.5</v>
      </c>
      <c r="G19" s="15">
        <v>999.5</v>
      </c>
      <c r="H19" s="15">
        <v>993.5</v>
      </c>
      <c r="I19" s="15">
        <v>8618.5</v>
      </c>
      <c r="J19" s="15">
        <v>2333</v>
      </c>
      <c r="K19" s="15">
        <v>290</v>
      </c>
      <c r="L19" s="15">
        <v>2427</v>
      </c>
      <c r="M19" s="15">
        <v>1242</v>
      </c>
      <c r="N19" s="15">
        <v>54178</v>
      </c>
      <c r="O19" s="15">
        <v>14606.5</v>
      </c>
      <c r="P19" s="15">
        <v>184</v>
      </c>
      <c r="Q19" s="15">
        <v>37304</v>
      </c>
      <c r="R19" s="15">
        <v>500.5</v>
      </c>
      <c r="S19" s="15">
        <v>1658.5</v>
      </c>
      <c r="T19" s="15">
        <v>151</v>
      </c>
      <c r="U19" s="15">
        <v>52</v>
      </c>
      <c r="V19" s="15">
        <v>276.5</v>
      </c>
      <c r="W19" s="15">
        <v>41.5</v>
      </c>
      <c r="X19" s="15">
        <v>38</v>
      </c>
      <c r="Y19" s="15">
        <v>456.5</v>
      </c>
      <c r="Z19" s="15">
        <v>243.5</v>
      </c>
      <c r="AA19" s="15">
        <v>30590.5</v>
      </c>
      <c r="AB19" s="15">
        <v>29613.5</v>
      </c>
      <c r="AC19" s="15">
        <v>968.5</v>
      </c>
      <c r="AD19" s="15">
        <v>1210</v>
      </c>
      <c r="AE19" s="15">
        <v>98</v>
      </c>
      <c r="AF19" s="15">
        <v>165</v>
      </c>
      <c r="AG19" s="15">
        <v>689</v>
      </c>
      <c r="AH19" s="15">
        <v>1029</v>
      </c>
      <c r="AI19" s="15">
        <v>334.5</v>
      </c>
      <c r="AJ19" s="15">
        <v>154.5</v>
      </c>
      <c r="AK19" s="15">
        <v>201.5</v>
      </c>
      <c r="AL19" s="15">
        <v>271.5</v>
      </c>
      <c r="AM19" s="15">
        <v>434.5</v>
      </c>
      <c r="AN19" s="15">
        <v>353</v>
      </c>
      <c r="AO19" s="15">
        <v>4622</v>
      </c>
      <c r="AP19" s="15">
        <v>86729.5</v>
      </c>
      <c r="AQ19" s="15">
        <v>219</v>
      </c>
      <c r="AR19" s="15">
        <v>62855.5</v>
      </c>
      <c r="AS19" s="15">
        <v>6633</v>
      </c>
      <c r="AT19" s="15">
        <v>2235</v>
      </c>
      <c r="AU19" s="15">
        <v>234</v>
      </c>
      <c r="AV19" s="15">
        <v>288.5</v>
      </c>
      <c r="AW19" s="15">
        <v>224.5</v>
      </c>
      <c r="AX19" s="15">
        <v>46.5</v>
      </c>
      <c r="AY19" s="15">
        <v>442</v>
      </c>
      <c r="AZ19" s="15">
        <v>11521</v>
      </c>
      <c r="BA19" s="15">
        <v>9175.5</v>
      </c>
      <c r="BB19" s="15">
        <v>7941</v>
      </c>
      <c r="BC19" s="15">
        <v>25237.5</v>
      </c>
      <c r="BD19" s="15">
        <v>5120.5</v>
      </c>
      <c r="BE19" s="15">
        <v>1454</v>
      </c>
      <c r="BF19" s="15">
        <v>24172.5</v>
      </c>
      <c r="BG19" s="15">
        <v>1013.5</v>
      </c>
      <c r="BH19" s="15">
        <v>533.5</v>
      </c>
      <c r="BI19" s="15">
        <v>222.5</v>
      </c>
      <c r="BJ19" s="15">
        <v>6527.5</v>
      </c>
      <c r="BK19" s="15">
        <v>17023.5</v>
      </c>
      <c r="BL19" s="15">
        <v>186</v>
      </c>
      <c r="BM19" s="15">
        <v>282</v>
      </c>
      <c r="BN19" s="15">
        <v>3544</v>
      </c>
      <c r="BO19" s="15">
        <v>1341.5</v>
      </c>
      <c r="BP19" s="15">
        <v>205</v>
      </c>
      <c r="BQ19" s="15">
        <v>5502</v>
      </c>
      <c r="BR19" s="15">
        <v>4677</v>
      </c>
      <c r="BS19" s="15">
        <v>1157.5</v>
      </c>
      <c r="BT19" s="15">
        <v>452</v>
      </c>
      <c r="BU19" s="15">
        <v>408</v>
      </c>
      <c r="BV19" s="15">
        <v>1304.5</v>
      </c>
      <c r="BW19" s="15">
        <v>2009</v>
      </c>
      <c r="BX19" s="15">
        <v>70</v>
      </c>
      <c r="BY19" s="15">
        <v>488</v>
      </c>
      <c r="BZ19" s="15">
        <v>207</v>
      </c>
      <c r="CA19" s="15">
        <v>165</v>
      </c>
      <c r="CB19" s="15">
        <v>80215</v>
      </c>
      <c r="CC19" s="15">
        <v>175</v>
      </c>
      <c r="CD19" s="15">
        <v>48</v>
      </c>
      <c r="CE19" s="15">
        <v>149.5</v>
      </c>
      <c r="CF19" s="15">
        <v>115.5</v>
      </c>
      <c r="CG19" s="15">
        <v>216.5</v>
      </c>
      <c r="CH19" s="15">
        <v>96</v>
      </c>
      <c r="CI19" s="15">
        <v>726.5</v>
      </c>
      <c r="CJ19" s="15">
        <v>972</v>
      </c>
      <c r="CK19" s="15">
        <v>4476.5</v>
      </c>
      <c r="CL19" s="15">
        <v>1374</v>
      </c>
      <c r="CM19" s="15">
        <v>778</v>
      </c>
      <c r="CN19" s="15">
        <v>29003.5</v>
      </c>
      <c r="CO19" s="15">
        <v>15266</v>
      </c>
      <c r="CP19" s="15">
        <v>1073</v>
      </c>
      <c r="CQ19" s="15">
        <v>934</v>
      </c>
      <c r="CR19" s="15">
        <v>177</v>
      </c>
      <c r="CS19" s="15">
        <v>372</v>
      </c>
      <c r="CT19" s="15">
        <v>105.5</v>
      </c>
      <c r="CU19" s="15">
        <v>79</v>
      </c>
      <c r="CV19" s="15">
        <v>43</v>
      </c>
      <c r="CW19" s="15">
        <v>190</v>
      </c>
      <c r="CX19" s="15">
        <v>478</v>
      </c>
      <c r="CY19" s="15">
        <v>42</v>
      </c>
      <c r="CZ19" s="15">
        <v>2136</v>
      </c>
      <c r="DA19" s="15">
        <v>183.5</v>
      </c>
      <c r="DB19" s="15">
        <v>304.5</v>
      </c>
      <c r="DC19" s="15">
        <v>155</v>
      </c>
      <c r="DD19" s="15">
        <v>162.5</v>
      </c>
      <c r="DE19" s="15">
        <v>428.5</v>
      </c>
      <c r="DF19" s="15">
        <v>20793</v>
      </c>
      <c r="DG19" s="15">
        <v>95</v>
      </c>
      <c r="DH19" s="15">
        <v>2100</v>
      </c>
      <c r="DI19" s="15">
        <v>2668.5</v>
      </c>
      <c r="DJ19" s="15">
        <v>653.5</v>
      </c>
      <c r="DK19" s="15">
        <v>452.5</v>
      </c>
      <c r="DL19" s="15">
        <v>5838.5</v>
      </c>
      <c r="DM19" s="15">
        <v>250.5</v>
      </c>
      <c r="DN19" s="15">
        <v>1431.5</v>
      </c>
      <c r="DO19" s="15">
        <v>3171</v>
      </c>
      <c r="DP19" s="15">
        <v>184.5</v>
      </c>
      <c r="DQ19" s="15">
        <v>628</v>
      </c>
      <c r="DR19" s="15">
        <v>1407.5</v>
      </c>
      <c r="DS19" s="15">
        <v>767</v>
      </c>
      <c r="DT19" s="15">
        <v>139</v>
      </c>
      <c r="DU19" s="15">
        <v>386.5</v>
      </c>
      <c r="DV19" s="15">
        <v>212</v>
      </c>
      <c r="DW19" s="15">
        <v>343</v>
      </c>
      <c r="DX19" s="15">
        <v>165.5</v>
      </c>
      <c r="DY19" s="15">
        <v>335</v>
      </c>
      <c r="DZ19" s="15">
        <v>828</v>
      </c>
      <c r="EA19" s="15">
        <v>615</v>
      </c>
      <c r="EB19" s="15">
        <v>584</v>
      </c>
      <c r="EC19" s="15">
        <v>323</v>
      </c>
      <c r="ED19" s="15">
        <v>1651</v>
      </c>
      <c r="EE19" s="15">
        <v>193</v>
      </c>
      <c r="EF19" s="15">
        <v>1477.5</v>
      </c>
      <c r="EG19" s="15">
        <v>283</v>
      </c>
      <c r="EH19" s="15">
        <v>213.5</v>
      </c>
      <c r="EI19" s="15">
        <v>15576</v>
      </c>
      <c r="EJ19" s="15">
        <v>9487</v>
      </c>
      <c r="EK19" s="15">
        <v>707.5</v>
      </c>
      <c r="EL19" s="15">
        <v>470</v>
      </c>
      <c r="EM19" s="15">
        <v>418.5</v>
      </c>
      <c r="EN19" s="15">
        <v>984.5</v>
      </c>
      <c r="EO19" s="15">
        <v>349.5</v>
      </c>
      <c r="EP19" s="15">
        <v>401.5</v>
      </c>
      <c r="EQ19" s="15">
        <v>2636</v>
      </c>
      <c r="ER19" s="15">
        <v>307.5</v>
      </c>
      <c r="ES19" s="15">
        <v>125.5</v>
      </c>
      <c r="ET19" s="15">
        <v>208.5</v>
      </c>
      <c r="EU19" s="15">
        <v>620.5</v>
      </c>
      <c r="EV19" s="15">
        <v>60.5</v>
      </c>
      <c r="EW19" s="15">
        <v>914</v>
      </c>
      <c r="EX19" s="15">
        <v>183.5</v>
      </c>
      <c r="EY19" s="15">
        <v>254</v>
      </c>
      <c r="EZ19" s="15">
        <v>138</v>
      </c>
      <c r="FA19" s="15">
        <v>3439</v>
      </c>
      <c r="FB19" s="15">
        <v>348</v>
      </c>
      <c r="FC19" s="15">
        <v>2225</v>
      </c>
      <c r="FD19" s="15">
        <v>368</v>
      </c>
      <c r="FE19" s="15">
        <v>104</v>
      </c>
      <c r="FF19" s="15">
        <v>211.5</v>
      </c>
      <c r="FG19" s="15">
        <v>117</v>
      </c>
      <c r="FH19" s="15">
        <v>94</v>
      </c>
      <c r="FI19" s="15">
        <v>1863</v>
      </c>
      <c r="FJ19" s="15">
        <v>1932</v>
      </c>
      <c r="FK19" s="15">
        <v>2382</v>
      </c>
      <c r="FL19" s="15">
        <v>6508</v>
      </c>
      <c r="FM19" s="15">
        <v>3716.5</v>
      </c>
      <c r="FN19" s="15">
        <v>22059.5</v>
      </c>
      <c r="FO19" s="15">
        <v>1111.5</v>
      </c>
      <c r="FP19" s="15">
        <v>2308</v>
      </c>
      <c r="FQ19" s="15">
        <v>934</v>
      </c>
      <c r="FR19" s="15">
        <v>169.5</v>
      </c>
      <c r="FS19" s="15">
        <v>194.5</v>
      </c>
      <c r="FT19" s="15">
        <v>72</v>
      </c>
      <c r="FU19" s="15">
        <v>808</v>
      </c>
      <c r="FV19" s="15">
        <v>685.5</v>
      </c>
      <c r="FW19" s="15">
        <v>188</v>
      </c>
      <c r="FX19" s="15">
        <v>52.5</v>
      </c>
      <c r="FY19" s="15"/>
      <c r="FZ19" s="15">
        <f t="shared" si="10"/>
        <v>831830</v>
      </c>
      <c r="GA19" s="16"/>
      <c r="GB19" s="16"/>
      <c r="GC19" s="16"/>
      <c r="GD19" s="16"/>
      <c r="GE19" s="16"/>
    </row>
    <row r="20" spans="1:187" x14ac:dyDescent="0.2">
      <c r="A20" s="7" t="s">
        <v>453</v>
      </c>
      <c r="B20" s="13" t="s">
        <v>454</v>
      </c>
      <c r="C20" s="15">
        <v>6185</v>
      </c>
      <c r="D20" s="15">
        <f>37352.5-5.5</f>
        <v>37347</v>
      </c>
      <c r="E20" s="15">
        <f>6787.5-2</f>
        <v>6785.5</v>
      </c>
      <c r="F20" s="15">
        <v>17127</v>
      </c>
      <c r="G20" s="15">
        <v>1032</v>
      </c>
      <c r="H20" s="15">
        <v>947.5</v>
      </c>
      <c r="I20" s="15">
        <f>8815-17</f>
        <v>8798</v>
      </c>
      <c r="J20" s="15">
        <f>2321-1</f>
        <v>2320</v>
      </c>
      <c r="K20" s="15">
        <v>296.5</v>
      </c>
      <c r="L20" s="15">
        <v>2537.5</v>
      </c>
      <c r="M20" s="15">
        <v>1262</v>
      </c>
      <c r="N20" s="15">
        <f>54000.5-3</f>
        <v>53997.5</v>
      </c>
      <c r="O20" s="15">
        <f>14788.5-2.5</f>
        <v>14786</v>
      </c>
      <c r="P20" s="15">
        <v>184</v>
      </c>
      <c r="Q20" s="15">
        <f>38365.5-2.5</f>
        <v>38363</v>
      </c>
      <c r="R20" s="15">
        <v>482</v>
      </c>
      <c r="S20" s="15">
        <v>1629.5</v>
      </c>
      <c r="T20" s="15">
        <v>142</v>
      </c>
      <c r="U20" s="15">
        <v>37</v>
      </c>
      <c r="V20" s="15">
        <v>303</v>
      </c>
      <c r="W20" s="15">
        <v>45</v>
      </c>
      <c r="X20" s="15">
        <v>31.5</v>
      </c>
      <c r="Y20" s="15">
        <v>475</v>
      </c>
      <c r="Z20" s="15">
        <v>240</v>
      </c>
      <c r="AA20" s="15">
        <f>30447-6</f>
        <v>30441</v>
      </c>
      <c r="AB20" s="15">
        <v>29658.5</v>
      </c>
      <c r="AC20" s="15">
        <v>975.5</v>
      </c>
      <c r="AD20" s="15">
        <v>1200</v>
      </c>
      <c r="AE20" s="15">
        <v>99.5</v>
      </c>
      <c r="AF20" s="15">
        <v>165.5</v>
      </c>
      <c r="AG20" s="15">
        <v>738</v>
      </c>
      <c r="AH20" s="15">
        <v>1031</v>
      </c>
      <c r="AI20" s="15">
        <v>352.5</v>
      </c>
      <c r="AJ20" s="15">
        <v>181.5</v>
      </c>
      <c r="AK20" s="15">
        <v>196</v>
      </c>
      <c r="AL20" s="15">
        <v>265</v>
      </c>
      <c r="AM20" s="15">
        <v>438.5</v>
      </c>
      <c r="AN20" s="15">
        <v>361</v>
      </c>
      <c r="AO20" s="15">
        <v>4702.5</v>
      </c>
      <c r="AP20" s="15">
        <v>86524.5</v>
      </c>
      <c r="AQ20" s="15">
        <v>224</v>
      </c>
      <c r="AR20" s="15">
        <v>62717.5</v>
      </c>
      <c r="AS20" s="15">
        <v>6674.5</v>
      </c>
      <c r="AT20" s="15">
        <v>2305.5</v>
      </c>
      <c r="AU20" s="15">
        <v>244</v>
      </c>
      <c r="AV20" s="15">
        <v>290.5</v>
      </c>
      <c r="AW20" s="15">
        <v>211.5</v>
      </c>
      <c r="AX20" s="15">
        <v>33</v>
      </c>
      <c r="AY20" s="15">
        <v>428.5</v>
      </c>
      <c r="AZ20" s="15">
        <v>11642</v>
      </c>
      <c r="BA20" s="15">
        <v>9284.5</v>
      </c>
      <c r="BB20" s="15">
        <v>8039.5</v>
      </c>
      <c r="BC20" s="15">
        <v>26318.5</v>
      </c>
      <c r="BD20" s="15">
        <v>5065.5</v>
      </c>
      <c r="BE20" s="15">
        <v>1360</v>
      </c>
      <c r="BF20" s="15">
        <f>23868.5-6.5</f>
        <v>23862</v>
      </c>
      <c r="BG20" s="15">
        <v>965</v>
      </c>
      <c r="BH20" s="15">
        <v>573.5</v>
      </c>
      <c r="BI20" s="15">
        <v>255.5</v>
      </c>
      <c r="BJ20" s="15">
        <f>6349.5-1</f>
        <v>6348.5</v>
      </c>
      <c r="BK20" s="15">
        <v>16347</v>
      </c>
      <c r="BL20" s="15">
        <v>186</v>
      </c>
      <c r="BM20" s="15">
        <v>282.5</v>
      </c>
      <c r="BN20" s="15">
        <v>3577.5</v>
      </c>
      <c r="BO20" s="15">
        <v>1348.5</v>
      </c>
      <c r="BP20" s="15">
        <v>197.5</v>
      </c>
      <c r="BQ20" s="15">
        <v>5488.5</v>
      </c>
      <c r="BR20" s="15">
        <f>4720-4.5</f>
        <v>4715.5</v>
      </c>
      <c r="BS20" s="15">
        <v>1082.5</v>
      </c>
      <c r="BT20" s="15">
        <v>449.5</v>
      </c>
      <c r="BU20" s="15">
        <v>407.5</v>
      </c>
      <c r="BV20" s="15">
        <v>1242.5</v>
      </c>
      <c r="BW20" s="15">
        <v>1992.5</v>
      </c>
      <c r="BX20" s="15">
        <v>83.5</v>
      </c>
      <c r="BY20" s="15">
        <v>520.5</v>
      </c>
      <c r="BZ20" s="15">
        <v>211.5</v>
      </c>
      <c r="CA20" s="15">
        <v>166</v>
      </c>
      <c r="CB20" s="15">
        <v>81663.5</v>
      </c>
      <c r="CC20" s="15">
        <v>162</v>
      </c>
      <c r="CD20" s="15">
        <v>45</v>
      </c>
      <c r="CE20" s="15">
        <v>162.5</v>
      </c>
      <c r="CF20" s="15">
        <v>95.5</v>
      </c>
      <c r="CG20" s="15">
        <v>200.5</v>
      </c>
      <c r="CH20" s="15">
        <v>105</v>
      </c>
      <c r="CI20" s="15">
        <v>723.5</v>
      </c>
      <c r="CJ20" s="15">
        <v>936</v>
      </c>
      <c r="CK20" s="15">
        <v>4487</v>
      </c>
      <c r="CL20" s="15">
        <v>1345.5</v>
      </c>
      <c r="CM20" s="15">
        <v>806.5</v>
      </c>
      <c r="CN20" s="15">
        <f>28546.5+9</f>
        <v>28555.5</v>
      </c>
      <c r="CO20" s="15">
        <v>15388</v>
      </c>
      <c r="CP20" s="15">
        <v>1085.5</v>
      </c>
      <c r="CQ20" s="15">
        <v>986</v>
      </c>
      <c r="CR20" s="15">
        <v>178</v>
      </c>
      <c r="CS20" s="15">
        <v>358</v>
      </c>
      <c r="CT20" s="15">
        <v>111</v>
      </c>
      <c r="CU20" s="15">
        <v>84.5</v>
      </c>
      <c r="CV20" s="15">
        <v>51</v>
      </c>
      <c r="CW20" s="15">
        <v>168.5</v>
      </c>
      <c r="CX20" s="15">
        <v>485.5</v>
      </c>
      <c r="CY20" s="15">
        <v>33</v>
      </c>
      <c r="CZ20" s="15">
        <v>2109.5</v>
      </c>
      <c r="DA20" s="15">
        <v>174</v>
      </c>
      <c r="DB20" s="15">
        <v>300.5</v>
      </c>
      <c r="DC20" s="15">
        <v>156</v>
      </c>
      <c r="DD20" s="15">
        <v>149.5</v>
      </c>
      <c r="DE20" s="15">
        <v>436.5</v>
      </c>
      <c r="DF20" s="15">
        <v>20837.5</v>
      </c>
      <c r="DG20" s="15">
        <v>79</v>
      </c>
      <c r="DH20" s="15">
        <f>2040-1.5</f>
        <v>2038.5</v>
      </c>
      <c r="DI20" s="15">
        <v>2676.5</v>
      </c>
      <c r="DJ20" s="15">
        <v>685.5</v>
      </c>
      <c r="DK20" s="15">
        <v>452</v>
      </c>
      <c r="DL20" s="15">
        <v>5923</v>
      </c>
      <c r="DM20" s="15">
        <v>278</v>
      </c>
      <c r="DN20" s="15">
        <v>1465</v>
      </c>
      <c r="DO20" s="15">
        <v>3108.5</v>
      </c>
      <c r="DP20" s="15">
        <v>200</v>
      </c>
      <c r="DQ20" s="15">
        <v>563.5</v>
      </c>
      <c r="DR20" s="15">
        <v>1431.5</v>
      </c>
      <c r="DS20" s="15">
        <v>801</v>
      </c>
      <c r="DT20" s="15">
        <v>137</v>
      </c>
      <c r="DU20" s="15">
        <v>381</v>
      </c>
      <c r="DV20" s="15">
        <v>192</v>
      </c>
      <c r="DW20" s="15">
        <v>371.5</v>
      </c>
      <c r="DX20" s="15">
        <v>157</v>
      </c>
      <c r="DY20" s="15">
        <v>325.5</v>
      </c>
      <c r="DZ20" s="15">
        <v>851.5</v>
      </c>
      <c r="EA20" s="15">
        <v>644</v>
      </c>
      <c r="EB20" s="15">
        <v>589.5</v>
      </c>
      <c r="EC20" s="15">
        <v>316.5</v>
      </c>
      <c r="ED20" s="15">
        <v>1662</v>
      </c>
      <c r="EE20" s="15">
        <v>191</v>
      </c>
      <c r="EF20" s="15">
        <v>1469</v>
      </c>
      <c r="EG20" s="15">
        <v>285</v>
      </c>
      <c r="EH20" s="15">
        <v>226.5</v>
      </c>
      <c r="EI20" s="15">
        <v>16054.5</v>
      </c>
      <c r="EJ20" s="15">
        <v>9570.5</v>
      </c>
      <c r="EK20" s="15">
        <v>693.5</v>
      </c>
      <c r="EL20" s="15">
        <v>482</v>
      </c>
      <c r="EM20" s="15">
        <v>415</v>
      </c>
      <c r="EN20" s="15">
        <v>956</v>
      </c>
      <c r="EO20" s="15">
        <v>371.5</v>
      </c>
      <c r="EP20" s="15">
        <v>409</v>
      </c>
      <c r="EQ20" s="15">
        <v>2615.5</v>
      </c>
      <c r="ER20" s="15">
        <v>326</v>
      </c>
      <c r="ES20" s="15">
        <v>113</v>
      </c>
      <c r="ET20" s="15">
        <v>218</v>
      </c>
      <c r="EU20" s="15">
        <v>601</v>
      </c>
      <c r="EV20" s="15">
        <v>58</v>
      </c>
      <c r="EW20" s="15">
        <v>906.5</v>
      </c>
      <c r="EX20" s="15">
        <v>220</v>
      </c>
      <c r="EY20" s="15">
        <v>246.5</v>
      </c>
      <c r="EZ20" s="15">
        <v>120</v>
      </c>
      <c r="FA20" s="15">
        <v>3445.5</v>
      </c>
      <c r="FB20" s="15">
        <v>336.5</v>
      </c>
      <c r="FC20" s="15">
        <v>2358</v>
      </c>
      <c r="FD20" s="15">
        <v>361.5</v>
      </c>
      <c r="FE20" s="15">
        <v>89.5</v>
      </c>
      <c r="FF20" s="15">
        <v>228</v>
      </c>
      <c r="FG20" s="15">
        <v>116.5</v>
      </c>
      <c r="FH20" s="15">
        <v>91</v>
      </c>
      <c r="FI20" s="15">
        <v>1874</v>
      </c>
      <c r="FJ20" s="15">
        <v>1930.5</v>
      </c>
      <c r="FK20" s="15">
        <v>2303</v>
      </c>
      <c r="FL20" s="15">
        <v>6046</v>
      </c>
      <c r="FM20" s="15">
        <v>3640.5</v>
      </c>
      <c r="FN20" s="15">
        <v>21957</v>
      </c>
      <c r="FO20" s="15">
        <v>1115.5</v>
      </c>
      <c r="FP20" s="15">
        <v>2248.5</v>
      </c>
      <c r="FQ20" s="15">
        <v>917</v>
      </c>
      <c r="FR20" s="15">
        <v>165.5</v>
      </c>
      <c r="FS20" s="15">
        <v>195</v>
      </c>
      <c r="FT20" s="15">
        <v>78</v>
      </c>
      <c r="FU20" s="15">
        <v>778.5</v>
      </c>
      <c r="FV20" s="15">
        <v>678.5</v>
      </c>
      <c r="FW20" s="15">
        <v>202.5</v>
      </c>
      <c r="FX20" s="15">
        <v>59.5</v>
      </c>
      <c r="FY20" s="15">
        <v>0</v>
      </c>
      <c r="FZ20" s="15">
        <f t="shared" si="10"/>
        <v>833300.5</v>
      </c>
      <c r="GA20" s="16"/>
      <c r="GB20" s="16"/>
      <c r="GC20" s="16"/>
      <c r="GD20" s="16"/>
      <c r="GE20" s="33"/>
    </row>
    <row r="21" spans="1:187" x14ac:dyDescent="0.2">
      <c r="A21" s="7" t="s">
        <v>455</v>
      </c>
      <c r="B21" s="13" t="s">
        <v>456</v>
      </c>
      <c r="C21" s="15">
        <v>6026</v>
      </c>
      <c r="D21" s="15">
        <f>37197.5-2</f>
        <v>37195.5</v>
      </c>
      <c r="E21" s="15">
        <v>6826.5</v>
      </c>
      <c r="F21" s="15">
        <v>16477</v>
      </c>
      <c r="G21" s="15">
        <v>1005</v>
      </c>
      <c r="H21" s="15">
        <v>940</v>
      </c>
      <c r="I21" s="15">
        <v>9071</v>
      </c>
      <c r="J21" s="15">
        <f>2330.5-0.5</f>
        <v>2330</v>
      </c>
      <c r="K21" s="15">
        <v>281</v>
      </c>
      <c r="L21" s="15">
        <v>2571</v>
      </c>
      <c r="M21" s="15">
        <v>1364.5</v>
      </c>
      <c r="N21" s="15">
        <v>53111</v>
      </c>
      <c r="O21" s="15">
        <f>14658-1</f>
        <v>14657</v>
      </c>
      <c r="P21" s="15">
        <v>175</v>
      </c>
      <c r="Q21" s="15">
        <f>39206.5+16</f>
        <v>39222.5</v>
      </c>
      <c r="R21" s="15">
        <v>542.5</v>
      </c>
      <c r="S21" s="15">
        <v>1537</v>
      </c>
      <c r="T21" s="15">
        <v>137</v>
      </c>
      <c r="U21" s="15">
        <v>36</v>
      </c>
      <c r="V21" s="15">
        <v>279</v>
      </c>
      <c r="W21" s="15">
        <v>39</v>
      </c>
      <c r="X21" s="15">
        <v>32.5</v>
      </c>
      <c r="Y21" s="15">
        <v>498.5</v>
      </c>
      <c r="Z21" s="15">
        <v>242</v>
      </c>
      <c r="AA21" s="15">
        <f>30213.5-6.5</f>
        <v>30207</v>
      </c>
      <c r="AB21" s="15">
        <v>29465.5</v>
      </c>
      <c r="AC21" s="15">
        <v>908</v>
      </c>
      <c r="AD21" s="15">
        <v>1168</v>
      </c>
      <c r="AE21" s="15">
        <v>105.5</v>
      </c>
      <c r="AF21" s="15">
        <v>172</v>
      </c>
      <c r="AG21" s="15">
        <v>788</v>
      </c>
      <c r="AH21" s="15">
        <v>970.5</v>
      </c>
      <c r="AI21" s="15">
        <v>373</v>
      </c>
      <c r="AJ21" s="15">
        <v>212</v>
      </c>
      <c r="AK21" s="15">
        <v>199</v>
      </c>
      <c r="AL21" s="15">
        <v>263.5</v>
      </c>
      <c r="AM21" s="15">
        <v>436.5</v>
      </c>
      <c r="AN21" s="15">
        <v>339</v>
      </c>
      <c r="AO21" s="15">
        <v>4675</v>
      </c>
      <c r="AP21" s="15">
        <v>85694</v>
      </c>
      <c r="AQ21" s="15">
        <v>246</v>
      </c>
      <c r="AR21" s="15">
        <v>62159</v>
      </c>
      <c r="AS21" s="15">
        <v>6637.5</v>
      </c>
      <c r="AT21" s="15">
        <v>2371.5</v>
      </c>
      <c r="AU21" s="15">
        <v>258</v>
      </c>
      <c r="AV21" s="15">
        <v>273.5</v>
      </c>
      <c r="AW21" s="15">
        <v>199.5</v>
      </c>
      <c r="AX21" s="15">
        <v>28</v>
      </c>
      <c r="AY21" s="15">
        <v>424</v>
      </c>
      <c r="AZ21" s="15">
        <v>11647</v>
      </c>
      <c r="BA21" s="15">
        <v>9195.5</v>
      </c>
      <c r="BB21" s="15">
        <v>7865.5</v>
      </c>
      <c r="BC21" s="15">
        <v>26797</v>
      </c>
      <c r="BD21" s="15">
        <v>5059</v>
      </c>
      <c r="BE21" s="15">
        <v>1444</v>
      </c>
      <c r="BF21" s="15">
        <f>23690-1.5</f>
        <v>23688.5</v>
      </c>
      <c r="BG21" s="15">
        <v>955</v>
      </c>
      <c r="BH21" s="15">
        <v>623.5</v>
      </c>
      <c r="BI21" s="15">
        <v>250</v>
      </c>
      <c r="BJ21" s="15">
        <v>6201</v>
      </c>
      <c r="BK21" s="15">
        <v>15792</v>
      </c>
      <c r="BL21" s="15">
        <v>175.5</v>
      </c>
      <c r="BM21" s="15">
        <v>274.5</v>
      </c>
      <c r="BN21" s="15">
        <v>3639.5</v>
      </c>
      <c r="BO21" s="15">
        <v>1319</v>
      </c>
      <c r="BP21" s="15">
        <v>187.5</v>
      </c>
      <c r="BQ21" s="15">
        <v>5467.5</v>
      </c>
      <c r="BR21" s="15">
        <f>4807-1.5</f>
        <v>4805.5</v>
      </c>
      <c r="BS21" s="15">
        <v>1094.5</v>
      </c>
      <c r="BT21" s="15">
        <v>406.5</v>
      </c>
      <c r="BU21" s="15">
        <v>427</v>
      </c>
      <c r="BV21" s="15">
        <v>1191</v>
      </c>
      <c r="BW21" s="15">
        <f>1974-0.5</f>
        <v>1973.5</v>
      </c>
      <c r="BX21" s="15">
        <v>97</v>
      </c>
      <c r="BY21" s="15">
        <v>524</v>
      </c>
      <c r="BZ21" s="15">
        <v>214.5</v>
      </c>
      <c r="CA21" s="15">
        <v>170</v>
      </c>
      <c r="CB21" s="15">
        <v>81755.5</v>
      </c>
      <c r="CC21" s="15">
        <v>176</v>
      </c>
      <c r="CD21" s="15">
        <v>58.5</v>
      </c>
      <c r="CE21" s="15">
        <v>178</v>
      </c>
      <c r="CF21" s="15">
        <v>91.5</v>
      </c>
      <c r="CG21" s="15">
        <v>191</v>
      </c>
      <c r="CH21" s="15">
        <v>105</v>
      </c>
      <c r="CI21" s="15">
        <v>722.5</v>
      </c>
      <c r="CJ21" s="15">
        <v>927</v>
      </c>
      <c r="CK21" s="15">
        <v>4522</v>
      </c>
      <c r="CL21" s="15">
        <v>1344.5</v>
      </c>
      <c r="CM21" s="15">
        <v>836</v>
      </c>
      <c r="CN21" s="15">
        <v>28207.5</v>
      </c>
      <c r="CO21" s="15">
        <v>15376.5</v>
      </c>
      <c r="CP21" s="15">
        <v>1078.5</v>
      </c>
      <c r="CQ21" s="15">
        <v>1036</v>
      </c>
      <c r="CR21" s="15">
        <v>183</v>
      </c>
      <c r="CS21" s="15">
        <v>354.5</v>
      </c>
      <c r="CT21" s="15">
        <v>110.5</v>
      </c>
      <c r="CU21" s="15">
        <v>68</v>
      </c>
      <c r="CV21" s="15">
        <v>47</v>
      </c>
      <c r="CW21" s="15">
        <v>165.5</v>
      </c>
      <c r="CX21" s="15">
        <v>485.5</v>
      </c>
      <c r="CY21" s="15">
        <v>41</v>
      </c>
      <c r="CZ21" s="15">
        <v>2131</v>
      </c>
      <c r="DA21" s="15">
        <v>181</v>
      </c>
      <c r="DB21" s="15">
        <v>306</v>
      </c>
      <c r="DC21" s="15">
        <v>147</v>
      </c>
      <c r="DD21" s="15">
        <v>173.5</v>
      </c>
      <c r="DE21" s="15">
        <v>424</v>
      </c>
      <c r="DF21" s="15">
        <v>20775</v>
      </c>
      <c r="DG21" s="15">
        <v>80</v>
      </c>
      <c r="DH21" s="15">
        <f>2054.5-1.5</f>
        <v>2053</v>
      </c>
      <c r="DI21" s="15">
        <v>2719</v>
      </c>
      <c r="DJ21" s="15">
        <v>667.5</v>
      </c>
      <c r="DK21" s="15">
        <v>459</v>
      </c>
      <c r="DL21" s="15">
        <v>5937</v>
      </c>
      <c r="DM21" s="15">
        <v>262.5</v>
      </c>
      <c r="DN21" s="15">
        <v>1508.5</v>
      </c>
      <c r="DO21" s="15">
        <v>3036.5</v>
      </c>
      <c r="DP21" s="15">
        <v>199.5</v>
      </c>
      <c r="DQ21" s="15">
        <v>544</v>
      </c>
      <c r="DR21" s="15">
        <v>1359.5</v>
      </c>
      <c r="DS21" s="15">
        <v>808.5</v>
      </c>
      <c r="DT21" s="15">
        <v>127.5</v>
      </c>
      <c r="DU21" s="15">
        <v>397.5</v>
      </c>
      <c r="DV21" s="15">
        <v>202</v>
      </c>
      <c r="DW21" s="15">
        <v>366</v>
      </c>
      <c r="DX21" s="15">
        <v>174</v>
      </c>
      <c r="DY21" s="15">
        <v>304.5</v>
      </c>
      <c r="DZ21" s="15">
        <v>890</v>
      </c>
      <c r="EA21" s="15">
        <v>591.5</v>
      </c>
      <c r="EB21" s="15">
        <v>588</v>
      </c>
      <c r="EC21" s="15">
        <v>294</v>
      </c>
      <c r="ED21" s="15">
        <v>1679.5</v>
      </c>
      <c r="EE21" s="15">
        <v>194.5</v>
      </c>
      <c r="EF21" s="15">
        <v>1442.5</v>
      </c>
      <c r="EG21" s="15">
        <v>286.5</v>
      </c>
      <c r="EH21" s="15">
        <v>244</v>
      </c>
      <c r="EI21" s="15">
        <v>16478.5</v>
      </c>
      <c r="EJ21" s="15">
        <v>9370.5</v>
      </c>
      <c r="EK21" s="15">
        <v>696</v>
      </c>
      <c r="EL21" s="15">
        <v>494</v>
      </c>
      <c r="EM21" s="15">
        <v>444.5</v>
      </c>
      <c r="EN21" s="15">
        <v>1003.5</v>
      </c>
      <c r="EO21" s="15">
        <v>378.5</v>
      </c>
      <c r="EP21" s="15">
        <v>378</v>
      </c>
      <c r="EQ21" s="15">
        <v>2521.5</v>
      </c>
      <c r="ER21" s="15">
        <v>325.5</v>
      </c>
      <c r="ES21" s="15">
        <v>121</v>
      </c>
      <c r="ET21" s="15">
        <v>192</v>
      </c>
      <c r="EU21" s="15">
        <v>603</v>
      </c>
      <c r="EV21" s="15">
        <v>67.5</v>
      </c>
      <c r="EW21" s="15">
        <v>875</v>
      </c>
      <c r="EX21" s="15">
        <v>223.5</v>
      </c>
      <c r="EY21" s="15">
        <v>248</v>
      </c>
      <c r="EZ21" s="15">
        <v>121.5</v>
      </c>
      <c r="FA21" s="15">
        <v>3400</v>
      </c>
      <c r="FB21" s="15">
        <v>343</v>
      </c>
      <c r="FC21" s="15">
        <f>2345+2</f>
        <v>2347</v>
      </c>
      <c r="FD21" s="15">
        <v>366</v>
      </c>
      <c r="FE21" s="15">
        <v>91.5</v>
      </c>
      <c r="FF21" s="15">
        <v>228.5</v>
      </c>
      <c r="FG21" s="15">
        <v>111</v>
      </c>
      <c r="FH21" s="15">
        <v>94</v>
      </c>
      <c r="FI21" s="15">
        <v>1888</v>
      </c>
      <c r="FJ21" s="15">
        <v>1887</v>
      </c>
      <c r="FK21" s="15">
        <v>2190.5</v>
      </c>
      <c r="FL21" s="15">
        <v>5796.5</v>
      </c>
      <c r="FM21" s="15">
        <v>3566</v>
      </c>
      <c r="FN21" s="15">
        <v>21653</v>
      </c>
      <c r="FO21" s="15">
        <v>1128.5</v>
      </c>
      <c r="FP21" s="15">
        <v>2205</v>
      </c>
      <c r="FQ21" s="15">
        <v>863</v>
      </c>
      <c r="FR21" s="15">
        <v>168</v>
      </c>
      <c r="FS21" s="15">
        <v>204.5</v>
      </c>
      <c r="FT21" s="15">
        <v>74</v>
      </c>
      <c r="FU21" s="15">
        <v>766.5</v>
      </c>
      <c r="FV21" s="15">
        <v>633</v>
      </c>
      <c r="FW21" s="15">
        <v>207</v>
      </c>
      <c r="FX21" s="15">
        <v>65.5</v>
      </c>
      <c r="FY21" s="15">
        <v>0</v>
      </c>
      <c r="FZ21" s="15">
        <f t="shared" si="10"/>
        <v>829089</v>
      </c>
      <c r="GA21" s="16"/>
      <c r="GB21" s="16"/>
      <c r="GC21" s="16"/>
      <c r="GD21" s="16"/>
      <c r="GE21" s="33"/>
    </row>
    <row r="22" spans="1:187" x14ac:dyDescent="0.2">
      <c r="A22" s="7" t="s">
        <v>457</v>
      </c>
      <c r="B22" s="13" t="s">
        <v>458</v>
      </c>
      <c r="C22" s="15">
        <v>5935.5</v>
      </c>
      <c r="D22" s="15">
        <v>37764.5</v>
      </c>
      <c r="E22" s="15">
        <v>6923.5</v>
      </c>
      <c r="F22" s="15">
        <v>16359</v>
      </c>
      <c r="G22" s="15">
        <v>1008</v>
      </c>
      <c r="H22" s="15">
        <v>965.5</v>
      </c>
      <c r="I22" s="15">
        <v>8979</v>
      </c>
      <c r="J22" s="15">
        <f>2240-2</f>
        <v>2238</v>
      </c>
      <c r="K22" s="15">
        <v>291</v>
      </c>
      <c r="L22" s="15">
        <v>2648.5</v>
      </c>
      <c r="M22" s="15">
        <v>1381</v>
      </c>
      <c r="N22" s="15">
        <v>52860</v>
      </c>
      <c r="O22" s="15">
        <v>14891.5</v>
      </c>
      <c r="P22" s="15">
        <v>168.5</v>
      </c>
      <c r="Q22" s="15">
        <v>39692.5</v>
      </c>
      <c r="R22" s="15">
        <v>512.5</v>
      </c>
      <c r="S22" s="15">
        <v>1365</v>
      </c>
      <c r="T22" s="15">
        <v>147.5</v>
      </c>
      <c r="U22" s="15">
        <v>47.5</v>
      </c>
      <c r="V22" s="15">
        <v>264.5</v>
      </c>
      <c r="W22" s="15">
        <v>30.5</v>
      </c>
      <c r="X22" s="15">
        <v>31.5</v>
      </c>
      <c r="Y22" s="15">
        <v>497</v>
      </c>
      <c r="Z22" s="15">
        <v>239.5</v>
      </c>
      <c r="AA22" s="15">
        <v>29756</v>
      </c>
      <c r="AB22" s="15">
        <v>29481</v>
      </c>
      <c r="AC22" s="15">
        <v>932.5</v>
      </c>
      <c r="AD22" s="15">
        <v>1140</v>
      </c>
      <c r="AE22" s="15">
        <v>123</v>
      </c>
      <c r="AF22" s="15">
        <v>173</v>
      </c>
      <c r="AG22" s="15">
        <v>817</v>
      </c>
      <c r="AH22" s="15">
        <v>982.5</v>
      </c>
      <c r="AI22" s="15">
        <v>357</v>
      </c>
      <c r="AJ22" s="15">
        <v>204</v>
      </c>
      <c r="AK22" s="15">
        <v>213</v>
      </c>
      <c r="AL22" s="15">
        <v>292</v>
      </c>
      <c r="AM22" s="15">
        <v>442.5</v>
      </c>
      <c r="AN22" s="15">
        <v>359</v>
      </c>
      <c r="AO22" s="15">
        <v>4673</v>
      </c>
      <c r="AP22" s="15">
        <v>85036</v>
      </c>
      <c r="AQ22" s="15">
        <v>261.5</v>
      </c>
      <c r="AR22" s="15">
        <v>61655.5</v>
      </c>
      <c r="AS22" s="15">
        <v>6563</v>
      </c>
      <c r="AT22" s="15">
        <v>2319.5</v>
      </c>
      <c r="AU22" s="15">
        <v>265</v>
      </c>
      <c r="AV22" s="15">
        <v>267</v>
      </c>
      <c r="AW22" s="15">
        <v>196.5</v>
      </c>
      <c r="AX22" s="15">
        <v>16</v>
      </c>
      <c r="AY22" s="15">
        <v>437.5</v>
      </c>
      <c r="AZ22" s="15">
        <v>11693</v>
      </c>
      <c r="BA22" s="15">
        <v>9012.5</v>
      </c>
      <c r="BB22" s="15">
        <v>7739</v>
      </c>
      <c r="BC22" s="15">
        <v>26803</v>
      </c>
      <c r="BD22" s="15">
        <v>4953.5</v>
      </c>
      <c r="BE22" s="15">
        <v>1450.5</v>
      </c>
      <c r="BF22" s="15">
        <v>23278</v>
      </c>
      <c r="BG22" s="15">
        <v>955</v>
      </c>
      <c r="BH22" s="15">
        <v>641</v>
      </c>
      <c r="BI22" s="15">
        <v>241.5</v>
      </c>
      <c r="BJ22" s="15">
        <v>5978</v>
      </c>
      <c r="BK22" s="15">
        <v>15361</v>
      </c>
      <c r="BL22" s="15">
        <v>166.5</v>
      </c>
      <c r="BM22" s="15">
        <v>267</v>
      </c>
      <c r="BN22" s="15">
        <v>3685</v>
      </c>
      <c r="BO22" s="15">
        <v>1316</v>
      </c>
      <c r="BP22" s="15">
        <v>189.5</v>
      </c>
      <c r="BQ22" s="15">
        <v>5456.5</v>
      </c>
      <c r="BR22" s="15">
        <v>4732</v>
      </c>
      <c r="BS22" s="15">
        <v>1044.5</v>
      </c>
      <c r="BT22" s="15">
        <v>416.5</v>
      </c>
      <c r="BU22" s="15">
        <v>449.5</v>
      </c>
      <c r="BV22" s="15">
        <v>1238.5</v>
      </c>
      <c r="BW22" s="15">
        <f>1908-0.5</f>
        <v>1907.5</v>
      </c>
      <c r="BX22" s="15">
        <v>94</v>
      </c>
      <c r="BY22" s="15">
        <v>513</v>
      </c>
      <c r="BZ22" s="15">
        <v>211.5</v>
      </c>
      <c r="CA22" s="15">
        <v>176.5</v>
      </c>
      <c r="CB22" s="15">
        <v>82079</v>
      </c>
      <c r="CC22" s="15">
        <v>151.5</v>
      </c>
      <c r="CD22" s="15">
        <v>57.5</v>
      </c>
      <c r="CE22" s="15">
        <v>164</v>
      </c>
      <c r="CF22" s="15">
        <v>110</v>
      </c>
      <c r="CG22" s="15">
        <v>183</v>
      </c>
      <c r="CH22" s="15">
        <v>104</v>
      </c>
      <c r="CI22" s="15">
        <v>715.5</v>
      </c>
      <c r="CJ22" s="15">
        <v>968</v>
      </c>
      <c r="CK22" s="15">
        <v>4445</v>
      </c>
      <c r="CL22" s="15">
        <v>1319</v>
      </c>
      <c r="CM22" s="15">
        <v>832.5</v>
      </c>
      <c r="CN22" s="15">
        <v>28122.5</v>
      </c>
      <c r="CO22" s="15">
        <v>15105</v>
      </c>
      <c r="CP22" s="15">
        <v>1084</v>
      </c>
      <c r="CQ22" s="15">
        <v>1041.5</v>
      </c>
      <c r="CR22" s="15">
        <v>177</v>
      </c>
      <c r="CS22" s="15">
        <v>356</v>
      </c>
      <c r="CT22" s="15">
        <v>109</v>
      </c>
      <c r="CU22" s="15">
        <v>61.5</v>
      </c>
      <c r="CV22" s="15">
        <v>44</v>
      </c>
      <c r="CW22" s="15">
        <v>161</v>
      </c>
      <c r="CX22" s="15">
        <v>498.5</v>
      </c>
      <c r="CY22" s="15">
        <v>40.5</v>
      </c>
      <c r="CZ22" s="15">
        <v>2140.5</v>
      </c>
      <c r="DA22" s="15">
        <v>187.5</v>
      </c>
      <c r="DB22" s="15">
        <v>310</v>
      </c>
      <c r="DC22" s="15">
        <v>161.5</v>
      </c>
      <c r="DD22" s="15">
        <v>136</v>
      </c>
      <c r="DE22" s="15">
        <v>431.5</v>
      </c>
      <c r="DF22" s="15">
        <v>20808</v>
      </c>
      <c r="DG22" s="15">
        <v>84</v>
      </c>
      <c r="DH22" s="15">
        <v>2040</v>
      </c>
      <c r="DI22" s="15">
        <v>2598.5</v>
      </c>
      <c r="DJ22" s="15">
        <v>725.5</v>
      </c>
      <c r="DK22" s="15">
        <v>456.5</v>
      </c>
      <c r="DL22" s="15">
        <v>5850</v>
      </c>
      <c r="DM22" s="15">
        <v>258.5</v>
      </c>
      <c r="DN22" s="15">
        <v>1452</v>
      </c>
      <c r="DO22" s="15">
        <v>2946</v>
      </c>
      <c r="DP22" s="15">
        <v>211.5</v>
      </c>
      <c r="DQ22" s="15">
        <v>524</v>
      </c>
      <c r="DR22" s="15">
        <v>1293.5</v>
      </c>
      <c r="DS22" s="15">
        <v>792.5</v>
      </c>
      <c r="DT22" s="15">
        <v>131.5</v>
      </c>
      <c r="DU22" s="15">
        <v>390</v>
      </c>
      <c r="DV22" s="15">
        <v>192</v>
      </c>
      <c r="DW22" s="15">
        <v>381</v>
      </c>
      <c r="DX22" s="15">
        <v>167.5</v>
      </c>
      <c r="DY22" s="15">
        <v>328</v>
      </c>
      <c r="DZ22" s="15">
        <v>985</v>
      </c>
      <c r="EA22" s="15">
        <v>538</v>
      </c>
      <c r="EB22" s="15">
        <v>601.5</v>
      </c>
      <c r="EC22" s="15">
        <v>299</v>
      </c>
      <c r="ED22" s="15">
        <v>1674.5</v>
      </c>
      <c r="EE22" s="15">
        <v>193.5</v>
      </c>
      <c r="EF22" s="15">
        <v>1457.5</v>
      </c>
      <c r="EG22" s="15">
        <v>271</v>
      </c>
      <c r="EH22" s="15">
        <v>243.5</v>
      </c>
      <c r="EI22" s="15">
        <v>16751</v>
      </c>
      <c r="EJ22" s="15">
        <v>9308.5</v>
      </c>
      <c r="EK22" s="15">
        <v>619.5</v>
      </c>
      <c r="EL22" s="15">
        <v>480.5</v>
      </c>
      <c r="EM22" s="15">
        <v>430.5</v>
      </c>
      <c r="EN22" s="15">
        <v>1048.5</v>
      </c>
      <c r="EO22" s="15">
        <v>405.5</v>
      </c>
      <c r="EP22" s="15">
        <v>368</v>
      </c>
      <c r="EQ22" s="15">
        <v>2512.5</v>
      </c>
      <c r="ER22" s="15">
        <v>325</v>
      </c>
      <c r="ES22" s="15">
        <v>119.5</v>
      </c>
      <c r="ET22" s="15">
        <v>192.5</v>
      </c>
      <c r="EU22" s="15">
        <v>616.5</v>
      </c>
      <c r="EV22" s="15">
        <v>63</v>
      </c>
      <c r="EW22" s="15">
        <v>897.5</v>
      </c>
      <c r="EX22" s="15">
        <v>247.5</v>
      </c>
      <c r="EY22" s="15">
        <v>252.5</v>
      </c>
      <c r="EZ22" s="15">
        <v>134.5</v>
      </c>
      <c r="FA22" s="15">
        <v>3347.5</v>
      </c>
      <c r="FB22" s="15">
        <v>329</v>
      </c>
      <c r="FC22" s="15">
        <f>2367.5-1</f>
        <v>2366.5</v>
      </c>
      <c r="FD22" s="15">
        <v>338</v>
      </c>
      <c r="FE22" s="15">
        <v>97</v>
      </c>
      <c r="FF22" s="15">
        <v>217.5</v>
      </c>
      <c r="FG22" s="15">
        <v>103</v>
      </c>
      <c r="FH22" s="15">
        <v>94.5</v>
      </c>
      <c r="FI22" s="15">
        <v>1873.5</v>
      </c>
      <c r="FJ22" s="15">
        <v>1928</v>
      </c>
      <c r="FK22" s="15">
        <v>2182</v>
      </c>
      <c r="FL22" s="15">
        <v>5295.5</v>
      </c>
      <c r="FM22" s="15">
        <v>3534</v>
      </c>
      <c r="FN22" s="15">
        <v>21040.5</v>
      </c>
      <c r="FO22" s="15">
        <v>1127.5</v>
      </c>
      <c r="FP22" s="15">
        <v>2182</v>
      </c>
      <c r="FQ22" s="15">
        <v>830</v>
      </c>
      <c r="FR22" s="15">
        <v>162</v>
      </c>
      <c r="FS22" s="15">
        <v>185.5</v>
      </c>
      <c r="FT22" s="15">
        <v>84</v>
      </c>
      <c r="FU22" s="15">
        <v>780.5</v>
      </c>
      <c r="FV22" s="15">
        <v>647</v>
      </c>
      <c r="FW22" s="15">
        <v>193</v>
      </c>
      <c r="FX22" s="15">
        <v>64</v>
      </c>
      <c r="FY22" s="15">
        <v>0</v>
      </c>
      <c r="FZ22" s="15">
        <f t="shared" si="10"/>
        <v>825140</v>
      </c>
      <c r="GA22" s="16"/>
      <c r="GB22" s="16"/>
      <c r="GC22" s="16"/>
      <c r="GD22" s="16"/>
      <c r="GE22" s="33"/>
    </row>
    <row r="23" spans="1:187" ht="14.25" customHeight="1" x14ac:dyDescent="0.2">
      <c r="A23" s="24" t="s">
        <v>459</v>
      </c>
      <c r="B23" s="13" t="s">
        <v>460</v>
      </c>
      <c r="C23" s="15">
        <v>0</v>
      </c>
      <c r="D23" s="15">
        <v>263</v>
      </c>
      <c r="E23" s="15">
        <v>54</v>
      </c>
      <c r="F23" s="15">
        <v>48</v>
      </c>
      <c r="G23" s="15">
        <v>0</v>
      </c>
      <c r="H23" s="15">
        <v>0</v>
      </c>
      <c r="I23" s="15">
        <v>15.5</v>
      </c>
      <c r="J23" s="15">
        <v>0</v>
      </c>
      <c r="K23" s="15">
        <v>0</v>
      </c>
      <c r="L23" s="15">
        <v>0</v>
      </c>
      <c r="M23" s="15">
        <v>0</v>
      </c>
      <c r="N23" s="15">
        <v>117.5</v>
      </c>
      <c r="O23" s="15">
        <v>51</v>
      </c>
      <c r="P23" s="15">
        <v>0</v>
      </c>
      <c r="Q23" s="15">
        <v>22.5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127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24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164.5</v>
      </c>
      <c r="AS23" s="15">
        <v>31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34</v>
      </c>
      <c r="BB23" s="15">
        <v>0</v>
      </c>
      <c r="BC23" s="15">
        <v>27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2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0.5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45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22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328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175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4.5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1</v>
      </c>
      <c r="EA23" s="15">
        <v>11</v>
      </c>
      <c r="EB23" s="15">
        <v>10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182</v>
      </c>
      <c r="EJ23" s="15">
        <v>0</v>
      </c>
      <c r="EK23" s="15">
        <v>0</v>
      </c>
      <c r="EL23" s="15">
        <v>0</v>
      </c>
      <c r="EM23" s="15">
        <v>5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35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20</v>
      </c>
      <c r="FL23" s="15">
        <v>0</v>
      </c>
      <c r="FM23" s="15">
        <v>46</v>
      </c>
      <c r="FN23" s="15">
        <v>2.5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/>
      <c r="FZ23" s="15">
        <f t="shared" si="10"/>
        <v>1868.5</v>
      </c>
      <c r="GA23" s="16"/>
      <c r="GB23" s="16"/>
      <c r="GC23" s="16"/>
      <c r="GD23" s="16"/>
      <c r="GE23" s="16"/>
    </row>
    <row r="24" spans="1:187" ht="14.25" customHeight="1" x14ac:dyDescent="0.2">
      <c r="A24" s="7" t="s">
        <v>461</v>
      </c>
      <c r="B24" s="13" t="s">
        <v>462</v>
      </c>
      <c r="C24" s="15">
        <v>220.5</v>
      </c>
      <c r="D24" s="15">
        <v>333</v>
      </c>
      <c r="E24" s="15">
        <v>276.5</v>
      </c>
      <c r="F24" s="15">
        <v>232.5</v>
      </c>
      <c r="G24" s="15">
        <v>12</v>
      </c>
      <c r="H24" s="15">
        <v>10</v>
      </c>
      <c r="I24" s="15">
        <v>405.5</v>
      </c>
      <c r="J24" s="15">
        <v>109</v>
      </c>
      <c r="K24" s="15">
        <v>5</v>
      </c>
      <c r="L24" s="15">
        <v>104.5</v>
      </c>
      <c r="M24" s="15">
        <v>62.5</v>
      </c>
      <c r="N24" s="15">
        <v>284.5</v>
      </c>
      <c r="O24" s="15">
        <v>119</v>
      </c>
      <c r="P24" s="15">
        <v>3</v>
      </c>
      <c r="Q24" s="15">
        <v>1025.5</v>
      </c>
      <c r="R24" s="15">
        <v>10</v>
      </c>
      <c r="S24" s="15">
        <v>32.5</v>
      </c>
      <c r="T24" s="15">
        <v>3</v>
      </c>
      <c r="U24" s="15">
        <v>1.5</v>
      </c>
      <c r="V24" s="15">
        <v>7.5</v>
      </c>
      <c r="W24" s="15">
        <v>1.5</v>
      </c>
      <c r="X24" s="15">
        <v>1</v>
      </c>
      <c r="Y24" s="15">
        <v>26.5</v>
      </c>
      <c r="Z24" s="15">
        <v>6.5</v>
      </c>
      <c r="AA24" s="15">
        <v>260</v>
      </c>
      <c r="AB24" s="15">
        <v>238.5</v>
      </c>
      <c r="AC24" s="15">
        <v>51.5</v>
      </c>
      <c r="AD24" s="15">
        <v>42.5</v>
      </c>
      <c r="AE24" s="15">
        <v>2</v>
      </c>
      <c r="AF24" s="15">
        <v>4</v>
      </c>
      <c r="AG24" s="15">
        <v>14.5</v>
      </c>
      <c r="AH24" s="15">
        <v>32.5</v>
      </c>
      <c r="AI24" s="15">
        <v>12.5</v>
      </c>
      <c r="AJ24" s="15">
        <v>3</v>
      </c>
      <c r="AK24" s="15">
        <v>25</v>
      </c>
      <c r="AL24" s="15">
        <v>11</v>
      </c>
      <c r="AM24" s="15">
        <v>24</v>
      </c>
      <c r="AN24" s="15">
        <v>7.5</v>
      </c>
      <c r="AO24" s="15">
        <v>130.5</v>
      </c>
      <c r="AP24" s="15">
        <v>4013</v>
      </c>
      <c r="AQ24" s="15">
        <v>5.5</v>
      </c>
      <c r="AR24" s="15">
        <v>106</v>
      </c>
      <c r="AS24" s="15">
        <v>104.5</v>
      </c>
      <c r="AT24" s="15">
        <v>22</v>
      </c>
      <c r="AU24" s="15">
        <v>9.5</v>
      </c>
      <c r="AV24" s="15">
        <v>10.5</v>
      </c>
      <c r="AW24" s="15">
        <v>5</v>
      </c>
      <c r="AX24" s="15">
        <v>3</v>
      </c>
      <c r="AY24" s="15">
        <v>11</v>
      </c>
      <c r="AZ24" s="15">
        <v>228</v>
      </c>
      <c r="BA24" s="15">
        <v>88</v>
      </c>
      <c r="BB24" s="15">
        <v>228</v>
      </c>
      <c r="BC24" s="15">
        <v>485</v>
      </c>
      <c r="BD24" s="15">
        <v>6</v>
      </c>
      <c r="BE24" s="15">
        <v>9</v>
      </c>
      <c r="BF24" s="15">
        <v>30.5</v>
      </c>
      <c r="BG24" s="15">
        <v>49</v>
      </c>
      <c r="BH24" s="15">
        <v>7</v>
      </c>
      <c r="BI24" s="15">
        <v>7.5</v>
      </c>
      <c r="BJ24" s="15">
        <v>30.5</v>
      </c>
      <c r="BK24" s="15">
        <v>65.5</v>
      </c>
      <c r="BL24" s="15">
        <v>2</v>
      </c>
      <c r="BM24" s="15">
        <v>8.5</v>
      </c>
      <c r="BN24" s="15">
        <v>138</v>
      </c>
      <c r="BO24" s="15">
        <v>40.5</v>
      </c>
      <c r="BP24" s="15">
        <v>7</v>
      </c>
      <c r="BQ24" s="15">
        <v>126</v>
      </c>
      <c r="BR24" s="15">
        <v>121</v>
      </c>
      <c r="BS24" s="15">
        <v>49.5</v>
      </c>
      <c r="BT24" s="15">
        <v>3.5</v>
      </c>
      <c r="BU24" s="15">
        <v>10</v>
      </c>
      <c r="BV24" s="15">
        <v>25</v>
      </c>
      <c r="BW24" s="15">
        <v>34.5</v>
      </c>
      <c r="BX24" s="15">
        <v>4</v>
      </c>
      <c r="BY24" s="15">
        <v>21</v>
      </c>
      <c r="BZ24" s="15">
        <v>4.5</v>
      </c>
      <c r="CA24" s="15">
        <v>5</v>
      </c>
      <c r="CB24" s="15">
        <v>724</v>
      </c>
      <c r="CC24" s="15">
        <v>4.5</v>
      </c>
      <c r="CD24" s="15">
        <v>4</v>
      </c>
      <c r="CE24" s="15">
        <v>2</v>
      </c>
      <c r="CF24" s="15">
        <v>5.5</v>
      </c>
      <c r="CG24" s="15">
        <v>7</v>
      </c>
      <c r="CH24" s="15">
        <v>4</v>
      </c>
      <c r="CI24" s="15">
        <v>19</v>
      </c>
      <c r="CJ24" s="15">
        <v>37.5</v>
      </c>
      <c r="CK24" s="15">
        <v>119</v>
      </c>
      <c r="CL24" s="15">
        <v>23.5</v>
      </c>
      <c r="CM24" s="15">
        <v>26</v>
      </c>
      <c r="CN24" s="15">
        <v>210</v>
      </c>
      <c r="CO24" s="15">
        <v>80.5</v>
      </c>
      <c r="CP24" s="15">
        <v>14</v>
      </c>
      <c r="CQ24" s="15">
        <v>45.5</v>
      </c>
      <c r="CR24" s="15">
        <v>3.5</v>
      </c>
      <c r="CS24" s="15">
        <v>5</v>
      </c>
      <c r="CT24" s="15">
        <v>8.5</v>
      </c>
      <c r="CU24" s="15">
        <v>0</v>
      </c>
      <c r="CV24" s="15">
        <v>1.5</v>
      </c>
      <c r="CW24" s="15">
        <v>5</v>
      </c>
      <c r="CX24" s="15">
        <v>19.5</v>
      </c>
      <c r="CY24" s="15">
        <v>2</v>
      </c>
      <c r="CZ24" s="15">
        <v>69</v>
      </c>
      <c r="DA24" s="15">
        <v>7</v>
      </c>
      <c r="DB24" s="15">
        <v>4</v>
      </c>
      <c r="DC24" s="15">
        <v>4</v>
      </c>
      <c r="DD24" s="15">
        <v>5.5</v>
      </c>
      <c r="DE24" s="15">
        <v>10</v>
      </c>
      <c r="DF24" s="15">
        <v>286.5</v>
      </c>
      <c r="DG24" s="15">
        <v>4.5</v>
      </c>
      <c r="DH24" s="15">
        <v>95.5</v>
      </c>
      <c r="DI24" s="15">
        <v>87</v>
      </c>
      <c r="DJ24" s="15">
        <v>16</v>
      </c>
      <c r="DK24" s="15">
        <v>16</v>
      </c>
      <c r="DL24" s="15">
        <v>101</v>
      </c>
      <c r="DM24" s="15">
        <v>10</v>
      </c>
      <c r="DN24" s="15">
        <v>42</v>
      </c>
      <c r="DO24" s="15">
        <v>70.5</v>
      </c>
      <c r="DP24" s="15">
        <v>7</v>
      </c>
      <c r="DQ24" s="15">
        <v>32.5</v>
      </c>
      <c r="DR24" s="15">
        <v>49.5</v>
      </c>
      <c r="DS24" s="15">
        <v>32</v>
      </c>
      <c r="DT24" s="15">
        <v>0</v>
      </c>
      <c r="DU24" s="15">
        <v>8.5</v>
      </c>
      <c r="DV24" s="15">
        <v>12</v>
      </c>
      <c r="DW24" s="15">
        <v>0</v>
      </c>
      <c r="DX24" s="15">
        <v>4</v>
      </c>
      <c r="DY24" s="15">
        <v>3.5</v>
      </c>
      <c r="DZ24" s="15">
        <v>24.5</v>
      </c>
      <c r="EA24" s="15">
        <v>22.5</v>
      </c>
      <c r="EB24" s="15">
        <v>12.5</v>
      </c>
      <c r="EC24" s="15">
        <v>7.5</v>
      </c>
      <c r="ED24" s="15">
        <v>22</v>
      </c>
      <c r="EE24" s="15">
        <v>4</v>
      </c>
      <c r="EF24" s="15">
        <v>51</v>
      </c>
      <c r="EG24" s="15">
        <v>9.5</v>
      </c>
      <c r="EH24" s="15">
        <v>10</v>
      </c>
      <c r="EI24" s="15">
        <v>611</v>
      </c>
      <c r="EJ24" s="15">
        <v>104</v>
      </c>
      <c r="EK24" s="15">
        <v>14.5</v>
      </c>
      <c r="EL24" s="15">
        <v>10.5</v>
      </c>
      <c r="EM24" s="15">
        <v>20.5</v>
      </c>
      <c r="EN24" s="15">
        <v>19</v>
      </c>
      <c r="EO24" s="15">
        <v>12.5</v>
      </c>
      <c r="EP24" s="15">
        <v>6</v>
      </c>
      <c r="EQ24" s="15">
        <v>49</v>
      </c>
      <c r="ER24" s="15">
        <v>9</v>
      </c>
      <c r="ES24" s="15">
        <v>15</v>
      </c>
      <c r="ET24" s="15">
        <v>11.5</v>
      </c>
      <c r="EU24" s="15">
        <v>41</v>
      </c>
      <c r="EV24" s="15">
        <v>9</v>
      </c>
      <c r="EW24" s="15">
        <v>14.5</v>
      </c>
      <c r="EX24" s="15">
        <v>10</v>
      </c>
      <c r="EY24" s="15">
        <v>8.5</v>
      </c>
      <c r="EZ24" s="15">
        <v>6.5</v>
      </c>
      <c r="FA24" s="15">
        <v>58</v>
      </c>
      <c r="FB24" s="15">
        <v>13</v>
      </c>
      <c r="FC24" s="15">
        <v>29.5</v>
      </c>
      <c r="FD24" s="15">
        <v>20</v>
      </c>
      <c r="FE24" s="15">
        <v>8</v>
      </c>
      <c r="FF24" s="15">
        <v>8</v>
      </c>
      <c r="FG24" s="15">
        <v>0</v>
      </c>
      <c r="FH24" s="15">
        <v>5</v>
      </c>
      <c r="FI24" s="15">
        <v>36.5</v>
      </c>
      <c r="FJ24" s="15">
        <v>50</v>
      </c>
      <c r="FK24" s="15">
        <v>36.5</v>
      </c>
      <c r="FL24" s="15">
        <v>23</v>
      </c>
      <c r="FM24" s="15">
        <v>47.5</v>
      </c>
      <c r="FN24" s="15">
        <v>306.5</v>
      </c>
      <c r="FO24" s="15">
        <v>33.5</v>
      </c>
      <c r="FP24" s="15">
        <v>56</v>
      </c>
      <c r="FQ24" s="15">
        <v>22</v>
      </c>
      <c r="FR24" s="15">
        <v>3.5</v>
      </c>
      <c r="FS24" s="15">
        <v>5.5</v>
      </c>
      <c r="FT24" s="15">
        <v>2</v>
      </c>
      <c r="FU24" s="15">
        <v>15</v>
      </c>
      <c r="FV24" s="15">
        <v>20</v>
      </c>
      <c r="FW24" s="15">
        <v>5.5</v>
      </c>
      <c r="FX24" s="15">
        <v>2</v>
      </c>
      <c r="FY24" s="15">
        <v>0</v>
      </c>
      <c r="FZ24" s="15">
        <f>SUM(C24:FX24)+FY30</f>
        <v>14680</v>
      </c>
      <c r="GA24" s="16"/>
      <c r="GB24" s="16"/>
      <c r="GC24" s="16"/>
      <c r="GD24" s="16"/>
      <c r="GE24" s="33"/>
    </row>
    <row r="25" spans="1:187" ht="14.25" customHeight="1" x14ac:dyDescent="0.2">
      <c r="A25" s="7" t="s">
        <v>463</v>
      </c>
      <c r="B25" s="233" t="s">
        <v>976</v>
      </c>
      <c r="C25" s="19">
        <v>38</v>
      </c>
      <c r="D25" s="19">
        <v>167</v>
      </c>
      <c r="E25" s="19">
        <v>47</v>
      </c>
      <c r="F25" s="19">
        <v>58</v>
      </c>
      <c r="G25" s="19">
        <v>2</v>
      </c>
      <c r="H25" s="19">
        <v>2</v>
      </c>
      <c r="I25" s="19">
        <v>67</v>
      </c>
      <c r="J25" s="19">
        <v>3</v>
      </c>
      <c r="K25" s="19">
        <v>0</v>
      </c>
      <c r="L25" s="19">
        <v>6</v>
      </c>
      <c r="M25" s="19">
        <v>2</v>
      </c>
      <c r="N25" s="19">
        <v>300</v>
      </c>
      <c r="O25" s="19">
        <v>31</v>
      </c>
      <c r="P25" s="19">
        <v>1</v>
      </c>
      <c r="Q25" s="19">
        <v>169</v>
      </c>
      <c r="R25" s="19">
        <v>11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1</v>
      </c>
      <c r="Z25" s="19">
        <v>0</v>
      </c>
      <c r="AA25" s="19">
        <v>100</v>
      </c>
      <c r="AB25" s="19">
        <v>86</v>
      </c>
      <c r="AC25" s="19">
        <v>2</v>
      </c>
      <c r="AD25" s="19">
        <v>0</v>
      </c>
      <c r="AE25" s="19">
        <v>0</v>
      </c>
      <c r="AF25" s="19">
        <v>0</v>
      </c>
      <c r="AG25" s="19">
        <v>1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2</v>
      </c>
      <c r="AP25" s="19">
        <v>370</v>
      </c>
      <c r="AQ25" s="19">
        <v>0</v>
      </c>
      <c r="AR25" s="19">
        <v>151</v>
      </c>
      <c r="AS25" s="19">
        <v>76</v>
      </c>
      <c r="AT25" s="19">
        <v>1</v>
      </c>
      <c r="AU25" s="19">
        <v>1</v>
      </c>
      <c r="AV25" s="19">
        <v>0</v>
      </c>
      <c r="AW25" s="19">
        <v>0</v>
      </c>
      <c r="AX25" s="19">
        <v>0</v>
      </c>
      <c r="AY25" s="19">
        <v>0</v>
      </c>
      <c r="AZ25" s="19">
        <v>30</v>
      </c>
      <c r="BA25" s="19">
        <v>16</v>
      </c>
      <c r="BB25" s="19">
        <v>37</v>
      </c>
      <c r="BC25" s="19">
        <v>46</v>
      </c>
      <c r="BD25" s="19">
        <v>7</v>
      </c>
      <c r="BE25" s="19">
        <v>0</v>
      </c>
      <c r="BF25" s="19">
        <v>66</v>
      </c>
      <c r="BG25" s="19">
        <v>1</v>
      </c>
      <c r="BH25" s="19">
        <v>0</v>
      </c>
      <c r="BI25" s="19">
        <v>0</v>
      </c>
      <c r="BJ25" s="19">
        <v>11</v>
      </c>
      <c r="BK25" s="19">
        <v>51</v>
      </c>
      <c r="BL25" s="19">
        <v>1</v>
      </c>
      <c r="BM25" s="19">
        <v>0</v>
      </c>
      <c r="BN25" s="19">
        <v>2</v>
      </c>
      <c r="BO25" s="19">
        <v>0</v>
      </c>
      <c r="BP25" s="19">
        <v>2</v>
      </c>
      <c r="BQ25" s="19">
        <v>58</v>
      </c>
      <c r="BR25" s="19">
        <v>38</v>
      </c>
      <c r="BS25" s="19">
        <v>0</v>
      </c>
      <c r="BT25" s="19">
        <v>0</v>
      </c>
      <c r="BU25" s="19">
        <v>3</v>
      </c>
      <c r="BV25" s="19">
        <v>6</v>
      </c>
      <c r="BW25" s="19">
        <v>2</v>
      </c>
      <c r="BX25" s="19">
        <v>0</v>
      </c>
      <c r="BY25" s="19">
        <v>0</v>
      </c>
      <c r="BZ25" s="19">
        <v>0</v>
      </c>
      <c r="CA25" s="19">
        <v>0</v>
      </c>
      <c r="CB25" s="19">
        <v>171</v>
      </c>
      <c r="CC25" s="19">
        <v>0</v>
      </c>
      <c r="CD25" s="19">
        <v>0</v>
      </c>
      <c r="CE25" s="19">
        <v>0</v>
      </c>
      <c r="CF25" s="19">
        <v>0</v>
      </c>
      <c r="CG25" s="19">
        <v>0</v>
      </c>
      <c r="CH25" s="19">
        <v>0</v>
      </c>
      <c r="CI25" s="19">
        <v>2</v>
      </c>
      <c r="CJ25" s="19">
        <v>15</v>
      </c>
      <c r="CK25" s="19">
        <v>6</v>
      </c>
      <c r="CL25" s="19">
        <v>3</v>
      </c>
      <c r="CM25" s="19">
        <v>5</v>
      </c>
      <c r="CN25" s="19">
        <v>30</v>
      </c>
      <c r="CO25" s="19">
        <v>19</v>
      </c>
      <c r="CP25" s="19">
        <v>6</v>
      </c>
      <c r="CQ25" s="19">
        <v>1</v>
      </c>
      <c r="CR25" s="19">
        <v>0</v>
      </c>
      <c r="CS25" s="19">
        <v>0</v>
      </c>
      <c r="CT25" s="19">
        <v>0</v>
      </c>
      <c r="CU25" s="19">
        <v>1</v>
      </c>
      <c r="CV25" s="19">
        <v>0</v>
      </c>
      <c r="CW25" s="19">
        <v>0</v>
      </c>
      <c r="CX25" s="19">
        <v>1</v>
      </c>
      <c r="CY25" s="19">
        <v>0</v>
      </c>
      <c r="CZ25" s="19">
        <v>1</v>
      </c>
      <c r="DA25" s="19">
        <v>0</v>
      </c>
      <c r="DB25" s="19">
        <v>0</v>
      </c>
      <c r="DC25" s="19">
        <v>0</v>
      </c>
      <c r="DD25" s="19">
        <v>0</v>
      </c>
      <c r="DE25" s="19">
        <v>2</v>
      </c>
      <c r="DF25" s="19">
        <v>29</v>
      </c>
      <c r="DG25" s="19">
        <v>0</v>
      </c>
      <c r="DH25" s="19">
        <v>4</v>
      </c>
      <c r="DI25" s="19">
        <v>4</v>
      </c>
      <c r="DJ25" s="19">
        <v>2</v>
      </c>
      <c r="DK25" s="19">
        <v>0</v>
      </c>
      <c r="DL25" s="19">
        <v>17</v>
      </c>
      <c r="DM25" s="19">
        <v>0</v>
      </c>
      <c r="DN25" s="19">
        <v>5</v>
      </c>
      <c r="DO25" s="19">
        <v>13</v>
      </c>
      <c r="DP25" s="19">
        <v>0</v>
      </c>
      <c r="DQ25" s="19">
        <v>0</v>
      </c>
      <c r="DR25" s="19">
        <v>0</v>
      </c>
      <c r="DS25" s="19">
        <v>0</v>
      </c>
      <c r="DT25" s="19">
        <v>0</v>
      </c>
      <c r="DU25" s="19">
        <v>1</v>
      </c>
      <c r="DV25" s="19">
        <v>0</v>
      </c>
      <c r="DW25" s="19">
        <v>0</v>
      </c>
      <c r="DX25" s="19">
        <v>0</v>
      </c>
      <c r="DY25" s="19">
        <v>1</v>
      </c>
      <c r="DZ25" s="19">
        <v>0</v>
      </c>
      <c r="EA25" s="19">
        <v>0</v>
      </c>
      <c r="EB25" s="19">
        <v>1</v>
      </c>
      <c r="EC25" s="19">
        <v>0</v>
      </c>
      <c r="ED25" s="19">
        <v>5</v>
      </c>
      <c r="EE25" s="19">
        <v>0</v>
      </c>
      <c r="EF25" s="19">
        <v>1</v>
      </c>
      <c r="EG25" s="19">
        <v>3</v>
      </c>
      <c r="EH25" s="19">
        <v>0</v>
      </c>
      <c r="EI25" s="19">
        <v>15</v>
      </c>
      <c r="EJ25" s="19">
        <v>5</v>
      </c>
      <c r="EK25" s="19">
        <v>0</v>
      </c>
      <c r="EL25" s="19">
        <v>0</v>
      </c>
      <c r="EM25" s="19">
        <v>0</v>
      </c>
      <c r="EN25" s="19">
        <v>0</v>
      </c>
      <c r="EO25" s="19">
        <v>0</v>
      </c>
      <c r="EP25" s="19">
        <v>0</v>
      </c>
      <c r="EQ25" s="19">
        <v>12</v>
      </c>
      <c r="ER25" s="19">
        <v>1</v>
      </c>
      <c r="ES25" s="19">
        <v>0</v>
      </c>
      <c r="ET25" s="19">
        <v>1</v>
      </c>
      <c r="EU25" s="19">
        <v>0</v>
      </c>
      <c r="EV25" s="19">
        <v>1</v>
      </c>
      <c r="EW25" s="19">
        <v>3</v>
      </c>
      <c r="EX25" s="19">
        <v>0</v>
      </c>
      <c r="EY25" s="19">
        <v>2</v>
      </c>
      <c r="EZ25" s="19">
        <v>0</v>
      </c>
      <c r="FA25" s="19">
        <v>24</v>
      </c>
      <c r="FB25" s="19">
        <v>0</v>
      </c>
      <c r="FC25" s="19">
        <v>2</v>
      </c>
      <c r="FD25" s="19">
        <v>0</v>
      </c>
      <c r="FE25" s="19">
        <v>0</v>
      </c>
      <c r="FF25" s="19">
        <v>0</v>
      </c>
      <c r="FG25" s="19">
        <v>0</v>
      </c>
      <c r="FH25" s="19">
        <v>0</v>
      </c>
      <c r="FI25" s="19">
        <v>1</v>
      </c>
      <c r="FJ25" s="19">
        <v>1</v>
      </c>
      <c r="FK25" s="19">
        <v>6</v>
      </c>
      <c r="FL25" s="19">
        <v>11</v>
      </c>
      <c r="FM25" s="19">
        <v>5</v>
      </c>
      <c r="FN25" s="19">
        <v>113</v>
      </c>
      <c r="FO25" s="19">
        <v>0</v>
      </c>
      <c r="FP25" s="19">
        <v>5</v>
      </c>
      <c r="FQ25" s="19">
        <v>0</v>
      </c>
      <c r="FR25" s="19">
        <v>0</v>
      </c>
      <c r="FS25" s="19">
        <v>0</v>
      </c>
      <c r="FT25" s="19">
        <v>0</v>
      </c>
      <c r="FU25" s="19">
        <v>3</v>
      </c>
      <c r="FV25" s="19">
        <v>0</v>
      </c>
      <c r="FW25" s="19">
        <v>0</v>
      </c>
      <c r="FX25" s="19">
        <v>0</v>
      </c>
      <c r="FY25" s="19">
        <v>64</v>
      </c>
      <c r="FZ25" s="19">
        <f t="shared" ref="FZ25:FZ30" si="11">SUM(C25:FX25)</f>
        <v>2632</v>
      </c>
      <c r="GA25" s="16"/>
      <c r="GB25" s="16"/>
      <c r="GC25" s="16"/>
      <c r="GD25" s="16"/>
      <c r="GE25" s="33"/>
    </row>
    <row r="26" spans="1:187" ht="14.25" customHeight="1" x14ac:dyDescent="0.2">
      <c r="A26" s="7" t="s">
        <v>465</v>
      </c>
      <c r="B26" s="13" t="s">
        <v>466</v>
      </c>
      <c r="C26" s="34">
        <v>0</v>
      </c>
      <c r="D26" s="34">
        <v>4728.5</v>
      </c>
      <c r="E26" s="34">
        <v>753</v>
      </c>
      <c r="F26" s="34">
        <v>660</v>
      </c>
      <c r="G26" s="34">
        <v>0</v>
      </c>
      <c r="H26" s="34">
        <v>0</v>
      </c>
      <c r="I26" s="34">
        <v>1061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982.5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86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631</v>
      </c>
      <c r="AS26" s="35">
        <v>321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3845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641</v>
      </c>
      <c r="BR26" s="34">
        <v>0</v>
      </c>
      <c r="BS26" s="34">
        <v>0</v>
      </c>
      <c r="BT26" s="3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649</v>
      </c>
      <c r="CC26" s="34">
        <v>0</v>
      </c>
      <c r="CD26" s="34">
        <v>0</v>
      </c>
      <c r="CE26" s="34">
        <v>0</v>
      </c>
      <c r="CF26" s="34">
        <v>0</v>
      </c>
      <c r="CG26" s="34">
        <v>0</v>
      </c>
      <c r="CH26" s="34">
        <v>0</v>
      </c>
      <c r="CI26" s="34">
        <v>0</v>
      </c>
      <c r="CJ26" s="34">
        <v>0</v>
      </c>
      <c r="CK26" s="34">
        <v>450.5</v>
      </c>
      <c r="CL26" s="34">
        <v>0</v>
      </c>
      <c r="CM26" s="34">
        <v>0</v>
      </c>
      <c r="CN26" s="34">
        <v>1821.5</v>
      </c>
      <c r="CO26" s="34">
        <v>0</v>
      </c>
      <c r="CP26" s="34">
        <v>0</v>
      </c>
      <c r="CQ26" s="34">
        <v>0</v>
      </c>
      <c r="CR26" s="34">
        <v>0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34">
        <v>889</v>
      </c>
      <c r="DG26" s="34">
        <v>0</v>
      </c>
      <c r="DH26" s="34">
        <v>0</v>
      </c>
      <c r="DI26" s="34">
        <v>0</v>
      </c>
      <c r="DJ26" s="34">
        <v>0</v>
      </c>
      <c r="DK26" s="34">
        <v>0</v>
      </c>
      <c r="DL26" s="34">
        <v>0</v>
      </c>
      <c r="DM26" s="34">
        <v>0</v>
      </c>
      <c r="DN26" s="34">
        <v>0</v>
      </c>
      <c r="DO26" s="34">
        <v>0</v>
      </c>
      <c r="DP26" s="34">
        <v>0</v>
      </c>
      <c r="DQ26" s="34">
        <v>0</v>
      </c>
      <c r="DR26" s="34">
        <v>0</v>
      </c>
      <c r="DS26" s="34">
        <v>0</v>
      </c>
      <c r="DT26" s="34">
        <v>0</v>
      </c>
      <c r="DU26" s="34">
        <v>0</v>
      </c>
      <c r="DV26" s="34">
        <v>0</v>
      </c>
      <c r="DW26" s="34">
        <v>0</v>
      </c>
      <c r="DX26" s="34">
        <v>0</v>
      </c>
      <c r="DY26" s="34">
        <v>0</v>
      </c>
      <c r="DZ26" s="34">
        <v>0</v>
      </c>
      <c r="EA26" s="34">
        <v>0</v>
      </c>
      <c r="EB26" s="34">
        <v>0</v>
      </c>
      <c r="EC26" s="34">
        <v>0</v>
      </c>
      <c r="ED26" s="34">
        <v>0</v>
      </c>
      <c r="EE26" s="34">
        <v>0</v>
      </c>
      <c r="EF26" s="34">
        <v>0</v>
      </c>
      <c r="EG26" s="34">
        <v>0</v>
      </c>
      <c r="EH26" s="34">
        <v>0</v>
      </c>
      <c r="EI26" s="34">
        <v>0</v>
      </c>
      <c r="EJ26" s="34">
        <v>0</v>
      </c>
      <c r="EK26" s="34">
        <v>0</v>
      </c>
      <c r="EL26" s="34">
        <v>0</v>
      </c>
      <c r="EM26" s="34">
        <v>0</v>
      </c>
      <c r="EN26" s="34">
        <v>0</v>
      </c>
      <c r="EO26" s="34">
        <v>0</v>
      </c>
      <c r="EP26" s="34">
        <v>0</v>
      </c>
      <c r="EQ26" s="34">
        <v>120</v>
      </c>
      <c r="ER26" s="34">
        <v>0</v>
      </c>
      <c r="ES26" s="34">
        <v>0</v>
      </c>
      <c r="ET26" s="34">
        <v>0</v>
      </c>
      <c r="EU26" s="34">
        <v>0</v>
      </c>
      <c r="EV26" s="34">
        <v>0</v>
      </c>
      <c r="EW26" s="34">
        <v>0</v>
      </c>
      <c r="EX26" s="34">
        <v>0</v>
      </c>
      <c r="EY26" s="34">
        <v>0</v>
      </c>
      <c r="EZ26" s="34">
        <v>0</v>
      </c>
      <c r="FA26" s="34">
        <v>0</v>
      </c>
      <c r="FB26" s="34">
        <v>0</v>
      </c>
      <c r="FC26" s="34">
        <v>0</v>
      </c>
      <c r="FD26" s="34">
        <v>0</v>
      </c>
      <c r="FE26" s="34">
        <v>0</v>
      </c>
      <c r="FF26" s="34">
        <v>0</v>
      </c>
      <c r="FG26" s="34">
        <v>0</v>
      </c>
      <c r="FH26" s="34">
        <v>0</v>
      </c>
      <c r="FI26" s="34">
        <v>0</v>
      </c>
      <c r="FJ26" s="34">
        <v>0</v>
      </c>
      <c r="FK26" s="34">
        <v>0</v>
      </c>
      <c r="FL26" s="34">
        <v>0</v>
      </c>
      <c r="FM26" s="34">
        <v>0</v>
      </c>
      <c r="FN26" s="34">
        <v>0</v>
      </c>
      <c r="FO26" s="34">
        <v>0</v>
      </c>
      <c r="FP26" s="34">
        <v>0</v>
      </c>
      <c r="FQ26" s="34">
        <v>0</v>
      </c>
      <c r="FR26" s="34">
        <v>0</v>
      </c>
      <c r="FS26" s="34">
        <v>0</v>
      </c>
      <c r="FT26" s="34">
        <v>0</v>
      </c>
      <c r="FU26" s="34">
        <v>0</v>
      </c>
      <c r="FV26" s="34">
        <v>0</v>
      </c>
      <c r="FW26" s="34">
        <v>0</v>
      </c>
      <c r="FX26" s="34">
        <v>0</v>
      </c>
      <c r="FY26" s="15">
        <f>SUM(C26:FX26)</f>
        <v>17639</v>
      </c>
      <c r="FZ26" s="15">
        <f t="shared" si="11"/>
        <v>17639</v>
      </c>
      <c r="GA26" s="16">
        <f>FZ26-FZ27</f>
        <v>16314</v>
      </c>
      <c r="GB26" s="16"/>
      <c r="GC26" s="16"/>
      <c r="GD26" s="16"/>
      <c r="GE26" s="33"/>
    </row>
    <row r="27" spans="1:187" ht="14.25" customHeight="1" x14ac:dyDescent="0.2">
      <c r="A27" s="7" t="s">
        <v>467</v>
      </c>
      <c r="B27" s="13" t="s">
        <v>468</v>
      </c>
      <c r="C27" s="36">
        <v>0</v>
      </c>
      <c r="D27" s="36">
        <v>384.5</v>
      </c>
      <c r="E27" s="36">
        <v>67</v>
      </c>
      <c r="F27" s="36">
        <v>74</v>
      </c>
      <c r="G27" s="36">
        <v>0</v>
      </c>
      <c r="H27" s="36">
        <v>0</v>
      </c>
      <c r="I27" s="36">
        <v>68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52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9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29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357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74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29</v>
      </c>
      <c r="CC27" s="36">
        <v>0</v>
      </c>
      <c r="CD27" s="36"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36">
        <v>0</v>
      </c>
      <c r="CM27" s="36">
        <v>0</v>
      </c>
      <c r="CN27" s="36">
        <v>83.5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70</v>
      </c>
      <c r="DG27" s="36">
        <v>0</v>
      </c>
      <c r="DH27" s="36">
        <v>0</v>
      </c>
      <c r="DI27" s="36">
        <v>0</v>
      </c>
      <c r="DJ27" s="36">
        <v>0</v>
      </c>
      <c r="DK27" s="36">
        <v>0</v>
      </c>
      <c r="DL27" s="36">
        <v>0</v>
      </c>
      <c r="DM27" s="36">
        <v>0</v>
      </c>
      <c r="DN27" s="36">
        <v>0</v>
      </c>
      <c r="DO27" s="36">
        <v>0</v>
      </c>
      <c r="DP27" s="36">
        <v>0</v>
      </c>
      <c r="DQ27" s="36">
        <v>0</v>
      </c>
      <c r="DR27" s="36">
        <v>0</v>
      </c>
      <c r="DS27" s="36">
        <v>0</v>
      </c>
      <c r="DT27" s="36">
        <v>0</v>
      </c>
      <c r="DU27" s="36">
        <v>0</v>
      </c>
      <c r="DV27" s="36">
        <v>0</v>
      </c>
      <c r="DW27" s="36">
        <v>0</v>
      </c>
      <c r="DX27" s="36">
        <v>0</v>
      </c>
      <c r="DY27" s="36">
        <v>0</v>
      </c>
      <c r="DZ27" s="36">
        <v>0</v>
      </c>
      <c r="EA27" s="36">
        <v>0</v>
      </c>
      <c r="EB27" s="36">
        <v>0</v>
      </c>
      <c r="EC27" s="36">
        <v>0</v>
      </c>
      <c r="ED27" s="36">
        <v>0</v>
      </c>
      <c r="EE27" s="36">
        <v>0</v>
      </c>
      <c r="EF27" s="36">
        <v>0</v>
      </c>
      <c r="EG27" s="36">
        <v>0</v>
      </c>
      <c r="EH27" s="36">
        <v>0</v>
      </c>
      <c r="EI27" s="36">
        <v>0</v>
      </c>
      <c r="EJ27" s="36">
        <v>0</v>
      </c>
      <c r="EK27" s="36">
        <v>0</v>
      </c>
      <c r="EL27" s="36">
        <v>0</v>
      </c>
      <c r="EM27" s="36">
        <v>0</v>
      </c>
      <c r="EN27" s="36">
        <v>0</v>
      </c>
      <c r="EO27" s="36">
        <v>0</v>
      </c>
      <c r="EP27" s="36">
        <v>0</v>
      </c>
      <c r="EQ27" s="36">
        <v>28</v>
      </c>
      <c r="ER27" s="36">
        <v>0</v>
      </c>
      <c r="ES27" s="36">
        <v>0</v>
      </c>
      <c r="ET27" s="36">
        <v>0</v>
      </c>
      <c r="EU27" s="36">
        <v>0</v>
      </c>
      <c r="EV27" s="36">
        <v>0</v>
      </c>
      <c r="EW27" s="36">
        <v>0</v>
      </c>
      <c r="EX27" s="36">
        <v>0</v>
      </c>
      <c r="EY27" s="36">
        <v>0</v>
      </c>
      <c r="EZ27" s="36">
        <v>0</v>
      </c>
      <c r="FA27" s="36">
        <v>0</v>
      </c>
      <c r="FB27" s="36">
        <v>0</v>
      </c>
      <c r="FC27" s="36">
        <v>0</v>
      </c>
      <c r="FD27" s="36">
        <v>0</v>
      </c>
      <c r="FE27" s="36">
        <v>0</v>
      </c>
      <c r="FF27" s="36">
        <v>0</v>
      </c>
      <c r="FG27" s="36">
        <v>0</v>
      </c>
      <c r="FH27" s="36">
        <v>0</v>
      </c>
      <c r="FI27" s="36">
        <v>0</v>
      </c>
      <c r="FJ27" s="36">
        <v>0</v>
      </c>
      <c r="FK27" s="36">
        <v>0</v>
      </c>
      <c r="FL27" s="36">
        <v>0</v>
      </c>
      <c r="FM27" s="36">
        <v>0</v>
      </c>
      <c r="FN27" s="36">
        <v>0</v>
      </c>
      <c r="FO27" s="36">
        <v>0</v>
      </c>
      <c r="FP27" s="36">
        <v>0</v>
      </c>
      <c r="FQ27" s="36">
        <v>0</v>
      </c>
      <c r="FR27" s="36">
        <v>0</v>
      </c>
      <c r="FS27" s="36">
        <v>0</v>
      </c>
      <c r="FT27" s="36">
        <v>0</v>
      </c>
      <c r="FU27" s="36">
        <v>0</v>
      </c>
      <c r="FV27" s="36">
        <v>0</v>
      </c>
      <c r="FW27" s="36">
        <v>0</v>
      </c>
      <c r="FX27" s="36">
        <v>0</v>
      </c>
      <c r="FY27" s="15"/>
      <c r="FZ27" s="15">
        <f t="shared" si="11"/>
        <v>1325</v>
      </c>
      <c r="GA27" s="16"/>
      <c r="GB27" s="16"/>
      <c r="GC27" s="16"/>
      <c r="GD27" s="16"/>
      <c r="GE27" s="33"/>
    </row>
    <row r="28" spans="1:187" ht="14.25" customHeight="1" x14ac:dyDescent="0.2">
      <c r="A28" s="7" t="s">
        <v>469</v>
      </c>
      <c r="B28" s="13" t="s">
        <v>470</v>
      </c>
      <c r="C28" s="36">
        <v>0</v>
      </c>
      <c r="D28" s="36">
        <v>1.5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31.5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1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29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13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16</v>
      </c>
      <c r="DG28" s="36">
        <v>0</v>
      </c>
      <c r="DH28" s="36">
        <v>0</v>
      </c>
      <c r="DI28" s="36">
        <v>0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36">
        <v>0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0</v>
      </c>
      <c r="EE28" s="36">
        <v>0</v>
      </c>
      <c r="EF28" s="36">
        <v>0</v>
      </c>
      <c r="EG28" s="36">
        <v>0</v>
      </c>
      <c r="EH28" s="36">
        <v>0</v>
      </c>
      <c r="EI28" s="36">
        <v>0</v>
      </c>
      <c r="EJ28" s="36">
        <v>0</v>
      </c>
      <c r="EK28" s="36">
        <v>0</v>
      </c>
      <c r="EL28" s="36">
        <v>0</v>
      </c>
      <c r="EM28" s="36">
        <v>0</v>
      </c>
      <c r="EN28" s="36">
        <v>0</v>
      </c>
      <c r="EO28" s="36">
        <v>0</v>
      </c>
      <c r="EP28" s="36">
        <v>0</v>
      </c>
      <c r="EQ28" s="36">
        <v>0</v>
      </c>
      <c r="ER28" s="36">
        <v>0</v>
      </c>
      <c r="ES28" s="36">
        <v>0</v>
      </c>
      <c r="ET28" s="36">
        <v>0</v>
      </c>
      <c r="EU28" s="36">
        <v>0</v>
      </c>
      <c r="EV28" s="36">
        <v>0</v>
      </c>
      <c r="EW28" s="36">
        <v>0</v>
      </c>
      <c r="EX28" s="36">
        <v>0</v>
      </c>
      <c r="EY28" s="36">
        <v>0</v>
      </c>
      <c r="EZ28" s="36">
        <v>0</v>
      </c>
      <c r="FA28" s="36">
        <v>0</v>
      </c>
      <c r="FB28" s="36">
        <v>0</v>
      </c>
      <c r="FC28" s="36">
        <v>0</v>
      </c>
      <c r="FD28" s="36">
        <v>0</v>
      </c>
      <c r="FE28" s="36">
        <v>0</v>
      </c>
      <c r="FF28" s="36">
        <v>0</v>
      </c>
      <c r="FG28" s="36">
        <v>0</v>
      </c>
      <c r="FH28" s="36">
        <v>0</v>
      </c>
      <c r="FI28" s="36">
        <v>0</v>
      </c>
      <c r="FJ28" s="36">
        <v>0</v>
      </c>
      <c r="FK28" s="36">
        <v>0</v>
      </c>
      <c r="FL28" s="36">
        <v>0</v>
      </c>
      <c r="FM28" s="36">
        <v>0</v>
      </c>
      <c r="FN28" s="36">
        <v>0</v>
      </c>
      <c r="FO28" s="36">
        <v>0</v>
      </c>
      <c r="FP28" s="36">
        <v>0</v>
      </c>
      <c r="FQ28" s="36">
        <v>0</v>
      </c>
      <c r="FR28" s="36">
        <v>0</v>
      </c>
      <c r="FS28" s="36">
        <v>0</v>
      </c>
      <c r="FT28" s="36">
        <v>0</v>
      </c>
      <c r="FU28" s="36">
        <v>0</v>
      </c>
      <c r="FV28" s="36">
        <v>0</v>
      </c>
      <c r="FW28" s="36">
        <v>0</v>
      </c>
      <c r="FX28" s="36">
        <v>0</v>
      </c>
      <c r="FY28" s="15"/>
      <c r="FZ28" s="15">
        <f t="shared" si="11"/>
        <v>92</v>
      </c>
      <c r="GA28" s="16"/>
      <c r="GB28" s="16"/>
      <c r="GC28" s="16"/>
      <c r="GD28" s="16"/>
      <c r="GE28" s="33"/>
    </row>
    <row r="29" spans="1:187" ht="14.25" customHeight="1" x14ac:dyDescent="0.2">
      <c r="A29" s="7" t="s">
        <v>471</v>
      </c>
      <c r="B29" s="13" t="s">
        <v>472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19">
        <v>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0</v>
      </c>
      <c r="ES29" s="19">
        <v>0</v>
      </c>
      <c r="ET29" s="19">
        <v>0</v>
      </c>
      <c r="EU29" s="19">
        <v>0</v>
      </c>
      <c r="EV29" s="19">
        <v>0</v>
      </c>
      <c r="EW29" s="19">
        <v>0</v>
      </c>
      <c r="EX29" s="19">
        <v>0</v>
      </c>
      <c r="EY29" s="19">
        <v>0</v>
      </c>
      <c r="EZ29" s="19">
        <v>0</v>
      </c>
      <c r="FA29" s="19">
        <v>0</v>
      </c>
      <c r="FB29" s="19">
        <v>0</v>
      </c>
      <c r="FC29" s="19">
        <v>0</v>
      </c>
      <c r="FD29" s="19">
        <v>0</v>
      </c>
      <c r="FE29" s="19">
        <v>0</v>
      </c>
      <c r="FF29" s="19">
        <v>0</v>
      </c>
      <c r="FG29" s="19">
        <v>0</v>
      </c>
      <c r="FH29" s="19">
        <v>0</v>
      </c>
      <c r="FI29" s="19">
        <v>0</v>
      </c>
      <c r="FJ29" s="19">
        <v>0</v>
      </c>
      <c r="FK29" s="19">
        <v>0</v>
      </c>
      <c r="FL29" s="19">
        <v>0</v>
      </c>
      <c r="FM29" s="19">
        <v>0</v>
      </c>
      <c r="FN29" s="19">
        <v>0</v>
      </c>
      <c r="FO29" s="19">
        <v>0</v>
      </c>
      <c r="FP29" s="19">
        <v>0</v>
      </c>
      <c r="FQ29" s="19">
        <v>0</v>
      </c>
      <c r="FR29" s="19">
        <v>0</v>
      </c>
      <c r="FS29" s="19">
        <v>0</v>
      </c>
      <c r="FT29" s="19">
        <v>0</v>
      </c>
      <c r="FU29" s="19">
        <v>0</v>
      </c>
      <c r="FV29" s="19">
        <v>0</v>
      </c>
      <c r="FW29" s="19">
        <v>0</v>
      </c>
      <c r="FX29" s="19">
        <v>0</v>
      </c>
      <c r="FY29" s="19">
        <f>SUM(C29:FX29)</f>
        <v>0</v>
      </c>
      <c r="FZ29" s="19">
        <f t="shared" si="11"/>
        <v>0</v>
      </c>
      <c r="GA29" s="37"/>
      <c r="GB29" s="37"/>
      <c r="GC29" s="16"/>
      <c r="GD29" s="16"/>
      <c r="GE29" s="33"/>
    </row>
    <row r="30" spans="1:187" ht="14.25" customHeight="1" x14ac:dyDescent="0.2">
      <c r="A30" s="7" t="s">
        <v>473</v>
      </c>
      <c r="B30" s="13" t="s">
        <v>474</v>
      </c>
      <c r="C30" s="15">
        <v>0</v>
      </c>
      <c r="D30" s="15">
        <v>0</v>
      </c>
      <c r="E30" s="15">
        <v>14</v>
      </c>
      <c r="F30" s="15">
        <v>45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39.5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15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O30" s="15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0</v>
      </c>
      <c r="DU30" s="15">
        <v>0</v>
      </c>
      <c r="DV30" s="15">
        <v>0</v>
      </c>
      <c r="DW30" s="15">
        <v>0</v>
      </c>
      <c r="DX30" s="15">
        <v>0</v>
      </c>
      <c r="DY30" s="15">
        <v>0</v>
      </c>
      <c r="DZ30" s="15">
        <v>0</v>
      </c>
      <c r="EA30" s="15">
        <v>0</v>
      </c>
      <c r="EB30" s="15">
        <v>0</v>
      </c>
      <c r="EC30" s="15">
        <v>0</v>
      </c>
      <c r="ED30" s="15">
        <v>0</v>
      </c>
      <c r="EE30" s="15">
        <v>0</v>
      </c>
      <c r="EF30" s="15">
        <v>0</v>
      </c>
      <c r="EG30" s="15">
        <v>0</v>
      </c>
      <c r="EH30" s="15">
        <v>0</v>
      </c>
      <c r="EI30" s="15">
        <v>0</v>
      </c>
      <c r="EJ30" s="15">
        <v>0</v>
      </c>
      <c r="EK30" s="15">
        <v>0</v>
      </c>
      <c r="EL30" s="15">
        <v>0</v>
      </c>
      <c r="EM30" s="15">
        <v>0</v>
      </c>
      <c r="EN30" s="15">
        <v>0</v>
      </c>
      <c r="EO30" s="15">
        <v>0</v>
      </c>
      <c r="EP30" s="15">
        <v>0</v>
      </c>
      <c r="EQ30" s="15">
        <v>0</v>
      </c>
      <c r="ER30" s="15">
        <v>0</v>
      </c>
      <c r="ES30" s="15">
        <v>0</v>
      </c>
      <c r="ET30" s="15">
        <v>0</v>
      </c>
      <c r="EU30" s="15">
        <v>0</v>
      </c>
      <c r="EV30" s="15">
        <v>0</v>
      </c>
      <c r="EW30" s="15">
        <v>0</v>
      </c>
      <c r="EX30" s="15">
        <v>0</v>
      </c>
      <c r="EY30" s="15">
        <v>0</v>
      </c>
      <c r="EZ30" s="15">
        <v>0</v>
      </c>
      <c r="FA30" s="15">
        <v>0</v>
      </c>
      <c r="FB30" s="15">
        <v>0</v>
      </c>
      <c r="FC30" s="15">
        <v>0</v>
      </c>
      <c r="FD30" s="15">
        <v>0</v>
      </c>
      <c r="FE30" s="15">
        <v>0</v>
      </c>
      <c r="FF30" s="15">
        <v>0</v>
      </c>
      <c r="FG30" s="15">
        <v>0</v>
      </c>
      <c r="FH30" s="15">
        <v>0</v>
      </c>
      <c r="FI30" s="15">
        <v>0</v>
      </c>
      <c r="FJ30" s="15">
        <v>0</v>
      </c>
      <c r="FK30" s="15">
        <v>0</v>
      </c>
      <c r="FL30" s="15">
        <v>0</v>
      </c>
      <c r="FM30" s="15">
        <v>0</v>
      </c>
      <c r="FN30" s="15">
        <v>0</v>
      </c>
      <c r="FO30" s="15">
        <v>0</v>
      </c>
      <c r="FP30" s="15">
        <v>0</v>
      </c>
      <c r="FQ30" s="15">
        <v>0</v>
      </c>
      <c r="FR30" s="15">
        <v>0</v>
      </c>
      <c r="FS30" s="15">
        <v>0</v>
      </c>
      <c r="FT30" s="15">
        <v>0</v>
      </c>
      <c r="FU30" s="15">
        <v>0</v>
      </c>
      <c r="FV30" s="15">
        <v>0</v>
      </c>
      <c r="FW30" s="15">
        <v>0</v>
      </c>
      <c r="FX30" s="15">
        <v>0</v>
      </c>
      <c r="FY30" s="15">
        <f>SUM(C30:FX30)</f>
        <v>113.5</v>
      </c>
      <c r="FZ30" s="16">
        <f t="shared" si="11"/>
        <v>113.5</v>
      </c>
      <c r="GA30" s="16"/>
      <c r="GB30" s="16"/>
      <c r="GC30" s="16"/>
      <c r="GD30" s="16"/>
      <c r="GE30" s="33"/>
    </row>
    <row r="31" spans="1:187" ht="14.25" customHeight="1" x14ac:dyDescent="0.2">
      <c r="A31" s="7" t="s">
        <v>475</v>
      </c>
      <c r="B31" s="13" t="s">
        <v>476</v>
      </c>
      <c r="C31" s="15"/>
      <c r="D31" s="15">
        <v>5.5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>
        <f>SUM(C31:FY31)</f>
        <v>5.5</v>
      </c>
      <c r="GA31" s="16"/>
      <c r="GB31" s="16"/>
      <c r="GC31" s="16"/>
      <c r="GD31" s="16"/>
      <c r="GE31" s="33"/>
    </row>
    <row r="32" spans="1:187" x14ac:dyDescent="0.2">
      <c r="A32" s="7"/>
      <c r="B32" s="13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15"/>
      <c r="FZ32" s="15"/>
      <c r="GA32" s="16"/>
      <c r="GB32" s="16"/>
      <c r="GC32" s="16"/>
      <c r="GD32" s="16"/>
      <c r="GE32" s="33"/>
    </row>
    <row r="33" spans="1:187" ht="15.75" x14ac:dyDescent="0.25">
      <c r="A33" s="38"/>
      <c r="B33" s="39" t="s">
        <v>477</v>
      </c>
      <c r="C33" s="40">
        <f>ROUND(GA326,2)</f>
        <v>8673.7900000000009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16"/>
      <c r="GA33" s="16"/>
      <c r="GB33" s="16"/>
      <c r="GC33" s="16"/>
      <c r="GD33" s="16"/>
      <c r="GE33" s="33"/>
    </row>
    <row r="34" spans="1:187" x14ac:dyDescent="0.2">
      <c r="A34" s="7" t="s">
        <v>478</v>
      </c>
      <c r="B34" s="13" t="s">
        <v>479</v>
      </c>
      <c r="C34" s="13">
        <v>6951.53</v>
      </c>
      <c r="D34" s="13">
        <f t="shared" ref="D34:BO34" si="12">$C$34</f>
        <v>6951.53</v>
      </c>
      <c r="E34" s="13">
        <f t="shared" si="12"/>
        <v>6951.53</v>
      </c>
      <c r="F34" s="13">
        <f t="shared" si="12"/>
        <v>6951.53</v>
      </c>
      <c r="G34" s="13">
        <f t="shared" si="12"/>
        <v>6951.53</v>
      </c>
      <c r="H34" s="13">
        <f t="shared" si="12"/>
        <v>6951.53</v>
      </c>
      <c r="I34" s="13">
        <f t="shared" si="12"/>
        <v>6951.53</v>
      </c>
      <c r="J34" s="13">
        <f t="shared" si="12"/>
        <v>6951.53</v>
      </c>
      <c r="K34" s="13">
        <f t="shared" si="12"/>
        <v>6951.53</v>
      </c>
      <c r="L34" s="13">
        <f t="shared" si="12"/>
        <v>6951.53</v>
      </c>
      <c r="M34" s="13">
        <f t="shared" si="12"/>
        <v>6951.53</v>
      </c>
      <c r="N34" s="13">
        <f t="shared" si="12"/>
        <v>6951.53</v>
      </c>
      <c r="O34" s="13">
        <f t="shared" si="12"/>
        <v>6951.53</v>
      </c>
      <c r="P34" s="13">
        <f t="shared" si="12"/>
        <v>6951.53</v>
      </c>
      <c r="Q34" s="13">
        <f t="shared" si="12"/>
        <v>6951.53</v>
      </c>
      <c r="R34" s="13">
        <f t="shared" si="12"/>
        <v>6951.53</v>
      </c>
      <c r="S34" s="13">
        <f t="shared" si="12"/>
        <v>6951.53</v>
      </c>
      <c r="T34" s="13">
        <f t="shared" si="12"/>
        <v>6951.53</v>
      </c>
      <c r="U34" s="13">
        <f t="shared" si="12"/>
        <v>6951.53</v>
      </c>
      <c r="V34" s="13">
        <f t="shared" si="12"/>
        <v>6951.53</v>
      </c>
      <c r="W34" s="13">
        <f t="shared" si="12"/>
        <v>6951.53</v>
      </c>
      <c r="X34" s="13">
        <f t="shared" si="12"/>
        <v>6951.53</v>
      </c>
      <c r="Y34" s="13">
        <f t="shared" si="12"/>
        <v>6951.53</v>
      </c>
      <c r="Z34" s="13">
        <f t="shared" si="12"/>
        <v>6951.53</v>
      </c>
      <c r="AA34" s="13">
        <f t="shared" si="12"/>
        <v>6951.53</v>
      </c>
      <c r="AB34" s="13">
        <f t="shared" si="12"/>
        <v>6951.53</v>
      </c>
      <c r="AC34" s="13">
        <f t="shared" si="12"/>
        <v>6951.53</v>
      </c>
      <c r="AD34" s="13">
        <f t="shared" si="12"/>
        <v>6951.53</v>
      </c>
      <c r="AE34" s="13">
        <f t="shared" si="12"/>
        <v>6951.53</v>
      </c>
      <c r="AF34" s="13">
        <f t="shared" si="12"/>
        <v>6951.53</v>
      </c>
      <c r="AG34" s="13">
        <f t="shared" si="12"/>
        <v>6951.53</v>
      </c>
      <c r="AH34" s="13">
        <f t="shared" si="12"/>
        <v>6951.53</v>
      </c>
      <c r="AI34" s="13">
        <f t="shared" si="12"/>
        <v>6951.53</v>
      </c>
      <c r="AJ34" s="13">
        <f t="shared" si="12"/>
        <v>6951.53</v>
      </c>
      <c r="AK34" s="13">
        <f t="shared" si="12"/>
        <v>6951.53</v>
      </c>
      <c r="AL34" s="13">
        <f t="shared" si="12"/>
        <v>6951.53</v>
      </c>
      <c r="AM34" s="13">
        <f t="shared" si="12"/>
        <v>6951.53</v>
      </c>
      <c r="AN34" s="13">
        <f t="shared" si="12"/>
        <v>6951.53</v>
      </c>
      <c r="AO34" s="13">
        <f t="shared" si="12"/>
        <v>6951.53</v>
      </c>
      <c r="AP34" s="13">
        <f t="shared" si="12"/>
        <v>6951.53</v>
      </c>
      <c r="AQ34" s="13">
        <f t="shared" si="12"/>
        <v>6951.53</v>
      </c>
      <c r="AR34" s="13">
        <f t="shared" si="12"/>
        <v>6951.53</v>
      </c>
      <c r="AS34" s="13">
        <f t="shared" si="12"/>
        <v>6951.53</v>
      </c>
      <c r="AT34" s="13">
        <f t="shared" si="12"/>
        <v>6951.53</v>
      </c>
      <c r="AU34" s="13">
        <f t="shared" si="12"/>
        <v>6951.53</v>
      </c>
      <c r="AV34" s="13">
        <f t="shared" si="12"/>
        <v>6951.53</v>
      </c>
      <c r="AW34" s="13">
        <f t="shared" si="12"/>
        <v>6951.53</v>
      </c>
      <c r="AX34" s="13">
        <f t="shared" si="12"/>
        <v>6951.53</v>
      </c>
      <c r="AY34" s="13">
        <f t="shared" si="12"/>
        <v>6951.53</v>
      </c>
      <c r="AZ34" s="13">
        <f t="shared" si="12"/>
        <v>6951.53</v>
      </c>
      <c r="BA34" s="13">
        <f t="shared" si="12"/>
        <v>6951.53</v>
      </c>
      <c r="BB34" s="13">
        <f t="shared" si="12"/>
        <v>6951.53</v>
      </c>
      <c r="BC34" s="13">
        <f t="shared" si="12"/>
        <v>6951.53</v>
      </c>
      <c r="BD34" s="13">
        <f t="shared" si="12"/>
        <v>6951.53</v>
      </c>
      <c r="BE34" s="13">
        <f t="shared" si="12"/>
        <v>6951.53</v>
      </c>
      <c r="BF34" s="13">
        <f t="shared" si="12"/>
        <v>6951.53</v>
      </c>
      <c r="BG34" s="13">
        <f t="shared" si="12"/>
        <v>6951.53</v>
      </c>
      <c r="BH34" s="13">
        <f t="shared" si="12"/>
        <v>6951.53</v>
      </c>
      <c r="BI34" s="13">
        <f t="shared" si="12"/>
        <v>6951.53</v>
      </c>
      <c r="BJ34" s="13">
        <f t="shared" si="12"/>
        <v>6951.53</v>
      </c>
      <c r="BK34" s="13">
        <f t="shared" si="12"/>
        <v>6951.53</v>
      </c>
      <c r="BL34" s="13">
        <f t="shared" si="12"/>
        <v>6951.53</v>
      </c>
      <c r="BM34" s="13">
        <f t="shared" si="12"/>
        <v>6951.53</v>
      </c>
      <c r="BN34" s="13">
        <f t="shared" si="12"/>
        <v>6951.53</v>
      </c>
      <c r="BO34" s="13">
        <f t="shared" si="12"/>
        <v>6951.53</v>
      </c>
      <c r="BP34" s="13">
        <f t="shared" ref="BP34:EA34" si="13">$C$34</f>
        <v>6951.53</v>
      </c>
      <c r="BQ34" s="13">
        <f t="shared" si="13"/>
        <v>6951.53</v>
      </c>
      <c r="BR34" s="13">
        <f t="shared" si="13"/>
        <v>6951.53</v>
      </c>
      <c r="BS34" s="13">
        <f t="shared" si="13"/>
        <v>6951.53</v>
      </c>
      <c r="BT34" s="13">
        <f t="shared" si="13"/>
        <v>6951.53</v>
      </c>
      <c r="BU34" s="13">
        <f t="shared" si="13"/>
        <v>6951.53</v>
      </c>
      <c r="BV34" s="13">
        <f t="shared" si="13"/>
        <v>6951.53</v>
      </c>
      <c r="BW34" s="13">
        <f t="shared" si="13"/>
        <v>6951.53</v>
      </c>
      <c r="BX34" s="13">
        <f t="shared" si="13"/>
        <v>6951.53</v>
      </c>
      <c r="BY34" s="13">
        <f t="shared" si="13"/>
        <v>6951.53</v>
      </c>
      <c r="BZ34" s="13">
        <f t="shared" si="13"/>
        <v>6951.53</v>
      </c>
      <c r="CA34" s="13">
        <f t="shared" si="13"/>
        <v>6951.53</v>
      </c>
      <c r="CB34" s="13">
        <f t="shared" si="13"/>
        <v>6951.53</v>
      </c>
      <c r="CC34" s="13">
        <f t="shared" si="13"/>
        <v>6951.53</v>
      </c>
      <c r="CD34" s="13">
        <f t="shared" si="13"/>
        <v>6951.53</v>
      </c>
      <c r="CE34" s="13">
        <f t="shared" si="13"/>
        <v>6951.53</v>
      </c>
      <c r="CF34" s="13">
        <f t="shared" si="13"/>
        <v>6951.53</v>
      </c>
      <c r="CG34" s="13">
        <f t="shared" si="13"/>
        <v>6951.53</v>
      </c>
      <c r="CH34" s="13">
        <f t="shared" si="13"/>
        <v>6951.53</v>
      </c>
      <c r="CI34" s="13">
        <f t="shared" si="13"/>
        <v>6951.53</v>
      </c>
      <c r="CJ34" s="13">
        <f t="shared" si="13"/>
        <v>6951.53</v>
      </c>
      <c r="CK34" s="13">
        <f t="shared" si="13"/>
        <v>6951.53</v>
      </c>
      <c r="CL34" s="13">
        <f t="shared" si="13"/>
        <v>6951.53</v>
      </c>
      <c r="CM34" s="13">
        <f t="shared" si="13"/>
        <v>6951.53</v>
      </c>
      <c r="CN34" s="13">
        <f t="shared" si="13"/>
        <v>6951.53</v>
      </c>
      <c r="CO34" s="13">
        <f t="shared" si="13"/>
        <v>6951.53</v>
      </c>
      <c r="CP34" s="13">
        <f t="shared" si="13"/>
        <v>6951.53</v>
      </c>
      <c r="CQ34" s="13">
        <f t="shared" si="13"/>
        <v>6951.53</v>
      </c>
      <c r="CR34" s="13">
        <f t="shared" si="13"/>
        <v>6951.53</v>
      </c>
      <c r="CS34" s="13">
        <f t="shared" si="13"/>
        <v>6951.53</v>
      </c>
      <c r="CT34" s="13">
        <f t="shared" si="13"/>
        <v>6951.53</v>
      </c>
      <c r="CU34" s="13">
        <f t="shared" si="13"/>
        <v>6951.53</v>
      </c>
      <c r="CV34" s="13">
        <f t="shared" si="13"/>
        <v>6951.53</v>
      </c>
      <c r="CW34" s="13">
        <f t="shared" si="13"/>
        <v>6951.53</v>
      </c>
      <c r="CX34" s="13">
        <f t="shared" si="13"/>
        <v>6951.53</v>
      </c>
      <c r="CY34" s="13">
        <f t="shared" si="13"/>
        <v>6951.53</v>
      </c>
      <c r="CZ34" s="13">
        <f t="shared" si="13"/>
        <v>6951.53</v>
      </c>
      <c r="DA34" s="13">
        <f t="shared" si="13"/>
        <v>6951.53</v>
      </c>
      <c r="DB34" s="13">
        <f t="shared" si="13"/>
        <v>6951.53</v>
      </c>
      <c r="DC34" s="13">
        <f t="shared" si="13"/>
        <v>6951.53</v>
      </c>
      <c r="DD34" s="13">
        <f t="shared" si="13"/>
        <v>6951.53</v>
      </c>
      <c r="DE34" s="13">
        <f t="shared" si="13"/>
        <v>6951.53</v>
      </c>
      <c r="DF34" s="13">
        <f t="shared" si="13"/>
        <v>6951.53</v>
      </c>
      <c r="DG34" s="13">
        <f t="shared" si="13"/>
        <v>6951.53</v>
      </c>
      <c r="DH34" s="13">
        <f t="shared" si="13"/>
        <v>6951.53</v>
      </c>
      <c r="DI34" s="13">
        <f t="shared" si="13"/>
        <v>6951.53</v>
      </c>
      <c r="DJ34" s="13">
        <f t="shared" si="13"/>
        <v>6951.53</v>
      </c>
      <c r="DK34" s="13">
        <f t="shared" si="13"/>
        <v>6951.53</v>
      </c>
      <c r="DL34" s="13">
        <f t="shared" si="13"/>
        <v>6951.53</v>
      </c>
      <c r="DM34" s="13">
        <f t="shared" si="13"/>
        <v>6951.53</v>
      </c>
      <c r="DN34" s="13">
        <f t="shared" si="13"/>
        <v>6951.53</v>
      </c>
      <c r="DO34" s="13">
        <f t="shared" si="13"/>
        <v>6951.53</v>
      </c>
      <c r="DP34" s="13">
        <f t="shared" si="13"/>
        <v>6951.53</v>
      </c>
      <c r="DQ34" s="13">
        <f t="shared" si="13"/>
        <v>6951.53</v>
      </c>
      <c r="DR34" s="13">
        <f t="shared" si="13"/>
        <v>6951.53</v>
      </c>
      <c r="DS34" s="13">
        <f t="shared" si="13"/>
        <v>6951.53</v>
      </c>
      <c r="DT34" s="13">
        <f t="shared" si="13"/>
        <v>6951.53</v>
      </c>
      <c r="DU34" s="13">
        <f t="shared" si="13"/>
        <v>6951.53</v>
      </c>
      <c r="DV34" s="13">
        <f t="shared" si="13"/>
        <v>6951.53</v>
      </c>
      <c r="DW34" s="13">
        <f t="shared" si="13"/>
        <v>6951.53</v>
      </c>
      <c r="DX34" s="13">
        <f t="shared" si="13"/>
        <v>6951.53</v>
      </c>
      <c r="DY34" s="13">
        <f t="shared" si="13"/>
        <v>6951.53</v>
      </c>
      <c r="DZ34" s="13">
        <f t="shared" si="13"/>
        <v>6951.53</v>
      </c>
      <c r="EA34" s="13">
        <f t="shared" si="13"/>
        <v>6951.53</v>
      </c>
      <c r="EB34" s="13">
        <f t="shared" ref="EB34:FX34" si="14">$C$34</f>
        <v>6951.53</v>
      </c>
      <c r="EC34" s="13">
        <f t="shared" si="14"/>
        <v>6951.53</v>
      </c>
      <c r="ED34" s="13">
        <f t="shared" si="14"/>
        <v>6951.53</v>
      </c>
      <c r="EE34" s="13">
        <f t="shared" si="14"/>
        <v>6951.53</v>
      </c>
      <c r="EF34" s="13">
        <f t="shared" si="14"/>
        <v>6951.53</v>
      </c>
      <c r="EG34" s="13">
        <f t="shared" si="14"/>
        <v>6951.53</v>
      </c>
      <c r="EH34" s="13">
        <f t="shared" si="14"/>
        <v>6951.53</v>
      </c>
      <c r="EI34" s="13">
        <f t="shared" si="14"/>
        <v>6951.53</v>
      </c>
      <c r="EJ34" s="13">
        <f t="shared" si="14"/>
        <v>6951.53</v>
      </c>
      <c r="EK34" s="13">
        <f t="shared" si="14"/>
        <v>6951.53</v>
      </c>
      <c r="EL34" s="13">
        <f t="shared" si="14"/>
        <v>6951.53</v>
      </c>
      <c r="EM34" s="13">
        <f t="shared" si="14"/>
        <v>6951.53</v>
      </c>
      <c r="EN34" s="13">
        <f t="shared" si="14"/>
        <v>6951.53</v>
      </c>
      <c r="EO34" s="13">
        <f t="shared" si="14"/>
        <v>6951.53</v>
      </c>
      <c r="EP34" s="13">
        <f t="shared" si="14"/>
        <v>6951.53</v>
      </c>
      <c r="EQ34" s="13">
        <f t="shared" si="14"/>
        <v>6951.53</v>
      </c>
      <c r="ER34" s="13">
        <f t="shared" si="14"/>
        <v>6951.53</v>
      </c>
      <c r="ES34" s="13">
        <f t="shared" si="14"/>
        <v>6951.53</v>
      </c>
      <c r="ET34" s="13">
        <f t="shared" si="14"/>
        <v>6951.53</v>
      </c>
      <c r="EU34" s="13">
        <f t="shared" si="14"/>
        <v>6951.53</v>
      </c>
      <c r="EV34" s="13">
        <f t="shared" si="14"/>
        <v>6951.53</v>
      </c>
      <c r="EW34" s="13">
        <f t="shared" si="14"/>
        <v>6951.53</v>
      </c>
      <c r="EX34" s="13">
        <f t="shared" si="14"/>
        <v>6951.53</v>
      </c>
      <c r="EY34" s="13">
        <f t="shared" si="14"/>
        <v>6951.53</v>
      </c>
      <c r="EZ34" s="13">
        <f t="shared" si="14"/>
        <v>6951.53</v>
      </c>
      <c r="FA34" s="13">
        <f t="shared" si="14"/>
        <v>6951.53</v>
      </c>
      <c r="FB34" s="13">
        <f t="shared" si="14"/>
        <v>6951.53</v>
      </c>
      <c r="FC34" s="13">
        <f t="shared" si="14"/>
        <v>6951.53</v>
      </c>
      <c r="FD34" s="13">
        <f t="shared" si="14"/>
        <v>6951.53</v>
      </c>
      <c r="FE34" s="13">
        <f t="shared" si="14"/>
        <v>6951.53</v>
      </c>
      <c r="FF34" s="13">
        <f t="shared" si="14"/>
        <v>6951.53</v>
      </c>
      <c r="FG34" s="13">
        <f t="shared" si="14"/>
        <v>6951.53</v>
      </c>
      <c r="FH34" s="13">
        <f t="shared" si="14"/>
        <v>6951.53</v>
      </c>
      <c r="FI34" s="13">
        <f t="shared" si="14"/>
        <v>6951.53</v>
      </c>
      <c r="FJ34" s="13">
        <f t="shared" si="14"/>
        <v>6951.53</v>
      </c>
      <c r="FK34" s="13">
        <f t="shared" si="14"/>
        <v>6951.53</v>
      </c>
      <c r="FL34" s="13">
        <f t="shared" si="14"/>
        <v>6951.53</v>
      </c>
      <c r="FM34" s="13">
        <f t="shared" si="14"/>
        <v>6951.53</v>
      </c>
      <c r="FN34" s="13">
        <f t="shared" si="14"/>
        <v>6951.53</v>
      </c>
      <c r="FO34" s="13">
        <f t="shared" si="14"/>
        <v>6951.53</v>
      </c>
      <c r="FP34" s="13">
        <f t="shared" si="14"/>
        <v>6951.53</v>
      </c>
      <c r="FQ34" s="13">
        <f t="shared" si="14"/>
        <v>6951.53</v>
      </c>
      <c r="FR34" s="13">
        <f t="shared" si="14"/>
        <v>6951.53</v>
      </c>
      <c r="FS34" s="13">
        <f t="shared" si="14"/>
        <v>6951.53</v>
      </c>
      <c r="FT34" s="13">
        <f t="shared" si="14"/>
        <v>6951.53</v>
      </c>
      <c r="FU34" s="13">
        <f t="shared" si="14"/>
        <v>6951.53</v>
      </c>
      <c r="FV34" s="13">
        <f t="shared" si="14"/>
        <v>6951.53</v>
      </c>
      <c r="FW34" s="13">
        <f t="shared" si="14"/>
        <v>6951.53</v>
      </c>
      <c r="FX34" s="13">
        <f t="shared" si="14"/>
        <v>6951.53</v>
      </c>
      <c r="FY34" s="41"/>
      <c r="FZ34" s="16"/>
      <c r="GA34" s="16"/>
      <c r="GB34" s="16"/>
      <c r="GC34" s="16"/>
      <c r="GD34" s="16"/>
      <c r="GE34" s="33"/>
    </row>
    <row r="35" spans="1:187" x14ac:dyDescent="0.2">
      <c r="A35" s="7" t="s">
        <v>480</v>
      </c>
      <c r="B35" s="13" t="s">
        <v>481</v>
      </c>
      <c r="C35" s="41">
        <v>8673.7900000000009</v>
      </c>
      <c r="D35" s="41">
        <f t="shared" ref="D35:BO35" si="15">$C$35</f>
        <v>8673.7900000000009</v>
      </c>
      <c r="E35" s="41">
        <f t="shared" si="15"/>
        <v>8673.7900000000009</v>
      </c>
      <c r="F35" s="41">
        <f t="shared" si="15"/>
        <v>8673.7900000000009</v>
      </c>
      <c r="G35" s="41">
        <f t="shared" si="15"/>
        <v>8673.7900000000009</v>
      </c>
      <c r="H35" s="41">
        <f t="shared" si="15"/>
        <v>8673.7900000000009</v>
      </c>
      <c r="I35" s="41">
        <f t="shared" si="15"/>
        <v>8673.7900000000009</v>
      </c>
      <c r="J35" s="41">
        <f t="shared" si="15"/>
        <v>8673.7900000000009</v>
      </c>
      <c r="K35" s="41">
        <f t="shared" si="15"/>
        <v>8673.7900000000009</v>
      </c>
      <c r="L35" s="41">
        <f t="shared" si="15"/>
        <v>8673.7900000000009</v>
      </c>
      <c r="M35" s="41">
        <f t="shared" si="15"/>
        <v>8673.7900000000009</v>
      </c>
      <c r="N35" s="41">
        <f t="shared" si="15"/>
        <v>8673.7900000000009</v>
      </c>
      <c r="O35" s="41">
        <f t="shared" si="15"/>
        <v>8673.7900000000009</v>
      </c>
      <c r="P35" s="41">
        <f t="shared" si="15"/>
        <v>8673.7900000000009</v>
      </c>
      <c r="Q35" s="41">
        <f t="shared" si="15"/>
        <v>8673.7900000000009</v>
      </c>
      <c r="R35" s="41">
        <f t="shared" si="15"/>
        <v>8673.7900000000009</v>
      </c>
      <c r="S35" s="41">
        <f t="shared" si="15"/>
        <v>8673.7900000000009</v>
      </c>
      <c r="T35" s="41">
        <f t="shared" si="15"/>
        <v>8673.7900000000009</v>
      </c>
      <c r="U35" s="41">
        <f t="shared" si="15"/>
        <v>8673.7900000000009</v>
      </c>
      <c r="V35" s="41">
        <f t="shared" si="15"/>
        <v>8673.7900000000009</v>
      </c>
      <c r="W35" s="41">
        <f t="shared" si="15"/>
        <v>8673.7900000000009</v>
      </c>
      <c r="X35" s="41">
        <f t="shared" si="15"/>
        <v>8673.7900000000009</v>
      </c>
      <c r="Y35" s="41">
        <f t="shared" si="15"/>
        <v>8673.7900000000009</v>
      </c>
      <c r="Z35" s="41">
        <f t="shared" si="15"/>
        <v>8673.7900000000009</v>
      </c>
      <c r="AA35" s="41">
        <f t="shared" si="15"/>
        <v>8673.7900000000009</v>
      </c>
      <c r="AB35" s="41">
        <f t="shared" si="15"/>
        <v>8673.7900000000009</v>
      </c>
      <c r="AC35" s="41">
        <f t="shared" si="15"/>
        <v>8673.7900000000009</v>
      </c>
      <c r="AD35" s="41">
        <f t="shared" si="15"/>
        <v>8673.7900000000009</v>
      </c>
      <c r="AE35" s="41">
        <f t="shared" si="15"/>
        <v>8673.7900000000009</v>
      </c>
      <c r="AF35" s="41">
        <f t="shared" si="15"/>
        <v>8673.7900000000009</v>
      </c>
      <c r="AG35" s="41">
        <f t="shared" si="15"/>
        <v>8673.7900000000009</v>
      </c>
      <c r="AH35" s="41">
        <f t="shared" si="15"/>
        <v>8673.7900000000009</v>
      </c>
      <c r="AI35" s="41">
        <f t="shared" si="15"/>
        <v>8673.7900000000009</v>
      </c>
      <c r="AJ35" s="41">
        <f t="shared" si="15"/>
        <v>8673.7900000000009</v>
      </c>
      <c r="AK35" s="41">
        <f t="shared" si="15"/>
        <v>8673.7900000000009</v>
      </c>
      <c r="AL35" s="41">
        <f t="shared" si="15"/>
        <v>8673.7900000000009</v>
      </c>
      <c r="AM35" s="41">
        <f t="shared" si="15"/>
        <v>8673.7900000000009</v>
      </c>
      <c r="AN35" s="41">
        <f t="shared" si="15"/>
        <v>8673.7900000000009</v>
      </c>
      <c r="AO35" s="41">
        <f t="shared" si="15"/>
        <v>8673.7900000000009</v>
      </c>
      <c r="AP35" s="41">
        <f t="shared" si="15"/>
        <v>8673.7900000000009</v>
      </c>
      <c r="AQ35" s="41">
        <f t="shared" si="15"/>
        <v>8673.7900000000009</v>
      </c>
      <c r="AR35" s="41">
        <f t="shared" si="15"/>
        <v>8673.7900000000009</v>
      </c>
      <c r="AS35" s="41">
        <f t="shared" si="15"/>
        <v>8673.7900000000009</v>
      </c>
      <c r="AT35" s="41">
        <f t="shared" si="15"/>
        <v>8673.7900000000009</v>
      </c>
      <c r="AU35" s="41">
        <f t="shared" si="15"/>
        <v>8673.7900000000009</v>
      </c>
      <c r="AV35" s="41">
        <f t="shared" si="15"/>
        <v>8673.7900000000009</v>
      </c>
      <c r="AW35" s="41">
        <f t="shared" si="15"/>
        <v>8673.7900000000009</v>
      </c>
      <c r="AX35" s="41">
        <f t="shared" si="15"/>
        <v>8673.7900000000009</v>
      </c>
      <c r="AY35" s="41">
        <f t="shared" si="15"/>
        <v>8673.7900000000009</v>
      </c>
      <c r="AZ35" s="41">
        <f t="shared" si="15"/>
        <v>8673.7900000000009</v>
      </c>
      <c r="BA35" s="41">
        <f t="shared" si="15"/>
        <v>8673.7900000000009</v>
      </c>
      <c r="BB35" s="41">
        <f t="shared" si="15"/>
        <v>8673.7900000000009</v>
      </c>
      <c r="BC35" s="41">
        <f t="shared" si="15"/>
        <v>8673.7900000000009</v>
      </c>
      <c r="BD35" s="41">
        <f t="shared" si="15"/>
        <v>8673.7900000000009</v>
      </c>
      <c r="BE35" s="41">
        <f t="shared" si="15"/>
        <v>8673.7900000000009</v>
      </c>
      <c r="BF35" s="41">
        <f t="shared" si="15"/>
        <v>8673.7900000000009</v>
      </c>
      <c r="BG35" s="41">
        <f t="shared" si="15"/>
        <v>8673.7900000000009</v>
      </c>
      <c r="BH35" s="41">
        <f t="shared" si="15"/>
        <v>8673.7900000000009</v>
      </c>
      <c r="BI35" s="41">
        <f t="shared" si="15"/>
        <v>8673.7900000000009</v>
      </c>
      <c r="BJ35" s="41">
        <f t="shared" si="15"/>
        <v>8673.7900000000009</v>
      </c>
      <c r="BK35" s="41">
        <f t="shared" si="15"/>
        <v>8673.7900000000009</v>
      </c>
      <c r="BL35" s="41">
        <f t="shared" si="15"/>
        <v>8673.7900000000009</v>
      </c>
      <c r="BM35" s="41">
        <f t="shared" si="15"/>
        <v>8673.7900000000009</v>
      </c>
      <c r="BN35" s="41">
        <f t="shared" si="15"/>
        <v>8673.7900000000009</v>
      </c>
      <c r="BO35" s="41">
        <f t="shared" si="15"/>
        <v>8673.7900000000009</v>
      </c>
      <c r="BP35" s="41">
        <f t="shared" ref="BP35:EA35" si="16">$C$35</f>
        <v>8673.7900000000009</v>
      </c>
      <c r="BQ35" s="41">
        <f t="shared" si="16"/>
        <v>8673.7900000000009</v>
      </c>
      <c r="BR35" s="41">
        <f t="shared" si="16"/>
        <v>8673.7900000000009</v>
      </c>
      <c r="BS35" s="41">
        <f t="shared" si="16"/>
        <v>8673.7900000000009</v>
      </c>
      <c r="BT35" s="41">
        <f t="shared" si="16"/>
        <v>8673.7900000000009</v>
      </c>
      <c r="BU35" s="41">
        <f t="shared" si="16"/>
        <v>8673.7900000000009</v>
      </c>
      <c r="BV35" s="41">
        <f t="shared" si="16"/>
        <v>8673.7900000000009</v>
      </c>
      <c r="BW35" s="41">
        <f t="shared" si="16"/>
        <v>8673.7900000000009</v>
      </c>
      <c r="BX35" s="41">
        <f t="shared" si="16"/>
        <v>8673.7900000000009</v>
      </c>
      <c r="BY35" s="41">
        <f t="shared" si="16"/>
        <v>8673.7900000000009</v>
      </c>
      <c r="BZ35" s="41">
        <f t="shared" si="16"/>
        <v>8673.7900000000009</v>
      </c>
      <c r="CA35" s="41">
        <f t="shared" si="16"/>
        <v>8673.7900000000009</v>
      </c>
      <c r="CB35" s="41">
        <f t="shared" si="16"/>
        <v>8673.7900000000009</v>
      </c>
      <c r="CC35" s="41">
        <f t="shared" si="16"/>
        <v>8673.7900000000009</v>
      </c>
      <c r="CD35" s="41">
        <f t="shared" si="16"/>
        <v>8673.7900000000009</v>
      </c>
      <c r="CE35" s="41">
        <f t="shared" si="16"/>
        <v>8673.7900000000009</v>
      </c>
      <c r="CF35" s="41">
        <f t="shared" si="16"/>
        <v>8673.7900000000009</v>
      </c>
      <c r="CG35" s="41">
        <f t="shared" si="16"/>
        <v>8673.7900000000009</v>
      </c>
      <c r="CH35" s="41">
        <f t="shared" si="16"/>
        <v>8673.7900000000009</v>
      </c>
      <c r="CI35" s="41">
        <f t="shared" si="16"/>
        <v>8673.7900000000009</v>
      </c>
      <c r="CJ35" s="41">
        <f t="shared" si="16"/>
        <v>8673.7900000000009</v>
      </c>
      <c r="CK35" s="41">
        <f t="shared" si="16"/>
        <v>8673.7900000000009</v>
      </c>
      <c r="CL35" s="41">
        <f t="shared" si="16"/>
        <v>8673.7900000000009</v>
      </c>
      <c r="CM35" s="41">
        <f t="shared" si="16"/>
        <v>8673.7900000000009</v>
      </c>
      <c r="CN35" s="41">
        <f t="shared" si="16"/>
        <v>8673.7900000000009</v>
      </c>
      <c r="CO35" s="41">
        <f t="shared" si="16"/>
        <v>8673.7900000000009</v>
      </c>
      <c r="CP35" s="41">
        <f t="shared" si="16"/>
        <v>8673.7900000000009</v>
      </c>
      <c r="CQ35" s="41">
        <f t="shared" si="16"/>
        <v>8673.7900000000009</v>
      </c>
      <c r="CR35" s="41">
        <f t="shared" si="16"/>
        <v>8673.7900000000009</v>
      </c>
      <c r="CS35" s="41">
        <f t="shared" si="16"/>
        <v>8673.7900000000009</v>
      </c>
      <c r="CT35" s="41">
        <f t="shared" si="16"/>
        <v>8673.7900000000009</v>
      </c>
      <c r="CU35" s="41">
        <f t="shared" si="16"/>
        <v>8673.7900000000009</v>
      </c>
      <c r="CV35" s="41">
        <f t="shared" si="16"/>
        <v>8673.7900000000009</v>
      </c>
      <c r="CW35" s="41">
        <f t="shared" si="16"/>
        <v>8673.7900000000009</v>
      </c>
      <c r="CX35" s="41">
        <f t="shared" si="16"/>
        <v>8673.7900000000009</v>
      </c>
      <c r="CY35" s="41">
        <f t="shared" si="16"/>
        <v>8673.7900000000009</v>
      </c>
      <c r="CZ35" s="41">
        <f t="shared" si="16"/>
        <v>8673.7900000000009</v>
      </c>
      <c r="DA35" s="41">
        <f t="shared" si="16"/>
        <v>8673.7900000000009</v>
      </c>
      <c r="DB35" s="41">
        <f t="shared" si="16"/>
        <v>8673.7900000000009</v>
      </c>
      <c r="DC35" s="41">
        <f t="shared" si="16"/>
        <v>8673.7900000000009</v>
      </c>
      <c r="DD35" s="41">
        <f t="shared" si="16"/>
        <v>8673.7900000000009</v>
      </c>
      <c r="DE35" s="41">
        <f t="shared" si="16"/>
        <v>8673.7900000000009</v>
      </c>
      <c r="DF35" s="41">
        <f t="shared" si="16"/>
        <v>8673.7900000000009</v>
      </c>
      <c r="DG35" s="41">
        <f t="shared" si="16"/>
        <v>8673.7900000000009</v>
      </c>
      <c r="DH35" s="41">
        <f t="shared" si="16"/>
        <v>8673.7900000000009</v>
      </c>
      <c r="DI35" s="41">
        <f t="shared" si="16"/>
        <v>8673.7900000000009</v>
      </c>
      <c r="DJ35" s="41">
        <f t="shared" si="16"/>
        <v>8673.7900000000009</v>
      </c>
      <c r="DK35" s="41">
        <f t="shared" si="16"/>
        <v>8673.7900000000009</v>
      </c>
      <c r="DL35" s="41">
        <f t="shared" si="16"/>
        <v>8673.7900000000009</v>
      </c>
      <c r="DM35" s="41">
        <f t="shared" si="16"/>
        <v>8673.7900000000009</v>
      </c>
      <c r="DN35" s="41">
        <f t="shared" si="16"/>
        <v>8673.7900000000009</v>
      </c>
      <c r="DO35" s="41">
        <f t="shared" si="16"/>
        <v>8673.7900000000009</v>
      </c>
      <c r="DP35" s="41">
        <f t="shared" si="16"/>
        <v>8673.7900000000009</v>
      </c>
      <c r="DQ35" s="41">
        <f t="shared" si="16"/>
        <v>8673.7900000000009</v>
      </c>
      <c r="DR35" s="41">
        <f t="shared" si="16"/>
        <v>8673.7900000000009</v>
      </c>
      <c r="DS35" s="41">
        <f t="shared" si="16"/>
        <v>8673.7900000000009</v>
      </c>
      <c r="DT35" s="41">
        <f t="shared" si="16"/>
        <v>8673.7900000000009</v>
      </c>
      <c r="DU35" s="41">
        <f t="shared" si="16"/>
        <v>8673.7900000000009</v>
      </c>
      <c r="DV35" s="41">
        <f t="shared" si="16"/>
        <v>8673.7900000000009</v>
      </c>
      <c r="DW35" s="41">
        <f t="shared" si="16"/>
        <v>8673.7900000000009</v>
      </c>
      <c r="DX35" s="41">
        <f t="shared" si="16"/>
        <v>8673.7900000000009</v>
      </c>
      <c r="DY35" s="41">
        <f t="shared" si="16"/>
        <v>8673.7900000000009</v>
      </c>
      <c r="DZ35" s="41">
        <f t="shared" si="16"/>
        <v>8673.7900000000009</v>
      </c>
      <c r="EA35" s="41">
        <f t="shared" si="16"/>
        <v>8673.7900000000009</v>
      </c>
      <c r="EB35" s="41">
        <f t="shared" ref="EB35:FX35" si="17">$C$35</f>
        <v>8673.7900000000009</v>
      </c>
      <c r="EC35" s="41">
        <f t="shared" si="17"/>
        <v>8673.7900000000009</v>
      </c>
      <c r="ED35" s="41">
        <f t="shared" si="17"/>
        <v>8673.7900000000009</v>
      </c>
      <c r="EE35" s="41">
        <f t="shared" si="17"/>
        <v>8673.7900000000009</v>
      </c>
      <c r="EF35" s="41">
        <f t="shared" si="17"/>
        <v>8673.7900000000009</v>
      </c>
      <c r="EG35" s="41">
        <f t="shared" si="17"/>
        <v>8673.7900000000009</v>
      </c>
      <c r="EH35" s="41">
        <f t="shared" si="17"/>
        <v>8673.7900000000009</v>
      </c>
      <c r="EI35" s="41">
        <f t="shared" si="17"/>
        <v>8673.7900000000009</v>
      </c>
      <c r="EJ35" s="41">
        <f t="shared" si="17"/>
        <v>8673.7900000000009</v>
      </c>
      <c r="EK35" s="41">
        <f t="shared" si="17"/>
        <v>8673.7900000000009</v>
      </c>
      <c r="EL35" s="41">
        <f t="shared" si="17"/>
        <v>8673.7900000000009</v>
      </c>
      <c r="EM35" s="41">
        <f t="shared" si="17"/>
        <v>8673.7900000000009</v>
      </c>
      <c r="EN35" s="41">
        <f t="shared" si="17"/>
        <v>8673.7900000000009</v>
      </c>
      <c r="EO35" s="41">
        <f t="shared" si="17"/>
        <v>8673.7900000000009</v>
      </c>
      <c r="EP35" s="41">
        <f t="shared" si="17"/>
        <v>8673.7900000000009</v>
      </c>
      <c r="EQ35" s="41">
        <f t="shared" si="17"/>
        <v>8673.7900000000009</v>
      </c>
      <c r="ER35" s="41">
        <f t="shared" si="17"/>
        <v>8673.7900000000009</v>
      </c>
      <c r="ES35" s="41">
        <f t="shared" si="17"/>
        <v>8673.7900000000009</v>
      </c>
      <c r="ET35" s="41">
        <f t="shared" si="17"/>
        <v>8673.7900000000009</v>
      </c>
      <c r="EU35" s="41">
        <f t="shared" si="17"/>
        <v>8673.7900000000009</v>
      </c>
      <c r="EV35" s="41">
        <f t="shared" si="17"/>
        <v>8673.7900000000009</v>
      </c>
      <c r="EW35" s="41">
        <f t="shared" si="17"/>
        <v>8673.7900000000009</v>
      </c>
      <c r="EX35" s="41">
        <f t="shared" si="17"/>
        <v>8673.7900000000009</v>
      </c>
      <c r="EY35" s="41">
        <f t="shared" si="17"/>
        <v>8673.7900000000009</v>
      </c>
      <c r="EZ35" s="41">
        <f t="shared" si="17"/>
        <v>8673.7900000000009</v>
      </c>
      <c r="FA35" s="41">
        <f t="shared" si="17"/>
        <v>8673.7900000000009</v>
      </c>
      <c r="FB35" s="41">
        <f t="shared" si="17"/>
        <v>8673.7900000000009</v>
      </c>
      <c r="FC35" s="41">
        <f t="shared" si="17"/>
        <v>8673.7900000000009</v>
      </c>
      <c r="FD35" s="41">
        <f t="shared" si="17"/>
        <v>8673.7900000000009</v>
      </c>
      <c r="FE35" s="41">
        <f t="shared" si="17"/>
        <v>8673.7900000000009</v>
      </c>
      <c r="FF35" s="41">
        <f t="shared" si="17"/>
        <v>8673.7900000000009</v>
      </c>
      <c r="FG35" s="41">
        <f t="shared" si="17"/>
        <v>8673.7900000000009</v>
      </c>
      <c r="FH35" s="41">
        <f t="shared" si="17"/>
        <v>8673.7900000000009</v>
      </c>
      <c r="FI35" s="41">
        <f t="shared" si="17"/>
        <v>8673.7900000000009</v>
      </c>
      <c r="FJ35" s="41">
        <f t="shared" si="17"/>
        <v>8673.7900000000009</v>
      </c>
      <c r="FK35" s="41">
        <f t="shared" si="17"/>
        <v>8673.7900000000009</v>
      </c>
      <c r="FL35" s="41">
        <f t="shared" si="17"/>
        <v>8673.7900000000009</v>
      </c>
      <c r="FM35" s="41">
        <f t="shared" si="17"/>
        <v>8673.7900000000009</v>
      </c>
      <c r="FN35" s="41">
        <f t="shared" si="17"/>
        <v>8673.7900000000009</v>
      </c>
      <c r="FO35" s="41">
        <f t="shared" si="17"/>
        <v>8673.7900000000009</v>
      </c>
      <c r="FP35" s="41">
        <f t="shared" si="17"/>
        <v>8673.7900000000009</v>
      </c>
      <c r="FQ35" s="41">
        <f t="shared" si="17"/>
        <v>8673.7900000000009</v>
      </c>
      <c r="FR35" s="41">
        <f t="shared" si="17"/>
        <v>8673.7900000000009</v>
      </c>
      <c r="FS35" s="41">
        <f t="shared" si="17"/>
        <v>8673.7900000000009</v>
      </c>
      <c r="FT35" s="41">
        <f t="shared" si="17"/>
        <v>8673.7900000000009</v>
      </c>
      <c r="FU35" s="41">
        <f t="shared" si="17"/>
        <v>8673.7900000000009</v>
      </c>
      <c r="FV35" s="41">
        <f t="shared" si="17"/>
        <v>8673.7900000000009</v>
      </c>
      <c r="FW35" s="41">
        <f t="shared" si="17"/>
        <v>8673.7900000000009</v>
      </c>
      <c r="FX35" s="41">
        <f t="shared" si="17"/>
        <v>8673.7900000000009</v>
      </c>
      <c r="FY35" s="41"/>
      <c r="FZ35" s="16"/>
      <c r="GA35" s="16"/>
      <c r="GB35" s="16"/>
      <c r="GC35" s="16"/>
      <c r="GD35" s="16"/>
      <c r="GE35" s="33"/>
    </row>
    <row r="36" spans="1:187" x14ac:dyDescent="0.2">
      <c r="A36" s="7" t="s">
        <v>482</v>
      </c>
      <c r="B36" s="13" t="s">
        <v>483</v>
      </c>
      <c r="C36" s="13">
        <v>8382</v>
      </c>
      <c r="D36" s="13">
        <f t="shared" ref="D36:BO36" si="18">$C$36</f>
        <v>8382</v>
      </c>
      <c r="E36" s="13">
        <f t="shared" si="18"/>
        <v>8382</v>
      </c>
      <c r="F36" s="13">
        <f t="shared" si="18"/>
        <v>8382</v>
      </c>
      <c r="G36" s="13">
        <f t="shared" si="18"/>
        <v>8382</v>
      </c>
      <c r="H36" s="13">
        <f t="shared" si="18"/>
        <v>8382</v>
      </c>
      <c r="I36" s="13">
        <f t="shared" si="18"/>
        <v>8382</v>
      </c>
      <c r="J36" s="13">
        <f t="shared" si="18"/>
        <v>8382</v>
      </c>
      <c r="K36" s="13">
        <f t="shared" si="18"/>
        <v>8382</v>
      </c>
      <c r="L36" s="13">
        <f t="shared" si="18"/>
        <v>8382</v>
      </c>
      <c r="M36" s="13">
        <f t="shared" si="18"/>
        <v>8382</v>
      </c>
      <c r="N36" s="13">
        <f t="shared" si="18"/>
        <v>8382</v>
      </c>
      <c r="O36" s="13">
        <f t="shared" si="18"/>
        <v>8382</v>
      </c>
      <c r="P36" s="13">
        <f t="shared" si="18"/>
        <v>8382</v>
      </c>
      <c r="Q36" s="13">
        <f t="shared" si="18"/>
        <v>8382</v>
      </c>
      <c r="R36" s="13">
        <f t="shared" si="18"/>
        <v>8382</v>
      </c>
      <c r="S36" s="13">
        <f t="shared" si="18"/>
        <v>8382</v>
      </c>
      <c r="T36" s="13">
        <f t="shared" si="18"/>
        <v>8382</v>
      </c>
      <c r="U36" s="13">
        <f t="shared" si="18"/>
        <v>8382</v>
      </c>
      <c r="V36" s="13">
        <f t="shared" si="18"/>
        <v>8382</v>
      </c>
      <c r="W36" s="13">
        <f t="shared" si="18"/>
        <v>8382</v>
      </c>
      <c r="X36" s="13">
        <f t="shared" si="18"/>
        <v>8382</v>
      </c>
      <c r="Y36" s="13">
        <f t="shared" si="18"/>
        <v>8382</v>
      </c>
      <c r="Z36" s="13">
        <f t="shared" si="18"/>
        <v>8382</v>
      </c>
      <c r="AA36" s="13">
        <f t="shared" si="18"/>
        <v>8382</v>
      </c>
      <c r="AB36" s="13">
        <f t="shared" si="18"/>
        <v>8382</v>
      </c>
      <c r="AC36" s="13">
        <f t="shared" si="18"/>
        <v>8382</v>
      </c>
      <c r="AD36" s="13">
        <f t="shared" si="18"/>
        <v>8382</v>
      </c>
      <c r="AE36" s="13">
        <f t="shared" si="18"/>
        <v>8382</v>
      </c>
      <c r="AF36" s="13">
        <f t="shared" si="18"/>
        <v>8382</v>
      </c>
      <c r="AG36" s="13">
        <f t="shared" si="18"/>
        <v>8382</v>
      </c>
      <c r="AH36" s="13">
        <f t="shared" si="18"/>
        <v>8382</v>
      </c>
      <c r="AI36" s="13">
        <f t="shared" si="18"/>
        <v>8382</v>
      </c>
      <c r="AJ36" s="13">
        <f t="shared" si="18"/>
        <v>8382</v>
      </c>
      <c r="AK36" s="13">
        <f t="shared" si="18"/>
        <v>8382</v>
      </c>
      <c r="AL36" s="13">
        <f t="shared" si="18"/>
        <v>8382</v>
      </c>
      <c r="AM36" s="13">
        <f t="shared" si="18"/>
        <v>8382</v>
      </c>
      <c r="AN36" s="13">
        <f t="shared" si="18"/>
        <v>8382</v>
      </c>
      <c r="AO36" s="13">
        <f t="shared" si="18"/>
        <v>8382</v>
      </c>
      <c r="AP36" s="13">
        <f t="shared" si="18"/>
        <v>8382</v>
      </c>
      <c r="AQ36" s="13">
        <f t="shared" si="18"/>
        <v>8382</v>
      </c>
      <c r="AR36" s="13">
        <f t="shared" si="18"/>
        <v>8382</v>
      </c>
      <c r="AS36" s="13">
        <f t="shared" si="18"/>
        <v>8382</v>
      </c>
      <c r="AT36" s="13">
        <f t="shared" si="18"/>
        <v>8382</v>
      </c>
      <c r="AU36" s="13">
        <f t="shared" si="18"/>
        <v>8382</v>
      </c>
      <c r="AV36" s="13">
        <f t="shared" si="18"/>
        <v>8382</v>
      </c>
      <c r="AW36" s="13">
        <f t="shared" si="18"/>
        <v>8382</v>
      </c>
      <c r="AX36" s="13">
        <f t="shared" si="18"/>
        <v>8382</v>
      </c>
      <c r="AY36" s="13">
        <f t="shared" si="18"/>
        <v>8382</v>
      </c>
      <c r="AZ36" s="13">
        <f t="shared" si="18"/>
        <v>8382</v>
      </c>
      <c r="BA36" s="13">
        <f t="shared" si="18"/>
        <v>8382</v>
      </c>
      <c r="BB36" s="13">
        <f t="shared" si="18"/>
        <v>8382</v>
      </c>
      <c r="BC36" s="13">
        <f t="shared" si="18"/>
        <v>8382</v>
      </c>
      <c r="BD36" s="13">
        <f t="shared" si="18"/>
        <v>8382</v>
      </c>
      <c r="BE36" s="13">
        <f t="shared" si="18"/>
        <v>8382</v>
      </c>
      <c r="BF36" s="13">
        <f t="shared" si="18"/>
        <v>8382</v>
      </c>
      <c r="BG36" s="13">
        <f t="shared" si="18"/>
        <v>8382</v>
      </c>
      <c r="BH36" s="13">
        <f t="shared" si="18"/>
        <v>8382</v>
      </c>
      <c r="BI36" s="13">
        <f t="shared" si="18"/>
        <v>8382</v>
      </c>
      <c r="BJ36" s="13">
        <f t="shared" si="18"/>
        <v>8382</v>
      </c>
      <c r="BK36" s="13">
        <f t="shared" si="18"/>
        <v>8382</v>
      </c>
      <c r="BL36" s="13">
        <f t="shared" si="18"/>
        <v>8382</v>
      </c>
      <c r="BM36" s="13">
        <f t="shared" si="18"/>
        <v>8382</v>
      </c>
      <c r="BN36" s="13">
        <f t="shared" si="18"/>
        <v>8382</v>
      </c>
      <c r="BO36" s="13">
        <f t="shared" si="18"/>
        <v>8382</v>
      </c>
      <c r="BP36" s="13">
        <f t="shared" ref="BP36:EA36" si="19">$C$36</f>
        <v>8382</v>
      </c>
      <c r="BQ36" s="13">
        <f t="shared" si="19"/>
        <v>8382</v>
      </c>
      <c r="BR36" s="13">
        <f t="shared" si="19"/>
        <v>8382</v>
      </c>
      <c r="BS36" s="13">
        <f t="shared" si="19"/>
        <v>8382</v>
      </c>
      <c r="BT36" s="13">
        <f t="shared" si="19"/>
        <v>8382</v>
      </c>
      <c r="BU36" s="13">
        <f t="shared" si="19"/>
        <v>8382</v>
      </c>
      <c r="BV36" s="13">
        <f t="shared" si="19"/>
        <v>8382</v>
      </c>
      <c r="BW36" s="13">
        <f t="shared" si="19"/>
        <v>8382</v>
      </c>
      <c r="BX36" s="13">
        <f t="shared" si="19"/>
        <v>8382</v>
      </c>
      <c r="BY36" s="13">
        <f t="shared" si="19"/>
        <v>8382</v>
      </c>
      <c r="BZ36" s="13">
        <f t="shared" si="19"/>
        <v>8382</v>
      </c>
      <c r="CA36" s="13">
        <f t="shared" si="19"/>
        <v>8382</v>
      </c>
      <c r="CB36" s="13">
        <f t="shared" si="19"/>
        <v>8382</v>
      </c>
      <c r="CC36" s="13">
        <f t="shared" si="19"/>
        <v>8382</v>
      </c>
      <c r="CD36" s="13">
        <f t="shared" si="19"/>
        <v>8382</v>
      </c>
      <c r="CE36" s="13">
        <f t="shared" si="19"/>
        <v>8382</v>
      </c>
      <c r="CF36" s="13">
        <f t="shared" si="19"/>
        <v>8382</v>
      </c>
      <c r="CG36" s="13">
        <f t="shared" si="19"/>
        <v>8382</v>
      </c>
      <c r="CH36" s="13">
        <f t="shared" si="19"/>
        <v>8382</v>
      </c>
      <c r="CI36" s="13">
        <f t="shared" si="19"/>
        <v>8382</v>
      </c>
      <c r="CJ36" s="13">
        <f t="shared" si="19"/>
        <v>8382</v>
      </c>
      <c r="CK36" s="13">
        <f t="shared" si="19"/>
        <v>8382</v>
      </c>
      <c r="CL36" s="13">
        <f t="shared" si="19"/>
        <v>8382</v>
      </c>
      <c r="CM36" s="13">
        <f t="shared" si="19"/>
        <v>8382</v>
      </c>
      <c r="CN36" s="13">
        <f t="shared" si="19"/>
        <v>8382</v>
      </c>
      <c r="CO36" s="13">
        <f t="shared" si="19"/>
        <v>8382</v>
      </c>
      <c r="CP36" s="13">
        <f t="shared" si="19"/>
        <v>8382</v>
      </c>
      <c r="CQ36" s="13">
        <f t="shared" si="19"/>
        <v>8382</v>
      </c>
      <c r="CR36" s="13">
        <f t="shared" si="19"/>
        <v>8382</v>
      </c>
      <c r="CS36" s="13">
        <f t="shared" si="19"/>
        <v>8382</v>
      </c>
      <c r="CT36" s="13">
        <f t="shared" si="19"/>
        <v>8382</v>
      </c>
      <c r="CU36" s="13">
        <f t="shared" si="19"/>
        <v>8382</v>
      </c>
      <c r="CV36" s="13">
        <f t="shared" si="19"/>
        <v>8382</v>
      </c>
      <c r="CW36" s="13">
        <f t="shared" si="19"/>
        <v>8382</v>
      </c>
      <c r="CX36" s="13">
        <f t="shared" si="19"/>
        <v>8382</v>
      </c>
      <c r="CY36" s="13">
        <f t="shared" si="19"/>
        <v>8382</v>
      </c>
      <c r="CZ36" s="13">
        <f t="shared" si="19"/>
        <v>8382</v>
      </c>
      <c r="DA36" s="13">
        <f t="shared" si="19"/>
        <v>8382</v>
      </c>
      <c r="DB36" s="13">
        <f t="shared" si="19"/>
        <v>8382</v>
      </c>
      <c r="DC36" s="13">
        <f t="shared" si="19"/>
        <v>8382</v>
      </c>
      <c r="DD36" s="13">
        <f t="shared" si="19"/>
        <v>8382</v>
      </c>
      <c r="DE36" s="13">
        <f t="shared" si="19"/>
        <v>8382</v>
      </c>
      <c r="DF36" s="13">
        <f t="shared" si="19"/>
        <v>8382</v>
      </c>
      <c r="DG36" s="13">
        <f t="shared" si="19"/>
        <v>8382</v>
      </c>
      <c r="DH36" s="13">
        <f t="shared" si="19"/>
        <v>8382</v>
      </c>
      <c r="DI36" s="13">
        <f t="shared" si="19"/>
        <v>8382</v>
      </c>
      <c r="DJ36" s="13">
        <f t="shared" si="19"/>
        <v>8382</v>
      </c>
      <c r="DK36" s="13">
        <f t="shared" si="19"/>
        <v>8382</v>
      </c>
      <c r="DL36" s="13">
        <f t="shared" si="19"/>
        <v>8382</v>
      </c>
      <c r="DM36" s="13">
        <f t="shared" si="19"/>
        <v>8382</v>
      </c>
      <c r="DN36" s="13">
        <f t="shared" si="19"/>
        <v>8382</v>
      </c>
      <c r="DO36" s="13">
        <f t="shared" si="19"/>
        <v>8382</v>
      </c>
      <c r="DP36" s="13">
        <f t="shared" si="19"/>
        <v>8382</v>
      </c>
      <c r="DQ36" s="13">
        <f t="shared" si="19"/>
        <v>8382</v>
      </c>
      <c r="DR36" s="13">
        <f t="shared" si="19"/>
        <v>8382</v>
      </c>
      <c r="DS36" s="13">
        <f t="shared" si="19"/>
        <v>8382</v>
      </c>
      <c r="DT36" s="13">
        <f t="shared" si="19"/>
        <v>8382</v>
      </c>
      <c r="DU36" s="13">
        <f t="shared" si="19"/>
        <v>8382</v>
      </c>
      <c r="DV36" s="13">
        <f t="shared" si="19"/>
        <v>8382</v>
      </c>
      <c r="DW36" s="13">
        <f t="shared" si="19"/>
        <v>8382</v>
      </c>
      <c r="DX36" s="13">
        <f t="shared" si="19"/>
        <v>8382</v>
      </c>
      <c r="DY36" s="13">
        <f t="shared" si="19"/>
        <v>8382</v>
      </c>
      <c r="DZ36" s="13">
        <f t="shared" si="19"/>
        <v>8382</v>
      </c>
      <c r="EA36" s="13">
        <f t="shared" si="19"/>
        <v>8382</v>
      </c>
      <c r="EB36" s="13">
        <f t="shared" ref="EB36:FX36" si="20">$C$36</f>
        <v>8382</v>
      </c>
      <c r="EC36" s="13">
        <f t="shared" si="20"/>
        <v>8382</v>
      </c>
      <c r="ED36" s="13">
        <f t="shared" si="20"/>
        <v>8382</v>
      </c>
      <c r="EE36" s="13">
        <f t="shared" si="20"/>
        <v>8382</v>
      </c>
      <c r="EF36" s="13">
        <f t="shared" si="20"/>
        <v>8382</v>
      </c>
      <c r="EG36" s="13">
        <f t="shared" si="20"/>
        <v>8382</v>
      </c>
      <c r="EH36" s="13">
        <f t="shared" si="20"/>
        <v>8382</v>
      </c>
      <c r="EI36" s="13">
        <f t="shared" si="20"/>
        <v>8382</v>
      </c>
      <c r="EJ36" s="13">
        <f t="shared" si="20"/>
        <v>8382</v>
      </c>
      <c r="EK36" s="13">
        <f t="shared" si="20"/>
        <v>8382</v>
      </c>
      <c r="EL36" s="13">
        <f t="shared" si="20"/>
        <v>8382</v>
      </c>
      <c r="EM36" s="13">
        <f t="shared" si="20"/>
        <v>8382</v>
      </c>
      <c r="EN36" s="13">
        <f t="shared" si="20"/>
        <v>8382</v>
      </c>
      <c r="EO36" s="13">
        <f t="shared" si="20"/>
        <v>8382</v>
      </c>
      <c r="EP36" s="13">
        <f t="shared" si="20"/>
        <v>8382</v>
      </c>
      <c r="EQ36" s="13">
        <f t="shared" si="20"/>
        <v>8382</v>
      </c>
      <c r="ER36" s="13">
        <f t="shared" si="20"/>
        <v>8382</v>
      </c>
      <c r="ES36" s="13">
        <f t="shared" si="20"/>
        <v>8382</v>
      </c>
      <c r="ET36" s="13">
        <f t="shared" si="20"/>
        <v>8382</v>
      </c>
      <c r="EU36" s="13">
        <f t="shared" si="20"/>
        <v>8382</v>
      </c>
      <c r="EV36" s="13">
        <f t="shared" si="20"/>
        <v>8382</v>
      </c>
      <c r="EW36" s="13">
        <f t="shared" si="20"/>
        <v>8382</v>
      </c>
      <c r="EX36" s="13">
        <f t="shared" si="20"/>
        <v>8382</v>
      </c>
      <c r="EY36" s="13">
        <f t="shared" si="20"/>
        <v>8382</v>
      </c>
      <c r="EZ36" s="13">
        <f t="shared" si="20"/>
        <v>8382</v>
      </c>
      <c r="FA36" s="13">
        <f t="shared" si="20"/>
        <v>8382</v>
      </c>
      <c r="FB36" s="13">
        <f t="shared" si="20"/>
        <v>8382</v>
      </c>
      <c r="FC36" s="13">
        <f t="shared" si="20"/>
        <v>8382</v>
      </c>
      <c r="FD36" s="13">
        <f t="shared" si="20"/>
        <v>8382</v>
      </c>
      <c r="FE36" s="13">
        <f t="shared" si="20"/>
        <v>8382</v>
      </c>
      <c r="FF36" s="13">
        <f t="shared" si="20"/>
        <v>8382</v>
      </c>
      <c r="FG36" s="13">
        <f t="shared" si="20"/>
        <v>8382</v>
      </c>
      <c r="FH36" s="13">
        <f t="shared" si="20"/>
        <v>8382</v>
      </c>
      <c r="FI36" s="13">
        <f t="shared" si="20"/>
        <v>8382</v>
      </c>
      <c r="FJ36" s="13">
        <f t="shared" si="20"/>
        <v>8382</v>
      </c>
      <c r="FK36" s="13">
        <f t="shared" si="20"/>
        <v>8382</v>
      </c>
      <c r="FL36" s="13">
        <f t="shared" si="20"/>
        <v>8382</v>
      </c>
      <c r="FM36" s="13">
        <f t="shared" si="20"/>
        <v>8382</v>
      </c>
      <c r="FN36" s="13">
        <f t="shared" si="20"/>
        <v>8382</v>
      </c>
      <c r="FO36" s="13">
        <f t="shared" si="20"/>
        <v>8382</v>
      </c>
      <c r="FP36" s="13">
        <f t="shared" si="20"/>
        <v>8382</v>
      </c>
      <c r="FQ36" s="13">
        <f t="shared" si="20"/>
        <v>8382</v>
      </c>
      <c r="FR36" s="13">
        <f t="shared" si="20"/>
        <v>8382</v>
      </c>
      <c r="FS36" s="13">
        <f t="shared" si="20"/>
        <v>8382</v>
      </c>
      <c r="FT36" s="13">
        <f t="shared" si="20"/>
        <v>8382</v>
      </c>
      <c r="FU36" s="13">
        <f t="shared" si="20"/>
        <v>8382</v>
      </c>
      <c r="FV36" s="13">
        <f t="shared" si="20"/>
        <v>8382</v>
      </c>
      <c r="FW36" s="13">
        <f t="shared" si="20"/>
        <v>8382</v>
      </c>
      <c r="FX36" s="13">
        <f t="shared" si="20"/>
        <v>8382</v>
      </c>
      <c r="FY36" s="41"/>
      <c r="FZ36" s="16"/>
      <c r="GA36" s="16"/>
      <c r="GB36" s="16"/>
      <c r="GC36" s="16"/>
      <c r="GD36" s="16"/>
      <c r="GE36" s="33"/>
    </row>
    <row r="37" spans="1:187" x14ac:dyDescent="0.2">
      <c r="A37" s="7" t="s">
        <v>484</v>
      </c>
      <c r="B37" s="13" t="s">
        <v>485</v>
      </c>
      <c r="C37" s="42">
        <v>1.2250000000000001</v>
      </c>
      <c r="D37" s="42">
        <v>1.224</v>
      </c>
      <c r="E37" s="42">
        <v>1.214</v>
      </c>
      <c r="F37" s="42">
        <v>1.214</v>
      </c>
      <c r="G37" s="42">
        <v>1.216</v>
      </c>
      <c r="H37" s="42">
        <v>1.2070000000000001</v>
      </c>
      <c r="I37" s="42">
        <v>1.2150000000000001</v>
      </c>
      <c r="J37" s="42">
        <v>1.131</v>
      </c>
      <c r="K37" s="42">
        <v>1.111</v>
      </c>
      <c r="L37" s="42">
        <v>1.2430000000000001</v>
      </c>
      <c r="M37" s="42">
        <v>1.2430000000000001</v>
      </c>
      <c r="N37" s="42">
        <v>1.2629999999999999</v>
      </c>
      <c r="O37" s="42">
        <v>1.234</v>
      </c>
      <c r="P37" s="42">
        <v>1.214</v>
      </c>
      <c r="Q37" s="42">
        <v>1.2430000000000001</v>
      </c>
      <c r="R37" s="42">
        <v>1.2150000000000001</v>
      </c>
      <c r="S37" s="42">
        <v>1.1839999999999999</v>
      </c>
      <c r="T37" s="42">
        <v>1.083</v>
      </c>
      <c r="U37" s="42">
        <v>1.073</v>
      </c>
      <c r="V37" s="42">
        <v>1.081</v>
      </c>
      <c r="W37" s="42">
        <v>1.073</v>
      </c>
      <c r="X37" s="42">
        <v>1.073</v>
      </c>
      <c r="Y37" s="42">
        <v>1.0720000000000001</v>
      </c>
      <c r="Z37" s="42">
        <v>1.0529999999999999</v>
      </c>
      <c r="AA37" s="42">
        <v>1.2350000000000001</v>
      </c>
      <c r="AB37" s="42">
        <v>1.2649999999999999</v>
      </c>
      <c r="AC37" s="42">
        <v>1.1759999999999999</v>
      </c>
      <c r="AD37" s="42">
        <v>1.1559999999999999</v>
      </c>
      <c r="AE37" s="42">
        <v>1.0660000000000001</v>
      </c>
      <c r="AF37" s="42">
        <v>1.1200000000000001</v>
      </c>
      <c r="AG37" s="42">
        <v>1.214</v>
      </c>
      <c r="AH37" s="42">
        <v>1.1100000000000001</v>
      </c>
      <c r="AI37" s="42">
        <v>1.101</v>
      </c>
      <c r="AJ37" s="42">
        <v>1.1140000000000001</v>
      </c>
      <c r="AK37" s="42">
        <v>1.0900000000000001</v>
      </c>
      <c r="AL37" s="42">
        <v>1.1020000000000001</v>
      </c>
      <c r="AM37" s="42">
        <v>1.111</v>
      </c>
      <c r="AN37" s="42">
        <v>1.145</v>
      </c>
      <c r="AO37" s="42">
        <v>1.1930000000000001</v>
      </c>
      <c r="AP37" s="42">
        <v>1.2450000000000001</v>
      </c>
      <c r="AQ37" s="42">
        <v>1.167</v>
      </c>
      <c r="AR37" s="42">
        <v>1.244</v>
      </c>
      <c r="AS37" s="42">
        <v>1.319</v>
      </c>
      <c r="AT37" s="42">
        <v>1.246</v>
      </c>
      <c r="AU37" s="42">
        <v>1.214</v>
      </c>
      <c r="AV37" s="42">
        <v>1.2</v>
      </c>
      <c r="AW37" s="42">
        <v>1.2030000000000001</v>
      </c>
      <c r="AX37" s="42">
        <v>1.171</v>
      </c>
      <c r="AY37" s="42">
        <v>1.202</v>
      </c>
      <c r="AZ37" s="42">
        <v>1.2070000000000001</v>
      </c>
      <c r="BA37" s="42">
        <v>1.177</v>
      </c>
      <c r="BB37" s="42">
        <v>1.1870000000000001</v>
      </c>
      <c r="BC37" s="42">
        <v>1.206</v>
      </c>
      <c r="BD37" s="42">
        <v>1.2090000000000001</v>
      </c>
      <c r="BE37" s="42">
        <v>1.2070000000000001</v>
      </c>
      <c r="BF37" s="42">
        <v>1.216</v>
      </c>
      <c r="BG37" s="42">
        <v>1.1930000000000001</v>
      </c>
      <c r="BH37" s="42">
        <v>1.204</v>
      </c>
      <c r="BI37" s="42">
        <v>1.177</v>
      </c>
      <c r="BJ37" s="42">
        <v>1.228</v>
      </c>
      <c r="BK37" s="42">
        <v>1.2070000000000001</v>
      </c>
      <c r="BL37" s="42">
        <v>1.1619999999999999</v>
      </c>
      <c r="BM37" s="42">
        <v>1.165</v>
      </c>
      <c r="BN37" s="42">
        <v>1.1539999999999999</v>
      </c>
      <c r="BO37" s="42">
        <v>1.1359999999999999</v>
      </c>
      <c r="BP37" s="42">
        <v>1.125</v>
      </c>
      <c r="BQ37" s="42">
        <v>1.3089999999999999</v>
      </c>
      <c r="BR37" s="42">
        <v>1.206</v>
      </c>
      <c r="BS37" s="42">
        <v>1.2130000000000001</v>
      </c>
      <c r="BT37" s="42">
        <v>1.2350000000000001</v>
      </c>
      <c r="BU37" s="42">
        <v>1.2370000000000001</v>
      </c>
      <c r="BV37" s="42">
        <v>1.1890000000000001</v>
      </c>
      <c r="BW37" s="42">
        <v>1.218</v>
      </c>
      <c r="BX37" s="42">
        <v>1.2170000000000001</v>
      </c>
      <c r="BY37" s="42">
        <v>1.0840000000000001</v>
      </c>
      <c r="BZ37" s="42">
        <v>1.0660000000000001</v>
      </c>
      <c r="CA37" s="42">
        <v>1.1639999999999999</v>
      </c>
      <c r="CB37" s="42">
        <v>1.2330000000000001</v>
      </c>
      <c r="CC37" s="42">
        <v>1.0640000000000001</v>
      </c>
      <c r="CD37" s="42">
        <v>1.044</v>
      </c>
      <c r="CE37" s="42">
        <v>1.075</v>
      </c>
      <c r="CF37" s="42">
        <v>1.036</v>
      </c>
      <c r="CG37" s="42">
        <v>1.075</v>
      </c>
      <c r="CH37" s="42">
        <v>1.075</v>
      </c>
      <c r="CI37" s="42">
        <v>1.077</v>
      </c>
      <c r="CJ37" s="42">
        <v>1.1859999999999999</v>
      </c>
      <c r="CK37" s="42">
        <v>1.256</v>
      </c>
      <c r="CL37" s="42">
        <v>1.236</v>
      </c>
      <c r="CM37" s="42">
        <v>1.2250000000000001</v>
      </c>
      <c r="CN37" s="42">
        <v>1.1850000000000001</v>
      </c>
      <c r="CO37" s="42">
        <v>1.1859999999999999</v>
      </c>
      <c r="CP37" s="42">
        <v>1.224</v>
      </c>
      <c r="CQ37" s="42">
        <v>1.1619999999999999</v>
      </c>
      <c r="CR37" s="42">
        <v>1.113</v>
      </c>
      <c r="CS37" s="42">
        <v>1.1220000000000001</v>
      </c>
      <c r="CT37" s="42">
        <v>1.073</v>
      </c>
      <c r="CU37" s="42">
        <v>1.014</v>
      </c>
      <c r="CV37" s="42">
        <v>1.0129999999999999</v>
      </c>
      <c r="CW37" s="42">
        <v>1.113</v>
      </c>
      <c r="CX37" s="42">
        <v>1.143</v>
      </c>
      <c r="CY37" s="42">
        <v>1.083</v>
      </c>
      <c r="CZ37" s="42">
        <v>1.1599999999999999</v>
      </c>
      <c r="DA37" s="42">
        <v>1.121</v>
      </c>
      <c r="DB37" s="42">
        <v>1.151</v>
      </c>
      <c r="DC37" s="42">
        <v>1.1319999999999999</v>
      </c>
      <c r="DD37" s="42">
        <v>1.1259999999999999</v>
      </c>
      <c r="DE37" s="42">
        <v>1.145</v>
      </c>
      <c r="DF37" s="42">
        <v>1.145</v>
      </c>
      <c r="DG37" s="42">
        <v>1.153</v>
      </c>
      <c r="DH37" s="42">
        <v>1.135</v>
      </c>
      <c r="DI37" s="42">
        <v>1.1479999999999999</v>
      </c>
      <c r="DJ37" s="42">
        <v>1.1579999999999999</v>
      </c>
      <c r="DK37" s="42">
        <v>1.147</v>
      </c>
      <c r="DL37" s="42">
        <v>1.226</v>
      </c>
      <c r="DM37" s="42">
        <v>1.202</v>
      </c>
      <c r="DN37" s="42">
        <v>1.1870000000000001</v>
      </c>
      <c r="DO37" s="42">
        <v>1.194</v>
      </c>
      <c r="DP37" s="42">
        <v>1.1739999999999999</v>
      </c>
      <c r="DQ37" s="42">
        <v>1.171</v>
      </c>
      <c r="DR37" s="42">
        <v>1.143</v>
      </c>
      <c r="DS37" s="42">
        <v>1.1319999999999999</v>
      </c>
      <c r="DT37" s="42">
        <v>1.131</v>
      </c>
      <c r="DU37" s="42">
        <v>1.123</v>
      </c>
      <c r="DV37" s="42">
        <v>1.121</v>
      </c>
      <c r="DW37" s="42">
        <v>1.1319999999999999</v>
      </c>
      <c r="DX37" s="42">
        <v>1.3080000000000001</v>
      </c>
      <c r="DY37" s="42">
        <v>1.2849999999999999</v>
      </c>
      <c r="DZ37" s="42">
        <v>1.2370000000000001</v>
      </c>
      <c r="EA37" s="42">
        <v>1.2130000000000001</v>
      </c>
      <c r="EB37" s="42">
        <v>1.117</v>
      </c>
      <c r="EC37" s="42">
        <v>1.0740000000000001</v>
      </c>
      <c r="ED37" s="42">
        <v>1.65</v>
      </c>
      <c r="EE37" s="42">
        <v>1.073</v>
      </c>
      <c r="EF37" s="42">
        <v>1.1319999999999999</v>
      </c>
      <c r="EG37" s="42">
        <v>1.042</v>
      </c>
      <c r="EH37" s="42">
        <v>1.0720000000000001</v>
      </c>
      <c r="EI37" s="42">
        <v>1.175</v>
      </c>
      <c r="EJ37" s="42">
        <v>1.1639999999999999</v>
      </c>
      <c r="EK37" s="42">
        <v>1.1259999999999999</v>
      </c>
      <c r="EL37" s="42">
        <v>1.105</v>
      </c>
      <c r="EM37" s="42">
        <v>1.1220000000000001</v>
      </c>
      <c r="EN37" s="42">
        <v>1.1220000000000001</v>
      </c>
      <c r="EO37" s="42">
        <v>1.113</v>
      </c>
      <c r="EP37" s="42">
        <v>1.248</v>
      </c>
      <c r="EQ37" s="42">
        <v>1.27</v>
      </c>
      <c r="ER37" s="42">
        <v>1.2470000000000001</v>
      </c>
      <c r="ES37" s="42">
        <v>1.081</v>
      </c>
      <c r="ET37" s="42">
        <v>1.105</v>
      </c>
      <c r="EU37" s="42">
        <v>1.091</v>
      </c>
      <c r="EV37" s="42">
        <v>1.179</v>
      </c>
      <c r="EW37" s="42">
        <v>1.5940000000000001</v>
      </c>
      <c r="EX37" s="42">
        <v>1.2310000000000001</v>
      </c>
      <c r="EY37" s="42">
        <v>1.115</v>
      </c>
      <c r="EZ37" s="42">
        <v>1.103</v>
      </c>
      <c r="FA37" s="42">
        <v>1.319</v>
      </c>
      <c r="FB37" s="42">
        <v>1.143</v>
      </c>
      <c r="FC37" s="42">
        <v>1.1930000000000001</v>
      </c>
      <c r="FD37" s="42">
        <v>1.1439999999999999</v>
      </c>
      <c r="FE37" s="42">
        <v>1.115</v>
      </c>
      <c r="FF37" s="42">
        <v>1.133</v>
      </c>
      <c r="FG37" s="42">
        <v>1.143</v>
      </c>
      <c r="FH37" s="42">
        <v>1.1060000000000001</v>
      </c>
      <c r="FI37" s="42">
        <v>1.175</v>
      </c>
      <c r="FJ37" s="42">
        <v>1.1659999999999999</v>
      </c>
      <c r="FK37" s="42">
        <v>1.1850000000000001</v>
      </c>
      <c r="FL37" s="42">
        <v>1.1739999999999999</v>
      </c>
      <c r="FM37" s="42">
        <v>1.1759999999999999</v>
      </c>
      <c r="FN37" s="42">
        <v>1.1839999999999999</v>
      </c>
      <c r="FO37" s="42">
        <v>1.175</v>
      </c>
      <c r="FP37" s="42">
        <v>1.2050000000000001</v>
      </c>
      <c r="FQ37" s="42">
        <v>1.1659999999999999</v>
      </c>
      <c r="FR37" s="42">
        <v>1.147</v>
      </c>
      <c r="FS37" s="42">
        <v>1.1439999999999999</v>
      </c>
      <c r="FT37" s="42">
        <v>1.1439999999999999</v>
      </c>
      <c r="FU37" s="42">
        <v>1.194</v>
      </c>
      <c r="FV37" s="42">
        <v>1.145</v>
      </c>
      <c r="FW37" s="42">
        <v>1.145</v>
      </c>
      <c r="FX37" s="42">
        <v>1.194</v>
      </c>
      <c r="FY37" s="43"/>
      <c r="FZ37" s="16"/>
      <c r="GA37" s="16"/>
      <c r="GB37" s="16"/>
      <c r="GC37" s="16"/>
      <c r="GD37" s="16"/>
      <c r="GE37" s="33"/>
    </row>
    <row r="38" spans="1:187" x14ac:dyDescent="0.2">
      <c r="A38" s="7" t="s">
        <v>486</v>
      </c>
      <c r="B38" s="13" t="s">
        <v>487</v>
      </c>
      <c r="C38" s="44">
        <v>0.12</v>
      </c>
      <c r="D38" s="44">
        <v>0.12</v>
      </c>
      <c r="E38" s="44">
        <v>0.12</v>
      </c>
      <c r="F38" s="44">
        <v>0.12</v>
      </c>
      <c r="G38" s="44">
        <v>0.12</v>
      </c>
      <c r="H38" s="44">
        <v>0.12</v>
      </c>
      <c r="I38" s="44">
        <v>0.12</v>
      </c>
      <c r="J38" s="44">
        <v>0.12</v>
      </c>
      <c r="K38" s="44">
        <v>0.12</v>
      </c>
      <c r="L38" s="44">
        <v>0.12</v>
      </c>
      <c r="M38" s="44">
        <v>0.12</v>
      </c>
      <c r="N38" s="44">
        <v>0.12</v>
      </c>
      <c r="O38" s="44">
        <v>0.12</v>
      </c>
      <c r="P38" s="44">
        <v>0.12</v>
      </c>
      <c r="Q38" s="44">
        <v>0.12</v>
      </c>
      <c r="R38" s="44">
        <v>0.12</v>
      </c>
      <c r="S38" s="44">
        <v>0.12</v>
      </c>
      <c r="T38" s="44">
        <v>0.12</v>
      </c>
      <c r="U38" s="44">
        <v>0.12</v>
      </c>
      <c r="V38" s="44">
        <v>0.12</v>
      </c>
      <c r="W38" s="44">
        <v>0.12</v>
      </c>
      <c r="X38" s="44">
        <v>0.12</v>
      </c>
      <c r="Y38" s="44">
        <v>0.12</v>
      </c>
      <c r="Z38" s="44">
        <v>0.12</v>
      </c>
      <c r="AA38" s="44">
        <v>0.12</v>
      </c>
      <c r="AB38" s="44">
        <v>0.12</v>
      </c>
      <c r="AC38" s="44">
        <v>0.12</v>
      </c>
      <c r="AD38" s="44">
        <v>0.12</v>
      </c>
      <c r="AE38" s="44">
        <v>0.12</v>
      </c>
      <c r="AF38" s="44">
        <v>0.12</v>
      </c>
      <c r="AG38" s="44">
        <v>0.12</v>
      </c>
      <c r="AH38" s="44">
        <v>0.12</v>
      </c>
      <c r="AI38" s="44">
        <v>0.12</v>
      </c>
      <c r="AJ38" s="44">
        <v>0.12</v>
      </c>
      <c r="AK38" s="44">
        <v>0.12</v>
      </c>
      <c r="AL38" s="44">
        <v>0.12</v>
      </c>
      <c r="AM38" s="44">
        <v>0.12</v>
      </c>
      <c r="AN38" s="44">
        <v>0.12</v>
      </c>
      <c r="AO38" s="44">
        <v>0.12</v>
      </c>
      <c r="AP38" s="44">
        <v>0.12</v>
      </c>
      <c r="AQ38" s="44">
        <v>0.12</v>
      </c>
      <c r="AR38" s="44">
        <v>0.12</v>
      </c>
      <c r="AS38" s="44">
        <v>0.12</v>
      </c>
      <c r="AT38" s="44">
        <v>0.12</v>
      </c>
      <c r="AU38" s="44">
        <v>0.12</v>
      </c>
      <c r="AV38" s="44">
        <v>0.12</v>
      </c>
      <c r="AW38" s="44">
        <v>0.12</v>
      </c>
      <c r="AX38" s="44">
        <v>0.12</v>
      </c>
      <c r="AY38" s="44">
        <v>0.12</v>
      </c>
      <c r="AZ38" s="44">
        <v>0.12</v>
      </c>
      <c r="BA38" s="44">
        <v>0.12</v>
      </c>
      <c r="BB38" s="44">
        <v>0.12</v>
      </c>
      <c r="BC38" s="44">
        <v>0.12</v>
      </c>
      <c r="BD38" s="44">
        <v>0.12</v>
      </c>
      <c r="BE38" s="44">
        <v>0.12</v>
      </c>
      <c r="BF38" s="44">
        <v>0.12</v>
      </c>
      <c r="BG38" s="44">
        <v>0.12</v>
      </c>
      <c r="BH38" s="44">
        <v>0.12</v>
      </c>
      <c r="BI38" s="44">
        <v>0.12</v>
      </c>
      <c r="BJ38" s="44">
        <v>0.12</v>
      </c>
      <c r="BK38" s="44">
        <v>0.12</v>
      </c>
      <c r="BL38" s="44">
        <v>0.12</v>
      </c>
      <c r="BM38" s="44">
        <v>0.12</v>
      </c>
      <c r="BN38" s="44">
        <v>0.12</v>
      </c>
      <c r="BO38" s="44">
        <v>0.12</v>
      </c>
      <c r="BP38" s="44">
        <v>0.12</v>
      </c>
      <c r="BQ38" s="44">
        <v>0.12</v>
      </c>
      <c r="BR38" s="44">
        <v>0.12</v>
      </c>
      <c r="BS38" s="44">
        <v>0.12</v>
      </c>
      <c r="BT38" s="44">
        <v>0.12</v>
      </c>
      <c r="BU38" s="44">
        <v>0.12</v>
      </c>
      <c r="BV38" s="44">
        <v>0.12</v>
      </c>
      <c r="BW38" s="44">
        <v>0.12</v>
      </c>
      <c r="BX38" s="44">
        <v>0.12</v>
      </c>
      <c r="BY38" s="44">
        <v>0.12</v>
      </c>
      <c r="BZ38" s="44">
        <v>0.12</v>
      </c>
      <c r="CA38" s="44">
        <v>0.12</v>
      </c>
      <c r="CB38" s="44">
        <v>0.12</v>
      </c>
      <c r="CC38" s="44">
        <v>0.12</v>
      </c>
      <c r="CD38" s="44">
        <v>0.12</v>
      </c>
      <c r="CE38" s="44">
        <v>0.12</v>
      </c>
      <c r="CF38" s="44">
        <v>0.12</v>
      </c>
      <c r="CG38" s="44">
        <v>0.12</v>
      </c>
      <c r="CH38" s="44">
        <v>0.12</v>
      </c>
      <c r="CI38" s="44">
        <v>0.12</v>
      </c>
      <c r="CJ38" s="44">
        <v>0.12</v>
      </c>
      <c r="CK38" s="44">
        <v>0.12</v>
      </c>
      <c r="CL38" s="44">
        <v>0.12</v>
      </c>
      <c r="CM38" s="44">
        <v>0.12</v>
      </c>
      <c r="CN38" s="44">
        <v>0.12</v>
      </c>
      <c r="CO38" s="44">
        <v>0.12</v>
      </c>
      <c r="CP38" s="44">
        <v>0.12</v>
      </c>
      <c r="CQ38" s="44">
        <v>0.12</v>
      </c>
      <c r="CR38" s="44">
        <v>0.12</v>
      </c>
      <c r="CS38" s="44">
        <v>0.12</v>
      </c>
      <c r="CT38" s="44">
        <v>0.12</v>
      </c>
      <c r="CU38" s="44">
        <v>0.12</v>
      </c>
      <c r="CV38" s="44">
        <v>0.12</v>
      </c>
      <c r="CW38" s="44">
        <v>0.12</v>
      </c>
      <c r="CX38" s="44">
        <v>0.12</v>
      </c>
      <c r="CY38" s="44">
        <v>0.12</v>
      </c>
      <c r="CZ38" s="44">
        <v>0.12</v>
      </c>
      <c r="DA38" s="44">
        <v>0.12</v>
      </c>
      <c r="DB38" s="44">
        <v>0.12</v>
      </c>
      <c r="DC38" s="44">
        <v>0.12</v>
      </c>
      <c r="DD38" s="44">
        <v>0.12</v>
      </c>
      <c r="DE38" s="44">
        <v>0.12</v>
      </c>
      <c r="DF38" s="44">
        <v>0.12</v>
      </c>
      <c r="DG38" s="44">
        <v>0.12</v>
      </c>
      <c r="DH38" s="44">
        <v>0.12</v>
      </c>
      <c r="DI38" s="44">
        <v>0.12</v>
      </c>
      <c r="DJ38" s="44">
        <v>0.12</v>
      </c>
      <c r="DK38" s="44">
        <v>0.12</v>
      </c>
      <c r="DL38" s="44">
        <v>0.12</v>
      </c>
      <c r="DM38" s="44">
        <v>0.12</v>
      </c>
      <c r="DN38" s="44">
        <v>0.12</v>
      </c>
      <c r="DO38" s="44">
        <v>0.12</v>
      </c>
      <c r="DP38" s="44">
        <v>0.12</v>
      </c>
      <c r="DQ38" s="44">
        <v>0.12</v>
      </c>
      <c r="DR38" s="44">
        <v>0.12</v>
      </c>
      <c r="DS38" s="44">
        <v>0.12</v>
      </c>
      <c r="DT38" s="44">
        <v>0.12</v>
      </c>
      <c r="DU38" s="44">
        <v>0.12</v>
      </c>
      <c r="DV38" s="44">
        <v>0.12</v>
      </c>
      <c r="DW38" s="44">
        <v>0.12</v>
      </c>
      <c r="DX38" s="44">
        <v>0.12</v>
      </c>
      <c r="DY38" s="44">
        <v>0.12</v>
      </c>
      <c r="DZ38" s="44">
        <v>0.12</v>
      </c>
      <c r="EA38" s="44">
        <v>0.12</v>
      </c>
      <c r="EB38" s="44">
        <v>0.12</v>
      </c>
      <c r="EC38" s="44">
        <v>0.12</v>
      </c>
      <c r="ED38" s="44">
        <v>0.12</v>
      </c>
      <c r="EE38" s="44">
        <v>0.12</v>
      </c>
      <c r="EF38" s="44">
        <v>0.12</v>
      </c>
      <c r="EG38" s="44">
        <v>0.12</v>
      </c>
      <c r="EH38" s="44">
        <v>0.12</v>
      </c>
      <c r="EI38" s="44">
        <v>0.12</v>
      </c>
      <c r="EJ38" s="44">
        <v>0.12</v>
      </c>
      <c r="EK38" s="44">
        <v>0.12</v>
      </c>
      <c r="EL38" s="44">
        <v>0.12</v>
      </c>
      <c r="EM38" s="44">
        <v>0.12</v>
      </c>
      <c r="EN38" s="44">
        <v>0.12</v>
      </c>
      <c r="EO38" s="44">
        <v>0.12</v>
      </c>
      <c r="EP38" s="44">
        <v>0.12</v>
      </c>
      <c r="EQ38" s="44">
        <v>0.12</v>
      </c>
      <c r="ER38" s="44">
        <v>0.12</v>
      </c>
      <c r="ES38" s="44">
        <v>0.12</v>
      </c>
      <c r="ET38" s="44">
        <v>0.12</v>
      </c>
      <c r="EU38" s="44">
        <v>0.12</v>
      </c>
      <c r="EV38" s="44">
        <v>0.12</v>
      </c>
      <c r="EW38" s="44">
        <v>0.12</v>
      </c>
      <c r="EX38" s="44">
        <v>0.12</v>
      </c>
      <c r="EY38" s="44">
        <v>0.12</v>
      </c>
      <c r="EZ38" s="44">
        <v>0.12</v>
      </c>
      <c r="FA38" s="44">
        <v>0.12</v>
      </c>
      <c r="FB38" s="44">
        <v>0.12</v>
      </c>
      <c r="FC38" s="44">
        <v>0.12</v>
      </c>
      <c r="FD38" s="44">
        <v>0.12</v>
      </c>
      <c r="FE38" s="44">
        <v>0.12</v>
      </c>
      <c r="FF38" s="44">
        <v>0.12</v>
      </c>
      <c r="FG38" s="44">
        <v>0.12</v>
      </c>
      <c r="FH38" s="44">
        <v>0.12</v>
      </c>
      <c r="FI38" s="44">
        <v>0.12</v>
      </c>
      <c r="FJ38" s="44">
        <v>0.12</v>
      </c>
      <c r="FK38" s="44">
        <v>0.12</v>
      </c>
      <c r="FL38" s="44">
        <v>0.12</v>
      </c>
      <c r="FM38" s="44">
        <v>0.12</v>
      </c>
      <c r="FN38" s="44">
        <v>0.12</v>
      </c>
      <c r="FO38" s="44">
        <v>0.12</v>
      </c>
      <c r="FP38" s="44">
        <v>0.12</v>
      </c>
      <c r="FQ38" s="44">
        <v>0.12</v>
      </c>
      <c r="FR38" s="44">
        <v>0.12</v>
      </c>
      <c r="FS38" s="44">
        <v>0.12</v>
      </c>
      <c r="FT38" s="44">
        <v>0.12</v>
      </c>
      <c r="FU38" s="44">
        <v>0.12</v>
      </c>
      <c r="FV38" s="44">
        <v>0.12</v>
      </c>
      <c r="FW38" s="44">
        <v>0.12</v>
      </c>
      <c r="FX38" s="44">
        <v>0.12</v>
      </c>
      <c r="FY38" s="44"/>
      <c r="FZ38" s="16"/>
      <c r="GA38" s="16"/>
      <c r="GB38" s="16"/>
      <c r="GC38" s="16"/>
      <c r="GD38" s="16"/>
      <c r="GE38" s="33"/>
    </row>
    <row r="39" spans="1:187" x14ac:dyDescent="0.2">
      <c r="A39" s="7" t="s">
        <v>488</v>
      </c>
      <c r="B39" s="41" t="s">
        <v>489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v>0</v>
      </c>
      <c r="BF39" s="41">
        <v>0</v>
      </c>
      <c r="BG39" s="41">
        <v>0</v>
      </c>
      <c r="BH39" s="41">
        <v>0</v>
      </c>
      <c r="BI39" s="41">
        <v>0</v>
      </c>
      <c r="BJ39" s="41">
        <v>0</v>
      </c>
      <c r="BK39" s="41">
        <v>0</v>
      </c>
      <c r="BL39" s="41">
        <v>0</v>
      </c>
      <c r="BM39" s="41">
        <v>0</v>
      </c>
      <c r="BN39" s="41">
        <v>0</v>
      </c>
      <c r="BO39" s="41">
        <v>0</v>
      </c>
      <c r="BP39" s="41">
        <v>0</v>
      </c>
      <c r="BQ39" s="41">
        <v>0</v>
      </c>
      <c r="BR39" s="41">
        <v>0</v>
      </c>
      <c r="BS39" s="41">
        <v>0</v>
      </c>
      <c r="BT39" s="41">
        <v>0</v>
      </c>
      <c r="BU39" s="41">
        <v>0</v>
      </c>
      <c r="BV39" s="41">
        <v>0</v>
      </c>
      <c r="BW39" s="41">
        <v>0</v>
      </c>
      <c r="BX39" s="41">
        <v>0</v>
      </c>
      <c r="BY39" s="41">
        <v>0</v>
      </c>
      <c r="BZ39" s="41">
        <v>0</v>
      </c>
      <c r="CA39" s="41">
        <v>0</v>
      </c>
      <c r="CB39" s="41">
        <v>0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  <c r="CH39" s="41">
        <v>0</v>
      </c>
      <c r="CI39" s="41">
        <v>0</v>
      </c>
      <c r="CJ39" s="41">
        <v>0</v>
      </c>
      <c r="CK39" s="41">
        <v>0</v>
      </c>
      <c r="CL39" s="41">
        <v>0</v>
      </c>
      <c r="CM39" s="41">
        <v>0</v>
      </c>
      <c r="CN39" s="41">
        <v>0</v>
      </c>
      <c r="CO39" s="41">
        <v>0</v>
      </c>
      <c r="CP39" s="41">
        <v>0</v>
      </c>
      <c r="CQ39" s="41">
        <v>0</v>
      </c>
      <c r="CR39" s="41">
        <v>0</v>
      </c>
      <c r="CS39" s="41">
        <v>0</v>
      </c>
      <c r="CT39" s="41">
        <v>0</v>
      </c>
      <c r="CU39" s="41">
        <v>0</v>
      </c>
      <c r="CV39" s="41">
        <v>0</v>
      </c>
      <c r="CW39" s="41">
        <v>0</v>
      </c>
      <c r="CX39" s="41">
        <v>0</v>
      </c>
      <c r="CY39" s="41">
        <v>0</v>
      </c>
      <c r="CZ39" s="41">
        <v>0</v>
      </c>
      <c r="DA39" s="41">
        <v>0</v>
      </c>
      <c r="DB39" s="41">
        <v>0</v>
      </c>
      <c r="DC39" s="41">
        <v>0</v>
      </c>
      <c r="DD39" s="41">
        <v>0</v>
      </c>
      <c r="DE39" s="41">
        <v>0</v>
      </c>
      <c r="DF39" s="41">
        <v>0</v>
      </c>
      <c r="DG39" s="41">
        <v>0</v>
      </c>
      <c r="DH39" s="41">
        <v>0</v>
      </c>
      <c r="DI39" s="41">
        <v>0</v>
      </c>
      <c r="DJ39" s="41">
        <v>0</v>
      </c>
      <c r="DK39" s="41">
        <v>0</v>
      </c>
      <c r="DL39" s="41">
        <v>0</v>
      </c>
      <c r="DM39" s="41">
        <v>0</v>
      </c>
      <c r="DN39" s="41">
        <v>0</v>
      </c>
      <c r="DO39" s="41">
        <v>0</v>
      </c>
      <c r="DP39" s="41">
        <v>0</v>
      </c>
      <c r="DQ39" s="41">
        <v>0</v>
      </c>
      <c r="DR39" s="41">
        <v>0</v>
      </c>
      <c r="DS39" s="41">
        <v>0</v>
      </c>
      <c r="DT39" s="41">
        <v>0</v>
      </c>
      <c r="DU39" s="41">
        <v>0</v>
      </c>
      <c r="DV39" s="41">
        <v>0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0</v>
      </c>
      <c r="EF39" s="41">
        <v>0</v>
      </c>
      <c r="EG39" s="41">
        <v>0</v>
      </c>
      <c r="EH39" s="41">
        <v>0</v>
      </c>
      <c r="EI39" s="41">
        <v>0</v>
      </c>
      <c r="EJ39" s="41">
        <v>0</v>
      </c>
      <c r="EK39" s="41">
        <v>0</v>
      </c>
      <c r="EL39" s="41">
        <v>0</v>
      </c>
      <c r="EM39" s="41">
        <v>0</v>
      </c>
      <c r="EN39" s="41">
        <v>0</v>
      </c>
      <c r="EO39" s="41">
        <v>0</v>
      </c>
      <c r="EP39" s="41">
        <v>0</v>
      </c>
      <c r="EQ39" s="41">
        <v>0</v>
      </c>
      <c r="ER39" s="41">
        <v>0</v>
      </c>
      <c r="ES39" s="41">
        <v>0</v>
      </c>
      <c r="ET39" s="41">
        <v>0</v>
      </c>
      <c r="EU39" s="41">
        <v>0</v>
      </c>
      <c r="EV39" s="41">
        <v>0</v>
      </c>
      <c r="EW39" s="41">
        <v>0</v>
      </c>
      <c r="EX39" s="41">
        <v>0</v>
      </c>
      <c r="EY39" s="41">
        <v>0</v>
      </c>
      <c r="EZ39" s="41">
        <v>0</v>
      </c>
      <c r="FA39" s="41">
        <v>0</v>
      </c>
      <c r="FB39" s="41">
        <v>0</v>
      </c>
      <c r="FC39" s="41">
        <v>0</v>
      </c>
      <c r="FD39" s="41">
        <v>0</v>
      </c>
      <c r="FE39" s="41">
        <v>0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0</v>
      </c>
      <c r="FQ39" s="41">
        <v>0</v>
      </c>
      <c r="FR39" s="41">
        <v>0</v>
      </c>
      <c r="FS39" s="41">
        <v>0</v>
      </c>
      <c r="FT39" s="41">
        <v>0</v>
      </c>
      <c r="FU39" s="41">
        <v>0</v>
      </c>
      <c r="FV39" s="41">
        <v>0</v>
      </c>
      <c r="FW39" s="41">
        <v>0</v>
      </c>
      <c r="FX39" s="41">
        <v>0</v>
      </c>
      <c r="FY39" s="41"/>
      <c r="FZ39" s="16"/>
      <c r="GA39" s="16"/>
      <c r="GB39" s="16"/>
      <c r="GC39" s="16"/>
      <c r="GD39" s="16"/>
      <c r="GE39" s="33"/>
    </row>
    <row r="40" spans="1:187" x14ac:dyDescent="0.2">
      <c r="A40" s="13"/>
      <c r="B40" s="1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5"/>
      <c r="GA40" s="45"/>
      <c r="GB40" s="45"/>
      <c r="GC40" s="16"/>
      <c r="GD40" s="16"/>
      <c r="GE40" s="33"/>
    </row>
    <row r="41" spans="1:187" s="47" customFormat="1" ht="15.75" x14ac:dyDescent="0.25">
      <c r="A41" s="13"/>
      <c r="B41" s="39" t="s">
        <v>490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5"/>
      <c r="GA41" s="46"/>
      <c r="GB41" s="46"/>
      <c r="GC41" s="16"/>
      <c r="GD41" s="16"/>
      <c r="GE41" s="16"/>
    </row>
    <row r="42" spans="1:187" s="20" customFormat="1" x14ac:dyDescent="0.2">
      <c r="A42" s="48" t="s">
        <v>491</v>
      </c>
      <c r="B42" s="49" t="s">
        <v>492</v>
      </c>
      <c r="C42" s="50">
        <v>1520559.05</v>
      </c>
      <c r="D42" s="50">
        <v>5420158.3200000003</v>
      </c>
      <c r="E42" s="50">
        <v>1554072.17</v>
      </c>
      <c r="F42" s="50">
        <v>2917063.7</v>
      </c>
      <c r="G42" s="50">
        <v>279596.78000000003</v>
      </c>
      <c r="H42" s="50">
        <v>216763.26</v>
      </c>
      <c r="I42" s="50">
        <v>1409733.09</v>
      </c>
      <c r="J42" s="50">
        <v>491553.88</v>
      </c>
      <c r="K42" s="50">
        <v>115877.71</v>
      </c>
      <c r="L42" s="50">
        <v>906723.86</v>
      </c>
      <c r="M42" s="50">
        <v>321146.63</v>
      </c>
      <c r="N42" s="50">
        <v>9806865.0800000001</v>
      </c>
      <c r="O42" s="50">
        <v>3290538.62</v>
      </c>
      <c r="P42" s="50">
        <v>73762.05</v>
      </c>
      <c r="Q42" s="50">
        <v>4889146.8600000003</v>
      </c>
      <c r="R42" s="50">
        <v>123965.09</v>
      </c>
      <c r="S42" s="50">
        <v>558989.64</v>
      </c>
      <c r="T42" s="50">
        <v>66147.45</v>
      </c>
      <c r="U42" s="50">
        <v>38884.85</v>
      </c>
      <c r="V42" s="50">
        <v>91510.39</v>
      </c>
      <c r="W42" s="50">
        <v>21870.69</v>
      </c>
      <c r="X42" s="50">
        <v>18469.96</v>
      </c>
      <c r="Y42" s="50">
        <v>111128.9</v>
      </c>
      <c r="Z42" s="50">
        <v>17260.25</v>
      </c>
      <c r="AA42" s="50">
        <v>5296835.68</v>
      </c>
      <c r="AB42" s="50">
        <v>11001476.9</v>
      </c>
      <c r="AC42" s="50">
        <v>361687.22</v>
      </c>
      <c r="AD42" s="50">
        <v>471441.54</v>
      </c>
      <c r="AE42" s="50">
        <v>35995.53</v>
      </c>
      <c r="AF42" s="50">
        <v>62406.34</v>
      </c>
      <c r="AG42" s="51">
        <v>343292.81</v>
      </c>
      <c r="AH42" s="50">
        <v>143053.59</v>
      </c>
      <c r="AI42" s="50">
        <v>48872.87</v>
      </c>
      <c r="AJ42" s="50">
        <v>112997.43</v>
      </c>
      <c r="AK42" s="50">
        <v>8167.2</v>
      </c>
      <c r="AL42" s="50">
        <v>122554.4</v>
      </c>
      <c r="AM42" s="50">
        <v>75951.48</v>
      </c>
      <c r="AN42" s="50">
        <v>346100.51</v>
      </c>
      <c r="AO42" s="50">
        <v>1307780.55</v>
      </c>
      <c r="AP42" s="50">
        <v>28365225.140000001</v>
      </c>
      <c r="AQ42" s="50">
        <v>108003.02</v>
      </c>
      <c r="AR42" s="50">
        <v>15942634.390000001</v>
      </c>
      <c r="AS42" s="50">
        <v>2043809.73</v>
      </c>
      <c r="AT42" s="50">
        <v>1169996.3400000001</v>
      </c>
      <c r="AU42" s="50">
        <v>140794.4</v>
      </c>
      <c r="AV42" s="50">
        <v>79875.33</v>
      </c>
      <c r="AW42" s="50">
        <v>84330.48</v>
      </c>
      <c r="AX42" s="50">
        <v>53064.55</v>
      </c>
      <c r="AY42" s="50">
        <v>139326.69</v>
      </c>
      <c r="AZ42" s="50">
        <v>971895.69</v>
      </c>
      <c r="BA42" s="50">
        <v>921975.52</v>
      </c>
      <c r="BB42" s="50">
        <v>373314.38</v>
      </c>
      <c r="BC42" s="50">
        <v>7091649.04</v>
      </c>
      <c r="BD42" s="50">
        <v>1304162.27</v>
      </c>
      <c r="BE42" s="50">
        <v>314546.11</v>
      </c>
      <c r="BF42" s="50">
        <v>5425671.8799999999</v>
      </c>
      <c r="BG42" s="50">
        <v>116969.85</v>
      </c>
      <c r="BH42" s="50">
        <v>115859.07</v>
      </c>
      <c r="BI42" s="50">
        <v>15514.79</v>
      </c>
      <c r="BJ42" s="50">
        <v>1478940.84</v>
      </c>
      <c r="BK42" s="50">
        <v>1994761.47</v>
      </c>
      <c r="BL42" s="50">
        <v>13182.1</v>
      </c>
      <c r="BM42" s="50">
        <v>62848.07</v>
      </c>
      <c r="BN42" s="50">
        <v>1021328.54</v>
      </c>
      <c r="BO42" s="50">
        <v>367313.45</v>
      </c>
      <c r="BP42" s="50">
        <v>219706.93</v>
      </c>
      <c r="BQ42" s="50">
        <v>1445522.58</v>
      </c>
      <c r="BR42" s="50">
        <v>288710.55</v>
      </c>
      <c r="BS42" s="50">
        <v>170053.99</v>
      </c>
      <c r="BT42" s="50">
        <v>121942.24</v>
      </c>
      <c r="BU42" s="50">
        <v>130981.35</v>
      </c>
      <c r="BV42" s="50">
        <v>616053.74</v>
      </c>
      <c r="BW42" s="50">
        <v>625090.13</v>
      </c>
      <c r="BX42" s="50">
        <v>51442.85</v>
      </c>
      <c r="BY42" s="50">
        <v>266161.06</v>
      </c>
      <c r="BZ42" s="50">
        <v>104370.08</v>
      </c>
      <c r="CA42" s="50">
        <v>311327.27</v>
      </c>
      <c r="CB42" s="50">
        <v>21298037.16</v>
      </c>
      <c r="CC42" s="50">
        <v>82710.69</v>
      </c>
      <c r="CD42" s="50">
        <v>32048.17</v>
      </c>
      <c r="CE42" s="50">
        <v>73806.080000000002</v>
      </c>
      <c r="CF42" s="50">
        <v>85042.54</v>
      </c>
      <c r="CG42" s="50">
        <v>66951.28</v>
      </c>
      <c r="CH42" s="50">
        <v>45475.58</v>
      </c>
      <c r="CI42" s="50">
        <v>1207107.1000000001</v>
      </c>
      <c r="CJ42" s="50">
        <v>306581.69</v>
      </c>
      <c r="CK42" s="50">
        <v>1171496.71</v>
      </c>
      <c r="CL42" s="50">
        <v>199502.64</v>
      </c>
      <c r="CM42" s="50">
        <v>63754.71</v>
      </c>
      <c r="CN42" s="50">
        <v>8137164.4100000001</v>
      </c>
      <c r="CO42" s="50">
        <v>3367086.44</v>
      </c>
      <c r="CP42" s="50">
        <v>679618.61</v>
      </c>
      <c r="CQ42" s="50">
        <v>222208.48</v>
      </c>
      <c r="CR42" s="50">
        <v>53615.71</v>
      </c>
      <c r="CS42" s="50">
        <v>211157.02</v>
      </c>
      <c r="CT42" s="50">
        <v>63538.2</v>
      </c>
      <c r="CU42" s="50">
        <v>37468.71</v>
      </c>
      <c r="CV42" s="50">
        <v>27996.89</v>
      </c>
      <c r="CW42" s="41">
        <v>108872.25</v>
      </c>
      <c r="CX42" s="50">
        <v>200171.48</v>
      </c>
      <c r="CY42" s="50">
        <v>23486.66</v>
      </c>
      <c r="CZ42" s="50">
        <v>607082.21</v>
      </c>
      <c r="DA42" s="50">
        <v>118531.68</v>
      </c>
      <c r="DB42" s="50">
        <v>71076.62</v>
      </c>
      <c r="DC42" s="50">
        <v>123038.32</v>
      </c>
      <c r="DD42" s="50">
        <v>83682.77</v>
      </c>
      <c r="DE42" s="50">
        <v>268540.53999999998</v>
      </c>
      <c r="DF42" s="50">
        <v>5556223.6500000004</v>
      </c>
      <c r="DG42" s="50">
        <v>99245.75</v>
      </c>
      <c r="DH42" s="50">
        <v>851515.86</v>
      </c>
      <c r="DI42" s="50">
        <v>996844.23</v>
      </c>
      <c r="DJ42" s="50">
        <v>116185.92</v>
      </c>
      <c r="DK42" s="50">
        <v>54231.97</v>
      </c>
      <c r="DL42" s="50">
        <v>1628999.85</v>
      </c>
      <c r="DM42" s="50">
        <v>112614.3</v>
      </c>
      <c r="DN42" s="50">
        <v>703230.4</v>
      </c>
      <c r="DO42" s="50">
        <v>698246.92</v>
      </c>
      <c r="DP42" s="50">
        <v>45382.080000000002</v>
      </c>
      <c r="DQ42" s="50">
        <v>326157.8</v>
      </c>
      <c r="DR42" s="50">
        <v>382970.76</v>
      </c>
      <c r="DS42" s="50">
        <v>210268.5</v>
      </c>
      <c r="DT42" s="50">
        <v>46833.73</v>
      </c>
      <c r="DU42" s="50">
        <v>115167.96</v>
      </c>
      <c r="DV42" s="50">
        <v>43598.38</v>
      </c>
      <c r="DW42" s="50">
        <v>90499.44</v>
      </c>
      <c r="DX42" s="50">
        <v>96808.48</v>
      </c>
      <c r="DY42" s="50">
        <v>134231.09</v>
      </c>
      <c r="DZ42" s="50">
        <v>284340.49</v>
      </c>
      <c r="EA42" s="50">
        <v>686100.06</v>
      </c>
      <c r="EB42" s="50">
        <v>222698.53</v>
      </c>
      <c r="EC42" s="50">
        <v>92893.94</v>
      </c>
      <c r="ED42" s="50">
        <v>473206.83</v>
      </c>
      <c r="EE42" s="50">
        <v>67926.2</v>
      </c>
      <c r="EF42" s="50">
        <v>244865.15</v>
      </c>
      <c r="EG42" s="50">
        <v>93624.89</v>
      </c>
      <c r="EH42" s="50">
        <v>47923.02</v>
      </c>
      <c r="EI42" s="50">
        <v>2240304.23</v>
      </c>
      <c r="EJ42" s="50">
        <v>1931725.44</v>
      </c>
      <c r="EK42" s="50">
        <v>110324.23</v>
      </c>
      <c r="EL42" s="50">
        <v>77914.12</v>
      </c>
      <c r="EM42" s="50">
        <v>183829.1</v>
      </c>
      <c r="EN42" s="50">
        <v>197967.15</v>
      </c>
      <c r="EO42" s="50">
        <v>146144.85999999999</v>
      </c>
      <c r="EP42" s="50">
        <v>140287.9</v>
      </c>
      <c r="EQ42" s="50">
        <v>711025.07</v>
      </c>
      <c r="ER42" s="50">
        <v>115241.99</v>
      </c>
      <c r="ES42" s="50">
        <v>82745.37</v>
      </c>
      <c r="ET42" s="50">
        <v>93387.04</v>
      </c>
      <c r="EU42" s="50">
        <v>95399.13</v>
      </c>
      <c r="EV42" s="50">
        <v>38420.449999999997</v>
      </c>
      <c r="EW42" s="50">
        <v>227449.09</v>
      </c>
      <c r="EX42" s="50">
        <v>11080.71</v>
      </c>
      <c r="EY42" s="50">
        <v>108516.94</v>
      </c>
      <c r="EZ42" s="50">
        <v>88314.71</v>
      </c>
      <c r="FA42" s="50">
        <v>1445586.03</v>
      </c>
      <c r="FB42" s="51">
        <v>400106.4</v>
      </c>
      <c r="FC42" s="50">
        <v>725691.7</v>
      </c>
      <c r="FD42" s="50">
        <v>115513.62</v>
      </c>
      <c r="FE42" s="50">
        <v>58247.33</v>
      </c>
      <c r="FF42" s="50">
        <v>58247.040000000001</v>
      </c>
      <c r="FG42" s="50">
        <v>38311.61</v>
      </c>
      <c r="FH42" s="50">
        <v>110135.7</v>
      </c>
      <c r="FI42" s="50">
        <v>474352.1</v>
      </c>
      <c r="FJ42" s="50">
        <v>544936.4</v>
      </c>
      <c r="FK42" s="50">
        <v>855650.95</v>
      </c>
      <c r="FL42" s="50">
        <v>1700500.7</v>
      </c>
      <c r="FM42" s="50">
        <v>634924.62</v>
      </c>
      <c r="FN42" s="50">
        <v>3253781.91</v>
      </c>
      <c r="FO42" s="51">
        <v>623515.94999999995</v>
      </c>
      <c r="FP42" s="50">
        <v>898812.82</v>
      </c>
      <c r="FQ42" s="50">
        <v>222114.37</v>
      </c>
      <c r="FR42" s="50">
        <v>79321.429999999993</v>
      </c>
      <c r="FS42" s="50">
        <v>123911.69</v>
      </c>
      <c r="FT42" s="51">
        <v>92566.13</v>
      </c>
      <c r="FU42" s="50">
        <v>227528.36</v>
      </c>
      <c r="FV42" s="50">
        <v>141310.32</v>
      </c>
      <c r="FW42" s="50">
        <v>44463.16</v>
      </c>
      <c r="FX42" s="50">
        <v>43801.72</v>
      </c>
      <c r="FY42" s="49"/>
      <c r="FZ42" s="45">
        <f>SUM(C42:FX42)</f>
        <v>201141855.35999992</v>
      </c>
      <c r="GA42" s="41"/>
      <c r="GB42" s="41"/>
      <c r="GC42" s="46"/>
      <c r="GD42" s="46"/>
      <c r="GE42" s="46"/>
    </row>
    <row r="43" spans="1:187" s="20" customFormat="1" x14ac:dyDescent="0.2">
      <c r="A43" s="7" t="s">
        <v>493</v>
      </c>
      <c r="B43" s="13" t="s">
        <v>494</v>
      </c>
      <c r="C43" s="52">
        <v>807370100</v>
      </c>
      <c r="D43" s="52">
        <v>3057520076</v>
      </c>
      <c r="E43" s="52">
        <v>865171230</v>
      </c>
      <c r="F43" s="52">
        <v>1707154026</v>
      </c>
      <c r="G43" s="52">
        <v>239341451</v>
      </c>
      <c r="H43" s="52">
        <v>105819110</v>
      </c>
      <c r="I43" s="52">
        <v>851039720</v>
      </c>
      <c r="J43" s="52">
        <v>140355347</v>
      </c>
      <c r="K43" s="52">
        <v>41946861</v>
      </c>
      <c r="L43" s="52">
        <v>633875569</v>
      </c>
      <c r="M43" s="52">
        <v>236214800</v>
      </c>
      <c r="N43" s="52">
        <v>7060884668</v>
      </c>
      <c r="O43" s="52">
        <v>1975288849</v>
      </c>
      <c r="P43" s="52">
        <v>46667048</v>
      </c>
      <c r="Q43" s="52">
        <v>3177978005</v>
      </c>
      <c r="R43" s="52">
        <v>69000021</v>
      </c>
      <c r="S43" s="52">
        <v>321682582</v>
      </c>
      <c r="T43" s="52">
        <v>27570920</v>
      </c>
      <c r="U43" s="52">
        <v>18874788</v>
      </c>
      <c r="V43" s="52">
        <v>29962661</v>
      </c>
      <c r="W43" s="52">
        <v>7553764</v>
      </c>
      <c r="X43" s="52">
        <v>14967243</v>
      </c>
      <c r="Y43" s="52">
        <v>65335960</v>
      </c>
      <c r="Z43" s="52">
        <v>23726430</v>
      </c>
      <c r="AA43" s="52">
        <v>4176299241</v>
      </c>
      <c r="AB43" s="52">
        <v>7334080491</v>
      </c>
      <c r="AC43" s="52">
        <v>227527770</v>
      </c>
      <c r="AD43" s="52">
        <v>274980384</v>
      </c>
      <c r="AE43" s="52">
        <v>44317424</v>
      </c>
      <c r="AF43" s="52">
        <v>84856566</v>
      </c>
      <c r="AG43" s="52">
        <v>364136650</v>
      </c>
      <c r="AH43" s="52">
        <v>32418804</v>
      </c>
      <c r="AI43" s="52">
        <v>8860244</v>
      </c>
      <c r="AJ43" s="52">
        <v>28806422</v>
      </c>
      <c r="AK43" s="52">
        <v>58098077</v>
      </c>
      <c r="AL43" s="52">
        <v>67865503</v>
      </c>
      <c r="AM43" s="52">
        <v>49209885</v>
      </c>
      <c r="AN43" s="52">
        <v>106362020</v>
      </c>
      <c r="AO43" s="52">
        <v>383812251</v>
      </c>
      <c r="AP43" s="52">
        <v>20722174107</v>
      </c>
      <c r="AQ43" s="52">
        <v>125421128</v>
      </c>
      <c r="AR43" s="52">
        <v>7287446506</v>
      </c>
      <c r="AS43" s="52">
        <v>3166034880</v>
      </c>
      <c r="AT43" s="52">
        <v>245392089</v>
      </c>
      <c r="AU43" s="52">
        <v>46099466</v>
      </c>
      <c r="AV43" s="52">
        <v>22357282</v>
      </c>
      <c r="AW43" s="52">
        <v>25581863</v>
      </c>
      <c r="AX43" s="52">
        <v>18736260</v>
      </c>
      <c r="AY43" s="52">
        <v>43734099</v>
      </c>
      <c r="AZ43" s="52">
        <v>715107040</v>
      </c>
      <c r="BA43" s="52">
        <v>452379140</v>
      </c>
      <c r="BB43" s="52">
        <v>173323360</v>
      </c>
      <c r="BC43" s="52">
        <v>3026822100</v>
      </c>
      <c r="BD43" s="52">
        <v>416827670</v>
      </c>
      <c r="BE43" s="52">
        <v>131738700</v>
      </c>
      <c r="BF43" s="52">
        <v>1839909320</v>
      </c>
      <c r="BG43" s="52">
        <v>37148020</v>
      </c>
      <c r="BH43" s="52">
        <v>50094480</v>
      </c>
      <c r="BI43" s="52">
        <v>39073050</v>
      </c>
      <c r="BJ43" s="52">
        <v>589828870</v>
      </c>
      <c r="BK43" s="52">
        <v>1049145210</v>
      </c>
      <c r="BL43" s="52">
        <v>5851785</v>
      </c>
      <c r="BM43" s="52">
        <v>26135060</v>
      </c>
      <c r="BN43" s="52">
        <v>240065006</v>
      </c>
      <c r="BO43" s="52">
        <v>154420800</v>
      </c>
      <c r="BP43" s="52">
        <v>59531435</v>
      </c>
      <c r="BQ43" s="52">
        <v>1155976400</v>
      </c>
      <c r="BR43" s="52">
        <v>805230420</v>
      </c>
      <c r="BS43" s="52">
        <v>689658560</v>
      </c>
      <c r="BT43" s="52">
        <v>381507747</v>
      </c>
      <c r="BU43" s="52">
        <v>119071670</v>
      </c>
      <c r="BV43" s="52">
        <v>685653340</v>
      </c>
      <c r="BW43" s="52">
        <v>656846503</v>
      </c>
      <c r="BX43" s="52">
        <v>55145250</v>
      </c>
      <c r="BY43" s="52">
        <v>93755293</v>
      </c>
      <c r="BZ43" s="52">
        <v>32116001</v>
      </c>
      <c r="CA43" s="52">
        <v>97109106</v>
      </c>
      <c r="CB43" s="52">
        <v>10712183770</v>
      </c>
      <c r="CC43" s="52">
        <v>22373850</v>
      </c>
      <c r="CD43" s="52">
        <v>17670030</v>
      </c>
      <c r="CE43" s="52">
        <v>33415028</v>
      </c>
      <c r="CF43" s="52">
        <v>30604369</v>
      </c>
      <c r="CG43" s="52">
        <v>24509863</v>
      </c>
      <c r="CH43" s="52">
        <v>19721704</v>
      </c>
      <c r="CI43" s="52">
        <v>104157241</v>
      </c>
      <c r="CJ43" s="52">
        <v>241013113</v>
      </c>
      <c r="CK43" s="52">
        <v>1396432130</v>
      </c>
      <c r="CL43" s="52">
        <v>230002853</v>
      </c>
      <c r="CM43" s="52">
        <v>262353725</v>
      </c>
      <c r="CN43" s="52">
        <v>3740344095</v>
      </c>
      <c r="CO43" s="52">
        <v>2408990243</v>
      </c>
      <c r="CP43" s="52">
        <v>442447660</v>
      </c>
      <c r="CQ43" s="52">
        <v>126774290</v>
      </c>
      <c r="CR43" s="52">
        <v>106771140</v>
      </c>
      <c r="CS43" s="52">
        <v>48154260</v>
      </c>
      <c r="CT43" s="52">
        <v>40890870</v>
      </c>
      <c r="CU43" s="52">
        <v>16347220</v>
      </c>
      <c r="CV43" s="52">
        <v>17687420</v>
      </c>
      <c r="CW43" s="52">
        <v>74110789</v>
      </c>
      <c r="CX43" s="52">
        <v>77299505</v>
      </c>
      <c r="CY43" s="52">
        <v>6433990</v>
      </c>
      <c r="CZ43" s="52">
        <v>212614200</v>
      </c>
      <c r="DA43" s="52">
        <v>41241190</v>
      </c>
      <c r="DB43" s="52">
        <v>23934656</v>
      </c>
      <c r="DC43" s="52">
        <v>63062380</v>
      </c>
      <c r="DD43" s="52">
        <v>341011730</v>
      </c>
      <c r="DE43" s="52">
        <v>231734020</v>
      </c>
      <c r="DF43" s="52">
        <v>1903898176</v>
      </c>
      <c r="DG43" s="52">
        <v>47699902</v>
      </c>
      <c r="DH43" s="52">
        <v>413210307</v>
      </c>
      <c r="DI43" s="52">
        <v>589561630</v>
      </c>
      <c r="DJ43" s="52">
        <v>59218500</v>
      </c>
      <c r="DK43" s="52">
        <v>49801250</v>
      </c>
      <c r="DL43" s="52">
        <v>559253511</v>
      </c>
      <c r="DM43" s="52">
        <v>36844760</v>
      </c>
      <c r="DN43" s="52">
        <v>248876576</v>
      </c>
      <c r="DO43" s="52">
        <v>281693020</v>
      </c>
      <c r="DP43" s="52">
        <v>19575720</v>
      </c>
      <c r="DQ43" s="52">
        <v>235854590</v>
      </c>
      <c r="DR43" s="52">
        <v>72859761</v>
      </c>
      <c r="DS43" s="52">
        <v>37455511</v>
      </c>
      <c r="DT43" s="52">
        <v>10479618</v>
      </c>
      <c r="DU43" s="52">
        <v>25462819</v>
      </c>
      <c r="DV43" s="52">
        <v>7477475</v>
      </c>
      <c r="DW43" s="52">
        <v>18636796</v>
      </c>
      <c r="DX43" s="52">
        <v>62905080</v>
      </c>
      <c r="DY43" s="52">
        <v>109607020</v>
      </c>
      <c r="DZ43" s="52">
        <v>157291223</v>
      </c>
      <c r="EA43" s="52">
        <v>323206813</v>
      </c>
      <c r="EB43" s="52">
        <v>79381840</v>
      </c>
      <c r="EC43" s="52">
        <v>34114670</v>
      </c>
      <c r="ED43" s="52">
        <v>3208802880</v>
      </c>
      <c r="EE43" s="52">
        <v>16232293</v>
      </c>
      <c r="EF43" s="52">
        <v>87977592</v>
      </c>
      <c r="EG43" s="52">
        <v>24254372</v>
      </c>
      <c r="EH43" s="52">
        <v>13297433</v>
      </c>
      <c r="EI43" s="52">
        <v>1080394416</v>
      </c>
      <c r="EJ43" s="52">
        <v>761051705</v>
      </c>
      <c r="EK43" s="52">
        <v>584179890</v>
      </c>
      <c r="EL43" s="52">
        <v>286251660</v>
      </c>
      <c r="EM43" s="52">
        <v>92081230</v>
      </c>
      <c r="EN43" s="52">
        <v>60668085</v>
      </c>
      <c r="EO43" s="52">
        <v>44449300</v>
      </c>
      <c r="EP43" s="52">
        <v>125054250</v>
      </c>
      <c r="EQ43" s="52">
        <v>979515341</v>
      </c>
      <c r="ER43" s="52">
        <v>89569560</v>
      </c>
      <c r="ES43" s="52">
        <v>22609318</v>
      </c>
      <c r="ET43" s="52">
        <v>22937162</v>
      </c>
      <c r="EU43" s="52">
        <v>35368733</v>
      </c>
      <c r="EV43" s="52">
        <v>47013570</v>
      </c>
      <c r="EW43" s="52">
        <v>843028680</v>
      </c>
      <c r="EX43" s="52">
        <v>44531179</v>
      </c>
      <c r="EY43" s="52">
        <v>33607350</v>
      </c>
      <c r="EZ43" s="52">
        <v>25846530</v>
      </c>
      <c r="FA43" s="52">
        <v>2237648040</v>
      </c>
      <c r="FB43" s="52">
        <v>408843570</v>
      </c>
      <c r="FC43" s="52">
        <v>304276444</v>
      </c>
      <c r="FD43" s="52">
        <v>42157652</v>
      </c>
      <c r="FE43" s="52">
        <v>34060268</v>
      </c>
      <c r="FF43" s="52">
        <v>19133124</v>
      </c>
      <c r="FG43" s="52">
        <v>12694144</v>
      </c>
      <c r="FH43" s="52">
        <v>45703936</v>
      </c>
      <c r="FI43" s="52">
        <v>1403443856</v>
      </c>
      <c r="FJ43" s="52">
        <v>649931330</v>
      </c>
      <c r="FK43" s="52">
        <v>1424014940</v>
      </c>
      <c r="FL43" s="52">
        <v>1415284004</v>
      </c>
      <c r="FM43" s="52">
        <v>638435720</v>
      </c>
      <c r="FN43" s="52">
        <v>2134985239</v>
      </c>
      <c r="FO43" s="52">
        <v>2448074360</v>
      </c>
      <c r="FP43" s="52">
        <v>1627538519</v>
      </c>
      <c r="FQ43" s="52">
        <v>198467300</v>
      </c>
      <c r="FR43" s="52">
        <v>110168540</v>
      </c>
      <c r="FS43" s="52">
        <v>589696770</v>
      </c>
      <c r="FT43" s="52">
        <v>546707520</v>
      </c>
      <c r="FU43" s="52">
        <v>111135630</v>
      </c>
      <c r="FV43" s="52">
        <v>100700480</v>
      </c>
      <c r="FW43" s="52">
        <v>18266387</v>
      </c>
      <c r="FX43" s="52">
        <v>17771212</v>
      </c>
      <c r="FY43" s="46"/>
      <c r="FZ43" s="46">
        <f>SUM(C43:FX43)</f>
        <v>131815897393</v>
      </c>
      <c r="GA43" s="46"/>
      <c r="GB43" s="46"/>
      <c r="GC43" s="46"/>
      <c r="GD43" s="46"/>
      <c r="GE43" s="46"/>
    </row>
    <row r="44" spans="1:187" s="20" customFormat="1" x14ac:dyDescent="0.2">
      <c r="A44" s="7" t="s">
        <v>495</v>
      </c>
      <c r="B44" s="28" t="s">
        <v>496</v>
      </c>
      <c r="C44" s="38">
        <v>2.6079999999999999E-2</v>
      </c>
      <c r="D44" s="38">
        <v>2.7E-2</v>
      </c>
      <c r="E44" s="38">
        <v>2.4687999999999998E-2</v>
      </c>
      <c r="F44" s="38">
        <v>2.6262000000000001E-2</v>
      </c>
      <c r="G44" s="38">
        <v>2.2284999999999999E-2</v>
      </c>
      <c r="H44" s="38">
        <v>2.7E-2</v>
      </c>
      <c r="I44" s="38">
        <v>2.7E-2</v>
      </c>
      <c r="J44" s="38">
        <v>2.7E-2</v>
      </c>
      <c r="K44" s="38">
        <v>2.7E-2</v>
      </c>
      <c r="L44" s="38">
        <v>2.1895000000000001E-2</v>
      </c>
      <c r="M44" s="38">
        <v>2.0947E-2</v>
      </c>
      <c r="N44" s="38">
        <v>2.0358999999999999E-2</v>
      </c>
      <c r="O44" s="38">
        <v>2.5353000000000001E-2</v>
      </c>
      <c r="P44" s="38">
        <v>2.7E-2</v>
      </c>
      <c r="Q44" s="38">
        <v>2.6010000000000002E-2</v>
      </c>
      <c r="R44" s="38">
        <v>2.3909E-2</v>
      </c>
      <c r="S44" s="38">
        <v>2.1013999999999998E-2</v>
      </c>
      <c r="T44" s="38">
        <v>1.9300999999999999E-2</v>
      </c>
      <c r="U44" s="38">
        <v>1.8800999999999998E-2</v>
      </c>
      <c r="V44" s="38">
        <v>2.7E-2</v>
      </c>
      <c r="W44" s="38">
        <v>2.7E-2</v>
      </c>
      <c r="X44" s="38">
        <v>1.0756E-2</v>
      </c>
      <c r="Y44" s="38">
        <v>1.9498000000000001E-2</v>
      </c>
      <c r="Z44" s="38">
        <v>1.8914999999999998E-2</v>
      </c>
      <c r="AA44" s="38">
        <v>2.4995E-2</v>
      </c>
      <c r="AB44" s="38">
        <v>2.5023E-2</v>
      </c>
      <c r="AC44" s="38">
        <v>1.5982E-2</v>
      </c>
      <c r="AD44" s="38">
        <v>1.4692999999999999E-2</v>
      </c>
      <c r="AE44" s="38">
        <v>7.8139999999999998E-3</v>
      </c>
      <c r="AF44" s="38">
        <v>6.6740000000000002E-3</v>
      </c>
      <c r="AG44" s="38">
        <v>1.2480999999999999E-2</v>
      </c>
      <c r="AH44" s="38">
        <v>1.7123000000000003E-2</v>
      </c>
      <c r="AI44" s="38">
        <v>2.7E-2</v>
      </c>
      <c r="AJ44" s="38">
        <v>1.8787999999999999E-2</v>
      </c>
      <c r="AK44" s="38">
        <v>1.6280000000000003E-2</v>
      </c>
      <c r="AL44" s="38">
        <v>2.7E-2</v>
      </c>
      <c r="AM44" s="38">
        <v>1.6449000000000002E-2</v>
      </c>
      <c r="AN44" s="38">
        <v>2.2903E-2</v>
      </c>
      <c r="AO44" s="38">
        <v>2.2655999999999999E-2</v>
      </c>
      <c r="AP44" s="38">
        <v>2.5541000000000001E-2</v>
      </c>
      <c r="AQ44" s="38">
        <v>1.5559E-2</v>
      </c>
      <c r="AR44" s="38">
        <v>2.5440000000000001E-2</v>
      </c>
      <c r="AS44" s="38">
        <v>1.1618E-2</v>
      </c>
      <c r="AT44" s="38">
        <v>2.6713999999999998E-2</v>
      </c>
      <c r="AU44" s="38">
        <v>1.9188E-2</v>
      </c>
      <c r="AV44" s="38">
        <v>2.5359000000000003E-2</v>
      </c>
      <c r="AW44" s="38">
        <v>2.0596E-2</v>
      </c>
      <c r="AX44" s="38">
        <v>1.6797999999999997E-2</v>
      </c>
      <c r="AY44" s="38">
        <v>2.7E-2</v>
      </c>
      <c r="AZ44" s="38">
        <v>1.6345999999999999E-2</v>
      </c>
      <c r="BA44" s="38">
        <v>2.1893999999999997E-2</v>
      </c>
      <c r="BB44" s="38">
        <v>1.9684E-2</v>
      </c>
      <c r="BC44" s="38">
        <v>2.2561999999999999E-2</v>
      </c>
      <c r="BD44" s="38">
        <v>2.7E-2</v>
      </c>
      <c r="BE44" s="38">
        <v>2.2815999999999999E-2</v>
      </c>
      <c r="BF44" s="38">
        <v>2.6952E-2</v>
      </c>
      <c r="BG44" s="38">
        <v>2.7E-2</v>
      </c>
      <c r="BH44" s="38">
        <v>2.1419000000000001E-2</v>
      </c>
      <c r="BI44" s="38">
        <v>8.4329999999999995E-3</v>
      </c>
      <c r="BJ44" s="38">
        <v>2.3164000000000001E-2</v>
      </c>
      <c r="BK44" s="38">
        <v>2.4458999999999998E-2</v>
      </c>
      <c r="BL44" s="38">
        <v>2.7E-2</v>
      </c>
      <c r="BM44" s="38">
        <v>2.0833999999999998E-2</v>
      </c>
      <c r="BN44" s="38">
        <v>2.7E-2</v>
      </c>
      <c r="BO44" s="38">
        <v>1.5203E-2</v>
      </c>
      <c r="BP44" s="38">
        <v>2.1702000000000003E-2</v>
      </c>
      <c r="BQ44" s="38">
        <v>2.1759000000000001E-2</v>
      </c>
      <c r="BR44" s="38">
        <v>4.7000000000000002E-3</v>
      </c>
      <c r="BS44" s="38">
        <v>2.2309999999999999E-3</v>
      </c>
      <c r="BT44" s="38">
        <v>4.0750000000000005E-3</v>
      </c>
      <c r="BU44" s="38">
        <v>1.3811E-2</v>
      </c>
      <c r="BV44" s="38">
        <v>1.1775000000000001E-2</v>
      </c>
      <c r="BW44" s="38">
        <v>1.55E-2</v>
      </c>
      <c r="BX44" s="38">
        <v>1.6598999999999999E-2</v>
      </c>
      <c r="BY44" s="38">
        <v>2.3781E-2</v>
      </c>
      <c r="BZ44" s="38">
        <v>2.6312000000000002E-2</v>
      </c>
      <c r="CA44" s="38">
        <v>2.3040999999999999E-2</v>
      </c>
      <c r="CB44" s="38">
        <v>2.6251999999999998E-2</v>
      </c>
      <c r="CC44" s="38">
        <v>2.2199E-2</v>
      </c>
      <c r="CD44" s="38">
        <v>1.9519999999999999E-2</v>
      </c>
      <c r="CE44" s="38">
        <v>2.7E-2</v>
      </c>
      <c r="CF44" s="38">
        <v>2.2463E-2</v>
      </c>
      <c r="CG44" s="38">
        <v>2.7E-2</v>
      </c>
      <c r="CH44" s="38">
        <v>2.2187999999999999E-2</v>
      </c>
      <c r="CI44" s="38">
        <v>2.418E-2</v>
      </c>
      <c r="CJ44" s="38">
        <v>2.3469E-2</v>
      </c>
      <c r="CK44" s="38">
        <v>6.6010000000000001E-3</v>
      </c>
      <c r="CL44" s="38">
        <v>8.2289999999999985E-3</v>
      </c>
      <c r="CM44" s="38">
        <v>2.274E-3</v>
      </c>
      <c r="CN44" s="38">
        <v>2.7E-2</v>
      </c>
      <c r="CO44" s="38">
        <v>2.2359999999999998E-2</v>
      </c>
      <c r="CP44" s="38">
        <v>2.0548999999999998E-2</v>
      </c>
      <c r="CQ44" s="38">
        <v>1.2426999999999999E-2</v>
      </c>
      <c r="CR44" s="38">
        <v>1.6799999999999999E-3</v>
      </c>
      <c r="CS44" s="38">
        <v>2.2658000000000001E-2</v>
      </c>
      <c r="CT44" s="38">
        <v>8.5199999999999998E-3</v>
      </c>
      <c r="CU44" s="38">
        <v>1.9615999999999998E-2</v>
      </c>
      <c r="CV44" s="38">
        <v>1.0978999999999999E-2</v>
      </c>
      <c r="CW44" s="38">
        <v>1.7086999999999998E-2</v>
      </c>
      <c r="CX44" s="38">
        <v>2.1824000000000003E-2</v>
      </c>
      <c r="CY44" s="38">
        <v>2.7E-2</v>
      </c>
      <c r="CZ44" s="38">
        <v>2.6651000000000001E-2</v>
      </c>
      <c r="DA44" s="38">
        <v>2.7E-2</v>
      </c>
      <c r="DB44" s="38">
        <v>2.7E-2</v>
      </c>
      <c r="DC44" s="38">
        <v>1.7417999999999999E-2</v>
      </c>
      <c r="DD44" s="38">
        <v>3.4300000000000003E-3</v>
      </c>
      <c r="DE44" s="38">
        <v>1.145E-2</v>
      </c>
      <c r="DF44" s="38">
        <v>2.4213999999999999E-2</v>
      </c>
      <c r="DG44" s="38">
        <v>2.0452999999999999E-2</v>
      </c>
      <c r="DH44" s="38">
        <v>2.0516E-2</v>
      </c>
      <c r="DI44" s="38">
        <v>1.8844999999999997E-2</v>
      </c>
      <c r="DJ44" s="38">
        <v>2.0882999999999999E-2</v>
      </c>
      <c r="DK44" s="38">
        <v>1.5657999999999998E-2</v>
      </c>
      <c r="DL44" s="38">
        <v>2.1967E-2</v>
      </c>
      <c r="DM44" s="38">
        <v>1.9899E-2</v>
      </c>
      <c r="DN44" s="38">
        <v>2.7E-2</v>
      </c>
      <c r="DO44" s="38">
        <v>2.7E-2</v>
      </c>
      <c r="DP44" s="38">
        <v>2.7E-2</v>
      </c>
      <c r="DQ44" s="38">
        <v>2.4545000000000001E-2</v>
      </c>
      <c r="DR44" s="38">
        <v>2.4417000000000001E-2</v>
      </c>
      <c r="DS44" s="38">
        <v>2.5923999999999999E-2</v>
      </c>
      <c r="DT44" s="38">
        <v>2.1728999999999998E-2</v>
      </c>
      <c r="DU44" s="38">
        <v>2.7E-2</v>
      </c>
      <c r="DV44" s="38">
        <v>2.7E-2</v>
      </c>
      <c r="DW44" s="38">
        <v>2.1996999999999999E-2</v>
      </c>
      <c r="DX44" s="38">
        <v>1.8931E-2</v>
      </c>
      <c r="DY44" s="38">
        <v>1.2928E-2</v>
      </c>
      <c r="DZ44" s="38">
        <v>1.7662000000000001E-2</v>
      </c>
      <c r="EA44" s="38">
        <v>1.2173E-2</v>
      </c>
      <c r="EB44" s="38">
        <v>2.7E-2</v>
      </c>
      <c r="EC44" s="38">
        <v>2.6620999999999999E-2</v>
      </c>
      <c r="ED44" s="38">
        <v>4.4120000000000001E-3</v>
      </c>
      <c r="EE44" s="38">
        <v>2.7E-2</v>
      </c>
      <c r="EF44" s="38">
        <v>1.9594999999999998E-2</v>
      </c>
      <c r="EG44" s="38">
        <v>2.6536000000000001E-2</v>
      </c>
      <c r="EH44" s="38">
        <v>2.5053000000000002E-2</v>
      </c>
      <c r="EI44" s="38">
        <v>2.7E-2</v>
      </c>
      <c r="EJ44" s="38">
        <v>2.7E-2</v>
      </c>
      <c r="EK44" s="38">
        <v>5.7670000000000004E-3</v>
      </c>
      <c r="EL44" s="38">
        <v>2.1160000000000003E-3</v>
      </c>
      <c r="EM44" s="38">
        <v>1.6308E-2</v>
      </c>
      <c r="EN44" s="38">
        <v>2.7E-2</v>
      </c>
      <c r="EO44" s="38">
        <v>2.7E-2</v>
      </c>
      <c r="EP44" s="38">
        <v>2.0586E-2</v>
      </c>
      <c r="EQ44" s="38">
        <v>9.9850000000000008E-3</v>
      </c>
      <c r="ER44" s="38">
        <v>2.1283E-2</v>
      </c>
      <c r="ES44" s="38">
        <v>2.3557999999999999E-2</v>
      </c>
      <c r="ET44" s="38">
        <v>2.7E-2</v>
      </c>
      <c r="EU44" s="38">
        <v>2.7E-2</v>
      </c>
      <c r="EV44" s="38">
        <v>1.0964999999999999E-2</v>
      </c>
      <c r="EW44" s="38">
        <v>6.0530000000000002E-3</v>
      </c>
      <c r="EX44" s="38">
        <v>3.9100000000000003E-3</v>
      </c>
      <c r="EY44" s="38">
        <v>2.7E-2</v>
      </c>
      <c r="EZ44" s="38">
        <v>2.2942000000000001E-2</v>
      </c>
      <c r="FA44" s="38">
        <v>1.0666E-2</v>
      </c>
      <c r="FB44" s="38">
        <v>1.1505E-2</v>
      </c>
      <c r="FC44" s="38">
        <v>2.2550000000000001E-2</v>
      </c>
      <c r="FD44" s="38">
        <v>2.4437999999999998E-2</v>
      </c>
      <c r="FE44" s="38">
        <v>1.4180999999999999E-2</v>
      </c>
      <c r="FF44" s="38">
        <v>2.7E-2</v>
      </c>
      <c r="FG44" s="38">
        <v>2.7E-2</v>
      </c>
      <c r="FH44" s="38">
        <v>1.9771999999999998E-2</v>
      </c>
      <c r="FI44" s="38">
        <v>6.1999999999999998E-3</v>
      </c>
      <c r="FJ44" s="38">
        <v>1.9438E-2</v>
      </c>
      <c r="FK44" s="38">
        <v>1.0845E-2</v>
      </c>
      <c r="FL44" s="38">
        <v>2.7E-2</v>
      </c>
      <c r="FM44" s="38">
        <v>1.8414E-2</v>
      </c>
      <c r="FN44" s="38">
        <v>2.7E-2</v>
      </c>
      <c r="FO44" s="38">
        <v>5.6240000000000005E-3</v>
      </c>
      <c r="FP44" s="38">
        <v>1.2143000000000001E-2</v>
      </c>
      <c r="FQ44" s="38">
        <v>1.6879999999999999E-2</v>
      </c>
      <c r="FR44" s="38">
        <v>1.1564999999999999E-2</v>
      </c>
      <c r="FS44" s="38">
        <v>5.1450000000000003E-3</v>
      </c>
      <c r="FT44" s="38">
        <v>4.2929999999999999E-3</v>
      </c>
      <c r="FU44" s="38">
        <v>1.8345E-2</v>
      </c>
      <c r="FV44" s="38">
        <v>1.5032E-2</v>
      </c>
      <c r="FW44" s="38">
        <v>2.1498E-2</v>
      </c>
      <c r="FX44" s="38">
        <v>1.9675000000000002E-2</v>
      </c>
      <c r="FY44" s="38"/>
      <c r="FZ44" s="41"/>
      <c r="GA44" s="41"/>
      <c r="GB44" s="41"/>
      <c r="GC44" s="41"/>
      <c r="GD44" s="41"/>
      <c r="GE44" s="13"/>
    </row>
    <row r="45" spans="1:187" s="20" customFormat="1" x14ac:dyDescent="0.2">
      <c r="A45" s="7" t="s">
        <v>497</v>
      </c>
      <c r="B45" s="233" t="s">
        <v>498</v>
      </c>
      <c r="C45" s="13">
        <v>999999999</v>
      </c>
      <c r="D45" s="13">
        <v>999999999</v>
      </c>
      <c r="E45" s="13">
        <v>999999999</v>
      </c>
      <c r="F45" s="13">
        <v>999999999</v>
      </c>
      <c r="G45" s="13">
        <v>999999999</v>
      </c>
      <c r="H45" s="13">
        <v>999999999</v>
      </c>
      <c r="I45" s="13">
        <v>999999999</v>
      </c>
      <c r="J45" s="13">
        <v>999999999</v>
      </c>
      <c r="K45" s="13">
        <v>999999999</v>
      </c>
      <c r="L45" s="13">
        <v>999999999</v>
      </c>
      <c r="M45" s="13">
        <v>999999999</v>
      </c>
      <c r="N45" s="13">
        <v>125116347.66</v>
      </c>
      <c r="O45" s="13">
        <v>999999999</v>
      </c>
      <c r="P45" s="13">
        <v>999999999</v>
      </c>
      <c r="Q45" s="13">
        <v>999999999</v>
      </c>
      <c r="R45" s="13">
        <v>999999999</v>
      </c>
      <c r="S45" s="13">
        <v>999999999</v>
      </c>
      <c r="T45" s="13">
        <v>999999999</v>
      </c>
      <c r="U45" s="13">
        <v>999999999</v>
      </c>
      <c r="V45" s="13">
        <v>999999999</v>
      </c>
      <c r="W45" s="13">
        <v>999999999</v>
      </c>
      <c r="X45" s="13">
        <v>999999999</v>
      </c>
      <c r="Y45" s="13">
        <v>999999999</v>
      </c>
      <c r="Z45" s="13">
        <v>999999999</v>
      </c>
      <c r="AA45" s="13">
        <v>999999999</v>
      </c>
      <c r="AB45" s="13">
        <v>999999999</v>
      </c>
      <c r="AC45" s="13">
        <v>999999999</v>
      </c>
      <c r="AD45" s="13">
        <v>999999999</v>
      </c>
      <c r="AE45" s="13">
        <v>999999999</v>
      </c>
      <c r="AF45" s="13">
        <v>999999999</v>
      </c>
      <c r="AG45" s="13">
        <v>999999999</v>
      </c>
      <c r="AH45" s="13">
        <v>999999999</v>
      </c>
      <c r="AI45" s="13">
        <v>999999999</v>
      </c>
      <c r="AJ45" s="13">
        <v>999999999</v>
      </c>
      <c r="AK45" s="13">
        <v>999999999</v>
      </c>
      <c r="AL45" s="13">
        <v>999999999</v>
      </c>
      <c r="AM45" s="13">
        <v>999999999</v>
      </c>
      <c r="AN45" s="13">
        <v>999999999</v>
      </c>
      <c r="AO45" s="13">
        <v>999999999</v>
      </c>
      <c r="AP45" s="13">
        <v>999999999</v>
      </c>
      <c r="AQ45" s="13">
        <v>999999999</v>
      </c>
      <c r="AR45" s="13">
        <v>999999999</v>
      </c>
      <c r="AS45" s="13">
        <v>999999999</v>
      </c>
      <c r="AT45" s="13">
        <v>999999999</v>
      </c>
      <c r="AU45" s="13">
        <v>999999999</v>
      </c>
      <c r="AV45" s="13">
        <v>999999999</v>
      </c>
      <c r="AW45" s="13">
        <v>999999999</v>
      </c>
      <c r="AX45" s="13">
        <v>999999999</v>
      </c>
      <c r="AY45" s="13">
        <v>999999999</v>
      </c>
      <c r="AZ45" s="13">
        <v>10620305.789999999</v>
      </c>
      <c r="BA45" s="13">
        <v>999999999</v>
      </c>
      <c r="BB45" s="13">
        <v>999999999</v>
      </c>
      <c r="BC45" s="13">
        <v>59869872.060000002</v>
      </c>
      <c r="BD45" s="13">
        <v>999999999</v>
      </c>
      <c r="BE45" s="13">
        <v>999999999</v>
      </c>
      <c r="BF45" s="13">
        <v>999999999</v>
      </c>
      <c r="BG45" s="13">
        <v>999999999</v>
      </c>
      <c r="BH45" s="13">
        <v>999999999</v>
      </c>
      <c r="BI45" s="13">
        <v>999999999</v>
      </c>
      <c r="BJ45" s="13">
        <v>999999999</v>
      </c>
      <c r="BK45" s="13">
        <v>999999999</v>
      </c>
      <c r="BL45" s="13">
        <v>999999999</v>
      </c>
      <c r="BM45" s="13">
        <v>999999999</v>
      </c>
      <c r="BN45" s="13">
        <v>999999999</v>
      </c>
      <c r="BO45" s="13">
        <v>999999999</v>
      </c>
      <c r="BP45" s="13">
        <v>999999999</v>
      </c>
      <c r="BQ45" s="13">
        <v>999999999</v>
      </c>
      <c r="BR45" s="13">
        <v>999999999</v>
      </c>
      <c r="BS45" s="13">
        <v>999999999</v>
      </c>
      <c r="BT45" s="13">
        <v>999999999</v>
      </c>
      <c r="BU45" s="13">
        <v>999999999</v>
      </c>
      <c r="BV45" s="13">
        <v>999999999</v>
      </c>
      <c r="BW45" s="13">
        <v>999999999</v>
      </c>
      <c r="BX45" s="13">
        <v>999999999</v>
      </c>
      <c r="BY45" s="13">
        <v>999999999</v>
      </c>
      <c r="BZ45" s="13">
        <v>999999999</v>
      </c>
      <c r="CA45" s="13">
        <v>999999999</v>
      </c>
      <c r="CB45" s="13">
        <v>999999999</v>
      </c>
      <c r="CC45" s="13">
        <v>999999999</v>
      </c>
      <c r="CD45" s="13">
        <v>999999999</v>
      </c>
      <c r="CE45" s="13">
        <v>999999999</v>
      </c>
      <c r="CF45" s="13">
        <v>999999999</v>
      </c>
      <c r="CG45" s="13">
        <v>999999999</v>
      </c>
      <c r="CH45" s="13">
        <v>999999999</v>
      </c>
      <c r="CI45" s="13">
        <v>999999999</v>
      </c>
      <c r="CJ45" s="13">
        <v>999999999</v>
      </c>
      <c r="CK45" s="13">
        <v>999999999</v>
      </c>
      <c r="CL45" s="13">
        <v>999999999</v>
      </c>
      <c r="CM45" s="13">
        <v>999999999</v>
      </c>
      <c r="CN45" s="13">
        <v>999999999</v>
      </c>
      <c r="CO45" s="13">
        <v>999999999</v>
      </c>
      <c r="CP45" s="13">
        <v>999999999</v>
      </c>
      <c r="CQ45" s="13">
        <v>999999999</v>
      </c>
      <c r="CR45" s="13">
        <v>999999999</v>
      </c>
      <c r="CS45" s="13">
        <v>999999999</v>
      </c>
      <c r="CT45" s="13">
        <v>999999999</v>
      </c>
      <c r="CU45" s="13">
        <v>999999999</v>
      </c>
      <c r="CV45" s="13">
        <v>999999999</v>
      </c>
      <c r="CW45" s="13">
        <v>999999999</v>
      </c>
      <c r="CX45" s="13">
        <v>999999999</v>
      </c>
      <c r="CY45" s="13">
        <v>999999999</v>
      </c>
      <c r="CZ45" s="13">
        <v>999999999</v>
      </c>
      <c r="DA45" s="13">
        <v>999999999</v>
      </c>
      <c r="DB45" s="13">
        <v>999999999</v>
      </c>
      <c r="DC45" s="13">
        <v>999999999</v>
      </c>
      <c r="DD45" s="13">
        <v>999999999</v>
      </c>
      <c r="DE45" s="13">
        <v>999999999</v>
      </c>
      <c r="DF45" s="13">
        <v>999999999</v>
      </c>
      <c r="DG45" s="13">
        <v>999999999</v>
      </c>
      <c r="DH45" s="13">
        <v>999999999</v>
      </c>
      <c r="DI45" s="13">
        <v>999999999</v>
      </c>
      <c r="DJ45" s="13">
        <v>999999999</v>
      </c>
      <c r="DK45" s="13">
        <v>999999999</v>
      </c>
      <c r="DL45" s="13">
        <v>999999999</v>
      </c>
      <c r="DM45" s="13">
        <v>999999999</v>
      </c>
      <c r="DN45" s="13">
        <v>999999999</v>
      </c>
      <c r="DO45" s="13">
        <v>999999999</v>
      </c>
      <c r="DP45" s="13">
        <v>999999999</v>
      </c>
      <c r="DQ45" s="13">
        <v>999999999</v>
      </c>
      <c r="DR45" s="13">
        <v>999999999</v>
      </c>
      <c r="DS45" s="13">
        <v>999999999</v>
      </c>
      <c r="DT45" s="13">
        <v>999999999</v>
      </c>
      <c r="DU45" s="13">
        <v>999999999</v>
      </c>
      <c r="DV45" s="13">
        <v>999999999</v>
      </c>
      <c r="DW45" s="13">
        <v>999999999</v>
      </c>
      <c r="DX45" s="13">
        <v>999999999</v>
      </c>
      <c r="DY45" s="13">
        <v>999999999</v>
      </c>
      <c r="DZ45" s="13">
        <v>999999999</v>
      </c>
      <c r="EA45" s="13">
        <v>999999999</v>
      </c>
      <c r="EB45" s="13">
        <v>999999999</v>
      </c>
      <c r="EC45" s="13">
        <v>999999999</v>
      </c>
      <c r="ED45" s="13">
        <v>999999999</v>
      </c>
      <c r="EE45" s="13">
        <v>999999999</v>
      </c>
      <c r="EF45" s="13">
        <v>999999999</v>
      </c>
      <c r="EG45" s="13">
        <v>999999999</v>
      </c>
      <c r="EH45" s="13">
        <v>999999999</v>
      </c>
      <c r="EI45" s="13">
        <v>999999999</v>
      </c>
      <c r="EJ45" s="13">
        <v>999999999</v>
      </c>
      <c r="EK45" s="13">
        <v>999999999</v>
      </c>
      <c r="EL45" s="13">
        <v>999999999</v>
      </c>
      <c r="EM45" s="13">
        <v>999999999</v>
      </c>
      <c r="EN45" s="13">
        <v>999999999</v>
      </c>
      <c r="EO45" s="13">
        <v>999999999</v>
      </c>
      <c r="EP45" s="13">
        <v>999999999</v>
      </c>
      <c r="EQ45" s="13">
        <v>8738415.0099999998</v>
      </c>
      <c r="ER45" s="13">
        <v>999999999</v>
      </c>
      <c r="ES45" s="13">
        <v>999999999</v>
      </c>
      <c r="ET45" s="13">
        <v>999999999</v>
      </c>
      <c r="EU45" s="13">
        <v>999999999</v>
      </c>
      <c r="EV45" s="13">
        <v>999999999</v>
      </c>
      <c r="EW45" s="13">
        <v>999999999</v>
      </c>
      <c r="EX45" s="13">
        <v>999999999</v>
      </c>
      <c r="EY45" s="13">
        <v>999999999</v>
      </c>
      <c r="EZ45" s="13">
        <v>999999999</v>
      </c>
      <c r="FA45" s="13">
        <v>999999999</v>
      </c>
      <c r="FB45" s="13">
        <v>999999999</v>
      </c>
      <c r="FC45" s="13">
        <v>999999999</v>
      </c>
      <c r="FD45" s="13">
        <v>999999999</v>
      </c>
      <c r="FE45" s="13">
        <v>999999999</v>
      </c>
      <c r="FF45" s="13">
        <v>999999999</v>
      </c>
      <c r="FG45" s="13">
        <v>999999999</v>
      </c>
      <c r="FH45" s="13">
        <v>999999999</v>
      </c>
      <c r="FI45" s="13">
        <v>999999999</v>
      </c>
      <c r="FJ45" s="13">
        <v>999999999</v>
      </c>
      <c r="FK45" s="13">
        <v>999999999</v>
      </c>
      <c r="FL45" s="13">
        <v>999999999</v>
      </c>
      <c r="FM45" s="13">
        <v>999999999</v>
      </c>
      <c r="FN45" s="13">
        <v>999999999</v>
      </c>
      <c r="FO45" s="13">
        <v>999999999</v>
      </c>
      <c r="FP45" s="13">
        <v>999999999</v>
      </c>
      <c r="FQ45" s="13">
        <v>999999999</v>
      </c>
      <c r="FR45" s="13">
        <v>999999999</v>
      </c>
      <c r="FS45" s="13">
        <v>999999999</v>
      </c>
      <c r="FT45" s="13">
        <v>999999999</v>
      </c>
      <c r="FU45" s="13">
        <v>999999999</v>
      </c>
      <c r="FV45" s="13">
        <v>999999999</v>
      </c>
      <c r="FW45" s="13">
        <v>999999999</v>
      </c>
      <c r="FX45" s="13">
        <v>999999999</v>
      </c>
      <c r="FY45" s="41"/>
      <c r="FZ45" s="46">
        <f>SUM(C45:FX45)</f>
        <v>174204344766.52002</v>
      </c>
      <c r="GA45" s="41"/>
      <c r="GB45" s="41"/>
      <c r="GC45" s="46"/>
      <c r="GD45" s="46"/>
      <c r="GE45" s="49"/>
    </row>
    <row r="46" spans="1:187" s="20" customFormat="1" x14ac:dyDescent="0.2">
      <c r="A46" s="13"/>
      <c r="B46" s="13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 t="s">
        <v>499</v>
      </c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>
        <f>BT43*0</f>
        <v>0</v>
      </c>
      <c r="BU46" s="41"/>
      <c r="BV46" s="41"/>
      <c r="BW46" s="53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 t="s">
        <v>499</v>
      </c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54"/>
    </row>
    <row r="47" spans="1:187" s="20" customFormat="1" ht="15.75" x14ac:dyDescent="0.25">
      <c r="A47" s="13"/>
      <c r="B47" s="39" t="s">
        <v>500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13"/>
    </row>
    <row r="48" spans="1:187" s="20" customFormat="1" x14ac:dyDescent="0.2">
      <c r="A48" s="7" t="s">
        <v>501</v>
      </c>
      <c r="B48" s="13" t="s">
        <v>502</v>
      </c>
      <c r="C48" s="41">
        <v>74636882.719999999</v>
      </c>
      <c r="D48" s="41">
        <v>364338782.17000002</v>
      </c>
      <c r="E48" s="41">
        <v>72698665.680000007</v>
      </c>
      <c r="F48" s="41">
        <v>159686578.85999998</v>
      </c>
      <c r="G48" s="41">
        <v>9519297.0800000001</v>
      </c>
      <c r="H48" s="41">
        <v>8992066.6799999997</v>
      </c>
      <c r="I48" s="41">
        <v>94798397.439999998</v>
      </c>
      <c r="J48" s="41">
        <v>20531486.52</v>
      </c>
      <c r="K48" s="41">
        <v>3494898.62</v>
      </c>
      <c r="L48" s="41">
        <v>23855635.950000003</v>
      </c>
      <c r="M48" s="41">
        <v>14103676.25</v>
      </c>
      <c r="N48" s="41">
        <v>468612594.66000003</v>
      </c>
      <c r="O48" s="41">
        <v>125450156.66</v>
      </c>
      <c r="P48" s="41">
        <v>2838193.37</v>
      </c>
      <c r="Q48" s="41">
        <v>368075734.57999998</v>
      </c>
      <c r="R48" s="41">
        <v>23521857</v>
      </c>
      <c r="S48" s="41">
        <v>14862182.039999999</v>
      </c>
      <c r="T48" s="41">
        <v>2311127.27</v>
      </c>
      <c r="U48" s="41">
        <v>947777.03</v>
      </c>
      <c r="V48" s="41">
        <v>3369674.6300000004</v>
      </c>
      <c r="W48" s="41">
        <v>910860.01</v>
      </c>
      <c r="X48" s="41">
        <v>899738.57</v>
      </c>
      <c r="Y48" s="41">
        <v>20693512.939999998</v>
      </c>
      <c r="Z48" s="41">
        <v>3007950.13</v>
      </c>
      <c r="AA48" s="41">
        <v>261780157.72</v>
      </c>
      <c r="AB48" s="41">
        <v>263061532.63</v>
      </c>
      <c r="AC48" s="41">
        <v>9036791.7799999993</v>
      </c>
      <c r="AD48" s="41">
        <v>11293714.279999999</v>
      </c>
      <c r="AE48" s="41">
        <v>1704762.76</v>
      </c>
      <c r="AF48" s="41">
        <v>2545050.1799999997</v>
      </c>
      <c r="AG48" s="41">
        <v>7330007.8700000001</v>
      </c>
      <c r="AH48" s="41">
        <v>9169405.8800000008</v>
      </c>
      <c r="AI48" s="41">
        <v>3898405.74</v>
      </c>
      <c r="AJ48" s="41">
        <v>2790267.4699999997</v>
      </c>
      <c r="AK48" s="41">
        <v>3016303.29</v>
      </c>
      <c r="AL48" s="41">
        <v>3413878.2600000002</v>
      </c>
      <c r="AM48" s="41">
        <v>4425597.3199999994</v>
      </c>
      <c r="AN48" s="41">
        <v>4007450.47</v>
      </c>
      <c r="AO48" s="41">
        <v>40255240.900000006</v>
      </c>
      <c r="AP48" s="41">
        <v>807552982.95000005</v>
      </c>
      <c r="AQ48" s="41">
        <v>3225697.71</v>
      </c>
      <c r="AR48" s="41">
        <v>554568375.36000001</v>
      </c>
      <c r="AS48" s="41">
        <v>63786376.090000004</v>
      </c>
      <c r="AT48" s="41">
        <v>20139100.669999998</v>
      </c>
      <c r="AU48" s="41">
        <v>3357323.63</v>
      </c>
      <c r="AV48" s="41">
        <v>3696776.42</v>
      </c>
      <c r="AW48" s="41">
        <v>3149591.81</v>
      </c>
      <c r="AX48" s="41">
        <v>986893.94</v>
      </c>
      <c r="AY48" s="41">
        <v>4708668.3899999997</v>
      </c>
      <c r="AZ48" s="41">
        <v>103764537.84</v>
      </c>
      <c r="BA48" s="41">
        <v>76224114.414999992</v>
      </c>
      <c r="BB48" s="41">
        <v>65986269.379999995</v>
      </c>
      <c r="BC48" s="41">
        <v>263323939.22</v>
      </c>
      <c r="BD48" s="41">
        <v>42221424.519000001</v>
      </c>
      <c r="BE48" s="41">
        <v>12961253.32</v>
      </c>
      <c r="BF48" s="41">
        <v>208268500.06599998</v>
      </c>
      <c r="BG48" s="41">
        <v>9620968.9299999997</v>
      </c>
      <c r="BH48" s="41">
        <v>6040312.2400000002</v>
      </c>
      <c r="BI48" s="41">
        <v>3306529.13</v>
      </c>
      <c r="BJ48" s="41">
        <v>54653085.460000001</v>
      </c>
      <c r="BK48" s="41">
        <v>200780060.34999999</v>
      </c>
      <c r="BL48" s="41">
        <v>2878579.29</v>
      </c>
      <c r="BM48" s="41">
        <v>3497987.17</v>
      </c>
      <c r="BN48" s="41">
        <v>30810914.018999998</v>
      </c>
      <c r="BO48" s="41">
        <v>11814988.950000001</v>
      </c>
      <c r="BP48" s="41">
        <v>2919182.6999999997</v>
      </c>
      <c r="BQ48" s="41">
        <v>56319401.120000005</v>
      </c>
      <c r="BR48" s="41">
        <v>40693858.769999996</v>
      </c>
      <c r="BS48" s="41">
        <v>10892898.810000001</v>
      </c>
      <c r="BT48" s="41">
        <v>4655577.1899999995</v>
      </c>
      <c r="BU48" s="41">
        <v>4566543.1399999997</v>
      </c>
      <c r="BV48" s="41">
        <v>11679295.41</v>
      </c>
      <c r="BW48" s="41">
        <v>17502426.640000001</v>
      </c>
      <c r="BX48" s="41">
        <v>1587225.9700000002</v>
      </c>
      <c r="BY48" s="41">
        <v>5076331.58</v>
      </c>
      <c r="BZ48" s="41">
        <v>2861583.18</v>
      </c>
      <c r="CA48" s="41">
        <v>2620460.23</v>
      </c>
      <c r="CB48" s="41">
        <v>706409258.67999995</v>
      </c>
      <c r="CC48" s="41">
        <v>2480816.77</v>
      </c>
      <c r="CD48" s="41">
        <v>985032.58</v>
      </c>
      <c r="CE48" s="41">
        <v>2371559.25</v>
      </c>
      <c r="CF48" s="41">
        <v>1804061.6199999999</v>
      </c>
      <c r="CG48" s="41">
        <v>2856439.78</v>
      </c>
      <c r="CH48" s="41">
        <v>1757175.6</v>
      </c>
      <c r="CI48" s="41">
        <v>6645051.9899999993</v>
      </c>
      <c r="CJ48" s="41">
        <v>9106474.4100000001</v>
      </c>
      <c r="CK48" s="41">
        <v>49534884.780000001</v>
      </c>
      <c r="CL48" s="41">
        <v>12510678.449999999</v>
      </c>
      <c r="CM48" s="41">
        <v>8412117.3399999999</v>
      </c>
      <c r="CN48" s="41">
        <v>257455408.73499998</v>
      </c>
      <c r="CO48" s="41">
        <v>128418992.065</v>
      </c>
      <c r="CP48" s="41">
        <v>9874528.0099999998</v>
      </c>
      <c r="CQ48" s="41">
        <v>9676769.5</v>
      </c>
      <c r="CR48" s="41">
        <v>2670052.27</v>
      </c>
      <c r="CS48" s="41">
        <v>3932540.97</v>
      </c>
      <c r="CT48" s="41">
        <v>1823700.92</v>
      </c>
      <c r="CU48" s="41">
        <v>3844657.87</v>
      </c>
      <c r="CV48" s="41">
        <v>857399.69</v>
      </c>
      <c r="CW48" s="41">
        <v>2688625.92</v>
      </c>
      <c r="CX48" s="41">
        <v>4738159.3</v>
      </c>
      <c r="CY48" s="41">
        <v>921680.97000000009</v>
      </c>
      <c r="CZ48" s="41">
        <v>18297447.380000003</v>
      </c>
      <c r="DA48" s="41">
        <v>2660895.15</v>
      </c>
      <c r="DB48" s="41">
        <v>3559433.93</v>
      </c>
      <c r="DC48" s="41">
        <v>2395222.86</v>
      </c>
      <c r="DD48" s="41">
        <v>2461829.9</v>
      </c>
      <c r="DE48" s="41">
        <v>4387266.8099999996</v>
      </c>
      <c r="DF48" s="41">
        <v>185263696.10799998</v>
      </c>
      <c r="DG48" s="41">
        <v>1635358.3</v>
      </c>
      <c r="DH48" s="41">
        <v>17801241.603</v>
      </c>
      <c r="DI48" s="41">
        <v>23275805</v>
      </c>
      <c r="DJ48" s="41">
        <v>6561034.5599999996</v>
      </c>
      <c r="DK48" s="41">
        <v>4536661.1900000004</v>
      </c>
      <c r="DL48" s="41">
        <v>52074081.409999996</v>
      </c>
      <c r="DM48" s="41">
        <v>3757708.2399999998</v>
      </c>
      <c r="DN48" s="41">
        <v>13360209.369999999</v>
      </c>
      <c r="DO48" s="41">
        <v>28498195.830000002</v>
      </c>
      <c r="DP48" s="41">
        <v>2985120.73</v>
      </c>
      <c r="DQ48" s="41">
        <v>6119529.6500000004</v>
      </c>
      <c r="DR48" s="41">
        <v>13215030.9</v>
      </c>
      <c r="DS48" s="41">
        <v>7787834.5999999996</v>
      </c>
      <c r="DT48" s="41">
        <v>2283177.27</v>
      </c>
      <c r="DU48" s="41">
        <v>4148227.84</v>
      </c>
      <c r="DV48" s="41">
        <v>2902449.1999999997</v>
      </c>
      <c r="DW48" s="41">
        <v>3898335.5</v>
      </c>
      <c r="DX48" s="41">
        <v>2846680.94</v>
      </c>
      <c r="DY48" s="41">
        <v>4098449.84</v>
      </c>
      <c r="DZ48" s="41">
        <v>8601399.1099999994</v>
      </c>
      <c r="EA48" s="41">
        <v>6404904.4500000002</v>
      </c>
      <c r="EB48" s="41">
        <v>5524806.2300000004</v>
      </c>
      <c r="EC48" s="41">
        <v>3499379.79</v>
      </c>
      <c r="ED48" s="41">
        <v>19031472.560000002</v>
      </c>
      <c r="EE48" s="41">
        <v>2750396.4000000004</v>
      </c>
      <c r="EF48" s="41">
        <v>13295429.300000001</v>
      </c>
      <c r="EG48" s="41">
        <v>3255126.6</v>
      </c>
      <c r="EH48" s="41">
        <v>2931031.17</v>
      </c>
      <c r="EI48" s="41">
        <v>150615239.92000002</v>
      </c>
      <c r="EJ48" s="41">
        <v>80901468.473000005</v>
      </c>
      <c r="EK48" s="41">
        <v>6456223.8200000003</v>
      </c>
      <c r="EL48" s="41">
        <v>4512632.4000000004</v>
      </c>
      <c r="EM48" s="41">
        <v>4362804.7399999993</v>
      </c>
      <c r="EN48" s="41">
        <v>9956045.0099999998</v>
      </c>
      <c r="EO48" s="41">
        <v>4022715.8699999996</v>
      </c>
      <c r="EP48" s="41">
        <v>4472717.54</v>
      </c>
      <c r="EQ48" s="41">
        <v>24207069.390000001</v>
      </c>
      <c r="ER48" s="41">
        <v>4066763.0700000003</v>
      </c>
      <c r="ES48" s="41">
        <v>2114271.1100000003</v>
      </c>
      <c r="ET48" s="41">
        <v>3409018.6799999997</v>
      </c>
      <c r="EU48" s="41">
        <v>6499864.6099999994</v>
      </c>
      <c r="EV48" s="41">
        <v>1259566.2999999998</v>
      </c>
      <c r="EW48" s="41">
        <v>10774374.9</v>
      </c>
      <c r="EX48" s="41">
        <v>3249012.01</v>
      </c>
      <c r="EY48" s="41">
        <v>4605933.05</v>
      </c>
      <c r="EZ48" s="41">
        <v>2199486.7199999997</v>
      </c>
      <c r="FA48" s="41">
        <v>31374849.239999998</v>
      </c>
      <c r="FB48" s="41">
        <v>4047552.4899999998</v>
      </c>
      <c r="FC48" s="41">
        <v>19666262.68</v>
      </c>
      <c r="FD48" s="41">
        <v>4045665.0500000003</v>
      </c>
      <c r="FE48" s="41">
        <v>1807425.3499999999</v>
      </c>
      <c r="FF48" s="41">
        <v>3071949.5</v>
      </c>
      <c r="FG48" s="41">
        <v>1972075.05</v>
      </c>
      <c r="FH48" s="41">
        <v>1627240.23</v>
      </c>
      <c r="FI48" s="41">
        <v>16286430.67</v>
      </c>
      <c r="FJ48" s="41">
        <v>16332887.74</v>
      </c>
      <c r="FK48" s="41">
        <v>20006938.68</v>
      </c>
      <c r="FL48" s="41">
        <v>54347838.899999999</v>
      </c>
      <c r="FM48" s="41">
        <v>32033106.476999998</v>
      </c>
      <c r="FN48" s="41">
        <v>190056889.82000002</v>
      </c>
      <c r="FO48" s="41">
        <v>10153187.199999999</v>
      </c>
      <c r="FP48" s="41">
        <v>21125241.030000001</v>
      </c>
      <c r="FQ48" s="41">
        <v>8487219.4000000004</v>
      </c>
      <c r="FR48" s="41">
        <v>2548848.9099999997</v>
      </c>
      <c r="FS48" s="41">
        <v>2777035.23</v>
      </c>
      <c r="FT48" s="41">
        <v>1435226.51</v>
      </c>
      <c r="FU48" s="41">
        <v>7875578.0700000003</v>
      </c>
      <c r="FV48" s="41">
        <v>6436398.3100000005</v>
      </c>
      <c r="FW48" s="41">
        <v>2880237.5100000002</v>
      </c>
      <c r="FX48" s="41">
        <v>1184430.1400000001</v>
      </c>
      <c r="FY48" s="41"/>
      <c r="FZ48" s="41">
        <f>SUM(C48:FX48)</f>
        <v>7739732988.4099989</v>
      </c>
      <c r="GA48" s="55"/>
      <c r="GB48" s="55"/>
      <c r="GC48" s="41"/>
      <c r="GD48" s="41"/>
      <c r="GE48" s="54"/>
    </row>
    <row r="49" spans="1:187" s="20" customFormat="1" x14ac:dyDescent="0.2">
      <c r="A49" s="7" t="s">
        <v>503</v>
      </c>
      <c r="B49" s="13" t="s">
        <v>504</v>
      </c>
      <c r="C49" s="41">
        <v>8839.67</v>
      </c>
      <c r="D49" s="41">
        <v>8697.8700000000008</v>
      </c>
      <c r="E49" s="41">
        <v>9241.5499999999993</v>
      </c>
      <c r="F49" s="41">
        <v>8589.27</v>
      </c>
      <c r="G49" s="41">
        <v>9225.91</v>
      </c>
      <c r="H49" s="41">
        <v>9204.7000000000007</v>
      </c>
      <c r="I49" s="41">
        <v>9120.23</v>
      </c>
      <c r="J49" s="41">
        <v>8671.49</v>
      </c>
      <c r="K49" s="41">
        <v>11791.16</v>
      </c>
      <c r="L49" s="41">
        <v>9209.25</v>
      </c>
      <c r="M49" s="41">
        <v>10466.549999999999</v>
      </c>
      <c r="N49" s="41">
        <v>8863.5400000000009</v>
      </c>
      <c r="O49" s="41">
        <v>8567.42</v>
      </c>
      <c r="P49" s="41">
        <v>15767.74</v>
      </c>
      <c r="Q49" s="41">
        <v>9282.2999999999993</v>
      </c>
      <c r="R49" s="41">
        <v>8505.4599999999991</v>
      </c>
      <c r="S49" s="41">
        <v>8993.76</v>
      </c>
      <c r="T49" s="41">
        <v>15346.13</v>
      </c>
      <c r="U49" s="41">
        <v>18403.439999999999</v>
      </c>
      <c r="V49" s="41">
        <v>11551.85</v>
      </c>
      <c r="W49" s="41">
        <v>18217.2</v>
      </c>
      <c r="X49" s="41">
        <v>17994.77</v>
      </c>
      <c r="Y49" s="41">
        <v>9026.61</v>
      </c>
      <c r="Z49" s="41">
        <v>12302.45</v>
      </c>
      <c r="AA49" s="41">
        <v>8671.52</v>
      </c>
      <c r="AB49" s="41">
        <v>8829.2900000000009</v>
      </c>
      <c r="AC49" s="41">
        <v>9014.26</v>
      </c>
      <c r="AD49" s="41">
        <v>8761.61</v>
      </c>
      <c r="AE49" s="41">
        <v>16235.84</v>
      </c>
      <c r="AF49" s="41">
        <v>15113.12</v>
      </c>
      <c r="AG49" s="41">
        <v>9572.9500000000007</v>
      </c>
      <c r="AH49" s="41">
        <v>8835.43</v>
      </c>
      <c r="AI49" s="41">
        <v>10834.92</v>
      </c>
      <c r="AJ49" s="41">
        <v>14397.66</v>
      </c>
      <c r="AK49" s="41">
        <v>13906.42</v>
      </c>
      <c r="AL49" s="41">
        <v>12280.14</v>
      </c>
      <c r="AM49" s="41">
        <v>9931.77</v>
      </c>
      <c r="AN49" s="41">
        <v>11128.72</v>
      </c>
      <c r="AO49" s="41">
        <v>8600.26</v>
      </c>
      <c r="AP49" s="41">
        <v>9214.0400000000009</v>
      </c>
      <c r="AQ49" s="41">
        <v>13576.17</v>
      </c>
      <c r="AR49" s="41">
        <v>8596.1200000000008</v>
      </c>
      <c r="AS49" s="41">
        <v>9240.65</v>
      </c>
      <c r="AT49" s="41">
        <v>8815.93</v>
      </c>
      <c r="AU49" s="41">
        <v>13494.07</v>
      </c>
      <c r="AV49" s="41">
        <v>12339.04</v>
      </c>
      <c r="AW49" s="41">
        <v>14098.44</v>
      </c>
      <c r="AX49" s="41">
        <v>19737.88</v>
      </c>
      <c r="AY49" s="41">
        <v>10265.25</v>
      </c>
      <c r="AZ49" s="41">
        <v>9062.9599999999991</v>
      </c>
      <c r="BA49" s="41">
        <v>8451.9699999999993</v>
      </c>
      <c r="BB49" s="41">
        <v>8452.19</v>
      </c>
      <c r="BC49" s="41">
        <v>8774.7199999999993</v>
      </c>
      <c r="BD49" s="41">
        <v>8452.23</v>
      </c>
      <c r="BE49" s="41">
        <v>9054.32</v>
      </c>
      <c r="BF49" s="41">
        <v>8443.14</v>
      </c>
      <c r="BG49" s="41">
        <v>9319.0300000000007</v>
      </c>
      <c r="BH49" s="41">
        <v>9667.59</v>
      </c>
      <c r="BI49" s="41">
        <v>13568.03</v>
      </c>
      <c r="BJ49" s="41">
        <v>8454.99</v>
      </c>
      <c r="BK49" s="41">
        <v>8484.58</v>
      </c>
      <c r="BL49" s="41">
        <v>14746.82</v>
      </c>
      <c r="BM49" s="41">
        <v>12360.38</v>
      </c>
      <c r="BN49" s="41">
        <v>8452.23</v>
      </c>
      <c r="BO49" s="41">
        <v>8839.58</v>
      </c>
      <c r="BP49" s="41">
        <v>14219.11</v>
      </c>
      <c r="BQ49" s="41">
        <v>9182.56</v>
      </c>
      <c r="BR49" s="41">
        <v>8583.75</v>
      </c>
      <c r="BS49" s="41">
        <v>9362.99</v>
      </c>
      <c r="BT49" s="41">
        <v>10542.52</v>
      </c>
      <c r="BU49" s="41">
        <v>10852.05</v>
      </c>
      <c r="BV49" s="41">
        <v>8966.83</v>
      </c>
      <c r="BW49" s="41">
        <v>8805.3700000000008</v>
      </c>
      <c r="BX49" s="41">
        <v>18181.28</v>
      </c>
      <c r="BY49" s="41">
        <v>9818.82</v>
      </c>
      <c r="BZ49" s="41">
        <v>13440.97</v>
      </c>
      <c r="CA49" s="41">
        <v>15432.63</v>
      </c>
      <c r="CB49" s="41">
        <v>8689.49</v>
      </c>
      <c r="CC49" s="41">
        <v>14135.71</v>
      </c>
      <c r="CD49" s="41">
        <v>17496.14</v>
      </c>
      <c r="CE49" s="41">
        <v>14721.04</v>
      </c>
      <c r="CF49" s="41">
        <v>15606.07</v>
      </c>
      <c r="CG49" s="41">
        <v>13230.38</v>
      </c>
      <c r="CH49" s="41">
        <v>16671.5</v>
      </c>
      <c r="CI49" s="41">
        <v>9226.68</v>
      </c>
      <c r="CJ49" s="41">
        <v>9311.32</v>
      </c>
      <c r="CK49" s="41">
        <v>8734.31</v>
      </c>
      <c r="CL49" s="41">
        <v>9208.51</v>
      </c>
      <c r="CM49" s="41">
        <v>10064.75</v>
      </c>
      <c r="CN49" s="41">
        <v>8449.61</v>
      </c>
      <c r="CO49" s="41">
        <v>8451.68</v>
      </c>
      <c r="CP49" s="41">
        <v>9277.9599999999991</v>
      </c>
      <c r="CQ49" s="41">
        <v>9437.99</v>
      </c>
      <c r="CR49" s="41">
        <v>14767.99</v>
      </c>
      <c r="CS49" s="41">
        <v>10715.37</v>
      </c>
      <c r="CT49" s="41">
        <v>16474.259999999998</v>
      </c>
      <c r="CU49" s="41">
        <v>8377.99</v>
      </c>
      <c r="CV49" s="41">
        <v>17147.990000000002</v>
      </c>
      <c r="CW49" s="41">
        <v>14540.97</v>
      </c>
      <c r="CX49" s="41">
        <v>9828.17</v>
      </c>
      <c r="CY49" s="41">
        <v>18433.62</v>
      </c>
      <c r="CZ49" s="41">
        <v>8628.43</v>
      </c>
      <c r="DA49" s="41">
        <v>14596.24</v>
      </c>
      <c r="DB49" s="41">
        <v>11743.43</v>
      </c>
      <c r="DC49" s="41">
        <v>15473.02</v>
      </c>
      <c r="DD49" s="41">
        <v>15149.72</v>
      </c>
      <c r="DE49" s="41">
        <v>10023.459999999999</v>
      </c>
      <c r="DF49" s="41">
        <v>8451.9699999999993</v>
      </c>
      <c r="DG49" s="41">
        <v>17584.5</v>
      </c>
      <c r="DH49" s="41">
        <v>8452.23</v>
      </c>
      <c r="DI49" s="41">
        <v>8615.8799999999992</v>
      </c>
      <c r="DJ49" s="41">
        <v>9560.01</v>
      </c>
      <c r="DK49" s="41">
        <v>9916.2000000000007</v>
      </c>
      <c r="DL49" s="41">
        <v>8874.1</v>
      </c>
      <c r="DM49" s="41">
        <v>14026.53</v>
      </c>
      <c r="DN49" s="41">
        <v>9191.75</v>
      </c>
      <c r="DO49" s="41">
        <v>8961.7000000000007</v>
      </c>
      <c r="DP49" s="41">
        <v>14262.4</v>
      </c>
      <c r="DQ49" s="41">
        <v>9596.25</v>
      </c>
      <c r="DR49" s="41">
        <v>9314.89</v>
      </c>
      <c r="DS49" s="41">
        <v>9849.2900000000009</v>
      </c>
      <c r="DT49" s="41">
        <v>16629.11</v>
      </c>
      <c r="DU49" s="41">
        <v>10663.82</v>
      </c>
      <c r="DV49" s="41">
        <v>13854.17</v>
      </c>
      <c r="DW49" s="41">
        <v>11018.47</v>
      </c>
      <c r="DX49" s="41">
        <v>16974.84</v>
      </c>
      <c r="DY49" s="41">
        <v>12352.17</v>
      </c>
      <c r="DZ49" s="41">
        <v>9528.52</v>
      </c>
      <c r="EA49" s="41">
        <v>9888.69</v>
      </c>
      <c r="EB49" s="41">
        <v>9437.66</v>
      </c>
      <c r="EC49" s="41">
        <v>10864.27</v>
      </c>
      <c r="ED49" s="41">
        <v>11517.47</v>
      </c>
      <c r="EE49" s="41">
        <v>14082.93</v>
      </c>
      <c r="EF49" s="41">
        <v>8938.7000000000007</v>
      </c>
      <c r="EG49" s="41">
        <v>11369.64</v>
      </c>
      <c r="EH49" s="41">
        <v>12568.74</v>
      </c>
      <c r="EI49" s="41">
        <v>9175.18</v>
      </c>
      <c r="EJ49" s="41">
        <v>8446.06</v>
      </c>
      <c r="EK49" s="41">
        <v>9213.9599999999991</v>
      </c>
      <c r="EL49" s="41">
        <v>9329.4</v>
      </c>
      <c r="EM49" s="41">
        <v>10080.42</v>
      </c>
      <c r="EN49" s="41">
        <v>9022.24</v>
      </c>
      <c r="EO49" s="41">
        <v>10381.200000000001</v>
      </c>
      <c r="EP49" s="41">
        <v>11232.34</v>
      </c>
      <c r="EQ49" s="41">
        <v>8880.7199999999993</v>
      </c>
      <c r="ER49" s="41">
        <v>12304.88</v>
      </c>
      <c r="ES49" s="41">
        <v>16114.87</v>
      </c>
      <c r="ET49" s="41">
        <v>15495.54</v>
      </c>
      <c r="EU49" s="41">
        <v>9969.1200000000008</v>
      </c>
      <c r="EV49" s="41">
        <v>19055.47</v>
      </c>
      <c r="EW49" s="41">
        <v>11834.77</v>
      </c>
      <c r="EX49" s="41">
        <v>14077.18</v>
      </c>
      <c r="EY49" s="41">
        <v>8921.0400000000009</v>
      </c>
      <c r="EZ49" s="41">
        <v>15778.24</v>
      </c>
      <c r="FA49" s="41">
        <v>9234.69</v>
      </c>
      <c r="FB49" s="41">
        <v>11309.17</v>
      </c>
      <c r="FC49" s="41">
        <v>8546.83</v>
      </c>
      <c r="FD49" s="41">
        <v>11148.15</v>
      </c>
      <c r="FE49" s="41">
        <v>17115.77</v>
      </c>
      <c r="FF49" s="41">
        <v>13574.68</v>
      </c>
      <c r="FG49" s="41">
        <v>16769.349999999999</v>
      </c>
      <c r="FH49" s="41">
        <v>17403.64</v>
      </c>
      <c r="FI49" s="41">
        <v>8766.99</v>
      </c>
      <c r="FJ49" s="41">
        <v>8544.99</v>
      </c>
      <c r="FK49" s="41">
        <v>8524.4699999999993</v>
      </c>
      <c r="FL49" s="41">
        <v>8452.23</v>
      </c>
      <c r="FM49" s="41">
        <v>8452.23</v>
      </c>
      <c r="FN49" s="41">
        <v>8737.69</v>
      </c>
      <c r="FO49" s="41">
        <v>9079.1299999999992</v>
      </c>
      <c r="FP49" s="41">
        <v>9084.17</v>
      </c>
      <c r="FQ49" s="41">
        <v>9181.33</v>
      </c>
      <c r="FR49" s="41">
        <v>15217.01</v>
      </c>
      <c r="FS49" s="41">
        <v>14299.87</v>
      </c>
      <c r="FT49" s="41">
        <v>18236.68</v>
      </c>
      <c r="FU49" s="41">
        <v>9879.0499999999993</v>
      </c>
      <c r="FV49" s="41">
        <v>9498.82</v>
      </c>
      <c r="FW49" s="41">
        <v>14488.12</v>
      </c>
      <c r="FX49" s="41">
        <v>18711.38</v>
      </c>
      <c r="FY49" s="41"/>
      <c r="FZ49" s="41">
        <f>FZ48/FZ18</f>
        <v>8895.3767481885916</v>
      </c>
      <c r="GA49" s="55"/>
      <c r="GB49" s="55"/>
      <c r="GC49" s="41"/>
      <c r="GD49" s="41"/>
      <c r="GE49" s="13"/>
    </row>
    <row r="50" spans="1:187" x14ac:dyDescent="0.2">
      <c r="A50" s="6"/>
      <c r="B50" s="54"/>
      <c r="C50" s="54" t="s">
        <v>499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5"/>
      <c r="GA50" s="41"/>
      <c r="GB50" s="41"/>
      <c r="GC50" s="41"/>
      <c r="GD50" s="41"/>
      <c r="GE50" s="54"/>
    </row>
    <row r="51" spans="1:187" ht="15.75" x14ac:dyDescent="0.25">
      <c r="A51" s="13"/>
      <c r="B51" s="39" t="s">
        <v>505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57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55"/>
      <c r="GA51" s="41"/>
      <c r="GB51" s="41"/>
      <c r="GC51" s="55"/>
      <c r="GD51" s="55"/>
      <c r="GE51" s="9"/>
    </row>
    <row r="52" spans="1:187" x14ac:dyDescent="0.2">
      <c r="A52" s="56" t="s">
        <v>506</v>
      </c>
      <c r="B52" s="41" t="s">
        <v>507</v>
      </c>
      <c r="C52" s="57">
        <v>569751.05000000005</v>
      </c>
      <c r="D52" s="57">
        <v>2076267.1800000002</v>
      </c>
      <c r="E52" s="57">
        <v>421853.42999999993</v>
      </c>
      <c r="F52" s="57">
        <v>1429343.85</v>
      </c>
      <c r="G52" s="57">
        <v>107433.10999999999</v>
      </c>
      <c r="H52" s="57">
        <v>73503.63</v>
      </c>
      <c r="I52" s="57">
        <v>611175.01</v>
      </c>
      <c r="J52" s="57">
        <v>126156.26999999999</v>
      </c>
      <c r="K52" s="57">
        <v>28553.519999999997</v>
      </c>
      <c r="L52" s="57">
        <v>157598.89000000001</v>
      </c>
      <c r="M52" s="57">
        <v>165072.80000000002</v>
      </c>
      <c r="N52" s="57">
        <v>4469359.08</v>
      </c>
      <c r="O52" s="57">
        <v>1320415.45</v>
      </c>
      <c r="P52" s="57">
        <v>17815.21</v>
      </c>
      <c r="Q52" s="57">
        <v>1788826.89</v>
      </c>
      <c r="R52" s="57">
        <v>70969.45</v>
      </c>
      <c r="S52" s="57">
        <v>167550.34</v>
      </c>
      <c r="T52" s="57">
        <v>26627.229999999996</v>
      </c>
      <c r="U52" s="57">
        <v>10952.64</v>
      </c>
      <c r="V52" s="57">
        <v>21956.440000000002</v>
      </c>
      <c r="W52" s="57">
        <v>4571.03</v>
      </c>
      <c r="X52" s="57">
        <v>9007.36</v>
      </c>
      <c r="Y52" s="57">
        <v>20342.41</v>
      </c>
      <c r="Z52" s="57">
        <v>27730.2</v>
      </c>
      <c r="AA52" s="57">
        <v>2020379.58</v>
      </c>
      <c r="AB52" s="57">
        <v>3196978.29</v>
      </c>
      <c r="AC52" s="57">
        <v>90858.66</v>
      </c>
      <c r="AD52" s="57">
        <v>44814.44</v>
      </c>
      <c r="AE52" s="57">
        <v>43366.880000000005</v>
      </c>
      <c r="AF52" s="57">
        <v>27202.29</v>
      </c>
      <c r="AG52" s="57">
        <v>192835.14</v>
      </c>
      <c r="AH52" s="57">
        <v>76887.73</v>
      </c>
      <c r="AI52" s="57">
        <v>28620.989999999998</v>
      </c>
      <c r="AJ52" s="57">
        <v>40432.770000000004</v>
      </c>
      <c r="AK52" s="57">
        <v>43932.340000000004</v>
      </c>
      <c r="AL52" s="57">
        <v>35820.03</v>
      </c>
      <c r="AM52" s="57">
        <v>26019.39</v>
      </c>
      <c r="AN52" s="57">
        <v>40911.25</v>
      </c>
      <c r="AO52" s="57">
        <v>271773.07</v>
      </c>
      <c r="AP52" s="57">
        <v>6247448.2799999993</v>
      </c>
      <c r="AQ52" s="57">
        <v>37798.71</v>
      </c>
      <c r="AR52" s="57">
        <v>5038166.88</v>
      </c>
      <c r="AS52" s="57">
        <v>680222.38</v>
      </c>
      <c r="AT52" s="57">
        <v>210033.03</v>
      </c>
      <c r="AU52" s="57">
        <v>50893.05</v>
      </c>
      <c r="AV52" s="57">
        <v>58387.17</v>
      </c>
      <c r="AW52" s="57">
        <v>24198.15</v>
      </c>
      <c r="AX52" s="57">
        <v>12382.849999999999</v>
      </c>
      <c r="AY52" s="57">
        <v>82710.429999999993</v>
      </c>
      <c r="AZ52" s="57">
        <v>687323.42</v>
      </c>
      <c r="BA52" s="57">
        <v>717737.3</v>
      </c>
      <c r="BB52" s="57">
        <v>697873.38</v>
      </c>
      <c r="BC52" s="57">
        <v>1198805.05</v>
      </c>
      <c r="BD52" s="57">
        <v>58924.27</v>
      </c>
      <c r="BE52" s="57">
        <v>112758.42000000001</v>
      </c>
      <c r="BF52" s="57">
        <v>1696227.19</v>
      </c>
      <c r="BG52" s="57">
        <v>165844.53</v>
      </c>
      <c r="BH52" s="57">
        <v>84520.459999999992</v>
      </c>
      <c r="BI52" s="57">
        <v>81086.59</v>
      </c>
      <c r="BJ52" s="57">
        <v>546167.18999999994</v>
      </c>
      <c r="BK52" s="57">
        <v>957926.49</v>
      </c>
      <c r="BL52" s="57">
        <v>27689.75</v>
      </c>
      <c r="BM52" s="57">
        <v>55432.160000000003</v>
      </c>
      <c r="BN52" s="57">
        <v>148267.97</v>
      </c>
      <c r="BO52" s="57">
        <v>173212.39</v>
      </c>
      <c r="BP52" s="57">
        <v>48216.46</v>
      </c>
      <c r="BQ52" s="57">
        <v>353610.07999999996</v>
      </c>
      <c r="BR52" s="57">
        <v>299941.98</v>
      </c>
      <c r="BS52" s="57">
        <v>60520.119999999995</v>
      </c>
      <c r="BT52" s="57">
        <v>48799.82</v>
      </c>
      <c r="BU52" s="57">
        <v>63134.880000000005</v>
      </c>
      <c r="BV52" s="57">
        <v>97437.69</v>
      </c>
      <c r="BW52" s="57">
        <v>160083.47</v>
      </c>
      <c r="BX52" s="57">
        <v>62.870000000000005</v>
      </c>
      <c r="BY52" s="57">
        <v>61692.29</v>
      </c>
      <c r="BZ52" s="57">
        <v>7537.68</v>
      </c>
      <c r="CA52" s="57">
        <v>33673.06</v>
      </c>
      <c r="CB52" s="57">
        <v>4955252.62</v>
      </c>
      <c r="CC52" s="57">
        <v>29032.14</v>
      </c>
      <c r="CD52" s="57">
        <v>10805.44</v>
      </c>
      <c r="CE52" s="57">
        <v>41650.800000000003</v>
      </c>
      <c r="CF52" s="57">
        <v>31091.68</v>
      </c>
      <c r="CG52" s="57">
        <v>22425.059999999998</v>
      </c>
      <c r="CH52" s="57">
        <v>11759.470000000001</v>
      </c>
      <c r="CI52" s="57">
        <v>43328.24</v>
      </c>
      <c r="CJ52" s="57">
        <v>75301.62</v>
      </c>
      <c r="CK52" s="57">
        <v>415887.39</v>
      </c>
      <c r="CL52" s="57">
        <v>148796.5</v>
      </c>
      <c r="CM52" s="57">
        <v>102249.22</v>
      </c>
      <c r="CN52" s="57">
        <v>1908847.53</v>
      </c>
      <c r="CO52" s="57">
        <v>1066687.05</v>
      </c>
      <c r="CP52" s="57">
        <v>94613.41</v>
      </c>
      <c r="CQ52" s="57">
        <v>64784.31</v>
      </c>
      <c r="CR52" s="57">
        <v>46449.539999999994</v>
      </c>
      <c r="CS52" s="57">
        <v>41023.43</v>
      </c>
      <c r="CT52" s="57">
        <v>16354.490000000002</v>
      </c>
      <c r="CU52" s="57">
        <v>25340.78</v>
      </c>
      <c r="CV52" s="57">
        <v>19543.940000000002</v>
      </c>
      <c r="CW52" s="57">
        <v>25599.919999999998</v>
      </c>
      <c r="CX52" s="57">
        <v>46502.29</v>
      </c>
      <c r="CY52" s="57">
        <v>29146.87</v>
      </c>
      <c r="CZ52" s="57">
        <v>126389.34</v>
      </c>
      <c r="DA52" s="57">
        <v>28975.42</v>
      </c>
      <c r="DB52" s="57">
        <v>28880.260000000002</v>
      </c>
      <c r="DC52" s="57">
        <v>37417.07</v>
      </c>
      <c r="DD52" s="57">
        <v>7522.24</v>
      </c>
      <c r="DE52" s="57">
        <v>20626.64</v>
      </c>
      <c r="DF52" s="57">
        <v>1418002.38</v>
      </c>
      <c r="DG52" s="57">
        <v>19211.8</v>
      </c>
      <c r="DH52" s="57">
        <v>166540.16</v>
      </c>
      <c r="DI52" s="57">
        <v>248646.13</v>
      </c>
      <c r="DJ52" s="57">
        <v>52097.919999999998</v>
      </c>
      <c r="DK52" s="57">
        <v>20504.57</v>
      </c>
      <c r="DL52" s="57">
        <v>339762.81</v>
      </c>
      <c r="DM52" s="57">
        <v>66110.66</v>
      </c>
      <c r="DN52" s="57">
        <v>85493.33</v>
      </c>
      <c r="DO52" s="57">
        <v>147529.23000000001</v>
      </c>
      <c r="DP52" s="57">
        <v>28250.239999999998</v>
      </c>
      <c r="DQ52" s="57">
        <v>55370.979999999996</v>
      </c>
      <c r="DR52" s="57">
        <v>52914.399999999994</v>
      </c>
      <c r="DS52" s="57">
        <v>33859.300000000003</v>
      </c>
      <c r="DT52" s="57">
        <v>3426.2799999999997</v>
      </c>
      <c r="DU52" s="57">
        <v>34429.72</v>
      </c>
      <c r="DV52" s="57">
        <v>11042.43</v>
      </c>
      <c r="DW52" s="57">
        <v>14153.14</v>
      </c>
      <c r="DX52" s="57">
        <v>5458.66</v>
      </c>
      <c r="DY52" s="57">
        <v>27365.72</v>
      </c>
      <c r="DZ52" s="57">
        <v>158446.25</v>
      </c>
      <c r="EA52" s="57">
        <v>43709.39</v>
      </c>
      <c r="EB52" s="57">
        <v>57065.689999999995</v>
      </c>
      <c r="EC52" s="57">
        <v>36602.300000000003</v>
      </c>
      <c r="ED52" s="57">
        <v>152955.41</v>
      </c>
      <c r="EE52" s="57">
        <v>16843.3</v>
      </c>
      <c r="EF52" s="57">
        <v>37596</v>
      </c>
      <c r="EG52" s="57">
        <v>29370.199999999997</v>
      </c>
      <c r="EH52" s="57">
        <v>13758.11</v>
      </c>
      <c r="EI52" s="57">
        <v>606385.30000000005</v>
      </c>
      <c r="EJ52" s="57">
        <v>620158.1</v>
      </c>
      <c r="EK52" s="57">
        <v>47371.62</v>
      </c>
      <c r="EL52" s="57">
        <v>35057.979999999996</v>
      </c>
      <c r="EM52" s="57">
        <v>39484.69</v>
      </c>
      <c r="EN52" s="57">
        <v>38242.619999999995</v>
      </c>
      <c r="EO52" s="57">
        <v>25488.86</v>
      </c>
      <c r="EP52" s="57">
        <v>33678.28</v>
      </c>
      <c r="EQ52" s="57">
        <v>164584.94</v>
      </c>
      <c r="ER52" s="57">
        <v>63908.44</v>
      </c>
      <c r="ES52" s="57">
        <v>33708.19</v>
      </c>
      <c r="ET52" s="57">
        <v>37013.300000000003</v>
      </c>
      <c r="EU52" s="57">
        <v>55422.179999999993</v>
      </c>
      <c r="EV52" s="57">
        <v>0</v>
      </c>
      <c r="EW52" s="57">
        <v>30233.43</v>
      </c>
      <c r="EX52" s="57">
        <v>19400.03</v>
      </c>
      <c r="EY52" s="57">
        <v>12398</v>
      </c>
      <c r="EZ52" s="57">
        <v>15762.41</v>
      </c>
      <c r="FA52" s="57">
        <v>267651.04000000004</v>
      </c>
      <c r="FB52" s="57">
        <v>51478.009999999995</v>
      </c>
      <c r="FC52" s="57">
        <v>254998.97999999998</v>
      </c>
      <c r="FD52" s="57">
        <v>57271.07</v>
      </c>
      <c r="FE52" s="57">
        <v>28085.489999999998</v>
      </c>
      <c r="FF52" s="57">
        <v>36901.599999999999</v>
      </c>
      <c r="FG52" s="57">
        <v>20790.739999999998</v>
      </c>
      <c r="FH52" s="57">
        <v>33460.01</v>
      </c>
      <c r="FI52" s="57">
        <v>142966.34</v>
      </c>
      <c r="FJ52" s="57">
        <v>83430.819999999992</v>
      </c>
      <c r="FK52" s="57">
        <v>246679.96999999997</v>
      </c>
      <c r="FL52" s="57">
        <v>370403.08</v>
      </c>
      <c r="FM52" s="57">
        <v>221700.25</v>
      </c>
      <c r="FN52" s="57">
        <v>1035331.04</v>
      </c>
      <c r="FO52" s="57">
        <v>114515.41</v>
      </c>
      <c r="FP52" s="57">
        <v>181872.91999999998</v>
      </c>
      <c r="FQ52" s="57">
        <v>117752.84</v>
      </c>
      <c r="FR52" s="57">
        <v>30791.81</v>
      </c>
      <c r="FS52" s="57">
        <v>34482.730000000003</v>
      </c>
      <c r="FT52" s="57">
        <v>30863.949999999997</v>
      </c>
      <c r="FU52" s="57">
        <v>78259.28</v>
      </c>
      <c r="FV52" s="57">
        <v>88130.83</v>
      </c>
      <c r="FW52" s="57">
        <v>46747.53</v>
      </c>
      <c r="FX52" s="57">
        <v>15503.449999999999</v>
      </c>
      <c r="FY52" s="57">
        <v>346158.84</v>
      </c>
      <c r="FZ52" s="41">
        <f>SUM(C52:FY52)</f>
        <v>59703740.829999946</v>
      </c>
      <c r="GA52" s="41"/>
      <c r="GB52" s="41"/>
      <c r="GC52" s="55"/>
      <c r="GD52" s="55"/>
      <c r="GE52" s="9"/>
    </row>
    <row r="53" spans="1:187" x14ac:dyDescent="0.2">
      <c r="A53" s="7" t="s">
        <v>508</v>
      </c>
      <c r="B53" s="13" t="s">
        <v>509</v>
      </c>
      <c r="C53" s="58">
        <v>37645</v>
      </c>
      <c r="D53" s="58">
        <v>986662</v>
      </c>
      <c r="E53" s="58">
        <v>74981</v>
      </c>
      <c r="F53" s="58">
        <v>409534</v>
      </c>
      <c r="G53" s="58">
        <v>28259</v>
      </c>
      <c r="H53" s="58" t="s">
        <v>979</v>
      </c>
      <c r="I53" s="58">
        <v>123635</v>
      </c>
      <c r="J53" s="58">
        <v>44759</v>
      </c>
      <c r="K53" s="58">
        <v>69167</v>
      </c>
      <c r="L53" s="58">
        <v>144060</v>
      </c>
      <c r="M53" s="58">
        <v>19295</v>
      </c>
      <c r="N53" s="58">
        <v>1843277</v>
      </c>
      <c r="O53" s="58">
        <v>615356</v>
      </c>
      <c r="P53" s="58">
        <v>17910</v>
      </c>
      <c r="Q53" s="58">
        <v>1528169</v>
      </c>
      <c r="R53" s="58">
        <v>20248</v>
      </c>
      <c r="S53" s="58">
        <v>32333</v>
      </c>
      <c r="T53" s="58">
        <v>5688</v>
      </c>
      <c r="U53" s="58">
        <v>14631</v>
      </c>
      <c r="V53" s="58">
        <v>34224</v>
      </c>
      <c r="W53" s="58" t="s">
        <v>979</v>
      </c>
      <c r="X53" s="58" t="s">
        <v>979</v>
      </c>
      <c r="Y53" s="58">
        <v>26981</v>
      </c>
      <c r="Z53" s="58">
        <v>29845</v>
      </c>
      <c r="AA53" s="58">
        <v>884153</v>
      </c>
      <c r="AB53" s="58">
        <v>1187682</v>
      </c>
      <c r="AC53" s="58" t="s">
        <v>979</v>
      </c>
      <c r="AD53" s="58">
        <v>13339</v>
      </c>
      <c r="AE53" s="58">
        <v>13016</v>
      </c>
      <c r="AF53" s="58">
        <v>63116</v>
      </c>
      <c r="AG53" s="58">
        <v>0</v>
      </c>
      <c r="AH53" s="58">
        <v>187302</v>
      </c>
      <c r="AI53" s="58">
        <v>41333</v>
      </c>
      <c r="AJ53" s="58">
        <v>14350</v>
      </c>
      <c r="AK53" s="58" t="s">
        <v>979</v>
      </c>
      <c r="AL53" s="58">
        <v>20546</v>
      </c>
      <c r="AM53" s="58">
        <v>16743</v>
      </c>
      <c r="AN53" s="58" t="s">
        <v>979</v>
      </c>
      <c r="AO53" s="58">
        <v>238962</v>
      </c>
      <c r="AP53" s="58">
        <v>3061833</v>
      </c>
      <c r="AQ53" s="58">
        <v>17462</v>
      </c>
      <c r="AR53" s="58">
        <v>875382</v>
      </c>
      <c r="AS53" s="58">
        <v>67159</v>
      </c>
      <c r="AT53" s="58" t="s">
        <v>979</v>
      </c>
      <c r="AU53" s="58" t="s">
        <v>979</v>
      </c>
      <c r="AV53" s="58">
        <v>57317</v>
      </c>
      <c r="AW53" s="58" t="s">
        <v>979</v>
      </c>
      <c r="AX53" s="58" t="s">
        <v>979</v>
      </c>
      <c r="AY53" s="58">
        <v>39250</v>
      </c>
      <c r="AZ53" s="58">
        <v>22516</v>
      </c>
      <c r="BA53" s="58">
        <v>411591</v>
      </c>
      <c r="BB53" s="58">
        <v>108037</v>
      </c>
      <c r="BC53" s="58">
        <v>751861</v>
      </c>
      <c r="BD53" s="58">
        <v>96866</v>
      </c>
      <c r="BE53" s="58">
        <v>41419</v>
      </c>
      <c r="BF53" s="58">
        <v>875863</v>
      </c>
      <c r="BG53" s="58">
        <v>27449</v>
      </c>
      <c r="BH53" s="58">
        <v>29793</v>
      </c>
      <c r="BI53" s="58" t="s">
        <v>979</v>
      </c>
      <c r="BJ53" s="58">
        <v>125980</v>
      </c>
      <c r="BK53" s="58">
        <v>540557</v>
      </c>
      <c r="BL53" s="58" t="s">
        <v>979</v>
      </c>
      <c r="BM53" s="58">
        <v>46344</v>
      </c>
      <c r="BN53" s="58">
        <v>33443</v>
      </c>
      <c r="BO53" s="58">
        <v>91186</v>
      </c>
      <c r="BP53" s="58" t="s">
        <v>979</v>
      </c>
      <c r="BQ53" s="58" t="s">
        <v>979</v>
      </c>
      <c r="BR53" s="58">
        <v>79468</v>
      </c>
      <c r="BS53" s="58">
        <v>0</v>
      </c>
      <c r="BT53" s="58">
        <v>0</v>
      </c>
      <c r="BU53" s="58">
        <v>41495</v>
      </c>
      <c r="BV53" s="58">
        <v>579</v>
      </c>
      <c r="BW53" s="58">
        <v>42812</v>
      </c>
      <c r="BX53" s="58" t="s">
        <v>979</v>
      </c>
      <c r="BY53" s="58">
        <v>1201</v>
      </c>
      <c r="BZ53" s="58">
        <v>27951</v>
      </c>
      <c r="CA53" s="58" t="s">
        <v>979</v>
      </c>
      <c r="CB53" s="58">
        <v>3453220</v>
      </c>
      <c r="CC53" s="58">
        <v>13722</v>
      </c>
      <c r="CD53" s="58" t="s">
        <v>979</v>
      </c>
      <c r="CE53" s="58">
        <v>18193</v>
      </c>
      <c r="CF53" s="58">
        <v>5613</v>
      </c>
      <c r="CG53" s="58">
        <v>32753</v>
      </c>
      <c r="CH53" s="58" t="s">
        <v>979</v>
      </c>
      <c r="CI53" s="58">
        <v>29984</v>
      </c>
      <c r="CJ53" s="58">
        <v>33868</v>
      </c>
      <c r="CK53" s="58">
        <v>125093</v>
      </c>
      <c r="CL53" s="58">
        <v>134958</v>
      </c>
      <c r="CM53" s="58">
        <v>58369</v>
      </c>
      <c r="CN53" s="58">
        <v>1124875</v>
      </c>
      <c r="CO53" s="58">
        <v>314117</v>
      </c>
      <c r="CP53" s="58">
        <v>2248</v>
      </c>
      <c r="CQ53" s="58">
        <v>56940</v>
      </c>
      <c r="CR53" s="58">
        <v>26585</v>
      </c>
      <c r="CS53" s="58">
        <v>13187</v>
      </c>
      <c r="CT53" s="58">
        <v>7216</v>
      </c>
      <c r="CU53" s="58">
        <v>17969</v>
      </c>
      <c r="CV53" s="58">
        <v>12694</v>
      </c>
      <c r="CW53" s="58">
        <v>9858</v>
      </c>
      <c r="CX53" s="58">
        <v>99619</v>
      </c>
      <c r="CY53" s="58">
        <v>7927</v>
      </c>
      <c r="CZ53" s="58">
        <v>163800</v>
      </c>
      <c r="DA53" s="58">
        <v>25550</v>
      </c>
      <c r="DB53" s="58">
        <v>42507</v>
      </c>
      <c r="DC53" s="58">
        <v>38064</v>
      </c>
      <c r="DD53" s="58" t="s">
        <v>979</v>
      </c>
      <c r="DE53" s="58">
        <v>18879</v>
      </c>
      <c r="DF53" s="58">
        <v>1785801</v>
      </c>
      <c r="DG53" s="58">
        <v>45123</v>
      </c>
      <c r="DH53" s="58">
        <v>89802</v>
      </c>
      <c r="DI53" s="58">
        <v>131522</v>
      </c>
      <c r="DJ53" s="58">
        <v>10631</v>
      </c>
      <c r="DK53" s="58">
        <v>0</v>
      </c>
      <c r="DL53" s="58">
        <v>156913</v>
      </c>
      <c r="DM53" s="58" t="s">
        <v>979</v>
      </c>
      <c r="DN53" s="58">
        <v>42114</v>
      </c>
      <c r="DO53" s="58">
        <v>109395</v>
      </c>
      <c r="DP53" s="58">
        <v>20959</v>
      </c>
      <c r="DQ53" s="58">
        <v>28472</v>
      </c>
      <c r="DR53" s="58">
        <v>27042</v>
      </c>
      <c r="DS53" s="58">
        <v>29514</v>
      </c>
      <c r="DT53" s="58">
        <v>32981</v>
      </c>
      <c r="DU53" s="58">
        <v>42145</v>
      </c>
      <c r="DV53" s="58">
        <v>40257</v>
      </c>
      <c r="DW53" s="58">
        <v>6845</v>
      </c>
      <c r="DX53" s="58">
        <v>11452</v>
      </c>
      <c r="DY53" s="58" t="s">
        <v>979</v>
      </c>
      <c r="DZ53" s="58">
        <v>4989</v>
      </c>
      <c r="EA53" s="58">
        <v>0</v>
      </c>
      <c r="EB53" s="58">
        <v>28575</v>
      </c>
      <c r="EC53" s="58">
        <v>51352</v>
      </c>
      <c r="ED53" s="58">
        <v>7643</v>
      </c>
      <c r="EE53" s="58" t="s">
        <v>979</v>
      </c>
      <c r="EF53" s="58">
        <v>17877</v>
      </c>
      <c r="EG53" s="58">
        <v>10862</v>
      </c>
      <c r="EH53" s="58">
        <v>18240</v>
      </c>
      <c r="EI53" s="58">
        <v>319077</v>
      </c>
      <c r="EJ53" s="58">
        <v>274548</v>
      </c>
      <c r="EK53" s="58">
        <v>52697</v>
      </c>
      <c r="EL53" s="58">
        <v>16321</v>
      </c>
      <c r="EM53" s="58">
        <v>16062</v>
      </c>
      <c r="EN53" s="58">
        <v>31931</v>
      </c>
      <c r="EO53" s="58">
        <v>23345</v>
      </c>
      <c r="EP53" s="58">
        <v>28710</v>
      </c>
      <c r="EQ53" s="58">
        <v>75632</v>
      </c>
      <c r="ER53" s="58">
        <v>29866</v>
      </c>
      <c r="ES53" s="58">
        <v>0</v>
      </c>
      <c r="ET53" s="58">
        <v>89802</v>
      </c>
      <c r="EU53" s="58">
        <v>41290</v>
      </c>
      <c r="EV53" s="58" t="s">
        <v>979</v>
      </c>
      <c r="EW53" s="58">
        <v>51579</v>
      </c>
      <c r="EX53" s="58" t="s">
        <v>979</v>
      </c>
      <c r="EY53" s="58">
        <v>42926</v>
      </c>
      <c r="EZ53" s="58">
        <v>22908</v>
      </c>
      <c r="FA53" s="58">
        <v>66851</v>
      </c>
      <c r="FB53" s="58">
        <v>9071</v>
      </c>
      <c r="FC53" s="58">
        <v>33204</v>
      </c>
      <c r="FD53" s="58">
        <v>22036</v>
      </c>
      <c r="FE53" s="58">
        <v>12255</v>
      </c>
      <c r="FF53" s="58">
        <v>7767</v>
      </c>
      <c r="FG53" s="58">
        <v>22946</v>
      </c>
      <c r="FH53" s="58">
        <v>15857</v>
      </c>
      <c r="FI53" s="58">
        <v>74170</v>
      </c>
      <c r="FJ53" s="58">
        <v>81417</v>
      </c>
      <c r="FK53" s="58">
        <v>46109</v>
      </c>
      <c r="FL53" s="58">
        <v>151650</v>
      </c>
      <c r="FM53" s="58">
        <v>31335</v>
      </c>
      <c r="FN53" s="58">
        <v>191794</v>
      </c>
      <c r="FO53" s="58">
        <v>158328</v>
      </c>
      <c r="FP53" s="58">
        <v>45195</v>
      </c>
      <c r="FQ53" s="58">
        <v>8336</v>
      </c>
      <c r="FR53" s="58">
        <v>31282</v>
      </c>
      <c r="FS53" s="58">
        <v>16658</v>
      </c>
      <c r="FT53" s="58">
        <v>26413</v>
      </c>
      <c r="FU53" s="58">
        <v>58628</v>
      </c>
      <c r="FV53" s="58">
        <v>14309</v>
      </c>
      <c r="FW53" s="58">
        <v>16934</v>
      </c>
      <c r="FX53" s="58">
        <v>10098</v>
      </c>
      <c r="FY53" s="58">
        <v>118462</v>
      </c>
      <c r="FZ53" s="41">
        <f>SUM(C53:FY53)</f>
        <v>27328128</v>
      </c>
      <c r="GA53" s="41"/>
      <c r="GB53" s="41"/>
      <c r="GC53" s="6"/>
      <c r="GD53" s="6"/>
      <c r="GE53" s="6"/>
    </row>
    <row r="54" spans="1:187" x14ac:dyDescent="0.2">
      <c r="A54" s="7" t="s">
        <v>510</v>
      </c>
      <c r="B54" s="13" t="s">
        <v>511</v>
      </c>
      <c r="C54" s="57">
        <v>326070.56980665639</v>
      </c>
      <c r="D54" s="57">
        <v>1080039.6033632937</v>
      </c>
      <c r="E54" s="57">
        <v>443938.82217576413</v>
      </c>
      <c r="F54" s="57">
        <v>353084.77401535155</v>
      </c>
      <c r="G54" s="57">
        <v>10956.106056675466</v>
      </c>
      <c r="H54" s="57">
        <v>7842.9142543223816</v>
      </c>
      <c r="I54" s="57">
        <v>529746.60142527963</v>
      </c>
      <c r="J54" s="57">
        <v>53980.285452686512</v>
      </c>
      <c r="K54" s="57">
        <v>3063.3877401535151</v>
      </c>
      <c r="L54" s="57">
        <v>56765.950740870736</v>
      </c>
      <c r="M54" s="57">
        <v>78209.664921945339</v>
      </c>
      <c r="N54" s="57">
        <v>1131311.8891822193</v>
      </c>
      <c r="O54" s="57">
        <v>117183.65665105065</v>
      </c>
      <c r="P54" s="57">
        <v>6545.469350383788</v>
      </c>
      <c r="Q54" s="57">
        <v>2462568.6727808211</v>
      </c>
      <c r="R54" s="57">
        <v>99889.738261280916</v>
      </c>
      <c r="S54" s="57">
        <v>29510.32644092109</v>
      </c>
      <c r="T54" s="57">
        <v>232.13877401535152</v>
      </c>
      <c r="U54" s="57">
        <v>0</v>
      </c>
      <c r="V54" s="57">
        <v>0</v>
      </c>
      <c r="W54" s="57">
        <v>0</v>
      </c>
      <c r="X54" s="57">
        <v>0</v>
      </c>
      <c r="Y54" s="57">
        <v>1160.6938700767575</v>
      </c>
      <c r="Z54" s="57">
        <v>3017.8040621995697</v>
      </c>
      <c r="AA54" s="57">
        <v>680001.1723306526</v>
      </c>
      <c r="AB54" s="57">
        <v>480317.08354824432</v>
      </c>
      <c r="AC54" s="57">
        <v>3108.9714181074605</v>
      </c>
      <c r="AD54" s="57">
        <v>3714.2203842456242</v>
      </c>
      <c r="AE54" s="57">
        <v>464.27754803070303</v>
      </c>
      <c r="AF54" s="57">
        <v>464.27754803070303</v>
      </c>
      <c r="AG54" s="57">
        <v>464.27754803070303</v>
      </c>
      <c r="AH54" s="57">
        <v>232.13877401535152</v>
      </c>
      <c r="AI54" s="57">
        <v>928.55509606140606</v>
      </c>
      <c r="AJ54" s="57">
        <v>4037.5265141688665</v>
      </c>
      <c r="AK54" s="57">
        <v>2690.2775480307032</v>
      </c>
      <c r="AL54" s="57">
        <v>4269.6652881842183</v>
      </c>
      <c r="AM54" s="57">
        <v>232.13877401535152</v>
      </c>
      <c r="AN54" s="57">
        <v>0</v>
      </c>
      <c r="AO54" s="57">
        <v>46415.093650333431</v>
      </c>
      <c r="AP54" s="57">
        <v>4129338.5895530358</v>
      </c>
      <c r="AQ54" s="57">
        <v>0</v>
      </c>
      <c r="AR54" s="57">
        <v>605432.28252277547</v>
      </c>
      <c r="AS54" s="57">
        <v>312495.0921853779</v>
      </c>
      <c r="AT54" s="57">
        <v>6404.4979322763274</v>
      </c>
      <c r="AU54" s="57">
        <v>742</v>
      </c>
      <c r="AV54" s="57">
        <v>232.13877401535152</v>
      </c>
      <c r="AW54" s="57">
        <v>0</v>
      </c>
      <c r="AX54" s="57">
        <v>464.27754803070303</v>
      </c>
      <c r="AY54" s="57">
        <v>464.27754803070303</v>
      </c>
      <c r="AZ54" s="57">
        <v>377571.61456409947</v>
      </c>
      <c r="BA54" s="57">
        <v>46912.293723581206</v>
      </c>
      <c r="BB54" s="57">
        <v>99972.464848697564</v>
      </c>
      <c r="BC54" s="57">
        <v>423837.29602783418</v>
      </c>
      <c r="BD54" s="57">
        <v>36474.489661381638</v>
      </c>
      <c r="BE54" s="57">
        <v>3618.8326440921091</v>
      </c>
      <c r="BF54" s="57">
        <v>142826.13013688178</v>
      </c>
      <c r="BG54" s="57">
        <v>22836.546825166715</v>
      </c>
      <c r="BH54" s="57">
        <v>1160.6938700767575</v>
      </c>
      <c r="BI54" s="57">
        <v>5708.0816102302724</v>
      </c>
      <c r="BJ54" s="57">
        <v>36060.016175550503</v>
      </c>
      <c r="BK54" s="57">
        <v>235395.47652256183</v>
      </c>
      <c r="BL54" s="57">
        <v>0</v>
      </c>
      <c r="BM54" s="57">
        <v>3432.2775480307032</v>
      </c>
      <c r="BN54" s="57">
        <v>7378.6367062916788</v>
      </c>
      <c r="BO54" s="57">
        <v>2366.9714181074605</v>
      </c>
      <c r="BP54" s="57">
        <v>0</v>
      </c>
      <c r="BQ54" s="57">
        <v>290209.76987990417</v>
      </c>
      <c r="BR54" s="57">
        <v>192251.42762967147</v>
      </c>
      <c r="BS54" s="57">
        <v>31421.461079489098</v>
      </c>
      <c r="BT54" s="57">
        <v>464.27754803070303</v>
      </c>
      <c r="BU54" s="57">
        <v>4688.3591582609752</v>
      </c>
      <c r="BV54" s="57">
        <v>11884.661152736873</v>
      </c>
      <c r="BW54" s="57">
        <v>23114.269277136013</v>
      </c>
      <c r="BX54" s="57">
        <v>232.13877401535152</v>
      </c>
      <c r="BY54" s="57">
        <v>1392.8326440921091</v>
      </c>
      <c r="BZ54" s="57">
        <v>0</v>
      </c>
      <c r="CA54" s="57">
        <v>3710</v>
      </c>
      <c r="CB54" s="57">
        <v>1105758.0437655461</v>
      </c>
      <c r="CC54" s="57">
        <v>0</v>
      </c>
      <c r="CD54" s="57">
        <v>0</v>
      </c>
      <c r="CE54" s="57">
        <v>464.27754803070303</v>
      </c>
      <c r="CF54" s="57">
        <v>0</v>
      </c>
      <c r="CG54" s="57">
        <v>4456.2203842456238</v>
      </c>
      <c r="CH54" s="57">
        <v>4178.4979322763274</v>
      </c>
      <c r="CI54" s="57">
        <v>28963.322305473746</v>
      </c>
      <c r="CJ54" s="57">
        <v>44939.534418824682</v>
      </c>
      <c r="CK54" s="57">
        <v>46274.122232225971</v>
      </c>
      <c r="CL54" s="57">
        <v>6591.0530283377329</v>
      </c>
      <c r="CM54" s="57">
        <v>12485.689734629412</v>
      </c>
      <c r="CN54" s="57">
        <v>375660.47992553143</v>
      </c>
      <c r="CO54" s="57">
        <v>123575.4934305901</v>
      </c>
      <c r="CP54" s="57">
        <v>31512.62843539699</v>
      </c>
      <c r="CQ54" s="57">
        <v>4966.0816102302724</v>
      </c>
      <c r="CR54" s="57">
        <v>1160.6938700767575</v>
      </c>
      <c r="CS54" s="57">
        <v>1438.4163220460546</v>
      </c>
      <c r="CT54" s="57">
        <v>0</v>
      </c>
      <c r="CU54" s="57">
        <v>0</v>
      </c>
      <c r="CV54" s="57">
        <v>0</v>
      </c>
      <c r="CW54" s="57">
        <v>0</v>
      </c>
      <c r="CX54" s="57">
        <v>5430.3591582609752</v>
      </c>
      <c r="CY54" s="57">
        <v>0</v>
      </c>
      <c r="CZ54" s="57">
        <v>21903.771344859684</v>
      </c>
      <c r="DA54" s="57">
        <v>0</v>
      </c>
      <c r="DB54" s="57">
        <v>232.13877401535152</v>
      </c>
      <c r="DC54" s="57">
        <v>232.13877401535152</v>
      </c>
      <c r="DD54" s="57">
        <v>0</v>
      </c>
      <c r="DE54" s="57">
        <v>232.13877401535152</v>
      </c>
      <c r="DF54" s="57">
        <v>124305.67282660115</v>
      </c>
      <c r="DG54" s="57">
        <v>0</v>
      </c>
      <c r="DH54" s="57">
        <v>30729.265141688666</v>
      </c>
      <c r="DI54" s="57">
        <v>27665.877401535152</v>
      </c>
      <c r="DJ54" s="57">
        <v>4315.2489661381642</v>
      </c>
      <c r="DK54" s="57">
        <v>10533.191802353085</v>
      </c>
      <c r="DL54" s="57">
        <v>105191.78715417131</v>
      </c>
      <c r="DM54" s="57">
        <v>742</v>
      </c>
      <c r="DN54" s="57">
        <v>30078.432497596557</v>
      </c>
      <c r="DO54" s="57">
        <v>157493.07674230519</v>
      </c>
      <c r="DP54" s="57">
        <v>0</v>
      </c>
      <c r="DQ54" s="57">
        <v>7706.1632204605457</v>
      </c>
      <c r="DR54" s="57">
        <v>7005.5265141688669</v>
      </c>
      <c r="DS54" s="57">
        <v>5243.8040621995697</v>
      </c>
      <c r="DT54" s="57">
        <v>3527.6652881842183</v>
      </c>
      <c r="DU54" s="57">
        <v>1160.6938700767575</v>
      </c>
      <c r="DV54" s="57">
        <v>0</v>
      </c>
      <c r="DW54" s="57">
        <v>0</v>
      </c>
      <c r="DX54" s="57">
        <v>1670.5550960614059</v>
      </c>
      <c r="DY54" s="57">
        <v>2644.6938700767578</v>
      </c>
      <c r="DZ54" s="57">
        <v>928.55509606140606</v>
      </c>
      <c r="EA54" s="57">
        <v>3618.8326440921091</v>
      </c>
      <c r="EB54" s="57">
        <v>32805.852955089955</v>
      </c>
      <c r="EC54" s="57">
        <v>696.41632204605457</v>
      </c>
      <c r="ED54" s="57">
        <v>28536.187666905738</v>
      </c>
      <c r="EE54" s="57">
        <v>5894.6367062916788</v>
      </c>
      <c r="EF54" s="57">
        <v>25290.465214936441</v>
      </c>
      <c r="EG54" s="57">
        <v>15312.71831652195</v>
      </c>
      <c r="EH54" s="57">
        <v>464.27754803070303</v>
      </c>
      <c r="EI54" s="57">
        <v>149098.93796828983</v>
      </c>
      <c r="EJ54" s="57">
        <v>46838.007904655809</v>
      </c>
      <c r="EK54" s="57">
        <v>8680.3019944758962</v>
      </c>
      <c r="EL54" s="57">
        <v>232.13877401535152</v>
      </c>
      <c r="EM54" s="57">
        <v>1902.6938700767575</v>
      </c>
      <c r="EN54" s="57">
        <v>15594.661152736873</v>
      </c>
      <c r="EO54" s="57">
        <v>1484</v>
      </c>
      <c r="EP54" s="57">
        <v>1857.1101921228121</v>
      </c>
      <c r="EQ54" s="57">
        <v>45527.901847980349</v>
      </c>
      <c r="ER54" s="57">
        <v>1160.6938700767575</v>
      </c>
      <c r="ES54" s="57">
        <v>0</v>
      </c>
      <c r="ET54" s="57">
        <v>696.41632204605457</v>
      </c>
      <c r="EU54" s="57">
        <v>37971.150814118504</v>
      </c>
      <c r="EV54" s="57">
        <v>3482.0816102302729</v>
      </c>
      <c r="EW54" s="57">
        <v>19217.714181074603</v>
      </c>
      <c r="EX54" s="57">
        <v>2412.5550960614059</v>
      </c>
      <c r="EY54" s="57">
        <v>2831.2489661381637</v>
      </c>
      <c r="EZ54" s="57">
        <v>0</v>
      </c>
      <c r="FA54" s="57">
        <v>129549.47688880072</v>
      </c>
      <c r="FB54" s="57">
        <v>0</v>
      </c>
      <c r="FC54" s="57">
        <v>15175.967282660115</v>
      </c>
      <c r="FD54" s="57">
        <v>5985.8040621995697</v>
      </c>
      <c r="FE54" s="57">
        <v>7192.0816102302724</v>
      </c>
      <c r="FF54" s="57">
        <v>0</v>
      </c>
      <c r="FG54" s="57">
        <v>2690.2775480307032</v>
      </c>
      <c r="FH54" s="57">
        <v>0</v>
      </c>
      <c r="FI54" s="57">
        <v>60011.673192840033</v>
      </c>
      <c r="FJ54" s="57">
        <v>17870.465214936441</v>
      </c>
      <c r="FK54" s="57">
        <v>55887.199707008898</v>
      </c>
      <c r="FL54" s="57">
        <v>17779.297859028549</v>
      </c>
      <c r="FM54" s="57">
        <v>31330.293723581206</v>
      </c>
      <c r="FN54" s="57">
        <v>884788.93430590106</v>
      </c>
      <c r="FO54" s="57">
        <v>24076</v>
      </c>
      <c r="FP54" s="57">
        <v>91901.632204605456</v>
      </c>
      <c r="FQ54" s="57">
        <v>15457.910118875036</v>
      </c>
      <c r="FR54" s="57">
        <v>742</v>
      </c>
      <c r="FS54" s="57">
        <v>0</v>
      </c>
      <c r="FT54" s="57">
        <v>1303.55</v>
      </c>
      <c r="FU54" s="57">
        <v>45946.595718057099</v>
      </c>
      <c r="FV54" s="57">
        <v>16568.799926752225</v>
      </c>
      <c r="FW54" s="57">
        <v>3482.0816102302729</v>
      </c>
      <c r="FX54" s="57">
        <v>928.55509606140606</v>
      </c>
      <c r="FY54" s="57">
        <v>599601.80976942205</v>
      </c>
      <c r="FZ54" s="41">
        <f>SUM(C54:FY54)</f>
        <v>19904227.639881101</v>
      </c>
      <c r="GA54" s="41"/>
      <c r="GB54" s="41"/>
      <c r="GC54" s="59"/>
      <c r="GD54" s="59"/>
      <c r="GE54" s="60"/>
    </row>
    <row r="55" spans="1:187" x14ac:dyDescent="0.2">
      <c r="A55" s="7" t="s">
        <v>512</v>
      </c>
      <c r="B55" s="13" t="s">
        <v>513</v>
      </c>
      <c r="C55" s="57">
        <v>1752180</v>
      </c>
      <c r="D55" s="57">
        <v>8614623</v>
      </c>
      <c r="E55" s="57">
        <v>1527734</v>
      </c>
      <c r="F55" s="57">
        <v>3794079</v>
      </c>
      <c r="G55" s="57">
        <v>267617.49726632552</v>
      </c>
      <c r="H55" s="57">
        <v>347580.91457813932</v>
      </c>
      <c r="I55" s="57">
        <v>2250576</v>
      </c>
      <c r="J55" s="57">
        <v>484926.83462362771</v>
      </c>
      <c r="K55" s="57">
        <v>44420.26287013953</v>
      </c>
      <c r="L55" s="57">
        <v>749827</v>
      </c>
      <c r="M55" s="57">
        <v>324139</v>
      </c>
      <c r="N55" s="57">
        <v>13997033</v>
      </c>
      <c r="O55" s="57">
        <v>3298191</v>
      </c>
      <c r="P55" s="57">
        <v>57010.788610418582</v>
      </c>
      <c r="Q55" s="57">
        <v>9356915</v>
      </c>
      <c r="R55" s="57">
        <v>366484.99453265104</v>
      </c>
      <c r="S55" s="57">
        <v>286303.94305209292</v>
      </c>
      <c r="T55" s="57">
        <v>25000</v>
      </c>
      <c r="U55" s="57">
        <v>6250</v>
      </c>
      <c r="V55" s="57">
        <v>84510.788610418589</v>
      </c>
      <c r="W55" s="57">
        <v>8750</v>
      </c>
      <c r="X55" s="57">
        <v>8750</v>
      </c>
      <c r="Y55" s="57">
        <v>543278.14897432528</v>
      </c>
      <c r="Z55" s="57">
        <v>24085.131435069765</v>
      </c>
      <c r="AA55" s="57">
        <v>7832142</v>
      </c>
      <c r="AB55" s="57">
        <v>7227660</v>
      </c>
      <c r="AC55" s="57">
        <v>286575.52027293004</v>
      </c>
      <c r="AD55" s="57">
        <v>229293.15444167433</v>
      </c>
      <c r="AE55" s="57">
        <v>17500</v>
      </c>
      <c r="AF55" s="57">
        <v>45425.657175348817</v>
      </c>
      <c r="AG55" s="57">
        <v>163622.8915715348</v>
      </c>
      <c r="AH55" s="57">
        <v>135606.70865590693</v>
      </c>
      <c r="AI55" s="57">
        <v>59266.182915627869</v>
      </c>
      <c r="AJ55" s="57">
        <v>26920.262870139526</v>
      </c>
      <c r="AK55" s="57">
        <v>72101.314350697634</v>
      </c>
      <c r="AL55" s="57">
        <v>64845.920045488339</v>
      </c>
      <c r="AM55" s="57">
        <v>108351.31435069763</v>
      </c>
      <c r="AN55" s="57">
        <v>70425.65717534881</v>
      </c>
      <c r="AO55" s="57">
        <v>1292136</v>
      </c>
      <c r="AP55" s="57">
        <v>18152988</v>
      </c>
      <c r="AQ55" s="57">
        <v>57255.394305209295</v>
      </c>
      <c r="AR55" s="57">
        <v>14243356</v>
      </c>
      <c r="AS55" s="57">
        <v>1371221</v>
      </c>
      <c r="AT55" s="57">
        <v>509863</v>
      </c>
      <c r="AU55" s="57">
        <v>51920.26287013953</v>
      </c>
      <c r="AV55" s="57">
        <v>61675.657175348817</v>
      </c>
      <c r="AW55" s="57">
        <v>35670.26287013953</v>
      </c>
      <c r="AX55" s="57">
        <v>15670.262870139526</v>
      </c>
      <c r="AY55" s="57">
        <v>114936.4457857674</v>
      </c>
      <c r="AZ55" s="57">
        <v>3092983</v>
      </c>
      <c r="BA55" s="57">
        <v>2108458</v>
      </c>
      <c r="BB55" s="57">
        <v>2906345</v>
      </c>
      <c r="BC55" s="57">
        <v>5098823</v>
      </c>
      <c r="BD55" s="57">
        <v>916620</v>
      </c>
      <c r="BE55" s="57">
        <v>235968.81161702314</v>
      </c>
      <c r="BF55" s="57">
        <v>4501142</v>
      </c>
      <c r="BG55" s="57">
        <v>200452.62870139527</v>
      </c>
      <c r="BH55" s="57">
        <v>88351.314350697634</v>
      </c>
      <c r="BI55" s="57">
        <v>57345.920045488339</v>
      </c>
      <c r="BJ55" s="57">
        <v>1163630</v>
      </c>
      <c r="BK55" s="57">
        <v>4321225</v>
      </c>
      <c r="BL55" s="57">
        <v>40760.788610418582</v>
      </c>
      <c r="BM55" s="57">
        <v>85181.051480558104</v>
      </c>
      <c r="BN55" s="57">
        <v>1125796</v>
      </c>
      <c r="BO55" s="57">
        <v>346729.6002274417</v>
      </c>
      <c r="BP55" s="57">
        <v>45425.657175348817</v>
      </c>
      <c r="BQ55" s="57">
        <v>1002779.3264226042</v>
      </c>
      <c r="BR55" s="57">
        <v>862752.35489655775</v>
      </c>
      <c r="BS55" s="57">
        <v>228133.68018195336</v>
      </c>
      <c r="BT55" s="57">
        <v>105941.84009097668</v>
      </c>
      <c r="BU55" s="57">
        <v>97681.051480558104</v>
      </c>
      <c r="BV55" s="57">
        <v>243713.41731181386</v>
      </c>
      <c r="BW55" s="57">
        <v>330389.07448716264</v>
      </c>
      <c r="BX55" s="57">
        <v>23840.525740279052</v>
      </c>
      <c r="BY55" s="57">
        <v>141521.57722083718</v>
      </c>
      <c r="BZ55" s="57">
        <v>32255.394305209291</v>
      </c>
      <c r="CA55" s="57">
        <v>38505.394305209295</v>
      </c>
      <c r="CB55" s="57">
        <v>17780794</v>
      </c>
      <c r="CC55" s="57">
        <v>43840.525740279052</v>
      </c>
      <c r="CD55" s="57">
        <v>22255.394305209291</v>
      </c>
      <c r="CE55" s="57">
        <v>62010.788610418582</v>
      </c>
      <c r="CF55" s="57">
        <v>31920.262870139526</v>
      </c>
      <c r="CG55" s="57">
        <v>65425.657175348817</v>
      </c>
      <c r="CH55" s="57">
        <v>31340.525740279052</v>
      </c>
      <c r="CI55" s="57">
        <v>198867.49726632552</v>
      </c>
      <c r="CJ55" s="57">
        <v>236702.62870139527</v>
      </c>
      <c r="CK55" s="57">
        <v>1026375.2464680925</v>
      </c>
      <c r="CL55" s="57">
        <v>1250</v>
      </c>
      <c r="CM55" s="57">
        <v>197282.36583125574</v>
      </c>
      <c r="CN55" s="57">
        <v>5252219</v>
      </c>
      <c r="CO55" s="57">
        <v>3667957</v>
      </c>
      <c r="CP55" s="57">
        <v>164203</v>
      </c>
      <c r="CQ55" s="57">
        <v>229293.15444167433</v>
      </c>
      <c r="CR55" s="57">
        <v>34420.26287013953</v>
      </c>
      <c r="CS55" s="57">
        <v>62925.657175348817</v>
      </c>
      <c r="CT55" s="57">
        <v>41340.525740279052</v>
      </c>
      <c r="CU55" s="57">
        <v>49845.920045488339</v>
      </c>
      <c r="CV55" s="57">
        <v>1250</v>
      </c>
      <c r="CW55" s="57">
        <v>64420.26287013953</v>
      </c>
      <c r="CX55" s="57">
        <v>175787.76013646502</v>
      </c>
      <c r="CY55" s="57">
        <v>20670.262870139526</v>
      </c>
      <c r="CZ55" s="57">
        <v>720651</v>
      </c>
      <c r="DA55" s="57">
        <v>48505.394305209295</v>
      </c>
      <c r="DB55" s="57">
        <v>68595.920045488339</v>
      </c>
      <c r="DC55" s="57">
        <v>56095.920045488339</v>
      </c>
      <c r="DD55" s="57">
        <v>25335.131435069765</v>
      </c>
      <c r="DE55" s="57">
        <v>62010.788610418582</v>
      </c>
      <c r="DF55" s="57">
        <v>5730244.9070550669</v>
      </c>
      <c r="DG55" s="57">
        <v>5000</v>
      </c>
      <c r="DH55" s="57">
        <v>554012</v>
      </c>
      <c r="DI55" s="57">
        <v>687571.30341599963</v>
      </c>
      <c r="DJ55" s="57">
        <v>127526.97152604644</v>
      </c>
      <c r="DK55" s="57">
        <v>116521.57722083716</v>
      </c>
      <c r="DL55" s="57">
        <v>1475424</v>
      </c>
      <c r="DM55" s="57">
        <v>69266.182915627869</v>
      </c>
      <c r="DN55" s="57">
        <v>364836.30888334865</v>
      </c>
      <c r="DO55" s="57">
        <v>676693</v>
      </c>
      <c r="DP55" s="57">
        <v>55760.788610418582</v>
      </c>
      <c r="DQ55" s="57">
        <v>98686.445785767399</v>
      </c>
      <c r="DR55" s="57">
        <v>393043.15444167436</v>
      </c>
      <c r="DS55" s="57">
        <v>171032.36583125574</v>
      </c>
      <c r="DT55" s="57">
        <v>33840.525740279052</v>
      </c>
      <c r="DU55" s="57">
        <v>75516.182915627869</v>
      </c>
      <c r="DV55" s="57">
        <v>38170.26287013953</v>
      </c>
      <c r="DW55" s="57">
        <v>45090.525740279052</v>
      </c>
      <c r="DX55" s="57">
        <v>41675.657175348817</v>
      </c>
      <c r="DY55" s="57">
        <v>96856.708655906928</v>
      </c>
      <c r="DZ55" s="57">
        <v>238468.81161702314</v>
      </c>
      <c r="EA55" s="57">
        <v>153197.23439618596</v>
      </c>
      <c r="EB55" s="57">
        <v>130606.70865590693</v>
      </c>
      <c r="EC55" s="57">
        <v>117771.57722083716</v>
      </c>
      <c r="ED55" s="57">
        <v>291639</v>
      </c>
      <c r="EE55" s="57">
        <v>22255.394305209291</v>
      </c>
      <c r="EF55" s="57">
        <v>345053.94305209292</v>
      </c>
      <c r="EG55" s="57">
        <v>53260.788610418582</v>
      </c>
      <c r="EH55" s="57">
        <v>19085.131435069765</v>
      </c>
      <c r="EI55" s="57">
        <v>4544728</v>
      </c>
      <c r="EJ55" s="57">
        <v>2647188</v>
      </c>
      <c r="EK55" s="57">
        <v>182436.4457857674</v>
      </c>
      <c r="EL55" s="57">
        <v>128686.4457857674</v>
      </c>
      <c r="EM55" s="57">
        <v>69510.788610418589</v>
      </c>
      <c r="EN55" s="57">
        <v>291303.94305209292</v>
      </c>
      <c r="EO55" s="57">
        <v>38505.394305209295</v>
      </c>
      <c r="EP55" s="57">
        <v>89601.314350697634</v>
      </c>
      <c r="EQ55" s="57">
        <v>623948.41184446483</v>
      </c>
      <c r="ER55" s="57">
        <v>67590.525740279059</v>
      </c>
      <c r="ES55" s="57">
        <v>39175.657175348817</v>
      </c>
      <c r="ET55" s="57">
        <v>28170.262870139526</v>
      </c>
      <c r="EU55" s="57">
        <v>113840.52574027906</v>
      </c>
      <c r="EV55" s="57">
        <v>13170.262870139526</v>
      </c>
      <c r="EW55" s="57">
        <v>202128.28587674408</v>
      </c>
      <c r="EX55" s="57">
        <v>26585.131435069765</v>
      </c>
      <c r="EY55" s="57">
        <v>151186.4457857674</v>
      </c>
      <c r="EZ55" s="57">
        <v>58595.920045488339</v>
      </c>
      <c r="FA55" s="57">
        <v>607427</v>
      </c>
      <c r="FB55" s="57">
        <v>84601.314350697634</v>
      </c>
      <c r="FC55" s="57">
        <v>465868.67471460439</v>
      </c>
      <c r="FD55" s="57">
        <v>143867.49726632552</v>
      </c>
      <c r="FE55" s="57">
        <v>20670.262870139526</v>
      </c>
      <c r="FF55" s="57">
        <v>62681.051480558104</v>
      </c>
      <c r="FG55" s="57">
        <v>24420.262870139526</v>
      </c>
      <c r="FH55" s="57">
        <v>16585.131435069765</v>
      </c>
      <c r="FI55" s="57">
        <v>427671.44031841843</v>
      </c>
      <c r="FJ55" s="57">
        <v>352979.6002274417</v>
      </c>
      <c r="FK55" s="57">
        <v>475597.09749376721</v>
      </c>
      <c r="FL55" s="57">
        <v>1136130</v>
      </c>
      <c r="FM55" s="57">
        <v>775406</v>
      </c>
      <c r="FN55" s="57">
        <v>4582539</v>
      </c>
      <c r="FO55" s="57">
        <v>183441.84009097668</v>
      </c>
      <c r="FP55" s="57">
        <v>530868.67471460439</v>
      </c>
      <c r="FQ55" s="57">
        <v>230053.94305209289</v>
      </c>
      <c r="FR55" s="57">
        <v>51431.051480558104</v>
      </c>
      <c r="FS55" s="57">
        <v>29420.262870139526</v>
      </c>
      <c r="FT55" s="57">
        <v>6250</v>
      </c>
      <c r="FU55" s="57">
        <v>223043.15444167433</v>
      </c>
      <c r="FV55" s="57">
        <v>158106.70865590693</v>
      </c>
      <c r="FW55" s="57">
        <v>31585.131435069765</v>
      </c>
      <c r="FX55" s="57">
        <v>2500</v>
      </c>
      <c r="FY55" s="57">
        <v>1892659</v>
      </c>
      <c r="FZ55" s="41">
        <f>SUM(C55:FY55)</f>
        <v>194413301.75532499</v>
      </c>
      <c r="GA55" s="55"/>
      <c r="GB55" s="55"/>
      <c r="GC55" s="6"/>
      <c r="GD55" s="6"/>
      <c r="GE55" s="9"/>
    </row>
    <row r="56" spans="1:187" x14ac:dyDescent="0.2">
      <c r="A56" s="13"/>
      <c r="B56" s="13" t="s">
        <v>514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>
        <v>0</v>
      </c>
      <c r="FX56" s="57"/>
      <c r="FY56" s="57"/>
      <c r="FZ56" s="41"/>
      <c r="GA56" s="55"/>
      <c r="GB56" s="55"/>
      <c r="GC56" s="6"/>
      <c r="GD56" s="6"/>
      <c r="GE56" s="9"/>
    </row>
    <row r="57" spans="1:187" x14ac:dyDescent="0.2">
      <c r="A57" s="56" t="s">
        <v>515</v>
      </c>
      <c r="B57" s="41" t="s">
        <v>516</v>
      </c>
      <c r="C57" s="57">
        <v>84463</v>
      </c>
      <c r="D57" s="57">
        <v>374494</v>
      </c>
      <c r="E57" s="57">
        <v>66746</v>
      </c>
      <c r="F57" s="57">
        <v>176904</v>
      </c>
      <c r="G57" s="57">
        <v>20596.442055268333</v>
      </c>
      <c r="H57" s="57">
        <v>19850.869492181697</v>
      </c>
      <c r="I57" s="57">
        <v>87705</v>
      </c>
      <c r="J57" s="57">
        <v>41383.847604063936</v>
      </c>
      <c r="K57" s="57">
        <v>5498.9253138704762</v>
      </c>
      <c r="L57" s="57">
        <v>43048.749226240834</v>
      </c>
      <c r="M57" s="57">
        <v>31323.480403061902</v>
      </c>
      <c r="N57" s="57">
        <v>527452</v>
      </c>
      <c r="O57" s="57">
        <v>145933</v>
      </c>
      <c r="P57" s="57">
        <v>3914.2559562048418</v>
      </c>
      <c r="Q57" s="57">
        <v>377142</v>
      </c>
      <c r="R57" s="57">
        <v>54352.239849015801</v>
      </c>
      <c r="S57" s="57">
        <v>27780.599116861635</v>
      </c>
      <c r="T57" s="57">
        <v>4078.3230272649062</v>
      </c>
      <c r="U57" s="57">
        <v>1320.8205258755661</v>
      </c>
      <c r="V57" s="57">
        <v>7299.271327207076</v>
      </c>
      <c r="W57" s="57">
        <v>1019.5807568162265</v>
      </c>
      <c r="X57" s="57">
        <v>1065.9253366715095</v>
      </c>
      <c r="Y57" s="57">
        <v>39423.316079562348</v>
      </c>
      <c r="Z57" s="57">
        <v>6024.7953811867937</v>
      </c>
      <c r="AA57" s="57">
        <v>308571</v>
      </c>
      <c r="AB57" s="57">
        <v>294674</v>
      </c>
      <c r="AC57" s="57">
        <v>10295.376453488374</v>
      </c>
      <c r="AD57" s="57">
        <v>11959.275678294573</v>
      </c>
      <c r="AE57" s="57">
        <v>2013.0459203339187</v>
      </c>
      <c r="AF57" s="57">
        <v>3392.3551620441963</v>
      </c>
      <c r="AG57" s="57">
        <v>15863.876776837527</v>
      </c>
      <c r="AH57" s="57">
        <v>18181.930473281413</v>
      </c>
      <c r="AI57" s="57">
        <v>6332.6333453282587</v>
      </c>
      <c r="AJ57" s="57">
        <v>2962.3242819882889</v>
      </c>
      <c r="AK57" s="57">
        <v>3849.2477197093335</v>
      </c>
      <c r="AL57" s="57">
        <v>5197.3713450453206</v>
      </c>
      <c r="AM57" s="57">
        <v>9067.0805484232405</v>
      </c>
      <c r="AN57" s="57">
        <v>8071.1540808618774</v>
      </c>
      <c r="AO57" s="57">
        <v>47251</v>
      </c>
      <c r="AP57" s="57">
        <v>873338</v>
      </c>
      <c r="AQ57" s="57">
        <v>3875.6052695270041</v>
      </c>
      <c r="AR57" s="57">
        <v>639010</v>
      </c>
      <c r="AS57" s="57">
        <v>64987</v>
      </c>
      <c r="AT57" s="57">
        <v>44174.399217578037</v>
      </c>
      <c r="AU57" s="57">
        <v>4827.5823459859712</v>
      </c>
      <c r="AV57" s="57">
        <v>6008.5557262492457</v>
      </c>
      <c r="AW57" s="57">
        <v>4567.2510816349404</v>
      </c>
      <c r="AX57" s="57">
        <v>876.04776162679786</v>
      </c>
      <c r="AY57" s="57">
        <v>8741.419078375071</v>
      </c>
      <c r="AZ57" s="57">
        <v>110688</v>
      </c>
      <c r="BA57" s="57">
        <v>90683</v>
      </c>
      <c r="BB57" s="57">
        <v>78450</v>
      </c>
      <c r="BC57" s="57">
        <v>249540</v>
      </c>
      <c r="BD57" s="57">
        <v>49861</v>
      </c>
      <c r="BE57" s="57">
        <v>25085.800007356193</v>
      </c>
      <c r="BF57" s="57">
        <v>247489</v>
      </c>
      <c r="BG57" s="57">
        <v>20889.5582258385</v>
      </c>
      <c r="BH57" s="57">
        <v>11099.917587743934</v>
      </c>
      <c r="BI57" s="57">
        <v>4642.124050186334</v>
      </c>
      <c r="BJ57" s="57">
        <v>96544.293928951985</v>
      </c>
      <c r="BK57" s="57">
        <v>211743</v>
      </c>
      <c r="BL57" s="57">
        <v>4342.6321759807633</v>
      </c>
      <c r="BM57" s="57">
        <v>5709.063852043676</v>
      </c>
      <c r="BN57" s="57">
        <v>33118</v>
      </c>
      <c r="BO57" s="57">
        <v>25063.726222578629</v>
      </c>
      <c r="BP57" s="57">
        <v>4585.4114443971075</v>
      </c>
      <c r="BQ57" s="57">
        <v>53765.252088078967</v>
      </c>
      <c r="BR57" s="57">
        <v>45275.504176157934</v>
      </c>
      <c r="BS57" s="57">
        <v>11845.94001518603</v>
      </c>
      <c r="BT57" s="57">
        <v>10144.531728346105</v>
      </c>
      <c r="BU57" s="57">
        <v>6932.7685533801814</v>
      </c>
      <c r="BV57" s="57">
        <v>23075.244351691879</v>
      </c>
      <c r="BW57" s="57">
        <v>41450.907015241879</v>
      </c>
      <c r="BX57" s="57">
        <v>1598.1072584189637</v>
      </c>
      <c r="BY57" s="57">
        <v>10872.19727087821</v>
      </c>
      <c r="BZ57" s="57">
        <v>4460.9206359519376</v>
      </c>
      <c r="CA57" s="57">
        <v>3126.5426809361602</v>
      </c>
      <c r="CB57" s="57">
        <v>800031</v>
      </c>
      <c r="CC57" s="57">
        <v>4819.8363049494346</v>
      </c>
      <c r="CD57" s="57">
        <v>1251.3036560926416</v>
      </c>
      <c r="CE57" s="57">
        <v>2963.6509382693803</v>
      </c>
      <c r="CF57" s="57">
        <v>2479.0287722630665</v>
      </c>
      <c r="CG57" s="57">
        <v>4529.3533207513174</v>
      </c>
      <c r="CH57" s="57">
        <v>1957.1279781024209</v>
      </c>
      <c r="CI57" s="57">
        <v>14687.77949280674</v>
      </c>
      <c r="CJ57" s="57">
        <v>10219.744670542637</v>
      </c>
      <c r="CK57" s="57">
        <v>51232</v>
      </c>
      <c r="CL57" s="57">
        <v>22325.440439166061</v>
      </c>
      <c r="CM57" s="57">
        <v>11887.360700650053</v>
      </c>
      <c r="CN57" s="57">
        <v>287999</v>
      </c>
      <c r="CO57" s="57">
        <v>152976</v>
      </c>
      <c r="CP57" s="57">
        <v>27670.922095110483</v>
      </c>
      <c r="CQ57" s="57">
        <v>19441.314585520769</v>
      </c>
      <c r="CR57" s="57">
        <v>3859.2150618002806</v>
      </c>
      <c r="CS57" s="57">
        <v>7697.6816555263667</v>
      </c>
      <c r="CT57" s="57">
        <v>2406.8222966066269</v>
      </c>
      <c r="CU57" s="57">
        <v>9710.2830587232856</v>
      </c>
      <c r="CV57" s="57">
        <v>1065.9253366715095</v>
      </c>
      <c r="CW57" s="57">
        <v>3988.8132125135053</v>
      </c>
      <c r="CX57" s="57">
        <v>8741.8383021908121</v>
      </c>
      <c r="CY57" s="57">
        <v>838.76913347246614</v>
      </c>
      <c r="CZ57" s="57">
        <v>38881.569301017909</v>
      </c>
      <c r="DA57" s="57">
        <v>4110.8427940763013</v>
      </c>
      <c r="DB57" s="57">
        <v>6166.2641911144519</v>
      </c>
      <c r="DC57" s="57">
        <v>3459.6201732325308</v>
      </c>
      <c r="DD57" s="57">
        <v>1739.5487053020961</v>
      </c>
      <c r="DE57" s="57">
        <v>4178.6985203452532</v>
      </c>
      <c r="DF57" s="57">
        <v>208764.75277435264</v>
      </c>
      <c r="DG57" s="57">
        <v>1685.1545316699846</v>
      </c>
      <c r="DH57" s="57">
        <v>42956.879781594231</v>
      </c>
      <c r="DI57" s="57">
        <v>45237.106885487468</v>
      </c>
      <c r="DJ57" s="57">
        <v>11691.952031598274</v>
      </c>
      <c r="DK57" s="57">
        <v>8093.1757098946264</v>
      </c>
      <c r="DL57" s="57">
        <v>58180</v>
      </c>
      <c r="DM57" s="57">
        <v>7325.3138407840734</v>
      </c>
      <c r="DN57" s="57">
        <v>24227.108550628305</v>
      </c>
      <c r="DO57" s="57">
        <v>56362.145324178811</v>
      </c>
      <c r="DP57" s="57">
        <v>3458.6738187974106</v>
      </c>
      <c r="DQ57" s="57">
        <v>10982.518761110259</v>
      </c>
      <c r="DR57" s="57">
        <v>23903.266570544518</v>
      </c>
      <c r="DS57" s="57">
        <v>13044.354042782867</v>
      </c>
      <c r="DT57" s="57">
        <v>2925.5339984615034</v>
      </c>
      <c r="DU57" s="57">
        <v>8029.6571447134875</v>
      </c>
      <c r="DV57" s="57">
        <v>3841.5964131232263</v>
      </c>
      <c r="DW57" s="57">
        <v>5873.3740716195098</v>
      </c>
      <c r="DX57" s="57">
        <v>4626.5140047057312</v>
      </c>
      <c r="DY57" s="57">
        <v>9253.0280094114623</v>
      </c>
      <c r="DZ57" s="57">
        <v>19141.019742578967</v>
      </c>
      <c r="EA57" s="57">
        <v>6551.603197674418</v>
      </c>
      <c r="EB57" s="57">
        <v>11742.357882089236</v>
      </c>
      <c r="EC57" s="57">
        <v>7265.202363788314</v>
      </c>
      <c r="ED57" s="57">
        <v>15788</v>
      </c>
      <c r="EE57" s="57">
        <v>4819.8363049494346</v>
      </c>
      <c r="EF57" s="57">
        <v>36843.940984950001</v>
      </c>
      <c r="EG57" s="57">
        <v>7137.065297713586</v>
      </c>
      <c r="EH57" s="57">
        <v>5491.8327128510391</v>
      </c>
      <c r="EI57" s="57">
        <v>155094</v>
      </c>
      <c r="EJ57" s="57">
        <v>94853</v>
      </c>
      <c r="EK57" s="57">
        <v>21180.364535486402</v>
      </c>
      <c r="EL57" s="57">
        <v>14222.698612879392</v>
      </c>
      <c r="EM57" s="57">
        <v>7308.2491268214071</v>
      </c>
      <c r="EN57" s="57">
        <v>20523.40834886497</v>
      </c>
      <c r="EO57" s="57">
        <v>6155.2486577840491</v>
      </c>
      <c r="EP57" s="57">
        <v>7391.5547076479879</v>
      </c>
      <c r="EQ57" s="57">
        <v>45436.821352300503</v>
      </c>
      <c r="ER57" s="57">
        <v>5879.2596065429971</v>
      </c>
      <c r="ES57" s="57">
        <v>2430.1702193556621</v>
      </c>
      <c r="ET57" s="57">
        <v>3955.6785322358587</v>
      </c>
      <c r="EU57" s="57">
        <v>11334.88153407495</v>
      </c>
      <c r="EV57" s="57">
        <v>1123.5998470477448</v>
      </c>
      <c r="EW57" s="57">
        <v>23415.301434927336</v>
      </c>
      <c r="EX57" s="57">
        <v>5217.6796830847961</v>
      </c>
      <c r="EY57" s="57">
        <v>11152.187381949569</v>
      </c>
      <c r="EZ57" s="57">
        <v>2767.6961385860245</v>
      </c>
      <c r="FA57" s="57">
        <v>33817</v>
      </c>
      <c r="FB57" s="57">
        <v>6246.2634556469229</v>
      </c>
      <c r="FC57" s="57">
        <v>39962.65329150451</v>
      </c>
      <c r="FD57" s="57">
        <v>7712.9179156184064</v>
      </c>
      <c r="FE57" s="57">
        <v>2180.7997470284122</v>
      </c>
      <c r="FF57" s="57">
        <v>4619.6104666104966</v>
      </c>
      <c r="FG57" s="57">
        <v>2462.4355350655073</v>
      </c>
      <c r="FH57" s="57">
        <v>2013.0459203339187</v>
      </c>
      <c r="FI57" s="57">
        <v>31931.263502451919</v>
      </c>
      <c r="FJ57" s="57">
        <v>31390.333473919625</v>
      </c>
      <c r="FK57" s="57">
        <v>24117.537154150195</v>
      </c>
      <c r="FL57" s="57">
        <v>64146</v>
      </c>
      <c r="FM57" s="57">
        <v>64031.262596200519</v>
      </c>
      <c r="FN57" s="57">
        <v>212745</v>
      </c>
      <c r="FO57" s="57">
        <v>17899.866398705082</v>
      </c>
      <c r="FP57" s="57">
        <v>23720.462845849805</v>
      </c>
      <c r="FQ57" s="57">
        <v>15326.350808415065</v>
      </c>
      <c r="FR57" s="57">
        <v>2966.9192474044135</v>
      </c>
      <c r="FS57" s="57">
        <v>3311.1474473795115</v>
      </c>
      <c r="FT57" s="57">
        <v>1311.3455237146582</v>
      </c>
      <c r="FU57" s="57">
        <v>17603.361469683172</v>
      </c>
      <c r="FV57" s="57">
        <v>14876.36674489988</v>
      </c>
      <c r="FW57" s="57">
        <v>3802.4200717418462</v>
      </c>
      <c r="FX57" s="57">
        <v>1211.5554150157843</v>
      </c>
      <c r="FY57" s="57">
        <v>169587</v>
      </c>
      <c r="FZ57" s="41">
        <f>SUM(C57:FY57)</f>
        <v>9445984.8551871199</v>
      </c>
      <c r="GA57" s="55"/>
      <c r="GB57" s="55"/>
      <c r="GC57" s="6"/>
      <c r="GD57" s="6"/>
      <c r="GE57" s="9"/>
    </row>
    <row r="58" spans="1:187" x14ac:dyDescent="0.2">
      <c r="A58" s="56" t="s">
        <v>517</v>
      </c>
      <c r="B58" s="241" t="s">
        <v>978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0</v>
      </c>
      <c r="BF58" s="57">
        <v>0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  <c r="BL58" s="57">
        <v>0</v>
      </c>
      <c r="BM58" s="57">
        <v>0</v>
      </c>
      <c r="BN58" s="57">
        <v>0</v>
      </c>
      <c r="BO58" s="57">
        <v>0</v>
      </c>
      <c r="BP58" s="57">
        <v>0</v>
      </c>
      <c r="BQ58" s="57">
        <v>0</v>
      </c>
      <c r="BR58" s="57">
        <v>0</v>
      </c>
      <c r="BS58" s="57">
        <v>0</v>
      </c>
      <c r="BT58" s="57">
        <v>0</v>
      </c>
      <c r="BU58" s="57">
        <v>0</v>
      </c>
      <c r="BV58" s="57">
        <v>0</v>
      </c>
      <c r="BW58" s="57">
        <v>93471.13</v>
      </c>
      <c r="BX58" s="57">
        <v>0</v>
      </c>
      <c r="BY58" s="57">
        <v>90647.360000000001</v>
      </c>
      <c r="BZ58" s="57">
        <v>0</v>
      </c>
      <c r="CA58" s="57">
        <v>0</v>
      </c>
      <c r="CB58" s="57">
        <v>0</v>
      </c>
      <c r="CC58" s="57">
        <v>0</v>
      </c>
      <c r="CD58" s="57">
        <v>0</v>
      </c>
      <c r="CE58" s="57">
        <v>0</v>
      </c>
      <c r="CF58" s="57">
        <v>0</v>
      </c>
      <c r="CG58" s="57">
        <v>0</v>
      </c>
      <c r="CH58" s="57">
        <v>0</v>
      </c>
      <c r="CI58" s="57">
        <v>0</v>
      </c>
      <c r="CJ58" s="57">
        <v>0</v>
      </c>
      <c r="CK58" s="57">
        <v>148532.63</v>
      </c>
      <c r="CL58" s="57">
        <v>0</v>
      </c>
      <c r="CM58" s="57">
        <v>0</v>
      </c>
      <c r="CN58" s="57">
        <v>87527.69</v>
      </c>
      <c r="CO58" s="57">
        <v>0</v>
      </c>
      <c r="CP58" s="57">
        <v>0</v>
      </c>
      <c r="CQ58" s="57">
        <v>0</v>
      </c>
      <c r="CR58" s="57">
        <v>0</v>
      </c>
      <c r="CS58" s="57">
        <v>0</v>
      </c>
      <c r="CT58" s="57">
        <v>0</v>
      </c>
      <c r="CU58" s="57">
        <v>0</v>
      </c>
      <c r="CV58" s="57">
        <v>0</v>
      </c>
      <c r="CW58" s="57">
        <v>0</v>
      </c>
      <c r="CX58" s="57">
        <v>0</v>
      </c>
      <c r="CY58" s="57">
        <v>0</v>
      </c>
      <c r="CZ58" s="57">
        <v>183688.52000000002</v>
      </c>
      <c r="DA58" s="57">
        <v>0</v>
      </c>
      <c r="DB58" s="57">
        <v>0</v>
      </c>
      <c r="DC58" s="57">
        <v>0</v>
      </c>
      <c r="DD58" s="57">
        <v>0</v>
      </c>
      <c r="DE58" s="57">
        <v>0</v>
      </c>
      <c r="DF58" s="57">
        <v>79350.710000000006</v>
      </c>
      <c r="DG58" s="57">
        <v>0</v>
      </c>
      <c r="DH58" s="57">
        <v>28358.54</v>
      </c>
      <c r="DI58" s="57">
        <v>0</v>
      </c>
      <c r="DJ58" s="57">
        <v>0</v>
      </c>
      <c r="DK58" s="57">
        <v>0</v>
      </c>
      <c r="DL58" s="57">
        <v>0</v>
      </c>
      <c r="DM58" s="57">
        <v>57677.89</v>
      </c>
      <c r="DN58" s="57">
        <v>0</v>
      </c>
      <c r="DO58" s="57">
        <v>0</v>
      </c>
      <c r="DP58" s="57">
        <v>0</v>
      </c>
      <c r="DQ58" s="57">
        <v>0</v>
      </c>
      <c r="DR58" s="57">
        <v>0</v>
      </c>
      <c r="DS58" s="57">
        <v>0</v>
      </c>
      <c r="DT58" s="57">
        <v>0</v>
      </c>
      <c r="DU58" s="57">
        <v>0</v>
      </c>
      <c r="DV58" s="57">
        <v>0</v>
      </c>
      <c r="DW58" s="57">
        <v>0</v>
      </c>
      <c r="DX58" s="57">
        <v>0</v>
      </c>
      <c r="DY58" s="57">
        <v>0</v>
      </c>
      <c r="DZ58" s="57">
        <v>0</v>
      </c>
      <c r="EA58" s="57">
        <v>189678.99</v>
      </c>
      <c r="EB58" s="57">
        <v>0</v>
      </c>
      <c r="EC58" s="57">
        <v>0</v>
      </c>
      <c r="ED58" s="57">
        <v>0</v>
      </c>
      <c r="EE58" s="57">
        <v>0</v>
      </c>
      <c r="EF58" s="57">
        <v>0</v>
      </c>
      <c r="EG58" s="57">
        <v>0</v>
      </c>
      <c r="EH58" s="57">
        <v>0</v>
      </c>
      <c r="EI58" s="57">
        <v>0</v>
      </c>
      <c r="EJ58" s="57">
        <v>117616.51999999999</v>
      </c>
      <c r="EK58" s="57">
        <v>0</v>
      </c>
      <c r="EL58" s="57">
        <v>0</v>
      </c>
      <c r="EM58" s="57">
        <v>0</v>
      </c>
      <c r="EN58" s="57">
        <v>0</v>
      </c>
      <c r="EO58" s="57">
        <v>0</v>
      </c>
      <c r="EP58" s="57">
        <v>0</v>
      </c>
      <c r="EQ58" s="57">
        <v>0</v>
      </c>
      <c r="ER58" s="57">
        <v>0</v>
      </c>
      <c r="ES58" s="57">
        <v>0</v>
      </c>
      <c r="ET58" s="57">
        <v>0</v>
      </c>
      <c r="EU58" s="57">
        <v>0</v>
      </c>
      <c r="EV58" s="57">
        <v>0</v>
      </c>
      <c r="EW58" s="57">
        <v>0</v>
      </c>
      <c r="EX58" s="57">
        <v>0</v>
      </c>
      <c r="EY58" s="57">
        <v>0</v>
      </c>
      <c r="EZ58" s="57">
        <v>0</v>
      </c>
      <c r="FA58" s="57">
        <v>0</v>
      </c>
      <c r="FB58" s="57">
        <v>0</v>
      </c>
      <c r="FC58" s="57">
        <v>0</v>
      </c>
      <c r="FD58" s="57">
        <v>0</v>
      </c>
      <c r="FE58" s="57">
        <v>0</v>
      </c>
      <c r="FF58" s="57">
        <v>0</v>
      </c>
      <c r="FG58" s="57">
        <v>0</v>
      </c>
      <c r="FH58" s="57">
        <v>0</v>
      </c>
      <c r="FI58" s="57">
        <v>0</v>
      </c>
      <c r="FJ58" s="57">
        <v>0</v>
      </c>
      <c r="FK58" s="57">
        <v>0</v>
      </c>
      <c r="FL58" s="57">
        <v>0</v>
      </c>
      <c r="FM58" s="57">
        <v>0</v>
      </c>
      <c r="FN58" s="57">
        <v>0</v>
      </c>
      <c r="FO58" s="57">
        <v>0</v>
      </c>
      <c r="FP58" s="57">
        <v>0</v>
      </c>
      <c r="FQ58" s="57">
        <v>0</v>
      </c>
      <c r="FR58" s="57">
        <v>0</v>
      </c>
      <c r="FS58" s="57">
        <v>0</v>
      </c>
      <c r="FT58" s="57">
        <v>0</v>
      </c>
      <c r="FU58" s="57">
        <v>0</v>
      </c>
      <c r="FV58" s="57">
        <v>0</v>
      </c>
      <c r="FW58" s="57">
        <v>0</v>
      </c>
      <c r="FX58" s="57">
        <v>0</v>
      </c>
      <c r="FY58" s="57">
        <v>0</v>
      </c>
      <c r="FZ58" s="41">
        <f>SUM(C58:FY58)</f>
        <v>1076549.98</v>
      </c>
      <c r="GA58" s="55"/>
      <c r="GB58" s="55"/>
      <c r="GC58" s="6"/>
      <c r="GD58" s="6"/>
      <c r="GE58" s="6"/>
    </row>
    <row r="59" spans="1:187" x14ac:dyDescent="0.2">
      <c r="A59" s="7" t="s">
        <v>519</v>
      </c>
      <c r="B59" s="13" t="s">
        <v>520</v>
      </c>
      <c r="C59" s="54">
        <f t="shared" ref="C59:AH59" si="21">ROUND(SUM(C52:C58),2)</f>
        <v>2770109.62</v>
      </c>
      <c r="D59" s="54">
        <f t="shared" si="21"/>
        <v>13132085.779999999</v>
      </c>
      <c r="E59" s="54">
        <f t="shared" si="21"/>
        <v>2535253.25</v>
      </c>
      <c r="F59" s="54">
        <f t="shared" si="21"/>
        <v>6162945.6200000001</v>
      </c>
      <c r="G59" s="54">
        <f t="shared" si="21"/>
        <v>434862.16</v>
      </c>
      <c r="H59" s="54">
        <f t="shared" si="21"/>
        <v>448778.33</v>
      </c>
      <c r="I59" s="54">
        <f t="shared" si="21"/>
        <v>3602837.61</v>
      </c>
      <c r="J59" s="54">
        <f t="shared" si="21"/>
        <v>751206.24</v>
      </c>
      <c r="K59" s="54">
        <f t="shared" si="21"/>
        <v>150703.1</v>
      </c>
      <c r="L59" s="54">
        <f t="shared" si="21"/>
        <v>1151300.5900000001</v>
      </c>
      <c r="M59" s="54">
        <f t="shared" si="21"/>
        <v>618039.94999999995</v>
      </c>
      <c r="N59" s="54">
        <f t="shared" si="21"/>
        <v>21968432.969999999</v>
      </c>
      <c r="O59" s="54">
        <f t="shared" si="21"/>
        <v>5497079.1100000003</v>
      </c>
      <c r="P59" s="54">
        <f t="shared" si="21"/>
        <v>103195.72</v>
      </c>
      <c r="Q59" s="54">
        <f t="shared" si="21"/>
        <v>15513621.560000001</v>
      </c>
      <c r="R59" s="54">
        <f t="shared" si="21"/>
        <v>611944.42000000004</v>
      </c>
      <c r="S59" s="54">
        <f t="shared" si="21"/>
        <v>543478.21</v>
      </c>
      <c r="T59" s="54">
        <f t="shared" si="21"/>
        <v>61625.69</v>
      </c>
      <c r="U59" s="54">
        <f t="shared" si="21"/>
        <v>33154.46</v>
      </c>
      <c r="V59" s="54">
        <f t="shared" si="21"/>
        <v>147990.5</v>
      </c>
      <c r="W59" s="54">
        <f t="shared" si="21"/>
        <v>14340.61</v>
      </c>
      <c r="X59" s="54">
        <f t="shared" si="21"/>
        <v>18823.29</v>
      </c>
      <c r="Y59" s="54">
        <f t="shared" si="21"/>
        <v>631185.56999999995</v>
      </c>
      <c r="Z59" s="54">
        <f t="shared" si="21"/>
        <v>90702.93</v>
      </c>
      <c r="AA59" s="54">
        <f t="shared" si="21"/>
        <v>11725246.75</v>
      </c>
      <c r="AB59" s="54">
        <f t="shared" si="21"/>
        <v>12387311.369999999</v>
      </c>
      <c r="AC59" s="54">
        <f t="shared" si="21"/>
        <v>390838.53</v>
      </c>
      <c r="AD59" s="54">
        <f t="shared" si="21"/>
        <v>303120.09000000003</v>
      </c>
      <c r="AE59" s="54">
        <f t="shared" si="21"/>
        <v>76360.2</v>
      </c>
      <c r="AF59" s="54">
        <f t="shared" si="21"/>
        <v>139600.57999999999</v>
      </c>
      <c r="AG59" s="54">
        <f t="shared" si="21"/>
        <v>372786.19</v>
      </c>
      <c r="AH59" s="54">
        <f t="shared" si="21"/>
        <v>418210.51</v>
      </c>
      <c r="AI59" s="54">
        <f t="shared" ref="AI59:CT59" si="22">ROUND(SUM(AI52:AI58),2)</f>
        <v>136481.35999999999</v>
      </c>
      <c r="AJ59" s="54">
        <f t="shared" si="22"/>
        <v>88702.88</v>
      </c>
      <c r="AK59" s="54">
        <f t="shared" si="22"/>
        <v>122573.18</v>
      </c>
      <c r="AL59" s="54">
        <f t="shared" si="22"/>
        <v>130678.99</v>
      </c>
      <c r="AM59" s="54">
        <f t="shared" si="22"/>
        <v>160412.92000000001</v>
      </c>
      <c r="AN59" s="54">
        <f t="shared" si="22"/>
        <v>119408.06</v>
      </c>
      <c r="AO59" s="54">
        <f t="shared" si="22"/>
        <v>1896537.16</v>
      </c>
      <c r="AP59" s="54">
        <f t="shared" si="22"/>
        <v>32464945.870000001</v>
      </c>
      <c r="AQ59" s="54">
        <f t="shared" si="22"/>
        <v>116391.71</v>
      </c>
      <c r="AR59" s="54">
        <f t="shared" si="22"/>
        <v>21401347.16</v>
      </c>
      <c r="AS59" s="54">
        <f t="shared" si="22"/>
        <v>2496084.4700000002</v>
      </c>
      <c r="AT59" s="54">
        <f t="shared" si="22"/>
        <v>770474.93</v>
      </c>
      <c r="AU59" s="54">
        <f t="shared" si="22"/>
        <v>108382.9</v>
      </c>
      <c r="AV59" s="54">
        <f t="shared" si="22"/>
        <v>183620.52</v>
      </c>
      <c r="AW59" s="54">
        <f t="shared" si="22"/>
        <v>64435.66</v>
      </c>
      <c r="AX59" s="54">
        <f t="shared" si="22"/>
        <v>29393.439999999999</v>
      </c>
      <c r="AY59" s="54">
        <f t="shared" si="22"/>
        <v>246102.57</v>
      </c>
      <c r="AZ59" s="54">
        <f t="shared" si="22"/>
        <v>4291082.03</v>
      </c>
      <c r="BA59" s="54">
        <f t="shared" si="22"/>
        <v>3375381.59</v>
      </c>
      <c r="BB59" s="54">
        <f t="shared" si="22"/>
        <v>3890677.84</v>
      </c>
      <c r="BC59" s="54">
        <f t="shared" si="22"/>
        <v>7722866.3499999996</v>
      </c>
      <c r="BD59" s="54">
        <f t="shared" si="22"/>
        <v>1158745.76</v>
      </c>
      <c r="BE59" s="54">
        <f t="shared" si="22"/>
        <v>418850.86</v>
      </c>
      <c r="BF59" s="54">
        <f t="shared" si="22"/>
        <v>7463547.3200000003</v>
      </c>
      <c r="BG59" s="54">
        <f t="shared" si="22"/>
        <v>437472.26</v>
      </c>
      <c r="BH59" s="54">
        <f t="shared" si="22"/>
        <v>214925.39</v>
      </c>
      <c r="BI59" s="54">
        <f t="shared" si="22"/>
        <v>148782.72</v>
      </c>
      <c r="BJ59" s="54">
        <f t="shared" si="22"/>
        <v>1968381.5</v>
      </c>
      <c r="BK59" s="54">
        <f t="shared" si="22"/>
        <v>6266846.9699999997</v>
      </c>
      <c r="BL59" s="54">
        <f t="shared" si="22"/>
        <v>72793.17</v>
      </c>
      <c r="BM59" s="54">
        <f t="shared" si="22"/>
        <v>196098.55</v>
      </c>
      <c r="BN59" s="54">
        <f t="shared" si="22"/>
        <v>1348003.61</v>
      </c>
      <c r="BO59" s="54">
        <f t="shared" si="22"/>
        <v>638558.68999999994</v>
      </c>
      <c r="BP59" s="54">
        <f t="shared" si="22"/>
        <v>98227.53</v>
      </c>
      <c r="BQ59" s="54">
        <f t="shared" si="22"/>
        <v>1700364.43</v>
      </c>
      <c r="BR59" s="54">
        <f t="shared" si="22"/>
        <v>1479689.27</v>
      </c>
      <c r="BS59" s="54">
        <f t="shared" si="22"/>
        <v>331921.2</v>
      </c>
      <c r="BT59" s="54">
        <f t="shared" si="22"/>
        <v>165350.47</v>
      </c>
      <c r="BU59" s="54">
        <f t="shared" si="22"/>
        <v>213932.06</v>
      </c>
      <c r="BV59" s="54">
        <f t="shared" si="22"/>
        <v>376690.01</v>
      </c>
      <c r="BW59" s="54">
        <f t="shared" si="22"/>
        <v>691320.85</v>
      </c>
      <c r="BX59" s="54">
        <f t="shared" si="22"/>
        <v>25733.64</v>
      </c>
      <c r="BY59" s="54">
        <f t="shared" si="22"/>
        <v>307327.26</v>
      </c>
      <c r="BZ59" s="54">
        <f t="shared" si="22"/>
        <v>72204.990000000005</v>
      </c>
      <c r="CA59" s="54">
        <f t="shared" si="22"/>
        <v>79015</v>
      </c>
      <c r="CB59" s="54">
        <f t="shared" si="22"/>
        <v>28095055.66</v>
      </c>
      <c r="CC59" s="54">
        <f t="shared" si="22"/>
        <v>91414.5</v>
      </c>
      <c r="CD59" s="54">
        <f t="shared" si="22"/>
        <v>34312.14</v>
      </c>
      <c r="CE59" s="54">
        <f t="shared" si="22"/>
        <v>125282.52</v>
      </c>
      <c r="CF59" s="54">
        <f t="shared" si="22"/>
        <v>71103.97</v>
      </c>
      <c r="CG59" s="54">
        <f t="shared" si="22"/>
        <v>129589.29</v>
      </c>
      <c r="CH59" s="54">
        <f t="shared" si="22"/>
        <v>49235.62</v>
      </c>
      <c r="CI59" s="54">
        <f t="shared" si="22"/>
        <v>315830.84000000003</v>
      </c>
      <c r="CJ59" s="54">
        <f t="shared" si="22"/>
        <v>401031.53</v>
      </c>
      <c r="CK59" s="54">
        <f t="shared" si="22"/>
        <v>1813394.39</v>
      </c>
      <c r="CL59" s="54">
        <f t="shared" si="22"/>
        <v>313920.99</v>
      </c>
      <c r="CM59" s="54">
        <f t="shared" si="22"/>
        <v>382273.64</v>
      </c>
      <c r="CN59" s="54">
        <f t="shared" si="22"/>
        <v>9037128.6999999993</v>
      </c>
      <c r="CO59" s="54">
        <f t="shared" si="22"/>
        <v>5325312.54</v>
      </c>
      <c r="CP59" s="54">
        <f t="shared" si="22"/>
        <v>320247.96000000002</v>
      </c>
      <c r="CQ59" s="54">
        <f t="shared" si="22"/>
        <v>375424.86</v>
      </c>
      <c r="CR59" s="54">
        <f t="shared" si="22"/>
        <v>112474.71</v>
      </c>
      <c r="CS59" s="54">
        <f t="shared" si="22"/>
        <v>126272.19</v>
      </c>
      <c r="CT59" s="54">
        <f t="shared" si="22"/>
        <v>67317.84</v>
      </c>
      <c r="CU59" s="54">
        <f t="shared" ref="CU59:FF59" si="23">ROUND(SUM(CU52:CU58),2)</f>
        <v>102865.98</v>
      </c>
      <c r="CV59" s="54">
        <f t="shared" si="23"/>
        <v>34553.870000000003</v>
      </c>
      <c r="CW59" s="54">
        <f t="shared" si="23"/>
        <v>103867</v>
      </c>
      <c r="CX59" s="54">
        <f t="shared" si="23"/>
        <v>336081.25</v>
      </c>
      <c r="CY59" s="54">
        <f t="shared" si="23"/>
        <v>58582.9</v>
      </c>
      <c r="CZ59" s="54">
        <f t="shared" si="23"/>
        <v>1255314.2</v>
      </c>
      <c r="DA59" s="54">
        <f t="shared" si="23"/>
        <v>107141.66</v>
      </c>
      <c r="DB59" s="54">
        <f t="shared" si="23"/>
        <v>146381.57999999999</v>
      </c>
      <c r="DC59" s="54">
        <f t="shared" si="23"/>
        <v>135268.75</v>
      </c>
      <c r="DD59" s="54">
        <f t="shared" si="23"/>
        <v>34596.92</v>
      </c>
      <c r="DE59" s="54">
        <f t="shared" si="23"/>
        <v>105927.27</v>
      </c>
      <c r="DF59" s="54">
        <f t="shared" si="23"/>
        <v>9346469.4199999999</v>
      </c>
      <c r="DG59" s="54">
        <f t="shared" si="23"/>
        <v>71019.95</v>
      </c>
      <c r="DH59" s="54">
        <f t="shared" si="23"/>
        <v>912398.84</v>
      </c>
      <c r="DI59" s="54">
        <f t="shared" si="23"/>
        <v>1140642.42</v>
      </c>
      <c r="DJ59" s="54">
        <f t="shared" si="23"/>
        <v>206263.09</v>
      </c>
      <c r="DK59" s="54">
        <f t="shared" si="23"/>
        <v>155652.51</v>
      </c>
      <c r="DL59" s="54">
        <f t="shared" si="23"/>
        <v>2135471.6</v>
      </c>
      <c r="DM59" s="54">
        <f t="shared" si="23"/>
        <v>201122.05</v>
      </c>
      <c r="DN59" s="54">
        <f t="shared" si="23"/>
        <v>546749.18000000005</v>
      </c>
      <c r="DO59" s="54">
        <f t="shared" si="23"/>
        <v>1147472.45</v>
      </c>
      <c r="DP59" s="54">
        <f t="shared" si="23"/>
        <v>108428.7</v>
      </c>
      <c r="DQ59" s="54">
        <f t="shared" si="23"/>
        <v>201218.11</v>
      </c>
      <c r="DR59" s="54">
        <f t="shared" si="23"/>
        <v>503908.35</v>
      </c>
      <c r="DS59" s="54">
        <f t="shared" si="23"/>
        <v>252693.82</v>
      </c>
      <c r="DT59" s="54">
        <f t="shared" si="23"/>
        <v>76701.009999999995</v>
      </c>
      <c r="DU59" s="54">
        <f t="shared" si="23"/>
        <v>161281.25</v>
      </c>
      <c r="DV59" s="54">
        <f t="shared" si="23"/>
        <v>93311.29</v>
      </c>
      <c r="DW59" s="54">
        <f t="shared" si="23"/>
        <v>71962.039999999994</v>
      </c>
      <c r="DX59" s="54">
        <f t="shared" si="23"/>
        <v>64883.39</v>
      </c>
      <c r="DY59" s="54">
        <f t="shared" si="23"/>
        <v>136120.15</v>
      </c>
      <c r="DZ59" s="54">
        <f t="shared" si="23"/>
        <v>421973.64</v>
      </c>
      <c r="EA59" s="54">
        <f t="shared" si="23"/>
        <v>396756.05</v>
      </c>
      <c r="EB59" s="54">
        <f t="shared" si="23"/>
        <v>260795.61</v>
      </c>
      <c r="EC59" s="54">
        <f t="shared" si="23"/>
        <v>213687.5</v>
      </c>
      <c r="ED59" s="54">
        <f t="shared" si="23"/>
        <v>496561.6</v>
      </c>
      <c r="EE59" s="54">
        <f t="shared" si="23"/>
        <v>49813.17</v>
      </c>
      <c r="EF59" s="54">
        <f t="shared" si="23"/>
        <v>462661.35</v>
      </c>
      <c r="EG59" s="54">
        <f t="shared" si="23"/>
        <v>115942.77</v>
      </c>
      <c r="EH59" s="54">
        <f t="shared" si="23"/>
        <v>57039.35</v>
      </c>
      <c r="EI59" s="54">
        <f t="shared" si="23"/>
        <v>5774383.2400000002</v>
      </c>
      <c r="EJ59" s="54">
        <f t="shared" si="23"/>
        <v>3801201.63</v>
      </c>
      <c r="EK59" s="54">
        <f t="shared" si="23"/>
        <v>312365.73</v>
      </c>
      <c r="EL59" s="54">
        <f t="shared" si="23"/>
        <v>194520.26</v>
      </c>
      <c r="EM59" s="54">
        <f t="shared" si="23"/>
        <v>134268.42000000001</v>
      </c>
      <c r="EN59" s="54">
        <f t="shared" si="23"/>
        <v>397595.63</v>
      </c>
      <c r="EO59" s="54">
        <f t="shared" si="23"/>
        <v>94978.5</v>
      </c>
      <c r="EP59" s="54">
        <f t="shared" si="23"/>
        <v>161238.26</v>
      </c>
      <c r="EQ59" s="54">
        <f t="shared" si="23"/>
        <v>955130.08</v>
      </c>
      <c r="ER59" s="54">
        <f t="shared" si="23"/>
        <v>168404.92</v>
      </c>
      <c r="ES59" s="54">
        <f t="shared" si="23"/>
        <v>75314.02</v>
      </c>
      <c r="ET59" s="54">
        <f t="shared" si="23"/>
        <v>159637.66</v>
      </c>
      <c r="EU59" s="54">
        <f t="shared" si="23"/>
        <v>259858.74</v>
      </c>
      <c r="EV59" s="54">
        <f t="shared" si="23"/>
        <v>17775.939999999999</v>
      </c>
      <c r="EW59" s="54">
        <f t="shared" si="23"/>
        <v>326573.73</v>
      </c>
      <c r="EX59" s="54">
        <f t="shared" si="23"/>
        <v>53615.4</v>
      </c>
      <c r="EY59" s="54">
        <f t="shared" si="23"/>
        <v>220493.88</v>
      </c>
      <c r="EZ59" s="54">
        <f t="shared" si="23"/>
        <v>100034.03</v>
      </c>
      <c r="FA59" s="54">
        <f t="shared" si="23"/>
        <v>1105295.52</v>
      </c>
      <c r="FB59" s="54">
        <f t="shared" si="23"/>
        <v>151396.59</v>
      </c>
      <c r="FC59" s="54">
        <f t="shared" si="23"/>
        <v>809210.28</v>
      </c>
      <c r="FD59" s="54">
        <f t="shared" si="23"/>
        <v>236873.29</v>
      </c>
      <c r="FE59" s="54">
        <f t="shared" si="23"/>
        <v>70383.63</v>
      </c>
      <c r="FF59" s="54">
        <f t="shared" si="23"/>
        <v>111969.26</v>
      </c>
      <c r="FG59" s="54">
        <f t="shared" ref="FG59:FY59" si="24">ROUND(SUM(FG52:FG58),2)</f>
        <v>73309.72</v>
      </c>
      <c r="FH59" s="54">
        <f t="shared" si="24"/>
        <v>67915.19</v>
      </c>
      <c r="FI59" s="54">
        <f t="shared" si="24"/>
        <v>736750.72</v>
      </c>
      <c r="FJ59" s="54">
        <f t="shared" si="24"/>
        <v>567088.22</v>
      </c>
      <c r="FK59" s="54">
        <f t="shared" si="24"/>
        <v>848390.8</v>
      </c>
      <c r="FL59" s="54">
        <f t="shared" si="24"/>
        <v>1740108.38</v>
      </c>
      <c r="FM59" s="54">
        <f t="shared" si="24"/>
        <v>1123802.81</v>
      </c>
      <c r="FN59" s="54">
        <f t="shared" si="24"/>
        <v>6907197.9699999997</v>
      </c>
      <c r="FO59" s="54">
        <f t="shared" si="24"/>
        <v>498261.12</v>
      </c>
      <c r="FP59" s="54">
        <f t="shared" si="24"/>
        <v>873558.69</v>
      </c>
      <c r="FQ59" s="54">
        <f t="shared" si="24"/>
        <v>386927.04</v>
      </c>
      <c r="FR59" s="54">
        <f t="shared" si="24"/>
        <v>117213.78</v>
      </c>
      <c r="FS59" s="54">
        <f t="shared" si="24"/>
        <v>83872.14</v>
      </c>
      <c r="FT59" s="54">
        <f t="shared" si="24"/>
        <v>66141.850000000006</v>
      </c>
      <c r="FU59" s="54">
        <f t="shared" si="24"/>
        <v>423480.39</v>
      </c>
      <c r="FV59" s="54">
        <f t="shared" si="24"/>
        <v>291991.71000000002</v>
      </c>
      <c r="FW59" s="54">
        <f t="shared" si="24"/>
        <v>102551.16</v>
      </c>
      <c r="FX59" s="54">
        <f t="shared" si="24"/>
        <v>30241.56</v>
      </c>
      <c r="FY59" s="54">
        <f t="shared" si="24"/>
        <v>3126468.65</v>
      </c>
      <c r="FZ59" s="55">
        <f>SUM(C59:FY59)</f>
        <v>311871933.08000004</v>
      </c>
      <c r="GA59" s="61"/>
      <c r="GB59" s="61"/>
      <c r="GC59" s="6"/>
      <c r="GD59" s="6"/>
      <c r="GE59" s="6"/>
    </row>
    <row r="60" spans="1:187" x14ac:dyDescent="0.2">
      <c r="A60" s="6"/>
      <c r="B60" s="13" t="s">
        <v>521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55"/>
      <c r="GA60" s="62"/>
      <c r="GB60" s="62"/>
      <c r="GC60" s="55"/>
      <c r="GD60" s="55"/>
      <c r="GE60" s="9"/>
    </row>
    <row r="61" spans="1:187" x14ac:dyDescent="0.2">
      <c r="A61" s="6"/>
      <c r="B61" s="1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55"/>
      <c r="GA61" s="62"/>
      <c r="GB61" s="62"/>
      <c r="GC61" s="55"/>
      <c r="GD61" s="55"/>
      <c r="GE61" s="9"/>
    </row>
    <row r="62" spans="1:187" ht="15.75" x14ac:dyDescent="0.25">
      <c r="A62" s="6"/>
      <c r="B62" s="39" t="s">
        <v>522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55"/>
      <c r="GA62" s="62"/>
      <c r="GB62" s="62"/>
      <c r="GC62" s="55"/>
      <c r="GD62" s="55"/>
      <c r="GE62" s="9"/>
    </row>
    <row r="63" spans="1:187" x14ac:dyDescent="0.2">
      <c r="A63" s="7" t="s">
        <v>523</v>
      </c>
      <c r="B63" s="13" t="s">
        <v>524</v>
      </c>
      <c r="C63" s="44">
        <v>2.7E-2</v>
      </c>
      <c r="D63" s="44">
        <v>2.7E-2</v>
      </c>
      <c r="E63" s="44">
        <v>2.7E-2</v>
      </c>
      <c r="F63" s="44">
        <v>2.7E-2</v>
      </c>
      <c r="G63" s="44">
        <v>2.7E-2</v>
      </c>
      <c r="H63" s="44">
        <v>2.7E-2</v>
      </c>
      <c r="I63" s="44">
        <v>2.7E-2</v>
      </c>
      <c r="J63" s="44">
        <v>2.7E-2</v>
      </c>
      <c r="K63" s="44">
        <v>2.7E-2</v>
      </c>
      <c r="L63" s="44">
        <v>2.7E-2</v>
      </c>
      <c r="M63" s="44">
        <v>2.7E-2</v>
      </c>
      <c r="N63" s="44">
        <v>2.7E-2</v>
      </c>
      <c r="O63" s="44">
        <v>2.7E-2</v>
      </c>
      <c r="P63" s="44">
        <v>2.7E-2</v>
      </c>
      <c r="Q63" s="44">
        <v>2.7E-2</v>
      </c>
      <c r="R63" s="44">
        <v>2.7E-2</v>
      </c>
      <c r="S63" s="44">
        <v>2.7E-2</v>
      </c>
      <c r="T63" s="44">
        <v>2.7E-2</v>
      </c>
      <c r="U63" s="44">
        <v>2.7E-2</v>
      </c>
      <c r="V63" s="44">
        <v>2.7E-2</v>
      </c>
      <c r="W63" s="44">
        <v>2.7E-2</v>
      </c>
      <c r="X63" s="44">
        <v>2.7E-2</v>
      </c>
      <c r="Y63" s="44">
        <v>2.7E-2</v>
      </c>
      <c r="Z63" s="44">
        <v>2.7E-2</v>
      </c>
      <c r="AA63" s="44">
        <v>2.7E-2</v>
      </c>
      <c r="AB63" s="44">
        <v>2.7E-2</v>
      </c>
      <c r="AC63" s="44">
        <v>2.7E-2</v>
      </c>
      <c r="AD63" s="44">
        <v>2.7E-2</v>
      </c>
      <c r="AE63" s="44">
        <v>2.7E-2</v>
      </c>
      <c r="AF63" s="44">
        <v>2.7E-2</v>
      </c>
      <c r="AG63" s="44">
        <v>2.7E-2</v>
      </c>
      <c r="AH63" s="44">
        <v>2.7E-2</v>
      </c>
      <c r="AI63" s="44">
        <v>2.7E-2</v>
      </c>
      <c r="AJ63" s="44">
        <v>2.7E-2</v>
      </c>
      <c r="AK63" s="44">
        <v>2.7E-2</v>
      </c>
      <c r="AL63" s="44">
        <v>2.7E-2</v>
      </c>
      <c r="AM63" s="44">
        <v>2.7E-2</v>
      </c>
      <c r="AN63" s="44">
        <v>2.7E-2</v>
      </c>
      <c r="AO63" s="44">
        <v>2.7E-2</v>
      </c>
      <c r="AP63" s="44">
        <v>2.7E-2</v>
      </c>
      <c r="AQ63" s="44">
        <v>2.7E-2</v>
      </c>
      <c r="AR63" s="44">
        <v>2.7E-2</v>
      </c>
      <c r="AS63" s="44">
        <v>2.7E-2</v>
      </c>
      <c r="AT63" s="44">
        <v>2.7E-2</v>
      </c>
      <c r="AU63" s="44">
        <v>2.7E-2</v>
      </c>
      <c r="AV63" s="44">
        <v>2.7E-2</v>
      </c>
      <c r="AW63" s="44">
        <v>2.7E-2</v>
      </c>
      <c r="AX63" s="44">
        <v>2.7E-2</v>
      </c>
      <c r="AY63" s="44">
        <v>2.7E-2</v>
      </c>
      <c r="AZ63" s="44">
        <v>2.7E-2</v>
      </c>
      <c r="BA63" s="44">
        <v>2.7E-2</v>
      </c>
      <c r="BB63" s="44">
        <v>2.7E-2</v>
      </c>
      <c r="BC63" s="44">
        <v>2.7E-2</v>
      </c>
      <c r="BD63" s="44">
        <v>2.7E-2</v>
      </c>
      <c r="BE63" s="44">
        <v>2.7E-2</v>
      </c>
      <c r="BF63" s="44">
        <v>2.7E-2</v>
      </c>
      <c r="BG63" s="44">
        <v>2.7E-2</v>
      </c>
      <c r="BH63" s="44">
        <v>2.7E-2</v>
      </c>
      <c r="BI63" s="44">
        <v>2.7E-2</v>
      </c>
      <c r="BJ63" s="44">
        <v>2.7E-2</v>
      </c>
      <c r="BK63" s="44">
        <v>2.7E-2</v>
      </c>
      <c r="BL63" s="44">
        <v>2.7E-2</v>
      </c>
      <c r="BM63" s="44">
        <v>2.7E-2</v>
      </c>
      <c r="BN63" s="44">
        <v>2.7E-2</v>
      </c>
      <c r="BO63" s="44">
        <v>2.7E-2</v>
      </c>
      <c r="BP63" s="44">
        <v>2.7E-2</v>
      </c>
      <c r="BQ63" s="44">
        <v>2.7E-2</v>
      </c>
      <c r="BR63" s="44">
        <v>2.7E-2</v>
      </c>
      <c r="BS63" s="44">
        <v>2.7E-2</v>
      </c>
      <c r="BT63" s="44">
        <v>2.7E-2</v>
      </c>
      <c r="BU63" s="44">
        <v>2.7E-2</v>
      </c>
      <c r="BV63" s="44">
        <v>2.7E-2</v>
      </c>
      <c r="BW63" s="44">
        <v>2.7E-2</v>
      </c>
      <c r="BX63" s="44">
        <v>2.7E-2</v>
      </c>
      <c r="BY63" s="44">
        <v>2.7E-2</v>
      </c>
      <c r="BZ63" s="44">
        <v>2.7E-2</v>
      </c>
      <c r="CA63" s="44">
        <v>2.7E-2</v>
      </c>
      <c r="CB63" s="44">
        <v>2.7E-2</v>
      </c>
      <c r="CC63" s="44">
        <v>2.7E-2</v>
      </c>
      <c r="CD63" s="44">
        <v>2.7E-2</v>
      </c>
      <c r="CE63" s="44">
        <v>2.7E-2</v>
      </c>
      <c r="CF63" s="44">
        <v>2.7E-2</v>
      </c>
      <c r="CG63" s="44">
        <v>2.7E-2</v>
      </c>
      <c r="CH63" s="44">
        <v>2.7E-2</v>
      </c>
      <c r="CI63" s="44">
        <v>2.7E-2</v>
      </c>
      <c r="CJ63" s="44">
        <v>2.7E-2</v>
      </c>
      <c r="CK63" s="44">
        <v>2.7E-2</v>
      </c>
      <c r="CL63" s="44">
        <v>2.7E-2</v>
      </c>
      <c r="CM63" s="44">
        <v>2.7E-2</v>
      </c>
      <c r="CN63" s="44">
        <v>2.7E-2</v>
      </c>
      <c r="CO63" s="44">
        <v>2.7E-2</v>
      </c>
      <c r="CP63" s="44">
        <v>2.7E-2</v>
      </c>
      <c r="CQ63" s="44">
        <v>2.7E-2</v>
      </c>
      <c r="CR63" s="44">
        <v>2.7E-2</v>
      </c>
      <c r="CS63" s="44">
        <v>2.7E-2</v>
      </c>
      <c r="CT63" s="44">
        <v>2.7E-2</v>
      </c>
      <c r="CU63" s="44">
        <v>2.7E-2</v>
      </c>
      <c r="CV63" s="44">
        <v>2.7E-2</v>
      </c>
      <c r="CW63" s="44">
        <v>2.7E-2</v>
      </c>
      <c r="CX63" s="44">
        <v>2.7E-2</v>
      </c>
      <c r="CY63" s="44">
        <v>2.7E-2</v>
      </c>
      <c r="CZ63" s="44">
        <v>2.7E-2</v>
      </c>
      <c r="DA63" s="44">
        <v>2.7E-2</v>
      </c>
      <c r="DB63" s="44">
        <v>2.7E-2</v>
      </c>
      <c r="DC63" s="44">
        <v>2.7E-2</v>
      </c>
      <c r="DD63" s="44">
        <v>2.7E-2</v>
      </c>
      <c r="DE63" s="44">
        <v>2.7E-2</v>
      </c>
      <c r="DF63" s="44">
        <v>2.7E-2</v>
      </c>
      <c r="DG63" s="44">
        <v>2.7E-2</v>
      </c>
      <c r="DH63" s="44">
        <v>2.7E-2</v>
      </c>
      <c r="DI63" s="44">
        <v>2.7E-2</v>
      </c>
      <c r="DJ63" s="44">
        <v>2.7E-2</v>
      </c>
      <c r="DK63" s="44">
        <v>2.7E-2</v>
      </c>
      <c r="DL63" s="44">
        <v>2.7E-2</v>
      </c>
      <c r="DM63" s="44">
        <v>2.7E-2</v>
      </c>
      <c r="DN63" s="44">
        <v>2.7E-2</v>
      </c>
      <c r="DO63" s="44">
        <v>2.7E-2</v>
      </c>
      <c r="DP63" s="44">
        <v>2.7E-2</v>
      </c>
      <c r="DQ63" s="44">
        <v>2.7E-2</v>
      </c>
      <c r="DR63" s="44">
        <v>2.7E-2</v>
      </c>
      <c r="DS63" s="44">
        <v>2.7E-2</v>
      </c>
      <c r="DT63" s="44">
        <v>2.7E-2</v>
      </c>
      <c r="DU63" s="44">
        <v>2.7E-2</v>
      </c>
      <c r="DV63" s="44">
        <v>2.7E-2</v>
      </c>
      <c r="DW63" s="44">
        <v>2.7E-2</v>
      </c>
      <c r="DX63" s="44">
        <v>2.7E-2</v>
      </c>
      <c r="DY63" s="44">
        <v>2.7E-2</v>
      </c>
      <c r="DZ63" s="44">
        <v>2.7E-2</v>
      </c>
      <c r="EA63" s="44">
        <v>2.7E-2</v>
      </c>
      <c r="EB63" s="44">
        <v>2.7E-2</v>
      </c>
      <c r="EC63" s="44">
        <v>2.7E-2</v>
      </c>
      <c r="ED63" s="44">
        <v>2.7E-2</v>
      </c>
      <c r="EE63" s="44">
        <v>2.7E-2</v>
      </c>
      <c r="EF63" s="44">
        <v>2.7E-2</v>
      </c>
      <c r="EG63" s="44">
        <v>2.7E-2</v>
      </c>
      <c r="EH63" s="44">
        <v>2.7E-2</v>
      </c>
      <c r="EI63" s="44">
        <v>2.7E-2</v>
      </c>
      <c r="EJ63" s="44">
        <v>2.7E-2</v>
      </c>
      <c r="EK63" s="44">
        <v>2.7E-2</v>
      </c>
      <c r="EL63" s="44">
        <v>2.7E-2</v>
      </c>
      <c r="EM63" s="44">
        <v>2.7E-2</v>
      </c>
      <c r="EN63" s="44">
        <v>2.7E-2</v>
      </c>
      <c r="EO63" s="44">
        <v>2.7E-2</v>
      </c>
      <c r="EP63" s="44">
        <v>2.7E-2</v>
      </c>
      <c r="EQ63" s="44">
        <v>2.7E-2</v>
      </c>
      <c r="ER63" s="44">
        <v>2.7E-2</v>
      </c>
      <c r="ES63" s="44">
        <v>2.7E-2</v>
      </c>
      <c r="ET63" s="44">
        <v>2.7E-2</v>
      </c>
      <c r="EU63" s="44">
        <v>2.7E-2</v>
      </c>
      <c r="EV63" s="44">
        <v>2.7E-2</v>
      </c>
      <c r="EW63" s="44">
        <v>2.7E-2</v>
      </c>
      <c r="EX63" s="44">
        <v>2.7E-2</v>
      </c>
      <c r="EY63" s="44">
        <v>2.7E-2</v>
      </c>
      <c r="EZ63" s="44">
        <v>2.7E-2</v>
      </c>
      <c r="FA63" s="44">
        <v>2.7E-2</v>
      </c>
      <c r="FB63" s="44">
        <v>2.7E-2</v>
      </c>
      <c r="FC63" s="44">
        <v>2.7E-2</v>
      </c>
      <c r="FD63" s="44">
        <v>2.7E-2</v>
      </c>
      <c r="FE63" s="44">
        <v>2.7E-2</v>
      </c>
      <c r="FF63" s="44">
        <v>2.7E-2</v>
      </c>
      <c r="FG63" s="44">
        <v>2.7E-2</v>
      </c>
      <c r="FH63" s="44">
        <v>2.7E-2</v>
      </c>
      <c r="FI63" s="44">
        <v>2.7E-2</v>
      </c>
      <c r="FJ63" s="44">
        <v>2.7E-2</v>
      </c>
      <c r="FK63" s="44">
        <v>2.7E-2</v>
      </c>
      <c r="FL63" s="44">
        <v>2.7E-2</v>
      </c>
      <c r="FM63" s="44">
        <v>2.7E-2</v>
      </c>
      <c r="FN63" s="44">
        <v>2.7E-2</v>
      </c>
      <c r="FO63" s="44">
        <v>2.7E-2</v>
      </c>
      <c r="FP63" s="44">
        <v>2.7E-2</v>
      </c>
      <c r="FQ63" s="44">
        <v>2.7E-2</v>
      </c>
      <c r="FR63" s="44">
        <v>2.7E-2</v>
      </c>
      <c r="FS63" s="44">
        <v>2.7E-2</v>
      </c>
      <c r="FT63" s="44">
        <v>2.7E-2</v>
      </c>
      <c r="FU63" s="44">
        <v>2.7E-2</v>
      </c>
      <c r="FV63" s="44">
        <v>2.7E-2</v>
      </c>
      <c r="FW63" s="44">
        <v>2.7E-2</v>
      </c>
      <c r="FX63" s="44">
        <v>2.7E-2</v>
      </c>
      <c r="FY63" s="44"/>
      <c r="FZ63" s="61"/>
      <c r="GA63" s="62"/>
      <c r="GB63" s="62"/>
      <c r="GC63" s="55"/>
      <c r="GD63" s="55"/>
      <c r="GE63" s="9"/>
    </row>
    <row r="64" spans="1:187" x14ac:dyDescent="0.2">
      <c r="A64" s="63" t="s">
        <v>525</v>
      </c>
      <c r="B64" s="13" t="s">
        <v>526</v>
      </c>
      <c r="C64" s="64">
        <v>999999999</v>
      </c>
      <c r="D64" s="64">
        <v>999999999</v>
      </c>
      <c r="E64" s="64">
        <v>999999999</v>
      </c>
      <c r="F64" s="64">
        <v>999999999</v>
      </c>
      <c r="G64" s="64">
        <v>999999999</v>
      </c>
      <c r="H64" s="64">
        <v>999999999</v>
      </c>
      <c r="I64" s="64">
        <v>999999999</v>
      </c>
      <c r="J64" s="64">
        <v>999999999</v>
      </c>
      <c r="K64" s="64">
        <v>999999999</v>
      </c>
      <c r="L64" s="64">
        <v>999999999</v>
      </c>
      <c r="M64" s="64">
        <v>999999999</v>
      </c>
      <c r="N64" s="64">
        <v>999999999</v>
      </c>
      <c r="O64" s="64">
        <v>999999999</v>
      </c>
      <c r="P64" s="64">
        <v>999999999</v>
      </c>
      <c r="Q64" s="64">
        <v>999999999</v>
      </c>
      <c r="R64" s="64">
        <v>999999999</v>
      </c>
      <c r="S64" s="64">
        <v>999999999</v>
      </c>
      <c r="T64" s="64">
        <v>999999999</v>
      </c>
      <c r="U64" s="64">
        <v>999999999</v>
      </c>
      <c r="V64" s="64">
        <v>999999999</v>
      </c>
      <c r="W64" s="64">
        <v>999999999</v>
      </c>
      <c r="X64" s="64">
        <v>999999999</v>
      </c>
      <c r="Y64" s="64">
        <v>999999999</v>
      </c>
      <c r="Z64" s="64">
        <v>999999999</v>
      </c>
      <c r="AA64" s="64">
        <v>999999999</v>
      </c>
      <c r="AB64" s="64">
        <v>999999999</v>
      </c>
      <c r="AC64" s="64">
        <v>999999999</v>
      </c>
      <c r="AD64" s="64">
        <v>999999999</v>
      </c>
      <c r="AE64" s="64">
        <v>999999999</v>
      </c>
      <c r="AF64" s="64">
        <v>999999999</v>
      </c>
      <c r="AG64" s="64">
        <v>999999999</v>
      </c>
      <c r="AH64" s="64">
        <v>999999999</v>
      </c>
      <c r="AI64" s="64">
        <v>999999999</v>
      </c>
      <c r="AJ64" s="64">
        <v>999999999</v>
      </c>
      <c r="AK64" s="64">
        <v>999999999</v>
      </c>
      <c r="AL64" s="64">
        <v>999999999</v>
      </c>
      <c r="AM64" s="64">
        <v>999999999</v>
      </c>
      <c r="AN64" s="64">
        <v>999999999</v>
      </c>
      <c r="AO64" s="64">
        <v>999999999</v>
      </c>
      <c r="AP64" s="64">
        <v>999999999</v>
      </c>
      <c r="AQ64" s="64">
        <v>999999999</v>
      </c>
      <c r="AR64" s="64">
        <v>999999999</v>
      </c>
      <c r="AS64" s="64">
        <v>999999999</v>
      </c>
      <c r="AT64" s="64">
        <v>999999999</v>
      </c>
      <c r="AU64" s="64">
        <v>999999999</v>
      </c>
      <c r="AV64" s="64">
        <v>999999999</v>
      </c>
      <c r="AW64" s="64">
        <v>999999999</v>
      </c>
      <c r="AX64" s="64">
        <v>999999999</v>
      </c>
      <c r="AY64" s="64">
        <v>999999999</v>
      </c>
      <c r="AZ64" s="64">
        <v>999999999</v>
      </c>
      <c r="BA64" s="64">
        <v>999999999</v>
      </c>
      <c r="BB64" s="64">
        <v>999999999</v>
      </c>
      <c r="BC64" s="64">
        <v>999999999</v>
      </c>
      <c r="BD64" s="64">
        <v>999999999</v>
      </c>
      <c r="BE64" s="64">
        <v>999999999</v>
      </c>
      <c r="BF64" s="64">
        <v>999999999</v>
      </c>
      <c r="BG64" s="64">
        <v>999999999</v>
      </c>
      <c r="BH64" s="64">
        <v>999999999</v>
      </c>
      <c r="BI64" s="64">
        <v>999999999</v>
      </c>
      <c r="BJ64" s="64">
        <v>999999999</v>
      </c>
      <c r="BK64" s="64">
        <v>999999999</v>
      </c>
      <c r="BL64" s="64">
        <v>999999999</v>
      </c>
      <c r="BM64" s="64">
        <v>999999999</v>
      </c>
      <c r="BN64" s="64">
        <v>999999999</v>
      </c>
      <c r="BO64" s="64">
        <v>999999999</v>
      </c>
      <c r="BP64" s="64">
        <v>999999999</v>
      </c>
      <c r="BQ64" s="64">
        <v>999999999</v>
      </c>
      <c r="BR64" s="64">
        <v>999999999</v>
      </c>
      <c r="BS64" s="64">
        <v>999999999</v>
      </c>
      <c r="BT64" s="64">
        <v>999999999</v>
      </c>
      <c r="BU64" s="64">
        <v>999999999</v>
      </c>
      <c r="BV64" s="64">
        <v>999999999</v>
      </c>
      <c r="BW64" s="64">
        <v>999999999</v>
      </c>
      <c r="BX64" s="64">
        <v>999999999</v>
      </c>
      <c r="BY64" s="64">
        <v>999999999</v>
      </c>
      <c r="BZ64" s="64">
        <v>999999999</v>
      </c>
      <c r="CA64" s="64">
        <v>999999999</v>
      </c>
      <c r="CB64" s="64">
        <v>999999999</v>
      </c>
      <c r="CC64" s="64">
        <v>999999999</v>
      </c>
      <c r="CD64" s="64">
        <v>999999999</v>
      </c>
      <c r="CE64" s="64">
        <v>999999999</v>
      </c>
      <c r="CF64" s="64">
        <v>999999999</v>
      </c>
      <c r="CG64" s="64">
        <v>999999999</v>
      </c>
      <c r="CH64" s="64">
        <v>999999999</v>
      </c>
      <c r="CI64" s="64">
        <v>999999999</v>
      </c>
      <c r="CJ64" s="64">
        <v>999999999</v>
      </c>
      <c r="CK64" s="64">
        <v>999999999</v>
      </c>
      <c r="CL64" s="64">
        <v>999999999</v>
      </c>
      <c r="CM64" s="64">
        <v>999999999</v>
      </c>
      <c r="CN64" s="64">
        <v>999999999</v>
      </c>
      <c r="CO64" s="64">
        <v>999999999</v>
      </c>
      <c r="CP64" s="64">
        <v>999999999</v>
      </c>
      <c r="CQ64" s="64">
        <v>999999999</v>
      </c>
      <c r="CR64" s="64">
        <v>999999999</v>
      </c>
      <c r="CS64" s="64">
        <v>999999999</v>
      </c>
      <c r="CT64" s="64">
        <v>999999999</v>
      </c>
      <c r="CU64" s="64">
        <v>999999999</v>
      </c>
      <c r="CV64" s="64">
        <v>999999999</v>
      </c>
      <c r="CW64" s="64">
        <v>999999999</v>
      </c>
      <c r="CX64" s="64">
        <v>999999999</v>
      </c>
      <c r="CY64" s="64">
        <v>999999999</v>
      </c>
      <c r="CZ64" s="64">
        <v>999999999</v>
      </c>
      <c r="DA64" s="64">
        <v>999999999</v>
      </c>
      <c r="DB64" s="64">
        <v>999999999</v>
      </c>
      <c r="DC64" s="64">
        <v>999999999</v>
      </c>
      <c r="DD64" s="64">
        <v>999999999</v>
      </c>
      <c r="DE64" s="64">
        <v>999999999</v>
      </c>
      <c r="DF64" s="64">
        <v>999999999</v>
      </c>
      <c r="DG64" s="64">
        <v>999999999</v>
      </c>
      <c r="DH64" s="64">
        <v>999999999</v>
      </c>
      <c r="DI64" s="64">
        <v>999999999</v>
      </c>
      <c r="DJ64" s="64">
        <v>999999999</v>
      </c>
      <c r="DK64" s="64">
        <v>999999999</v>
      </c>
      <c r="DL64" s="64">
        <v>999999999</v>
      </c>
      <c r="DM64" s="64">
        <v>999999999</v>
      </c>
      <c r="DN64" s="64">
        <v>999999999</v>
      </c>
      <c r="DO64" s="64">
        <v>999999999</v>
      </c>
      <c r="DP64" s="64">
        <v>999999999</v>
      </c>
      <c r="DQ64" s="64">
        <v>999999999</v>
      </c>
      <c r="DR64" s="64">
        <v>999999999</v>
      </c>
      <c r="DS64" s="64">
        <v>999999999</v>
      </c>
      <c r="DT64" s="64">
        <v>999999999</v>
      </c>
      <c r="DU64" s="64">
        <v>999999999</v>
      </c>
      <c r="DV64" s="64">
        <v>999999999</v>
      </c>
      <c r="DW64" s="64">
        <v>999999999</v>
      </c>
      <c r="DX64" s="64">
        <v>999999999</v>
      </c>
      <c r="DY64" s="64">
        <v>999999999</v>
      </c>
      <c r="DZ64" s="64">
        <v>999999999</v>
      </c>
      <c r="EA64" s="64">
        <v>999999999</v>
      </c>
      <c r="EB64" s="64">
        <v>999999999</v>
      </c>
      <c r="EC64" s="64">
        <v>999999999</v>
      </c>
      <c r="ED64" s="64">
        <v>999999999</v>
      </c>
      <c r="EE64" s="64">
        <v>999999999</v>
      </c>
      <c r="EF64" s="64">
        <v>999999999</v>
      </c>
      <c r="EG64" s="64">
        <v>999999999</v>
      </c>
      <c r="EH64" s="64">
        <v>999999999</v>
      </c>
      <c r="EI64" s="64">
        <v>999999999</v>
      </c>
      <c r="EJ64" s="64">
        <v>999999999</v>
      </c>
      <c r="EK64" s="64">
        <v>999999999</v>
      </c>
      <c r="EL64" s="64">
        <v>999999999</v>
      </c>
      <c r="EM64" s="64">
        <v>999999999</v>
      </c>
      <c r="EN64" s="64">
        <v>999999999</v>
      </c>
      <c r="EO64" s="64">
        <v>999999999</v>
      </c>
      <c r="EP64" s="64">
        <v>999999999</v>
      </c>
      <c r="EQ64" s="64">
        <v>999999999</v>
      </c>
      <c r="ER64" s="64">
        <v>999999999</v>
      </c>
      <c r="ES64" s="64">
        <v>999999999</v>
      </c>
      <c r="ET64" s="64">
        <v>999999999</v>
      </c>
      <c r="EU64" s="64">
        <v>999999999</v>
      </c>
      <c r="EV64" s="64">
        <v>999999999</v>
      </c>
      <c r="EW64" s="64">
        <v>999999999</v>
      </c>
      <c r="EX64" s="64">
        <v>999999999</v>
      </c>
      <c r="EY64" s="64">
        <v>999999999</v>
      </c>
      <c r="EZ64" s="64">
        <v>999999999</v>
      </c>
      <c r="FA64" s="64">
        <v>999999999</v>
      </c>
      <c r="FB64" s="64">
        <v>999999999</v>
      </c>
      <c r="FC64" s="64">
        <v>999999999</v>
      </c>
      <c r="FD64" s="64">
        <v>999999999</v>
      </c>
      <c r="FE64" s="64">
        <v>999999999</v>
      </c>
      <c r="FF64" s="64">
        <v>999999999</v>
      </c>
      <c r="FG64" s="64">
        <v>999999999</v>
      </c>
      <c r="FH64" s="64">
        <v>999999999</v>
      </c>
      <c r="FI64" s="64">
        <v>999999999</v>
      </c>
      <c r="FJ64" s="64">
        <v>999999999</v>
      </c>
      <c r="FK64" s="64">
        <v>999999999</v>
      </c>
      <c r="FL64" s="64">
        <v>999999999</v>
      </c>
      <c r="FM64" s="64">
        <v>999999999</v>
      </c>
      <c r="FN64" s="64">
        <v>999999999</v>
      </c>
      <c r="FO64" s="64">
        <v>999999999</v>
      </c>
      <c r="FP64" s="64">
        <v>999999999</v>
      </c>
      <c r="FQ64" s="64">
        <v>999999999</v>
      </c>
      <c r="FR64" s="64">
        <v>999999999</v>
      </c>
      <c r="FS64" s="64">
        <v>999999999</v>
      </c>
      <c r="FT64" s="64">
        <v>999999999</v>
      </c>
      <c r="FU64" s="64">
        <v>999999999</v>
      </c>
      <c r="FV64" s="64">
        <v>999999999</v>
      </c>
      <c r="FW64" s="64">
        <v>999999999</v>
      </c>
      <c r="FX64" s="64">
        <v>999999999</v>
      </c>
      <c r="FY64" s="64"/>
      <c r="FZ64" s="62">
        <f>SUM(C64:FX64)</f>
        <v>177999999822</v>
      </c>
      <c r="GA64" s="62"/>
      <c r="GB64" s="62"/>
      <c r="GC64" s="61"/>
      <c r="GD64" s="61"/>
      <c r="GE64" s="65"/>
    </row>
    <row r="65" spans="1:187" x14ac:dyDescent="0.2">
      <c r="A65" s="55"/>
      <c r="B65" s="13" t="s">
        <v>527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2"/>
      <c r="GA65" s="55"/>
      <c r="GB65" s="55"/>
      <c r="GC65" s="62"/>
      <c r="GD65" s="62"/>
      <c r="GE65" s="66"/>
    </row>
    <row r="66" spans="1:187" x14ac:dyDescent="0.2">
      <c r="A66" s="55"/>
      <c r="B66" s="13" t="s">
        <v>528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2"/>
      <c r="GA66" s="55"/>
      <c r="GB66" s="55"/>
      <c r="GC66" s="62"/>
      <c r="GD66" s="62"/>
      <c r="GE66" s="9"/>
    </row>
    <row r="67" spans="1:187" x14ac:dyDescent="0.2">
      <c r="A67" s="55"/>
      <c r="B67" s="13" t="s">
        <v>529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2"/>
      <c r="GA67" s="55"/>
      <c r="GB67" s="55"/>
      <c r="GC67" s="62"/>
      <c r="GD67" s="62"/>
      <c r="GE67" s="9"/>
    </row>
    <row r="68" spans="1:187" x14ac:dyDescent="0.2">
      <c r="A68" s="55"/>
      <c r="B68" s="13" t="s">
        <v>530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2"/>
      <c r="GA68" s="55"/>
      <c r="GB68" s="55"/>
      <c r="GC68" s="62"/>
      <c r="GD68" s="62"/>
      <c r="GE68" s="9"/>
    </row>
    <row r="69" spans="1:187" x14ac:dyDescent="0.2">
      <c r="A69" s="8" t="s">
        <v>531</v>
      </c>
      <c r="B69" s="13" t="s">
        <v>532</v>
      </c>
      <c r="C69" s="64">
        <v>999999999</v>
      </c>
      <c r="D69" s="64">
        <v>999999999</v>
      </c>
      <c r="E69" s="64">
        <v>999999999</v>
      </c>
      <c r="F69" s="64">
        <v>999999999</v>
      </c>
      <c r="G69" s="64">
        <v>999999999</v>
      </c>
      <c r="H69" s="64">
        <v>999999999</v>
      </c>
      <c r="I69" s="64">
        <v>999999999</v>
      </c>
      <c r="J69" s="64">
        <v>999999999</v>
      </c>
      <c r="K69" s="64">
        <v>999999999</v>
      </c>
      <c r="L69" s="64">
        <v>999999999</v>
      </c>
      <c r="M69" s="64">
        <v>999999999</v>
      </c>
      <c r="N69" s="64">
        <v>999999999</v>
      </c>
      <c r="O69" s="64">
        <v>999999999</v>
      </c>
      <c r="P69" s="64">
        <v>999999999</v>
      </c>
      <c r="Q69" s="64">
        <v>999999999</v>
      </c>
      <c r="R69" s="64">
        <v>999999999</v>
      </c>
      <c r="S69" s="64">
        <v>999999999</v>
      </c>
      <c r="T69" s="64">
        <v>999999999</v>
      </c>
      <c r="U69" s="64">
        <v>999999999</v>
      </c>
      <c r="V69" s="64">
        <v>999999999</v>
      </c>
      <c r="W69" s="64">
        <v>999999999</v>
      </c>
      <c r="X69" s="64">
        <v>999999999</v>
      </c>
      <c r="Y69" s="64">
        <v>999999999</v>
      </c>
      <c r="Z69" s="64">
        <v>999999999</v>
      </c>
      <c r="AA69" s="64">
        <v>999999999</v>
      </c>
      <c r="AB69" s="64">
        <v>999999999</v>
      </c>
      <c r="AC69" s="64">
        <v>999999999</v>
      </c>
      <c r="AD69" s="64">
        <v>999999999</v>
      </c>
      <c r="AE69" s="64">
        <v>999999999</v>
      </c>
      <c r="AF69" s="64">
        <v>999999999</v>
      </c>
      <c r="AG69" s="64">
        <v>999999999</v>
      </c>
      <c r="AH69" s="64">
        <v>999999999</v>
      </c>
      <c r="AI69" s="64">
        <v>999999999</v>
      </c>
      <c r="AJ69" s="64">
        <v>999999999</v>
      </c>
      <c r="AK69" s="64">
        <v>999999999</v>
      </c>
      <c r="AL69" s="64">
        <v>999999999</v>
      </c>
      <c r="AM69" s="64">
        <v>999999999</v>
      </c>
      <c r="AN69" s="64">
        <v>999999999</v>
      </c>
      <c r="AO69" s="64">
        <v>999999999</v>
      </c>
      <c r="AP69" s="64">
        <v>999999999</v>
      </c>
      <c r="AQ69" s="64">
        <v>999999999</v>
      </c>
      <c r="AR69" s="64">
        <v>999999999</v>
      </c>
      <c r="AS69" s="64">
        <v>999999999</v>
      </c>
      <c r="AT69" s="64">
        <v>999999999</v>
      </c>
      <c r="AU69" s="64">
        <v>999999999</v>
      </c>
      <c r="AV69" s="64">
        <v>999999999</v>
      </c>
      <c r="AW69" s="64">
        <v>999999999</v>
      </c>
      <c r="AX69" s="64">
        <v>999999999</v>
      </c>
      <c r="AY69" s="64">
        <v>999999999</v>
      </c>
      <c r="AZ69" s="64">
        <v>999999999</v>
      </c>
      <c r="BA69" s="64">
        <v>999999999</v>
      </c>
      <c r="BB69" s="64">
        <v>999999999</v>
      </c>
      <c r="BC69" s="64">
        <v>999999999</v>
      </c>
      <c r="BD69" s="64">
        <v>999999999</v>
      </c>
      <c r="BE69" s="64">
        <v>999999999</v>
      </c>
      <c r="BF69" s="64">
        <v>999999999</v>
      </c>
      <c r="BG69" s="64">
        <v>999999999</v>
      </c>
      <c r="BH69" s="64">
        <v>999999999</v>
      </c>
      <c r="BI69" s="64">
        <v>999999999</v>
      </c>
      <c r="BJ69" s="64">
        <v>999999999</v>
      </c>
      <c r="BK69" s="64">
        <v>999999999</v>
      </c>
      <c r="BL69" s="64">
        <v>999999999</v>
      </c>
      <c r="BM69" s="64">
        <v>999999999</v>
      </c>
      <c r="BN69" s="64">
        <v>999999999</v>
      </c>
      <c r="BO69" s="64">
        <v>999999999</v>
      </c>
      <c r="BP69" s="64">
        <v>999999999</v>
      </c>
      <c r="BQ69" s="64">
        <v>999999999</v>
      </c>
      <c r="BR69" s="64">
        <v>999999999</v>
      </c>
      <c r="BS69" s="64">
        <v>999999999</v>
      </c>
      <c r="BT69" s="64">
        <v>999999999</v>
      </c>
      <c r="BU69" s="64">
        <v>999999999</v>
      </c>
      <c r="BV69" s="64">
        <v>999999999</v>
      </c>
      <c r="BW69" s="64">
        <v>999999999</v>
      </c>
      <c r="BX69" s="64">
        <v>999999999</v>
      </c>
      <c r="BY69" s="64">
        <v>999999999</v>
      </c>
      <c r="BZ69" s="64">
        <v>999999999</v>
      </c>
      <c r="CA69" s="64">
        <v>999999999</v>
      </c>
      <c r="CB69" s="64">
        <v>999999999</v>
      </c>
      <c r="CC69" s="64">
        <v>999999999</v>
      </c>
      <c r="CD69" s="64">
        <v>999999999</v>
      </c>
      <c r="CE69" s="64">
        <v>999999999</v>
      </c>
      <c r="CF69" s="64">
        <v>999999999</v>
      </c>
      <c r="CG69" s="64">
        <v>999999999</v>
      </c>
      <c r="CH69" s="64">
        <v>999999999</v>
      </c>
      <c r="CI69" s="64">
        <v>999999999</v>
      </c>
      <c r="CJ69" s="64">
        <v>999999999</v>
      </c>
      <c r="CK69" s="64">
        <v>999999999</v>
      </c>
      <c r="CL69" s="64">
        <v>999999999</v>
      </c>
      <c r="CM69" s="64">
        <v>999999999</v>
      </c>
      <c r="CN69" s="64">
        <v>999999999</v>
      </c>
      <c r="CO69" s="64">
        <v>999999999</v>
      </c>
      <c r="CP69" s="64">
        <v>999999999</v>
      </c>
      <c r="CQ69" s="64">
        <v>999999999</v>
      </c>
      <c r="CR69" s="64">
        <v>999999999</v>
      </c>
      <c r="CS69" s="64">
        <v>999999999</v>
      </c>
      <c r="CT69" s="64">
        <v>999999999</v>
      </c>
      <c r="CU69" s="64">
        <v>999999999</v>
      </c>
      <c r="CV69" s="64">
        <v>999999999</v>
      </c>
      <c r="CW69" s="64">
        <v>999999999</v>
      </c>
      <c r="CX69" s="64">
        <v>999999999</v>
      </c>
      <c r="CY69" s="64">
        <v>999999999</v>
      </c>
      <c r="CZ69" s="64">
        <v>999999999</v>
      </c>
      <c r="DA69" s="64">
        <v>999999999</v>
      </c>
      <c r="DB69" s="64">
        <v>999999999</v>
      </c>
      <c r="DC69" s="64">
        <v>999999999</v>
      </c>
      <c r="DD69" s="64">
        <v>999999999</v>
      </c>
      <c r="DE69" s="64">
        <v>999999999</v>
      </c>
      <c r="DF69" s="64">
        <v>999999999</v>
      </c>
      <c r="DG69" s="64">
        <v>999999999</v>
      </c>
      <c r="DH69" s="64">
        <v>999999999</v>
      </c>
      <c r="DI69" s="64">
        <v>999999999</v>
      </c>
      <c r="DJ69" s="64">
        <v>999999999</v>
      </c>
      <c r="DK69" s="64">
        <v>999999999</v>
      </c>
      <c r="DL69" s="64">
        <v>999999999</v>
      </c>
      <c r="DM69" s="64">
        <v>999999999</v>
      </c>
      <c r="DN69" s="64">
        <v>999999999</v>
      </c>
      <c r="DO69" s="64">
        <v>999999999</v>
      </c>
      <c r="DP69" s="64">
        <v>999999999</v>
      </c>
      <c r="DQ69" s="64">
        <v>999999999</v>
      </c>
      <c r="DR69" s="64">
        <v>999999999</v>
      </c>
      <c r="DS69" s="64">
        <v>999999999</v>
      </c>
      <c r="DT69" s="64">
        <v>999999999</v>
      </c>
      <c r="DU69" s="64">
        <v>999999999</v>
      </c>
      <c r="DV69" s="64">
        <v>999999999</v>
      </c>
      <c r="DW69" s="64">
        <v>999999999</v>
      </c>
      <c r="DX69" s="64">
        <v>999999999</v>
      </c>
      <c r="DY69" s="64">
        <v>999999999</v>
      </c>
      <c r="DZ69" s="64">
        <v>999999999</v>
      </c>
      <c r="EA69" s="64">
        <v>999999999</v>
      </c>
      <c r="EB69" s="64">
        <v>999999999</v>
      </c>
      <c r="EC69" s="64">
        <v>999999999</v>
      </c>
      <c r="ED69" s="64">
        <v>999999999</v>
      </c>
      <c r="EE69" s="64">
        <v>999999999</v>
      </c>
      <c r="EF69" s="64">
        <v>999999999</v>
      </c>
      <c r="EG69" s="64">
        <v>999999999</v>
      </c>
      <c r="EH69" s="64">
        <v>999999999</v>
      </c>
      <c r="EI69" s="64">
        <v>999999999</v>
      </c>
      <c r="EJ69" s="64">
        <v>999999999</v>
      </c>
      <c r="EK69" s="64">
        <v>999999999</v>
      </c>
      <c r="EL69" s="64">
        <v>999999999</v>
      </c>
      <c r="EM69" s="64">
        <v>999999999</v>
      </c>
      <c r="EN69" s="64">
        <v>999999999</v>
      </c>
      <c r="EO69" s="64">
        <v>999999999</v>
      </c>
      <c r="EP69" s="64">
        <v>999999999</v>
      </c>
      <c r="EQ69" s="64">
        <v>999999999</v>
      </c>
      <c r="ER69" s="64">
        <v>999999999</v>
      </c>
      <c r="ES69" s="64">
        <v>999999999</v>
      </c>
      <c r="ET69" s="64">
        <v>999999999</v>
      </c>
      <c r="EU69" s="64">
        <v>999999999</v>
      </c>
      <c r="EV69" s="64">
        <v>999999999</v>
      </c>
      <c r="EW69" s="64">
        <v>999999999</v>
      </c>
      <c r="EX69" s="64">
        <v>999999999</v>
      </c>
      <c r="EY69" s="64">
        <v>999999999</v>
      </c>
      <c r="EZ69" s="64">
        <v>999999999</v>
      </c>
      <c r="FA69" s="64">
        <v>999999999</v>
      </c>
      <c r="FB69" s="64">
        <v>999999999</v>
      </c>
      <c r="FC69" s="64">
        <v>999999999</v>
      </c>
      <c r="FD69" s="64">
        <v>999999999</v>
      </c>
      <c r="FE69" s="64">
        <v>999999999</v>
      </c>
      <c r="FF69" s="64">
        <v>999999999</v>
      </c>
      <c r="FG69" s="64">
        <v>999999999</v>
      </c>
      <c r="FH69" s="64">
        <v>999999999</v>
      </c>
      <c r="FI69" s="64">
        <v>999999999</v>
      </c>
      <c r="FJ69" s="64">
        <v>999999999</v>
      </c>
      <c r="FK69" s="64">
        <v>999999999</v>
      </c>
      <c r="FL69" s="64">
        <v>999999999</v>
      </c>
      <c r="FM69" s="64">
        <v>999999999</v>
      </c>
      <c r="FN69" s="64">
        <v>999999999</v>
      </c>
      <c r="FO69" s="64">
        <v>999999999</v>
      </c>
      <c r="FP69" s="64">
        <v>999999999</v>
      </c>
      <c r="FQ69" s="64">
        <v>999999999</v>
      </c>
      <c r="FR69" s="64">
        <v>999999999</v>
      </c>
      <c r="FS69" s="64">
        <v>999999999</v>
      </c>
      <c r="FT69" s="64">
        <v>999999999</v>
      </c>
      <c r="FU69" s="64">
        <v>999999999</v>
      </c>
      <c r="FV69" s="64">
        <v>999999999</v>
      </c>
      <c r="FW69" s="64">
        <v>999999999</v>
      </c>
      <c r="FX69" s="64">
        <v>999999999</v>
      </c>
      <c r="FY69" s="64"/>
      <c r="FZ69" s="62">
        <f>SUM(C69:FX69)</f>
        <v>177999999822</v>
      </c>
      <c r="GA69" s="55"/>
      <c r="GB69" s="55"/>
      <c r="GC69" s="62"/>
      <c r="GD69" s="62"/>
      <c r="GE69" s="9"/>
    </row>
    <row r="70" spans="1:187" x14ac:dyDescent="0.2">
      <c r="A70" s="6"/>
      <c r="B70" s="13" t="s">
        <v>527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55"/>
      <c r="GA70" s="55"/>
      <c r="GB70" s="55"/>
      <c r="GC70" s="62"/>
      <c r="GD70" s="62"/>
      <c r="GE70" s="66"/>
    </row>
    <row r="71" spans="1:187" x14ac:dyDescent="0.2">
      <c r="A71" s="6"/>
      <c r="B71" s="13" t="s">
        <v>533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7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55"/>
      <c r="GA71" s="55"/>
      <c r="GB71" s="55"/>
      <c r="GC71" s="55"/>
      <c r="GD71" s="55"/>
      <c r="GE71" s="9"/>
    </row>
    <row r="72" spans="1:187" x14ac:dyDescent="0.2">
      <c r="A72" s="6"/>
      <c r="B72" s="13" t="s">
        <v>534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>
        <f>BE268*0.25</f>
        <v>3326165.68</v>
      </c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55"/>
      <c r="GA72" s="55"/>
      <c r="GB72" s="55"/>
      <c r="GC72" s="55"/>
      <c r="GD72" s="55"/>
      <c r="GE72" s="9"/>
    </row>
    <row r="73" spans="1:187" x14ac:dyDescent="0.2">
      <c r="A73" s="6"/>
      <c r="B73" s="13" t="s">
        <v>535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55"/>
      <c r="GA73" s="55"/>
      <c r="GB73" s="55"/>
      <c r="GC73" s="55"/>
      <c r="GD73" s="55"/>
      <c r="GE73" s="9"/>
    </row>
    <row r="74" spans="1:187" x14ac:dyDescent="0.2">
      <c r="A74" s="8" t="s">
        <v>536</v>
      </c>
      <c r="B74" s="54" t="s">
        <v>537</v>
      </c>
      <c r="C74" s="68">
        <v>214049.99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518609.48</v>
      </c>
      <c r="J74" s="68">
        <v>0</v>
      </c>
      <c r="K74" s="68">
        <v>0</v>
      </c>
      <c r="L74" s="68">
        <v>0</v>
      </c>
      <c r="M74" s="68">
        <v>0</v>
      </c>
      <c r="N74" s="68">
        <v>6454001.4400000004</v>
      </c>
      <c r="O74" s="68">
        <v>2315346.59</v>
      </c>
      <c r="P74" s="68">
        <v>6508.04</v>
      </c>
      <c r="Q74" s="68">
        <v>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4645.62</v>
      </c>
      <c r="Y74" s="68">
        <v>0</v>
      </c>
      <c r="Z74" s="68">
        <v>125782.95</v>
      </c>
      <c r="AA74" s="68">
        <v>0</v>
      </c>
      <c r="AB74" s="68">
        <v>0</v>
      </c>
      <c r="AC74" s="68">
        <v>0</v>
      </c>
      <c r="AD74" s="68">
        <v>0</v>
      </c>
      <c r="AE74" s="68">
        <v>73409.77</v>
      </c>
      <c r="AF74" s="68">
        <v>0</v>
      </c>
      <c r="AG74" s="68">
        <v>0</v>
      </c>
      <c r="AH74" s="68">
        <v>189856.48</v>
      </c>
      <c r="AI74" s="68">
        <v>0</v>
      </c>
      <c r="AJ74" s="68">
        <v>0</v>
      </c>
      <c r="AK74" s="68">
        <v>0</v>
      </c>
      <c r="AL74" s="68">
        <v>0</v>
      </c>
      <c r="AM74" s="68">
        <v>0</v>
      </c>
      <c r="AN74" s="68">
        <v>0</v>
      </c>
      <c r="AO74" s="68">
        <v>0</v>
      </c>
      <c r="AP74" s="68">
        <v>0</v>
      </c>
      <c r="AQ74" s="68">
        <v>0</v>
      </c>
      <c r="AR74" s="68">
        <v>0</v>
      </c>
      <c r="AS74" s="68">
        <v>2116980.9</v>
      </c>
      <c r="AT74" s="68">
        <v>0</v>
      </c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40575.480000000003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>
        <v>0</v>
      </c>
      <c r="BV74" s="68">
        <v>784125.51</v>
      </c>
      <c r="BW74" s="68">
        <v>0</v>
      </c>
      <c r="BX74" s="68">
        <v>0</v>
      </c>
      <c r="BY74" s="68">
        <v>0</v>
      </c>
      <c r="BZ74" s="68">
        <v>0</v>
      </c>
      <c r="CA74" s="68">
        <v>0</v>
      </c>
      <c r="CB74" s="68">
        <v>0</v>
      </c>
      <c r="CC74" s="68">
        <v>0</v>
      </c>
      <c r="CD74" s="68">
        <v>64538.16</v>
      </c>
      <c r="CE74" s="68">
        <v>0</v>
      </c>
      <c r="CF74" s="68">
        <v>139360.24</v>
      </c>
      <c r="CG74" s="68">
        <v>0</v>
      </c>
      <c r="CH74" s="68">
        <v>0</v>
      </c>
      <c r="CI74" s="68">
        <v>0</v>
      </c>
      <c r="CJ74" s="68">
        <v>0</v>
      </c>
      <c r="CK74" s="68">
        <v>2621262.39</v>
      </c>
      <c r="CL74" s="68">
        <v>34407.54</v>
      </c>
      <c r="CM74" s="68">
        <v>0</v>
      </c>
      <c r="CN74" s="68">
        <v>0</v>
      </c>
      <c r="CO74" s="68">
        <v>0</v>
      </c>
      <c r="CP74" s="68">
        <v>0</v>
      </c>
      <c r="CQ74" s="68">
        <v>0</v>
      </c>
      <c r="CR74" s="68">
        <v>78694.86</v>
      </c>
      <c r="CS74" s="68">
        <v>0</v>
      </c>
      <c r="CT74" s="68">
        <v>29636.04</v>
      </c>
      <c r="CU74" s="68">
        <v>0</v>
      </c>
      <c r="CV74" s="68">
        <v>28341.66</v>
      </c>
      <c r="CW74" s="68">
        <v>0</v>
      </c>
      <c r="CX74" s="68">
        <v>0</v>
      </c>
      <c r="CY74" s="68">
        <v>0</v>
      </c>
      <c r="CZ74" s="68">
        <v>0</v>
      </c>
      <c r="DA74" s="68">
        <v>18622.72</v>
      </c>
      <c r="DB74" s="68">
        <v>0</v>
      </c>
      <c r="DC74" s="68">
        <v>36496.36</v>
      </c>
      <c r="DD74" s="68">
        <v>5221.7700000000004</v>
      </c>
      <c r="DE74" s="68">
        <v>0</v>
      </c>
      <c r="DF74" s="68">
        <v>0</v>
      </c>
      <c r="DG74" s="68">
        <v>0</v>
      </c>
      <c r="DH74" s="68">
        <v>277847.37</v>
      </c>
      <c r="DI74" s="68">
        <v>0</v>
      </c>
      <c r="DJ74" s="68">
        <v>0</v>
      </c>
      <c r="DK74" s="68">
        <v>0</v>
      </c>
      <c r="DL74" s="68">
        <v>0</v>
      </c>
      <c r="DM74" s="68">
        <v>0</v>
      </c>
      <c r="DN74" s="68">
        <v>0</v>
      </c>
      <c r="DO74" s="68">
        <v>0</v>
      </c>
      <c r="DP74" s="68">
        <v>9617.9</v>
      </c>
      <c r="DQ74" s="68">
        <v>0</v>
      </c>
      <c r="DR74" s="68">
        <v>0</v>
      </c>
      <c r="DS74" s="68">
        <v>0</v>
      </c>
      <c r="DT74" s="68">
        <v>0</v>
      </c>
      <c r="DU74" s="68">
        <v>0</v>
      </c>
      <c r="DV74" s="68">
        <v>0</v>
      </c>
      <c r="DW74" s="68">
        <v>0</v>
      </c>
      <c r="DX74" s="68">
        <v>0</v>
      </c>
      <c r="DY74" s="68">
        <v>0</v>
      </c>
      <c r="DZ74" s="68">
        <v>0</v>
      </c>
      <c r="EA74" s="68">
        <v>550952.78</v>
      </c>
      <c r="EB74" s="68">
        <v>0</v>
      </c>
      <c r="EC74" s="68">
        <v>0</v>
      </c>
      <c r="ED74" s="68">
        <v>710551.13</v>
      </c>
      <c r="EE74" s="68">
        <v>0</v>
      </c>
      <c r="EF74" s="68">
        <v>0</v>
      </c>
      <c r="EG74" s="68">
        <v>0</v>
      </c>
      <c r="EH74" s="68">
        <v>0</v>
      </c>
      <c r="EI74" s="68">
        <v>0</v>
      </c>
      <c r="EJ74" s="68">
        <v>0</v>
      </c>
      <c r="EK74" s="68">
        <v>0</v>
      </c>
      <c r="EL74" s="68">
        <v>671262.95</v>
      </c>
      <c r="EM74" s="68">
        <v>0</v>
      </c>
      <c r="EN74" s="68">
        <v>0</v>
      </c>
      <c r="EO74" s="68">
        <v>0</v>
      </c>
      <c r="EP74" s="68">
        <v>0</v>
      </c>
      <c r="EQ74" s="68">
        <v>1064161.06</v>
      </c>
      <c r="ER74" s="68">
        <v>0</v>
      </c>
      <c r="ES74" s="68">
        <v>0</v>
      </c>
      <c r="ET74" s="68">
        <v>0</v>
      </c>
      <c r="EU74" s="68">
        <v>0</v>
      </c>
      <c r="EV74" s="68">
        <v>19817.919999999998</v>
      </c>
      <c r="EW74" s="68">
        <v>0</v>
      </c>
      <c r="EX74" s="68">
        <v>0</v>
      </c>
      <c r="EY74" s="68">
        <v>0</v>
      </c>
      <c r="EZ74" s="68">
        <v>74228.81</v>
      </c>
      <c r="FA74" s="68">
        <v>1475032.01</v>
      </c>
      <c r="FB74" s="68">
        <v>0</v>
      </c>
      <c r="FC74" s="68">
        <v>0</v>
      </c>
      <c r="FD74" s="68">
        <v>0</v>
      </c>
      <c r="FE74" s="68">
        <v>7823.44</v>
      </c>
      <c r="FF74" s="68">
        <v>0</v>
      </c>
      <c r="FG74" s="68">
        <v>0</v>
      </c>
      <c r="FH74" s="68">
        <v>76952.78</v>
      </c>
      <c r="FI74" s="68">
        <v>0</v>
      </c>
      <c r="FJ74" s="68">
        <v>0</v>
      </c>
      <c r="FK74" s="68">
        <v>46526.37</v>
      </c>
      <c r="FL74" s="68">
        <v>0</v>
      </c>
      <c r="FM74" s="68">
        <v>0</v>
      </c>
      <c r="FN74" s="68">
        <v>0</v>
      </c>
      <c r="FO74" s="68">
        <v>0</v>
      </c>
      <c r="FP74" s="68">
        <v>0</v>
      </c>
      <c r="FQ74" s="68">
        <v>0</v>
      </c>
      <c r="FR74" s="68">
        <v>0</v>
      </c>
      <c r="FS74" s="68">
        <v>0</v>
      </c>
      <c r="FT74" s="68">
        <v>0</v>
      </c>
      <c r="FU74" s="68">
        <v>0</v>
      </c>
      <c r="FV74" s="68">
        <v>0</v>
      </c>
      <c r="FW74" s="68">
        <v>0</v>
      </c>
      <c r="FX74" s="68">
        <v>0</v>
      </c>
      <c r="FY74" s="69"/>
      <c r="FZ74" s="55">
        <f>SUM(C74:FX74)</f>
        <v>20885248.509999998</v>
      </c>
      <c r="GA74" s="55"/>
      <c r="GB74" s="55"/>
      <c r="GC74" s="55"/>
      <c r="GD74" s="55"/>
      <c r="GE74" s="9"/>
    </row>
    <row r="75" spans="1:187" x14ac:dyDescent="0.2">
      <c r="A75" s="8" t="s">
        <v>538</v>
      </c>
      <c r="B75" s="13" t="s">
        <v>539</v>
      </c>
      <c r="C75" s="70">
        <v>0</v>
      </c>
      <c r="D75" s="68">
        <v>0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387510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>
        <v>0</v>
      </c>
      <c r="BV75" s="68">
        <v>0</v>
      </c>
      <c r="BW75" s="68">
        <v>0</v>
      </c>
      <c r="BX75" s="68">
        <v>0</v>
      </c>
      <c r="BY75" s="68">
        <v>0</v>
      </c>
      <c r="BZ75" s="68">
        <v>0</v>
      </c>
      <c r="CA75" s="68">
        <v>0</v>
      </c>
      <c r="CB75" s="68">
        <v>0</v>
      </c>
      <c r="CC75" s="68">
        <v>0</v>
      </c>
      <c r="CD75" s="68">
        <v>0</v>
      </c>
      <c r="CE75" s="68">
        <v>0</v>
      </c>
      <c r="CF75" s="68">
        <v>0</v>
      </c>
      <c r="CG75" s="68">
        <v>0</v>
      </c>
      <c r="CH75" s="68">
        <v>0</v>
      </c>
      <c r="CI75" s="68">
        <v>0</v>
      </c>
      <c r="CJ75" s="68">
        <v>0</v>
      </c>
      <c r="CK75" s="68">
        <v>0</v>
      </c>
      <c r="CL75" s="68">
        <v>0</v>
      </c>
      <c r="CM75" s="68">
        <v>0</v>
      </c>
      <c r="CN75" s="68">
        <v>0</v>
      </c>
      <c r="CO75" s="68">
        <v>0</v>
      </c>
      <c r="CP75" s="68">
        <v>0</v>
      </c>
      <c r="CQ75" s="68">
        <v>0</v>
      </c>
      <c r="CR75" s="68">
        <v>0</v>
      </c>
      <c r="CS75" s="68">
        <v>0</v>
      </c>
      <c r="CT75" s="68">
        <v>0</v>
      </c>
      <c r="CU75" s="68">
        <v>0</v>
      </c>
      <c r="CV75" s="68">
        <v>0</v>
      </c>
      <c r="CW75" s="68">
        <v>0</v>
      </c>
      <c r="CX75" s="68">
        <v>0</v>
      </c>
      <c r="CY75" s="68">
        <v>0</v>
      </c>
      <c r="CZ75" s="68">
        <v>0</v>
      </c>
      <c r="DA75" s="68">
        <v>0</v>
      </c>
      <c r="DB75" s="68">
        <v>0</v>
      </c>
      <c r="DC75" s="68">
        <v>0</v>
      </c>
      <c r="DD75" s="68">
        <v>0</v>
      </c>
      <c r="DE75" s="68">
        <v>0</v>
      </c>
      <c r="DF75" s="68">
        <v>0</v>
      </c>
      <c r="DG75" s="68">
        <v>0</v>
      </c>
      <c r="DH75" s="68">
        <v>0</v>
      </c>
      <c r="DI75" s="68">
        <v>0</v>
      </c>
      <c r="DJ75" s="68">
        <v>0</v>
      </c>
      <c r="DK75" s="68">
        <v>0</v>
      </c>
      <c r="DL75" s="68">
        <v>0</v>
      </c>
      <c r="DM75" s="68">
        <v>0</v>
      </c>
      <c r="DN75" s="68">
        <v>0</v>
      </c>
      <c r="DO75" s="68">
        <v>0</v>
      </c>
      <c r="DP75" s="68">
        <v>0</v>
      </c>
      <c r="DQ75" s="68">
        <v>0</v>
      </c>
      <c r="DR75" s="68">
        <v>0</v>
      </c>
      <c r="DS75" s="68">
        <v>0</v>
      </c>
      <c r="DT75" s="68">
        <v>0</v>
      </c>
      <c r="DU75" s="68">
        <v>0</v>
      </c>
      <c r="DV75" s="68">
        <v>0</v>
      </c>
      <c r="DW75" s="68">
        <v>0</v>
      </c>
      <c r="DX75" s="68">
        <v>0</v>
      </c>
      <c r="DY75" s="68">
        <v>0</v>
      </c>
      <c r="DZ75" s="68">
        <v>0</v>
      </c>
      <c r="EA75" s="68">
        <v>0</v>
      </c>
      <c r="EB75" s="68">
        <v>0</v>
      </c>
      <c r="EC75" s="68">
        <v>0</v>
      </c>
      <c r="ED75" s="68">
        <v>0</v>
      </c>
      <c r="EE75" s="68">
        <v>0</v>
      </c>
      <c r="EF75" s="68">
        <v>0</v>
      </c>
      <c r="EG75" s="68">
        <v>0</v>
      </c>
      <c r="EH75" s="68">
        <v>0</v>
      </c>
      <c r="EI75" s="68">
        <v>0</v>
      </c>
      <c r="EJ75" s="68">
        <v>0</v>
      </c>
      <c r="EK75" s="68">
        <v>0</v>
      </c>
      <c r="EL75" s="68">
        <v>0</v>
      </c>
      <c r="EM75" s="68">
        <v>0</v>
      </c>
      <c r="EN75" s="68">
        <v>0</v>
      </c>
      <c r="EO75" s="68">
        <v>0</v>
      </c>
      <c r="EP75" s="68">
        <v>0</v>
      </c>
      <c r="EQ75" s="68">
        <v>0</v>
      </c>
      <c r="ER75" s="68">
        <v>0</v>
      </c>
      <c r="ES75" s="68">
        <v>0</v>
      </c>
      <c r="ET75" s="68">
        <v>0</v>
      </c>
      <c r="EU75" s="68">
        <v>0</v>
      </c>
      <c r="EV75" s="68">
        <v>0</v>
      </c>
      <c r="EW75" s="68">
        <v>0</v>
      </c>
      <c r="EX75" s="68">
        <v>0</v>
      </c>
      <c r="EY75" s="68">
        <v>0</v>
      </c>
      <c r="EZ75" s="68">
        <v>0</v>
      </c>
      <c r="FA75" s="68">
        <v>0</v>
      </c>
      <c r="FB75" s="68">
        <v>0</v>
      </c>
      <c r="FC75" s="68">
        <v>0</v>
      </c>
      <c r="FD75" s="68">
        <v>0</v>
      </c>
      <c r="FE75" s="68">
        <v>0</v>
      </c>
      <c r="FF75" s="68">
        <v>0</v>
      </c>
      <c r="FG75" s="68">
        <v>0</v>
      </c>
      <c r="FH75" s="68">
        <v>0</v>
      </c>
      <c r="FI75" s="68">
        <v>0</v>
      </c>
      <c r="FJ75" s="68">
        <v>0</v>
      </c>
      <c r="FK75" s="68">
        <v>0</v>
      </c>
      <c r="FL75" s="68">
        <v>0</v>
      </c>
      <c r="FM75" s="68">
        <v>0</v>
      </c>
      <c r="FN75" s="68">
        <v>0</v>
      </c>
      <c r="FO75" s="68">
        <v>0</v>
      </c>
      <c r="FP75" s="68">
        <v>0</v>
      </c>
      <c r="FQ75" s="68">
        <v>0</v>
      </c>
      <c r="FR75" s="68">
        <v>0</v>
      </c>
      <c r="FS75" s="68">
        <v>0</v>
      </c>
      <c r="FT75" s="68">
        <v>0</v>
      </c>
      <c r="FU75" s="68">
        <v>0</v>
      </c>
      <c r="FV75" s="68">
        <v>0</v>
      </c>
      <c r="FW75" s="68">
        <v>0</v>
      </c>
      <c r="FX75" s="68">
        <v>0</v>
      </c>
      <c r="FY75" s="69"/>
      <c r="FZ75" s="55">
        <f>SUM(C75:FX75)</f>
        <v>387510</v>
      </c>
      <c r="GA75" s="55"/>
      <c r="GB75" s="55"/>
      <c r="GC75" s="55"/>
      <c r="GD75" s="55"/>
      <c r="GE75" s="6"/>
    </row>
    <row r="76" spans="1:187" x14ac:dyDescent="0.2">
      <c r="A76" s="8" t="s">
        <v>540</v>
      </c>
      <c r="B76" s="13" t="s">
        <v>541</v>
      </c>
      <c r="C76" s="71">
        <v>4670000</v>
      </c>
      <c r="D76" s="71">
        <v>35400000</v>
      </c>
      <c r="E76" s="71">
        <v>4890000</v>
      </c>
      <c r="F76" s="71">
        <v>750000</v>
      </c>
      <c r="G76" s="71">
        <v>1200000</v>
      </c>
      <c r="H76" s="71">
        <v>300000</v>
      </c>
      <c r="I76" s="72">
        <v>7845103</v>
      </c>
      <c r="J76" s="71">
        <v>0</v>
      </c>
      <c r="K76" s="71">
        <v>0</v>
      </c>
      <c r="L76" s="71">
        <v>4655850</v>
      </c>
      <c r="M76" s="71">
        <v>1000000</v>
      </c>
      <c r="N76" s="71">
        <v>77763000</v>
      </c>
      <c r="O76" s="71">
        <v>26498234</v>
      </c>
      <c r="P76" s="71">
        <v>0</v>
      </c>
      <c r="Q76" s="71">
        <v>37339028</v>
      </c>
      <c r="R76" s="71">
        <v>0</v>
      </c>
      <c r="S76" s="71">
        <v>0</v>
      </c>
      <c r="T76" s="71">
        <v>0</v>
      </c>
      <c r="U76" s="71">
        <v>100000</v>
      </c>
      <c r="V76" s="71">
        <v>0</v>
      </c>
      <c r="W76" s="71">
        <v>0</v>
      </c>
      <c r="X76" s="71">
        <v>150000</v>
      </c>
      <c r="Y76" s="71">
        <v>0</v>
      </c>
      <c r="Z76" s="71">
        <v>0</v>
      </c>
      <c r="AA76" s="71">
        <v>32635664</v>
      </c>
      <c r="AB76" s="72">
        <f>0.25*AB268</f>
        <v>68641552.332499996</v>
      </c>
      <c r="AC76" s="72">
        <v>2044227</v>
      </c>
      <c r="AD76" s="72">
        <v>2497712</v>
      </c>
      <c r="AE76" s="71">
        <v>245000</v>
      </c>
      <c r="AF76" s="72">
        <v>564141</v>
      </c>
      <c r="AG76" s="71">
        <v>977000</v>
      </c>
      <c r="AH76" s="71">
        <v>0</v>
      </c>
      <c r="AI76" s="71">
        <v>0</v>
      </c>
      <c r="AJ76" s="71">
        <v>0</v>
      </c>
      <c r="AK76" s="71">
        <v>0</v>
      </c>
      <c r="AL76" s="71">
        <v>330575</v>
      </c>
      <c r="AM76" s="71">
        <v>0</v>
      </c>
      <c r="AN76" s="71">
        <v>0</v>
      </c>
      <c r="AO76" s="71">
        <v>0</v>
      </c>
      <c r="AP76" s="71">
        <v>129959655</v>
      </c>
      <c r="AQ76" s="71">
        <v>0</v>
      </c>
      <c r="AR76" s="71">
        <v>33713000</v>
      </c>
      <c r="AS76" s="71">
        <f>628823+2200000+3115827+8699199</f>
        <v>14643849</v>
      </c>
      <c r="AT76" s="71">
        <v>0</v>
      </c>
      <c r="AU76" s="71">
        <v>0</v>
      </c>
      <c r="AV76" s="71">
        <v>0</v>
      </c>
      <c r="AW76" s="71">
        <v>0</v>
      </c>
      <c r="AX76" s="71">
        <v>0</v>
      </c>
      <c r="AY76" s="71">
        <v>0</v>
      </c>
      <c r="AZ76" s="71">
        <v>5750000</v>
      </c>
      <c r="BA76" s="71">
        <v>3950000</v>
      </c>
      <c r="BB76" s="71">
        <v>700000</v>
      </c>
      <c r="BC76" s="72">
        <v>30398822</v>
      </c>
      <c r="BD76" s="71">
        <v>5157461</v>
      </c>
      <c r="BE76" s="71">
        <v>3326165.68</v>
      </c>
      <c r="BF76" s="71">
        <v>26750862</v>
      </c>
      <c r="BG76" s="71">
        <v>0</v>
      </c>
      <c r="BH76" s="71">
        <v>0</v>
      </c>
      <c r="BI76" s="71">
        <v>0</v>
      </c>
      <c r="BJ76" s="71">
        <v>4000000</v>
      </c>
      <c r="BK76" s="71">
        <v>7500000</v>
      </c>
      <c r="BL76" s="71">
        <v>0</v>
      </c>
      <c r="BM76" s="71">
        <v>0</v>
      </c>
      <c r="BN76" s="71">
        <v>0</v>
      </c>
      <c r="BO76" s="71">
        <v>350000</v>
      </c>
      <c r="BP76" s="71">
        <v>0</v>
      </c>
      <c r="BQ76" s="71">
        <v>8800000</v>
      </c>
      <c r="BR76" s="71">
        <v>4300000</v>
      </c>
      <c r="BS76" s="71">
        <v>2167002</v>
      </c>
      <c r="BT76" s="71">
        <v>1050488</v>
      </c>
      <c r="BU76" s="71">
        <v>550000</v>
      </c>
      <c r="BV76" s="71">
        <v>1330000</v>
      </c>
      <c r="BW76" s="71">
        <v>3800000</v>
      </c>
      <c r="BX76" s="71">
        <v>0</v>
      </c>
      <c r="BY76" s="71">
        <v>0</v>
      </c>
      <c r="BZ76" s="71">
        <v>0</v>
      </c>
      <c r="CA76" s="71">
        <v>0</v>
      </c>
      <c r="CB76" s="71">
        <v>113302585</v>
      </c>
      <c r="CC76" s="71">
        <v>0</v>
      </c>
      <c r="CD76" s="71">
        <v>0</v>
      </c>
      <c r="CE76" s="71">
        <v>0</v>
      </c>
      <c r="CF76" s="71">
        <v>0</v>
      </c>
      <c r="CG76" s="71">
        <v>119200</v>
      </c>
      <c r="CH76" s="71">
        <v>0</v>
      </c>
      <c r="CI76" s="71">
        <v>366100</v>
      </c>
      <c r="CJ76" s="71">
        <v>667783</v>
      </c>
      <c r="CK76" s="71">
        <v>5600000</v>
      </c>
      <c r="CL76" s="71">
        <v>2167870.19</v>
      </c>
      <c r="CM76" s="71">
        <v>1100000</v>
      </c>
      <c r="CN76" s="71">
        <f>3052147+5960000+10000000+16000000+8000000+18000000</f>
        <v>61012147</v>
      </c>
      <c r="CO76" s="71">
        <v>14040000</v>
      </c>
      <c r="CP76" s="71">
        <v>2620414.7949999999</v>
      </c>
      <c r="CQ76" s="71">
        <v>0</v>
      </c>
      <c r="CR76" s="71">
        <v>350000</v>
      </c>
      <c r="CS76" s="71">
        <v>0</v>
      </c>
      <c r="CT76" s="71">
        <v>0</v>
      </c>
      <c r="CU76" s="71">
        <v>180000</v>
      </c>
      <c r="CV76" s="71">
        <v>171656</v>
      </c>
      <c r="CW76" s="71">
        <v>0</v>
      </c>
      <c r="CX76" s="71">
        <v>0</v>
      </c>
      <c r="CY76" s="71">
        <v>0</v>
      </c>
      <c r="CZ76" s="71">
        <v>500000</v>
      </c>
      <c r="DA76" s="71">
        <v>0</v>
      </c>
      <c r="DB76" s="71">
        <v>0</v>
      </c>
      <c r="DC76" s="71">
        <v>445000</v>
      </c>
      <c r="DD76" s="71">
        <v>0</v>
      </c>
      <c r="DE76" s="71">
        <v>350000</v>
      </c>
      <c r="DF76" s="72">
        <f>6500000+4000000+5138836.19</f>
        <v>15638836.190000001</v>
      </c>
      <c r="DG76" s="71">
        <v>70000</v>
      </c>
      <c r="DH76" s="71">
        <v>1900000</v>
      </c>
      <c r="DI76" s="71">
        <v>0</v>
      </c>
      <c r="DJ76" s="71">
        <v>390000</v>
      </c>
      <c r="DK76" s="71">
        <v>57800</v>
      </c>
      <c r="DL76" s="71">
        <v>0</v>
      </c>
      <c r="DM76" s="71">
        <v>248000</v>
      </c>
      <c r="DN76" s="71">
        <v>400000</v>
      </c>
      <c r="DO76" s="71">
        <v>550000</v>
      </c>
      <c r="DP76" s="71">
        <v>0</v>
      </c>
      <c r="DQ76" s="71">
        <v>0</v>
      </c>
      <c r="DR76" s="71">
        <v>0</v>
      </c>
      <c r="DS76" s="71">
        <v>0</v>
      </c>
      <c r="DT76" s="71">
        <v>0</v>
      </c>
      <c r="DU76" s="71">
        <v>0</v>
      </c>
      <c r="DV76" s="71">
        <v>0</v>
      </c>
      <c r="DW76" s="71">
        <v>15862</v>
      </c>
      <c r="DX76" s="71">
        <v>155000</v>
      </c>
      <c r="DY76" s="71">
        <v>516372</v>
      </c>
      <c r="DZ76" s="71">
        <v>550204</v>
      </c>
      <c r="EA76" s="71">
        <v>207000</v>
      </c>
      <c r="EB76" s="71">
        <v>447872</v>
      </c>
      <c r="EC76" s="71">
        <v>0</v>
      </c>
      <c r="ED76" s="71">
        <v>3905390.5</v>
      </c>
      <c r="EE76" s="71">
        <v>0</v>
      </c>
      <c r="EF76" s="71">
        <v>0</v>
      </c>
      <c r="EG76" s="71">
        <v>0</v>
      </c>
      <c r="EH76" s="71">
        <v>0</v>
      </c>
      <c r="EI76" s="71">
        <v>0</v>
      </c>
      <c r="EJ76" s="71">
        <v>0</v>
      </c>
      <c r="EK76" s="71">
        <v>404670</v>
      </c>
      <c r="EL76" s="71">
        <v>0</v>
      </c>
      <c r="EM76" s="71">
        <v>832600</v>
      </c>
      <c r="EN76" s="71">
        <v>195000</v>
      </c>
      <c r="EO76" s="71">
        <v>75000</v>
      </c>
      <c r="EP76" s="71">
        <v>905473</v>
      </c>
      <c r="EQ76" s="71">
        <v>1573000</v>
      </c>
      <c r="ER76" s="71">
        <v>914457</v>
      </c>
      <c r="ES76" s="71">
        <v>0</v>
      </c>
      <c r="ET76" s="71">
        <v>164087</v>
      </c>
      <c r="EU76" s="71">
        <v>0</v>
      </c>
      <c r="EV76" s="71">
        <v>0</v>
      </c>
      <c r="EW76" s="73">
        <v>1848603.3333460689</v>
      </c>
      <c r="EX76" s="71">
        <v>397784.628256878</v>
      </c>
      <c r="EY76" s="71">
        <v>0</v>
      </c>
      <c r="EZ76" s="71">
        <v>0</v>
      </c>
      <c r="FA76" s="71">
        <v>4687317</v>
      </c>
      <c r="FB76" s="71">
        <v>584000</v>
      </c>
      <c r="FC76" s="71">
        <v>1100000</v>
      </c>
      <c r="FD76" s="71">
        <v>0</v>
      </c>
      <c r="FE76" s="71">
        <v>250000</v>
      </c>
      <c r="FF76" s="71">
        <v>0</v>
      </c>
      <c r="FG76" s="71">
        <v>0</v>
      </c>
      <c r="FH76" s="71">
        <v>155000</v>
      </c>
      <c r="FI76" s="71">
        <v>3904000</v>
      </c>
      <c r="FJ76" s="71">
        <v>1200000</v>
      </c>
      <c r="FK76" s="71">
        <v>4500000</v>
      </c>
      <c r="FL76" s="71">
        <f>2595350+3600000</f>
        <v>6195350</v>
      </c>
      <c r="FM76" s="71">
        <v>500000</v>
      </c>
      <c r="FN76" s="71">
        <v>0</v>
      </c>
      <c r="FO76" s="71">
        <v>2491537</v>
      </c>
      <c r="FP76" s="71">
        <v>2675000</v>
      </c>
      <c r="FQ76" s="71">
        <v>900000</v>
      </c>
      <c r="FR76" s="71">
        <v>497743</v>
      </c>
      <c r="FS76" s="71">
        <v>75000</v>
      </c>
      <c r="FT76" s="71">
        <v>405000</v>
      </c>
      <c r="FU76" s="71">
        <v>1194000</v>
      </c>
      <c r="FV76" s="71">
        <v>400000</v>
      </c>
      <c r="FW76" s="71">
        <v>0</v>
      </c>
      <c r="FX76" s="71">
        <v>292380</v>
      </c>
      <c r="FY76" s="69"/>
      <c r="FZ76" s="55">
        <f>SUM(C76:FX76)</f>
        <v>866056485.64910305</v>
      </c>
      <c r="GA76" s="16"/>
      <c r="GB76" s="16"/>
      <c r="GC76" s="55"/>
      <c r="GD76" s="55"/>
      <c r="GE76" s="6"/>
    </row>
    <row r="77" spans="1:187" x14ac:dyDescent="0.2">
      <c r="A77" s="74" t="s">
        <v>542</v>
      </c>
      <c r="B77" s="75" t="s">
        <v>543</v>
      </c>
      <c r="C77" s="76">
        <v>1023645.96</v>
      </c>
      <c r="D77" s="76">
        <v>5923407.6999999881</v>
      </c>
      <c r="E77" s="76">
        <v>1501809.63</v>
      </c>
      <c r="F77" s="76">
        <v>1480552.63</v>
      </c>
      <c r="G77" s="76">
        <v>313409.98</v>
      </c>
      <c r="H77" s="76">
        <v>197482.31</v>
      </c>
      <c r="I77" s="77">
        <v>3049421.53</v>
      </c>
      <c r="J77" s="76">
        <v>0</v>
      </c>
      <c r="K77" s="76">
        <v>0</v>
      </c>
      <c r="L77" s="76">
        <v>767975.6099999994</v>
      </c>
      <c r="M77" s="76">
        <v>339255.28999999911</v>
      </c>
      <c r="N77" s="76">
        <v>1003951.56</v>
      </c>
      <c r="O77" s="76">
        <v>3157850.6999999881</v>
      </c>
      <c r="P77" s="76">
        <v>0</v>
      </c>
      <c r="Q77" s="76">
        <v>2551562.3199999998</v>
      </c>
      <c r="R77" s="76">
        <v>93067.899999999907</v>
      </c>
      <c r="S77" s="76">
        <v>147716.44999999925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3107770.19</v>
      </c>
      <c r="AB77" s="77">
        <v>5484100.7199999997</v>
      </c>
      <c r="AC77" s="77">
        <v>179452.74</v>
      </c>
      <c r="AD77" s="77">
        <v>173421.01</v>
      </c>
      <c r="AE77" s="76">
        <v>0</v>
      </c>
      <c r="AF77" s="77">
        <v>0</v>
      </c>
      <c r="AG77" s="76">
        <v>585726.86</v>
      </c>
      <c r="AH77" s="76">
        <v>0</v>
      </c>
      <c r="AI77" s="76">
        <v>0</v>
      </c>
      <c r="AJ77" s="76">
        <v>0</v>
      </c>
      <c r="AK77" s="76">
        <v>0</v>
      </c>
      <c r="AL77" s="76">
        <v>0</v>
      </c>
      <c r="AM77" s="76">
        <v>0</v>
      </c>
      <c r="AN77" s="76">
        <v>23452.35999999987</v>
      </c>
      <c r="AO77" s="76">
        <v>0</v>
      </c>
      <c r="AP77" s="76">
        <v>13961260.089999974</v>
      </c>
      <c r="AQ77" s="76">
        <v>4996.7000000001863</v>
      </c>
      <c r="AR77" s="76">
        <v>4936260.97</v>
      </c>
      <c r="AS77" s="76">
        <v>3140096.46</v>
      </c>
      <c r="AT77" s="76">
        <v>706569</v>
      </c>
      <c r="AU77" s="76">
        <v>183362.49</v>
      </c>
      <c r="AV77" s="76">
        <v>0</v>
      </c>
      <c r="AW77" s="76">
        <v>127133.32</v>
      </c>
      <c r="AX77" s="76">
        <v>17799.04</v>
      </c>
      <c r="AY77" s="76">
        <v>67342.069999999832</v>
      </c>
      <c r="AZ77" s="76">
        <v>5661380.25</v>
      </c>
      <c r="BA77" s="76">
        <v>4239435.37</v>
      </c>
      <c r="BB77" s="76">
        <v>2450915.0699999998</v>
      </c>
      <c r="BC77" s="77">
        <v>13979440.599999994</v>
      </c>
      <c r="BD77" s="76">
        <v>2610812.9700000002</v>
      </c>
      <c r="BE77" s="76">
        <v>691421.59</v>
      </c>
      <c r="BF77" s="76">
        <v>12423538.810000002</v>
      </c>
      <c r="BG77" s="76">
        <v>177371.84</v>
      </c>
      <c r="BH77" s="76">
        <v>272348.34999999998</v>
      </c>
      <c r="BI77" s="76">
        <v>117074.81</v>
      </c>
      <c r="BJ77" s="76">
        <v>2978693.21</v>
      </c>
      <c r="BK77" s="76">
        <v>3075849.87</v>
      </c>
      <c r="BL77" s="76">
        <v>26731.37</v>
      </c>
      <c r="BM77" s="76">
        <v>73715.73</v>
      </c>
      <c r="BN77" s="76">
        <v>0</v>
      </c>
      <c r="BO77" s="76">
        <v>46591.460000000894</v>
      </c>
      <c r="BP77" s="76">
        <v>66821.180000000168</v>
      </c>
      <c r="BQ77" s="76">
        <v>831665.80999999866</v>
      </c>
      <c r="BR77" s="76">
        <v>53981.400000002235</v>
      </c>
      <c r="BS77" s="76">
        <v>0</v>
      </c>
      <c r="BT77" s="76">
        <v>96176.64000000013</v>
      </c>
      <c r="BU77" s="76">
        <v>45796.089999999851</v>
      </c>
      <c r="BV77" s="76">
        <v>680000</v>
      </c>
      <c r="BW77" s="76">
        <v>271620.42</v>
      </c>
      <c r="BX77" s="76">
        <v>30925.080000000075</v>
      </c>
      <c r="BY77" s="76">
        <v>20772.939999999478</v>
      </c>
      <c r="BZ77" s="76">
        <v>128574.8</v>
      </c>
      <c r="CA77" s="76">
        <v>0</v>
      </c>
      <c r="CB77" s="76">
        <v>14199549.600000024</v>
      </c>
      <c r="CC77" s="76">
        <v>51316.119999999879</v>
      </c>
      <c r="CD77" s="76">
        <v>32213.38</v>
      </c>
      <c r="CE77" s="76">
        <v>35823.39000000013</v>
      </c>
      <c r="CF77" s="76">
        <v>60736.420000000158</v>
      </c>
      <c r="CG77" s="76">
        <f>52674.03+119000</f>
        <v>171674.03</v>
      </c>
      <c r="CH77" s="76">
        <v>42137.689999999944</v>
      </c>
      <c r="CI77" s="76">
        <v>191859.43000000063</v>
      </c>
      <c r="CJ77" s="76">
        <v>127581.31</v>
      </c>
      <c r="CK77" s="76">
        <v>0</v>
      </c>
      <c r="CL77" s="76">
        <v>0</v>
      </c>
      <c r="CM77" s="76">
        <v>0</v>
      </c>
      <c r="CN77" s="76">
        <v>5532198.7100000083</v>
      </c>
      <c r="CO77" s="76">
        <v>3311063.7200000137</v>
      </c>
      <c r="CP77" s="76">
        <v>487185.26</v>
      </c>
      <c r="CQ77" s="76">
        <v>0</v>
      </c>
      <c r="CR77" s="76">
        <v>0</v>
      </c>
      <c r="CS77" s="76">
        <v>0</v>
      </c>
      <c r="CT77" s="76">
        <v>0</v>
      </c>
      <c r="CU77" s="76">
        <v>0</v>
      </c>
      <c r="CV77" s="76">
        <v>0</v>
      </c>
      <c r="CW77" s="76">
        <v>2963.7100000001956</v>
      </c>
      <c r="CX77" s="76">
        <v>34454.619999999646</v>
      </c>
      <c r="CY77" s="76">
        <v>0</v>
      </c>
      <c r="CZ77" s="76">
        <v>0</v>
      </c>
      <c r="DA77" s="76">
        <v>0</v>
      </c>
      <c r="DB77" s="76">
        <v>0</v>
      </c>
      <c r="DC77" s="76">
        <v>0</v>
      </c>
      <c r="DD77" s="76">
        <v>31853.880000000121</v>
      </c>
      <c r="DE77" s="76">
        <v>0</v>
      </c>
      <c r="DF77" s="77">
        <v>964429.94000001252</v>
      </c>
      <c r="DG77" s="76">
        <v>0</v>
      </c>
      <c r="DH77" s="76">
        <v>0</v>
      </c>
      <c r="DI77" s="76">
        <v>187923.21999999881</v>
      </c>
      <c r="DJ77" s="76">
        <v>70570.470000000205</v>
      </c>
      <c r="DK77" s="76">
        <v>63148.970000000205</v>
      </c>
      <c r="DL77" s="76">
        <v>0</v>
      </c>
      <c r="DM77" s="76">
        <v>0</v>
      </c>
      <c r="DN77" s="76">
        <v>0</v>
      </c>
      <c r="DO77" s="76">
        <v>0</v>
      </c>
      <c r="DP77" s="76">
        <v>1230.7399999999907</v>
      </c>
      <c r="DQ77" s="76">
        <v>0</v>
      </c>
      <c r="DR77" s="76">
        <v>0</v>
      </c>
      <c r="DS77" s="76">
        <v>0</v>
      </c>
      <c r="DT77" s="76">
        <v>0</v>
      </c>
      <c r="DU77" s="76">
        <v>0</v>
      </c>
      <c r="DV77" s="76">
        <v>0</v>
      </c>
      <c r="DW77" s="76">
        <v>0</v>
      </c>
      <c r="DX77" s="76">
        <v>27492.279999999795</v>
      </c>
      <c r="DY77" s="76">
        <v>0</v>
      </c>
      <c r="DZ77" s="76">
        <v>739613.14999999944</v>
      </c>
      <c r="EA77" s="76">
        <v>139332.39000000001</v>
      </c>
      <c r="EB77" s="76">
        <v>81512.760000000242</v>
      </c>
      <c r="EC77" s="76">
        <v>108091.72</v>
      </c>
      <c r="ED77" s="76">
        <v>1114082.5</v>
      </c>
      <c r="EE77" s="76">
        <v>0</v>
      </c>
      <c r="EF77" s="76">
        <v>0</v>
      </c>
      <c r="EG77" s="76">
        <v>8952.6699999999255</v>
      </c>
      <c r="EH77" s="76">
        <v>6739.7900000000373</v>
      </c>
      <c r="EI77" s="76">
        <v>984513.67000000179</v>
      </c>
      <c r="EJ77" s="76">
        <v>556718.94000000507</v>
      </c>
      <c r="EK77" s="76">
        <v>0</v>
      </c>
      <c r="EL77" s="76">
        <v>19606.400000000001</v>
      </c>
      <c r="EM77" s="76">
        <v>0</v>
      </c>
      <c r="EN77" s="76">
        <v>0</v>
      </c>
      <c r="EO77" s="76">
        <v>0</v>
      </c>
      <c r="EP77" s="76">
        <v>0</v>
      </c>
      <c r="EQ77" s="76">
        <v>773723.74</v>
      </c>
      <c r="ER77" s="76">
        <v>13739.379999999888</v>
      </c>
      <c r="ES77" s="76">
        <v>0</v>
      </c>
      <c r="ET77" s="76">
        <v>0</v>
      </c>
      <c r="EU77" s="76">
        <v>0</v>
      </c>
      <c r="EV77" s="76">
        <v>25108.400000000001</v>
      </c>
      <c r="EW77" s="76">
        <v>2296.6300000003539</v>
      </c>
      <c r="EX77" s="76">
        <v>6362.1400000001304</v>
      </c>
      <c r="EY77" s="76">
        <v>0</v>
      </c>
      <c r="EZ77" s="76">
        <v>3088.3899999998976</v>
      </c>
      <c r="FA77" s="76">
        <v>650000</v>
      </c>
      <c r="FB77" s="76">
        <v>235967.64</v>
      </c>
      <c r="FC77" s="76">
        <v>1157745.67</v>
      </c>
      <c r="FD77" s="76">
        <v>0</v>
      </c>
      <c r="FE77" s="76">
        <v>0</v>
      </c>
      <c r="FF77" s="76">
        <v>0</v>
      </c>
      <c r="FG77" s="76">
        <v>0</v>
      </c>
      <c r="FH77" s="76">
        <v>0</v>
      </c>
      <c r="FI77" s="76">
        <v>464593.6400000006</v>
      </c>
      <c r="FJ77" s="76">
        <v>402051.60000000056</v>
      </c>
      <c r="FK77" s="76">
        <v>263308.68</v>
      </c>
      <c r="FL77" s="76">
        <v>679899.57</v>
      </c>
      <c r="FM77" s="76">
        <v>418806.28000000119</v>
      </c>
      <c r="FN77" s="76">
        <v>2545812.86</v>
      </c>
      <c r="FO77" s="76">
        <v>243119.79</v>
      </c>
      <c r="FP77" s="76">
        <v>520740.68999999948</v>
      </c>
      <c r="FQ77" s="76">
        <v>223101.13</v>
      </c>
      <c r="FR77" s="76">
        <v>0</v>
      </c>
      <c r="FS77" s="76">
        <v>0</v>
      </c>
      <c r="FT77" s="76">
        <v>0</v>
      </c>
      <c r="FU77" s="76">
        <v>0</v>
      </c>
      <c r="FV77" s="76">
        <v>0</v>
      </c>
      <c r="FW77" s="76">
        <v>0</v>
      </c>
      <c r="FX77" s="76">
        <v>0</v>
      </c>
      <c r="FY77" s="69"/>
      <c r="FZ77" s="55">
        <f>SUM(C77:FX77)</f>
        <v>143317546.35999998</v>
      </c>
      <c r="GA77" s="16"/>
      <c r="GB77" s="16"/>
      <c r="GC77" s="55"/>
      <c r="GD77" s="55"/>
      <c r="GE77" s="6"/>
    </row>
    <row r="78" spans="1:187" x14ac:dyDescent="0.2">
      <c r="A78" s="74"/>
      <c r="B78" s="75" t="s">
        <v>544</v>
      </c>
      <c r="C78" s="78">
        <f t="shared" ref="C78:BN78" si="25">((C268*0.25)+C77)</f>
        <v>21168506.642500002</v>
      </c>
      <c r="D78" s="78">
        <f t="shared" si="25"/>
        <v>101102810.30249999</v>
      </c>
      <c r="E78" s="78">
        <f t="shared" si="25"/>
        <v>19487012.805</v>
      </c>
      <c r="F78" s="78">
        <f t="shared" si="25"/>
        <v>44636970.097500004</v>
      </c>
      <c r="G78" s="78">
        <f t="shared" si="25"/>
        <v>2883237.9649999999</v>
      </c>
      <c r="H78" s="78">
        <f t="shared" si="25"/>
        <v>2614196.13</v>
      </c>
      <c r="I78" s="78">
        <f t="shared" si="25"/>
        <v>27078171.780000001</v>
      </c>
      <c r="J78" s="78">
        <f t="shared" si="25"/>
        <v>5456447.9924999997</v>
      </c>
      <c r="K78" s="78">
        <f t="shared" si="25"/>
        <v>883674.81</v>
      </c>
      <c r="L78" s="78">
        <f t="shared" si="25"/>
        <v>6993148.0399999991</v>
      </c>
      <c r="M78" s="78">
        <f t="shared" si="25"/>
        <v>3953832.9874999989</v>
      </c>
      <c r="N78" s="78">
        <f t="shared" si="25"/>
        <v>125125961.1725</v>
      </c>
      <c r="O78" s="78">
        <f t="shared" si="25"/>
        <v>35701620.217499986</v>
      </c>
      <c r="P78" s="78">
        <f t="shared" si="25"/>
        <v>830373.02249999996</v>
      </c>
      <c r="Q78" s="78">
        <f t="shared" si="25"/>
        <v>101000952.94499999</v>
      </c>
      <c r="R78" s="78">
        <f t="shared" si="25"/>
        <v>4813044.272499999</v>
      </c>
      <c r="S78" s="78">
        <f t="shared" si="25"/>
        <v>4118306.5874999994</v>
      </c>
      <c r="T78" s="78">
        <f t="shared" si="25"/>
        <v>581120.52249999996</v>
      </c>
      <c r="U78" s="78">
        <f t="shared" si="25"/>
        <v>254848.83</v>
      </c>
      <c r="V78" s="78">
        <f t="shared" si="25"/>
        <v>864620.60250000004</v>
      </c>
      <c r="W78" s="78">
        <f t="shared" si="25"/>
        <v>361245.4375</v>
      </c>
      <c r="X78" s="78">
        <f t="shared" si="25"/>
        <v>230373.44500000001</v>
      </c>
      <c r="Y78" s="78">
        <f t="shared" si="25"/>
        <v>5364140.9325000001</v>
      </c>
      <c r="Z78" s="78">
        <f t="shared" si="25"/>
        <v>764054.74750000006</v>
      </c>
      <c r="AA78" s="78">
        <f t="shared" si="25"/>
        <v>72899985.1875</v>
      </c>
      <c r="AB78" s="78">
        <f t="shared" si="25"/>
        <v>74125653.052499995</v>
      </c>
      <c r="AC78" s="78">
        <f t="shared" si="25"/>
        <v>2554852.6574999997</v>
      </c>
      <c r="AD78" s="78">
        <f t="shared" si="25"/>
        <v>3274854.6074999999</v>
      </c>
      <c r="AE78" s="78">
        <f t="shared" si="25"/>
        <v>447530.02500000002</v>
      </c>
      <c r="AF78" s="78">
        <f t="shared" si="25"/>
        <v>683810.88249999995</v>
      </c>
      <c r="AG78" s="78">
        <f t="shared" si="25"/>
        <v>2431244.6324999998</v>
      </c>
      <c r="AH78" s="78">
        <f t="shared" si="25"/>
        <v>2493351.9649999999</v>
      </c>
      <c r="AI78" s="78">
        <f t="shared" si="25"/>
        <v>994902.56499999994</v>
      </c>
      <c r="AJ78" s="78">
        <f t="shared" si="25"/>
        <v>699974.5625</v>
      </c>
      <c r="AK78" s="78">
        <f t="shared" si="25"/>
        <v>784390.10750000004</v>
      </c>
      <c r="AL78" s="78">
        <f t="shared" si="25"/>
        <v>874930.375</v>
      </c>
      <c r="AM78" s="78">
        <f t="shared" si="25"/>
        <v>1162369.25</v>
      </c>
      <c r="AN78" s="78">
        <f t="shared" si="25"/>
        <v>1082974.4974999998</v>
      </c>
      <c r="AO78" s="78">
        <f t="shared" si="25"/>
        <v>10682836.247500001</v>
      </c>
      <c r="AP78" s="78">
        <f t="shared" si="25"/>
        <v>228246992.74999997</v>
      </c>
      <c r="AQ78" s="78">
        <f t="shared" si="25"/>
        <v>832817.96750000014</v>
      </c>
      <c r="AR78" s="78">
        <f t="shared" si="25"/>
        <v>150682165.75749999</v>
      </c>
      <c r="AS78" s="78">
        <f t="shared" si="25"/>
        <v>19770792.210000001</v>
      </c>
      <c r="AT78" s="78">
        <f t="shared" si="25"/>
        <v>5922912.6200000001</v>
      </c>
      <c r="AU78" s="78">
        <f t="shared" si="25"/>
        <v>1051454.4750000001</v>
      </c>
      <c r="AV78" s="78">
        <f t="shared" si="25"/>
        <v>994509.56499999994</v>
      </c>
      <c r="AW78" s="78">
        <f t="shared" si="25"/>
        <v>957841.63749999995</v>
      </c>
      <c r="AX78" s="78">
        <f t="shared" si="25"/>
        <v>265788.97749999998</v>
      </c>
      <c r="AY78" s="78">
        <f t="shared" si="25"/>
        <v>1264717.7399999998</v>
      </c>
      <c r="AZ78" s="78">
        <f t="shared" si="25"/>
        <v>33452851.7575</v>
      </c>
      <c r="BA78" s="78">
        <f t="shared" si="25"/>
        <v>24597754.8325</v>
      </c>
      <c r="BB78" s="78">
        <f t="shared" si="25"/>
        <v>20477109.717500001</v>
      </c>
      <c r="BC78" s="78">
        <f t="shared" si="25"/>
        <v>82789320.894999996</v>
      </c>
      <c r="BD78" s="78">
        <f t="shared" si="25"/>
        <v>13833179.317500001</v>
      </c>
      <c r="BE78" s="78">
        <f t="shared" si="25"/>
        <v>4017587.27</v>
      </c>
      <c r="BF78" s="78">
        <f t="shared" si="25"/>
        <v>67904159.6875</v>
      </c>
      <c r="BG78" s="78">
        <f t="shared" si="25"/>
        <v>2786343.9575</v>
      </c>
      <c r="BH78" s="78">
        <f t="shared" si="25"/>
        <v>1834239.8649999998</v>
      </c>
      <c r="BI78" s="78">
        <f t="shared" si="25"/>
        <v>968203.67999999993</v>
      </c>
      <c r="BJ78" s="78">
        <f t="shared" si="25"/>
        <v>17136132.905000001</v>
      </c>
      <c r="BK78" s="78">
        <f t="shared" si="25"/>
        <v>59399752.654999994</v>
      </c>
      <c r="BL78" s="78">
        <f t="shared" si="25"/>
        <v>794610.42</v>
      </c>
      <c r="BM78" s="78">
        <f t="shared" si="25"/>
        <v>969080.28749999998</v>
      </c>
      <c r="BN78" s="78">
        <f t="shared" si="25"/>
        <v>8093776.3075000001</v>
      </c>
      <c r="BO78" s="78">
        <f t="shared" ref="BO78:DZ78" si="26">((BO268*0.25)+BO77)</f>
        <v>3149378.3800000008</v>
      </c>
      <c r="BP78" s="78">
        <f t="shared" si="26"/>
        <v>839210.5900000002</v>
      </c>
      <c r="BQ78" s="78">
        <f t="shared" si="26"/>
        <v>15647470.699999999</v>
      </c>
      <c r="BR78" s="78">
        <f t="shared" si="26"/>
        <v>10710525.660000002</v>
      </c>
      <c r="BS78" s="78">
        <f t="shared" si="26"/>
        <v>3093709.1274999999</v>
      </c>
      <c r="BT78" s="78">
        <f t="shared" si="26"/>
        <v>1316859.7325000002</v>
      </c>
      <c r="BU78" s="78">
        <f t="shared" si="26"/>
        <v>1246792.9049999998</v>
      </c>
      <c r="BV78" s="78">
        <f t="shared" si="26"/>
        <v>3730778.1825000001</v>
      </c>
      <c r="BW78" s="78">
        <f t="shared" si="26"/>
        <v>4912721.2149999999</v>
      </c>
      <c r="BX78" s="78">
        <f t="shared" si="26"/>
        <v>446732.80000000005</v>
      </c>
      <c r="BY78" s="78">
        <f t="shared" si="26"/>
        <v>1360844.8449999995</v>
      </c>
      <c r="BZ78" s="78">
        <f t="shared" si="26"/>
        <v>863786.63</v>
      </c>
      <c r="CA78" s="78">
        <f t="shared" si="26"/>
        <v>683462.79500000004</v>
      </c>
      <c r="CB78" s="78">
        <f t="shared" si="26"/>
        <v>199227438.37500003</v>
      </c>
      <c r="CC78" s="78">
        <f t="shared" si="26"/>
        <v>705034.77499999991</v>
      </c>
      <c r="CD78" s="78">
        <f t="shared" si="26"/>
        <v>285149.61749999999</v>
      </c>
      <c r="CE78" s="78">
        <f t="shared" si="26"/>
        <v>645573.84250000014</v>
      </c>
      <c r="CF78" s="78">
        <f t="shared" si="26"/>
        <v>538215.77500000014</v>
      </c>
      <c r="CG78" s="78">
        <f t="shared" si="26"/>
        <v>911240.06</v>
      </c>
      <c r="CH78" s="78">
        <f t="shared" si="26"/>
        <v>530213.03499999992</v>
      </c>
      <c r="CI78" s="78">
        <f t="shared" si="26"/>
        <v>1916609.1675000007</v>
      </c>
      <c r="CJ78" s="78">
        <f t="shared" si="26"/>
        <v>2583893.8149999999</v>
      </c>
      <c r="CK78" s="78">
        <f t="shared" si="26"/>
        <v>13211580.1775</v>
      </c>
      <c r="CL78" s="78">
        <f t="shared" si="26"/>
        <v>3321511.17</v>
      </c>
      <c r="CM78" s="78">
        <f t="shared" si="26"/>
        <v>2187274.165</v>
      </c>
      <c r="CN78" s="78">
        <f t="shared" si="26"/>
        <v>74348138.525000006</v>
      </c>
      <c r="CO78" s="78">
        <f t="shared" si="26"/>
        <v>37016637.720000014</v>
      </c>
      <c r="CP78" s="78">
        <f t="shared" si="26"/>
        <v>3107646.2625000002</v>
      </c>
      <c r="CQ78" s="78">
        <f t="shared" si="26"/>
        <v>2447533.2200000002</v>
      </c>
      <c r="CR78" s="78">
        <f t="shared" si="26"/>
        <v>714564.66500000004</v>
      </c>
      <c r="CS78" s="78">
        <f t="shared" si="26"/>
        <v>1018649.6775</v>
      </c>
      <c r="CT78" s="78">
        <f t="shared" si="26"/>
        <v>495833.65</v>
      </c>
      <c r="CU78" s="78">
        <f t="shared" si="26"/>
        <v>968619.11250000005</v>
      </c>
      <c r="CV78" s="78">
        <f t="shared" si="26"/>
        <v>219582.16500000001</v>
      </c>
      <c r="CW78" s="78">
        <f t="shared" si="26"/>
        <v>725852.16500000015</v>
      </c>
      <c r="CX78" s="78">
        <f t="shared" si="26"/>
        <v>1287669.4849999996</v>
      </c>
      <c r="CY78" s="78">
        <f t="shared" si="26"/>
        <v>232113.095</v>
      </c>
      <c r="CZ78" s="78">
        <f t="shared" si="26"/>
        <v>4811217.5324999997</v>
      </c>
      <c r="DA78" s="78">
        <f t="shared" si="26"/>
        <v>716390.755</v>
      </c>
      <c r="DB78" s="78">
        <f t="shared" si="26"/>
        <v>921024.12749999994</v>
      </c>
      <c r="DC78" s="78">
        <f t="shared" si="26"/>
        <v>616335.94499999995</v>
      </c>
      <c r="DD78" s="78">
        <f t="shared" si="26"/>
        <v>673712.69250000012</v>
      </c>
      <c r="DE78" s="78">
        <f t="shared" si="26"/>
        <v>1110630.2625</v>
      </c>
      <c r="DF78" s="78">
        <f t="shared" si="26"/>
        <v>49402724.050000012</v>
      </c>
      <c r="DG78" s="78">
        <f t="shared" si="26"/>
        <v>416416.26500000001</v>
      </c>
      <c r="DH78" s="78">
        <f t="shared" si="26"/>
        <v>4643513.4775</v>
      </c>
      <c r="DI78" s="78">
        <f t="shared" si="26"/>
        <v>6310565.9374999991</v>
      </c>
      <c r="DJ78" s="78">
        <f t="shared" si="26"/>
        <v>1754485.6575000002</v>
      </c>
      <c r="DK78" s="78">
        <f t="shared" si="26"/>
        <v>1288951.4400000002</v>
      </c>
      <c r="DL78" s="78">
        <f t="shared" si="26"/>
        <v>13516141.365</v>
      </c>
      <c r="DM78" s="78">
        <f t="shared" si="26"/>
        <v>932665.33250000002</v>
      </c>
      <c r="DN78" s="78">
        <f t="shared" si="26"/>
        <v>3470860.6349999998</v>
      </c>
      <c r="DO78" s="78">
        <f t="shared" si="26"/>
        <v>7652180.7450000001</v>
      </c>
      <c r="DP78" s="78">
        <f t="shared" si="26"/>
        <v>754936.09250000003</v>
      </c>
      <c r="DQ78" s="78">
        <f t="shared" si="26"/>
        <v>1678460.5175000001</v>
      </c>
      <c r="DR78" s="78">
        <f t="shared" si="26"/>
        <v>3565675.3574999999</v>
      </c>
      <c r="DS78" s="78">
        <f t="shared" si="26"/>
        <v>2020079.1850000001</v>
      </c>
      <c r="DT78" s="78">
        <f t="shared" si="26"/>
        <v>674026.22</v>
      </c>
      <c r="DU78" s="78">
        <f t="shared" si="26"/>
        <v>1059919.06</v>
      </c>
      <c r="DV78" s="78">
        <f t="shared" si="26"/>
        <v>765511.75</v>
      </c>
      <c r="DW78" s="78">
        <f t="shared" si="26"/>
        <v>1005236.3325</v>
      </c>
      <c r="DX78" s="78">
        <f t="shared" si="26"/>
        <v>762614.52499999979</v>
      </c>
      <c r="DY78" s="78">
        <f t="shared" si="26"/>
        <v>1059097.6924999999</v>
      </c>
      <c r="DZ78" s="78">
        <f t="shared" si="26"/>
        <v>2925507.8374999994</v>
      </c>
      <c r="EA78" s="78">
        <f t="shared" ref="EA78:FX78" si="27">((EA268*0.25)+EA77)</f>
        <v>1796489.7075</v>
      </c>
      <c r="EB78" s="78">
        <f t="shared" si="27"/>
        <v>1573463.0750000002</v>
      </c>
      <c r="EC78" s="78">
        <f t="shared" si="27"/>
        <v>1008753.5549999999</v>
      </c>
      <c r="ED78" s="78">
        <f t="shared" si="27"/>
        <v>6083237.375</v>
      </c>
      <c r="EE78" s="78">
        <f t="shared" si="27"/>
        <v>707172.47</v>
      </c>
      <c r="EF78" s="78">
        <f t="shared" si="27"/>
        <v>3554999.68</v>
      </c>
      <c r="EG78" s="78">
        <f t="shared" si="27"/>
        <v>849393.65999999992</v>
      </c>
      <c r="EH78" s="78">
        <f t="shared" si="27"/>
        <v>769750.26250000007</v>
      </c>
      <c r="EI78" s="78">
        <f t="shared" si="27"/>
        <v>39417738.247500002</v>
      </c>
      <c r="EJ78" s="78">
        <f t="shared" si="27"/>
        <v>22828727.857500006</v>
      </c>
      <c r="EK78" s="78">
        <f t="shared" si="27"/>
        <v>1698152.6575</v>
      </c>
      <c r="EL78" s="78">
        <f t="shared" si="27"/>
        <v>1198897.4349999998</v>
      </c>
      <c r="EM78" s="78">
        <f t="shared" si="27"/>
        <v>1147689.1375</v>
      </c>
      <c r="EN78" s="78">
        <f t="shared" si="27"/>
        <v>2639258.9950000001</v>
      </c>
      <c r="EO78" s="78">
        <f t="shared" si="27"/>
        <v>1034700.1324999999</v>
      </c>
      <c r="EP78" s="78">
        <f t="shared" si="27"/>
        <v>1151944.845</v>
      </c>
      <c r="EQ78" s="78">
        <f t="shared" si="27"/>
        <v>7132280.6974999998</v>
      </c>
      <c r="ER78" s="78">
        <f t="shared" si="27"/>
        <v>1038921.7449999999</v>
      </c>
      <c r="ES78" s="78">
        <f t="shared" si="27"/>
        <v>614543.25</v>
      </c>
      <c r="ET78" s="78">
        <f t="shared" si="27"/>
        <v>904056.77</v>
      </c>
      <c r="EU78" s="78">
        <f t="shared" si="27"/>
        <v>1662203.625</v>
      </c>
      <c r="EV78" s="78">
        <f t="shared" si="27"/>
        <v>412504.8125</v>
      </c>
      <c r="EW78" s="78">
        <f t="shared" si="27"/>
        <v>2797079.41</v>
      </c>
      <c r="EX78" s="78">
        <f t="shared" si="27"/>
        <v>820992.78000000014</v>
      </c>
      <c r="EY78" s="78">
        <f t="shared" si="27"/>
        <v>1836984.8975</v>
      </c>
      <c r="EZ78" s="78">
        <f t="shared" si="27"/>
        <v>594840.23249999993</v>
      </c>
      <c r="FA78" s="78">
        <f t="shared" si="27"/>
        <v>8965822.0199999996</v>
      </c>
      <c r="FB78" s="78">
        <f t="shared" si="27"/>
        <v>1281824.5425</v>
      </c>
      <c r="FC78" s="78">
        <f t="shared" si="27"/>
        <v>6248469.9000000004</v>
      </c>
      <c r="FD78" s="78">
        <f t="shared" si="27"/>
        <v>1067776.3374999999</v>
      </c>
      <c r="FE78" s="78">
        <f t="shared" si="27"/>
        <v>468187.65</v>
      </c>
      <c r="FF78" s="78">
        <f t="shared" si="27"/>
        <v>790565.59</v>
      </c>
      <c r="FG78" s="78">
        <f t="shared" si="27"/>
        <v>546196.54500000004</v>
      </c>
      <c r="FH78" s="78">
        <f t="shared" si="27"/>
        <v>424967.13750000001</v>
      </c>
      <c r="FI78" s="78">
        <f t="shared" si="27"/>
        <v>4800068.7</v>
      </c>
      <c r="FJ78" s="78">
        <f t="shared" si="27"/>
        <v>4821959.5450000009</v>
      </c>
      <c r="FK78" s="78">
        <f t="shared" si="27"/>
        <v>5896752.8249999993</v>
      </c>
      <c r="FL78" s="78">
        <f t="shared" si="27"/>
        <v>16134424.9025</v>
      </c>
      <c r="FM78" s="78">
        <f t="shared" si="27"/>
        <v>8863825.0700000003</v>
      </c>
      <c r="FN78" s="78">
        <f t="shared" si="27"/>
        <v>52591482.922499999</v>
      </c>
      <c r="FO78" s="78">
        <f t="shared" si="27"/>
        <v>2917083.8275000001</v>
      </c>
      <c r="FP78" s="78">
        <f t="shared" si="27"/>
        <v>5893655.6374999993</v>
      </c>
      <c r="FQ78" s="78">
        <f t="shared" si="27"/>
        <v>2482279.7275</v>
      </c>
      <c r="FR78" s="78">
        <f t="shared" si="27"/>
        <v>682286.32</v>
      </c>
      <c r="FS78" s="78">
        <f t="shared" si="27"/>
        <v>757343.59</v>
      </c>
      <c r="FT78" s="78">
        <f t="shared" si="27"/>
        <v>360382.63750000001</v>
      </c>
      <c r="FU78" s="78">
        <f t="shared" si="27"/>
        <v>2165524.4849999999</v>
      </c>
      <c r="FV78" s="78">
        <f t="shared" si="27"/>
        <v>1767658.4175</v>
      </c>
      <c r="FW78" s="78">
        <f t="shared" si="27"/>
        <v>739831.71250000002</v>
      </c>
      <c r="FX78" s="78">
        <f t="shared" si="27"/>
        <v>304171.23499999999</v>
      </c>
      <c r="FY78" s="41"/>
      <c r="FZ78" s="55">
        <f>SUM(C78:FX78)</f>
        <v>2187911476.8175015</v>
      </c>
      <c r="GA78" s="16"/>
      <c r="GB78" s="16"/>
      <c r="GC78" s="55"/>
      <c r="GD78" s="55"/>
      <c r="GE78" s="6"/>
    </row>
    <row r="79" spans="1:187" x14ac:dyDescent="0.2">
      <c r="A79" s="79">
        <v>0.08</v>
      </c>
      <c r="B79" s="1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55"/>
      <c r="GA79" s="16"/>
      <c r="GB79" s="16"/>
      <c r="GC79" s="55"/>
      <c r="GD79" s="55"/>
      <c r="GE79" s="6"/>
    </row>
    <row r="80" spans="1:187" ht="15.75" x14ac:dyDescent="0.25">
      <c r="A80" s="6"/>
      <c r="B80" s="39" t="s">
        <v>545</v>
      </c>
      <c r="C80" s="41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41"/>
      <c r="FZ80" s="55"/>
      <c r="GA80" s="16"/>
      <c r="GB80" s="16"/>
      <c r="GC80" s="55"/>
      <c r="GD80" s="55"/>
      <c r="GE80" s="6"/>
    </row>
    <row r="81" spans="1:187" x14ac:dyDescent="0.2">
      <c r="A81" s="8" t="s">
        <v>546</v>
      </c>
      <c r="B81" s="13" t="s">
        <v>547</v>
      </c>
      <c r="C81" s="15">
        <f t="shared" ref="C81:BN81" si="28">C11</f>
        <v>6370</v>
      </c>
      <c r="D81" s="15">
        <f t="shared" si="28"/>
        <v>37392</v>
      </c>
      <c r="E81" s="15">
        <f t="shared" si="28"/>
        <v>6075.5</v>
      </c>
      <c r="F81" s="15">
        <f t="shared" si="28"/>
        <v>18594</v>
      </c>
      <c r="G81" s="15">
        <f t="shared" si="28"/>
        <v>1069</v>
      </c>
      <c r="H81" s="15">
        <f t="shared" si="28"/>
        <v>1019</v>
      </c>
      <c r="I81" s="15">
        <f t="shared" si="28"/>
        <v>8482.5</v>
      </c>
      <c r="J81" s="15">
        <f t="shared" si="28"/>
        <v>2302</v>
      </c>
      <c r="K81" s="15">
        <f t="shared" si="28"/>
        <v>271</v>
      </c>
      <c r="L81" s="15">
        <f t="shared" si="28"/>
        <v>2402.5</v>
      </c>
      <c r="M81" s="15">
        <f t="shared" si="28"/>
        <v>1210.5</v>
      </c>
      <c r="N81" s="15">
        <f t="shared" si="28"/>
        <v>54233</v>
      </c>
      <c r="O81" s="15">
        <f t="shared" si="28"/>
        <v>14424.5</v>
      </c>
      <c r="P81" s="15">
        <f t="shared" si="28"/>
        <v>220.5</v>
      </c>
      <c r="Q81" s="15">
        <f t="shared" si="28"/>
        <v>37464.5</v>
      </c>
      <c r="R81" s="15">
        <f t="shared" si="28"/>
        <v>508</v>
      </c>
      <c r="S81" s="15">
        <f t="shared" si="28"/>
        <v>1680.5</v>
      </c>
      <c r="T81" s="15">
        <f t="shared" si="28"/>
        <v>139</v>
      </c>
      <c r="U81" s="15">
        <f t="shared" si="28"/>
        <v>53</v>
      </c>
      <c r="V81" s="15">
        <f t="shared" si="28"/>
        <v>277</v>
      </c>
      <c r="W81" s="15">
        <f t="shared" si="28"/>
        <v>80</v>
      </c>
      <c r="X81" s="15">
        <f t="shared" si="28"/>
        <v>39</v>
      </c>
      <c r="Y81" s="15">
        <f t="shared" si="28"/>
        <v>454.5</v>
      </c>
      <c r="Z81" s="15">
        <f t="shared" si="28"/>
        <v>213.5</v>
      </c>
      <c r="AA81" s="15">
        <f t="shared" si="28"/>
        <v>31033.5</v>
      </c>
      <c r="AB81" s="15">
        <f t="shared" si="28"/>
        <v>29992.5</v>
      </c>
      <c r="AC81" s="15">
        <f t="shared" si="28"/>
        <v>984</v>
      </c>
      <c r="AD81" s="15">
        <f t="shared" si="28"/>
        <v>1250.5</v>
      </c>
      <c r="AE81" s="15">
        <f t="shared" si="28"/>
        <v>102.5</v>
      </c>
      <c r="AF81" s="15">
        <f t="shared" si="28"/>
        <v>181.5</v>
      </c>
      <c r="AG81" s="15">
        <f t="shared" si="28"/>
        <v>658</v>
      </c>
      <c r="AH81" s="15">
        <f t="shared" si="28"/>
        <v>1073</v>
      </c>
      <c r="AI81" s="15">
        <f t="shared" si="28"/>
        <v>326</v>
      </c>
      <c r="AJ81" s="15">
        <f t="shared" si="28"/>
        <v>146</v>
      </c>
      <c r="AK81" s="15">
        <f t="shared" si="28"/>
        <v>191</v>
      </c>
      <c r="AL81" s="15">
        <f t="shared" si="28"/>
        <v>247.5</v>
      </c>
      <c r="AM81" s="15">
        <f t="shared" si="28"/>
        <v>421.5</v>
      </c>
      <c r="AN81" s="15">
        <f t="shared" si="28"/>
        <v>366</v>
      </c>
      <c r="AO81" s="15">
        <f t="shared" si="28"/>
        <v>4676.5</v>
      </c>
      <c r="AP81" s="15">
        <f t="shared" si="28"/>
        <v>86844</v>
      </c>
      <c r="AQ81" s="15">
        <f t="shared" si="28"/>
        <v>218.5</v>
      </c>
      <c r="AR81" s="15">
        <f t="shared" si="28"/>
        <v>63331</v>
      </c>
      <c r="AS81" s="15">
        <f t="shared" si="28"/>
        <v>6556.5</v>
      </c>
      <c r="AT81" s="15">
        <f t="shared" si="28"/>
        <v>2197</v>
      </c>
      <c r="AU81" s="15">
        <f t="shared" si="28"/>
        <v>223</v>
      </c>
      <c r="AV81" s="15">
        <f t="shared" si="28"/>
        <v>309.5</v>
      </c>
      <c r="AW81" s="15">
        <f t="shared" si="28"/>
        <v>227.5</v>
      </c>
      <c r="AX81" s="15">
        <f t="shared" si="28"/>
        <v>37.5</v>
      </c>
      <c r="AY81" s="15">
        <f t="shared" si="28"/>
        <v>444.5</v>
      </c>
      <c r="AZ81" s="15">
        <f t="shared" si="28"/>
        <v>11347.5</v>
      </c>
      <c r="BA81" s="15">
        <f t="shared" si="28"/>
        <v>9292.5</v>
      </c>
      <c r="BB81" s="15">
        <f t="shared" si="28"/>
        <v>8083.5</v>
      </c>
      <c r="BC81" s="15">
        <f t="shared" si="28"/>
        <v>24645.5</v>
      </c>
      <c r="BD81" s="15">
        <f t="shared" si="28"/>
        <v>5167</v>
      </c>
      <c r="BE81" s="15">
        <f t="shared" si="28"/>
        <v>1393</v>
      </c>
      <c r="BF81" s="15">
        <f t="shared" si="28"/>
        <v>24709</v>
      </c>
      <c r="BG81" s="15">
        <f t="shared" si="28"/>
        <v>1038.5</v>
      </c>
      <c r="BH81" s="15">
        <f t="shared" si="28"/>
        <v>575.5</v>
      </c>
      <c r="BI81" s="15">
        <f t="shared" si="28"/>
        <v>226.5</v>
      </c>
      <c r="BJ81" s="15">
        <f t="shared" si="28"/>
        <v>6433</v>
      </c>
      <c r="BK81" s="15">
        <f t="shared" si="28"/>
        <v>17504</v>
      </c>
      <c r="BL81" s="15">
        <f t="shared" si="28"/>
        <v>197</v>
      </c>
      <c r="BM81" s="15">
        <f t="shared" si="28"/>
        <v>264.5</v>
      </c>
      <c r="BN81" s="15">
        <f t="shared" si="28"/>
        <v>3495</v>
      </c>
      <c r="BO81" s="15">
        <f t="shared" ref="BO81:DZ81" si="29">BO11</f>
        <v>1308.5</v>
      </c>
      <c r="BP81" s="15">
        <f t="shared" si="29"/>
        <v>211</v>
      </c>
      <c r="BQ81" s="15">
        <f t="shared" si="29"/>
        <v>5517</v>
      </c>
      <c r="BR81" s="15">
        <f t="shared" si="29"/>
        <v>4650</v>
      </c>
      <c r="BS81" s="15">
        <f t="shared" si="29"/>
        <v>1232.5</v>
      </c>
      <c r="BT81" s="15">
        <f t="shared" si="29"/>
        <v>457.5</v>
      </c>
      <c r="BU81" s="15">
        <f t="shared" si="29"/>
        <v>435.5</v>
      </c>
      <c r="BV81" s="15">
        <f t="shared" si="29"/>
        <v>1305.5</v>
      </c>
      <c r="BW81" s="15">
        <f t="shared" si="29"/>
        <v>2027</v>
      </c>
      <c r="BX81" s="15">
        <f t="shared" si="29"/>
        <v>78.5</v>
      </c>
      <c r="BY81" s="15">
        <f t="shared" si="29"/>
        <v>495</v>
      </c>
      <c r="BZ81" s="15">
        <f t="shared" si="29"/>
        <v>200</v>
      </c>
      <c r="CA81" s="15">
        <f t="shared" si="29"/>
        <v>158.5</v>
      </c>
      <c r="CB81" s="15">
        <f t="shared" si="29"/>
        <v>79941</v>
      </c>
      <c r="CC81" s="15">
        <f t="shared" si="29"/>
        <v>173</v>
      </c>
      <c r="CD81" s="15">
        <f t="shared" si="29"/>
        <v>47.5</v>
      </c>
      <c r="CE81" s="15">
        <f t="shared" si="29"/>
        <v>141</v>
      </c>
      <c r="CF81" s="15">
        <f t="shared" si="29"/>
        <v>112.5</v>
      </c>
      <c r="CG81" s="15">
        <f t="shared" si="29"/>
        <v>209.5</v>
      </c>
      <c r="CH81" s="15">
        <f t="shared" si="29"/>
        <v>112.5</v>
      </c>
      <c r="CI81" s="15">
        <f t="shared" si="29"/>
        <v>703</v>
      </c>
      <c r="CJ81" s="15">
        <f t="shared" si="29"/>
        <v>1007.5</v>
      </c>
      <c r="CK81" s="15">
        <f t="shared" si="29"/>
        <v>4473</v>
      </c>
      <c r="CL81" s="15">
        <f t="shared" si="29"/>
        <v>1366</v>
      </c>
      <c r="CM81" s="15">
        <f t="shared" si="29"/>
        <v>784.5</v>
      </c>
      <c r="CN81" s="15">
        <f t="shared" si="29"/>
        <v>29377</v>
      </c>
      <c r="CO81" s="15">
        <f t="shared" si="29"/>
        <v>15434</v>
      </c>
      <c r="CP81" s="15">
        <f t="shared" si="29"/>
        <v>1075</v>
      </c>
      <c r="CQ81" s="15">
        <f t="shared" si="29"/>
        <v>891.5</v>
      </c>
      <c r="CR81" s="15">
        <f t="shared" si="29"/>
        <v>187</v>
      </c>
      <c r="CS81" s="15">
        <f t="shared" si="29"/>
        <v>366</v>
      </c>
      <c r="CT81" s="15">
        <f t="shared" si="29"/>
        <v>108.5</v>
      </c>
      <c r="CU81" s="15">
        <f t="shared" si="29"/>
        <v>65</v>
      </c>
      <c r="CV81" s="15">
        <f t="shared" si="29"/>
        <v>42</v>
      </c>
      <c r="CW81" s="15">
        <f t="shared" si="29"/>
        <v>195.5</v>
      </c>
      <c r="CX81" s="15">
        <f t="shared" si="29"/>
        <v>456</v>
      </c>
      <c r="CY81" s="15">
        <f t="shared" si="29"/>
        <v>43</v>
      </c>
      <c r="CZ81" s="15">
        <f t="shared" si="29"/>
        <v>2080</v>
      </c>
      <c r="DA81" s="15">
        <f t="shared" si="29"/>
        <v>190.5</v>
      </c>
      <c r="DB81" s="15">
        <f t="shared" si="29"/>
        <v>303.5</v>
      </c>
      <c r="DC81" s="15">
        <f t="shared" si="29"/>
        <v>150.5</v>
      </c>
      <c r="DD81" s="15">
        <f t="shared" si="29"/>
        <v>149.5</v>
      </c>
      <c r="DE81" s="15">
        <f t="shared" si="29"/>
        <v>382</v>
      </c>
      <c r="DF81" s="15">
        <f t="shared" si="29"/>
        <v>21119</v>
      </c>
      <c r="DG81" s="15">
        <f t="shared" si="29"/>
        <v>80.5</v>
      </c>
      <c r="DH81" s="15">
        <f t="shared" si="29"/>
        <v>1989</v>
      </c>
      <c r="DI81" s="15">
        <f t="shared" si="29"/>
        <v>2641.5</v>
      </c>
      <c r="DJ81" s="15">
        <f t="shared" si="29"/>
        <v>633.5</v>
      </c>
      <c r="DK81" s="15">
        <f t="shared" si="29"/>
        <v>465.5</v>
      </c>
      <c r="DL81" s="15">
        <f t="shared" si="29"/>
        <v>5892.5</v>
      </c>
      <c r="DM81" s="15">
        <f t="shared" si="29"/>
        <v>236.5</v>
      </c>
      <c r="DN81" s="15">
        <f t="shared" si="29"/>
        <v>1374</v>
      </c>
      <c r="DO81" s="15">
        <f t="shared" si="29"/>
        <v>3256</v>
      </c>
      <c r="DP81" s="15">
        <f t="shared" si="29"/>
        <v>196.5</v>
      </c>
      <c r="DQ81" s="15">
        <f t="shared" si="29"/>
        <v>655.5</v>
      </c>
      <c r="DR81" s="15">
        <f t="shared" si="29"/>
        <v>1425.5</v>
      </c>
      <c r="DS81" s="15">
        <f t="shared" si="29"/>
        <v>740</v>
      </c>
      <c r="DT81" s="15">
        <f t="shared" si="29"/>
        <v>167</v>
      </c>
      <c r="DU81" s="15">
        <f t="shared" si="29"/>
        <v>360</v>
      </c>
      <c r="DV81" s="15">
        <f t="shared" si="29"/>
        <v>209</v>
      </c>
      <c r="DW81" s="15">
        <f t="shared" si="29"/>
        <v>321</v>
      </c>
      <c r="DX81" s="15">
        <f t="shared" si="29"/>
        <v>157.5</v>
      </c>
      <c r="DY81" s="15">
        <f t="shared" si="29"/>
        <v>330.5</v>
      </c>
      <c r="DZ81" s="15">
        <f t="shared" si="29"/>
        <v>802</v>
      </c>
      <c r="EA81" s="15">
        <f t="shared" ref="EA81:FX81" si="30">EA11</f>
        <v>624.5</v>
      </c>
      <c r="EB81" s="15">
        <f t="shared" si="30"/>
        <v>596</v>
      </c>
      <c r="EC81" s="15">
        <f t="shared" si="30"/>
        <v>311</v>
      </c>
      <c r="ED81" s="15">
        <f t="shared" si="30"/>
        <v>1638</v>
      </c>
      <c r="EE81" s="15">
        <f t="shared" si="30"/>
        <v>177.5</v>
      </c>
      <c r="EF81" s="15">
        <f t="shared" si="30"/>
        <v>1484.5</v>
      </c>
      <c r="EG81" s="15">
        <f t="shared" si="30"/>
        <v>280.5</v>
      </c>
      <c r="EH81" s="15">
        <f t="shared" si="30"/>
        <v>214</v>
      </c>
      <c r="EI81" s="15">
        <f t="shared" si="30"/>
        <v>15221.5</v>
      </c>
      <c r="EJ81" s="15">
        <f t="shared" si="30"/>
        <v>9946</v>
      </c>
      <c r="EK81" s="15">
        <f t="shared" si="30"/>
        <v>707</v>
      </c>
      <c r="EL81" s="15">
        <f t="shared" si="30"/>
        <v>475</v>
      </c>
      <c r="EM81" s="15">
        <f t="shared" si="30"/>
        <v>422</v>
      </c>
      <c r="EN81" s="15">
        <f t="shared" si="30"/>
        <v>998</v>
      </c>
      <c r="EO81" s="15">
        <f t="shared" si="30"/>
        <v>358.5</v>
      </c>
      <c r="EP81" s="15">
        <f t="shared" si="30"/>
        <v>385.5</v>
      </c>
      <c r="EQ81" s="15">
        <f t="shared" si="30"/>
        <v>2613.5</v>
      </c>
      <c r="ER81" s="15">
        <f t="shared" si="30"/>
        <v>290.5</v>
      </c>
      <c r="ES81" s="15">
        <f t="shared" si="30"/>
        <v>141</v>
      </c>
      <c r="ET81" s="15">
        <f t="shared" si="30"/>
        <v>215</v>
      </c>
      <c r="EU81" s="15">
        <f t="shared" si="30"/>
        <v>570.5</v>
      </c>
      <c r="EV81" s="15">
        <f t="shared" si="30"/>
        <v>72</v>
      </c>
      <c r="EW81" s="15">
        <f t="shared" si="30"/>
        <v>894</v>
      </c>
      <c r="EX81" s="15">
        <f t="shared" si="30"/>
        <v>171.5</v>
      </c>
      <c r="EY81" s="15">
        <f t="shared" si="30"/>
        <v>260</v>
      </c>
      <c r="EZ81" s="15">
        <f t="shared" si="30"/>
        <v>142</v>
      </c>
      <c r="FA81" s="15">
        <f t="shared" si="30"/>
        <v>3452</v>
      </c>
      <c r="FB81" s="15">
        <f t="shared" si="30"/>
        <v>340.5</v>
      </c>
      <c r="FC81" s="15">
        <f t="shared" si="30"/>
        <v>2135</v>
      </c>
      <c r="FD81" s="15">
        <f t="shared" si="30"/>
        <v>361.5</v>
      </c>
      <c r="FE81" s="15">
        <f t="shared" si="30"/>
        <v>94</v>
      </c>
      <c r="FF81" s="15">
        <f t="shared" si="30"/>
        <v>202.5</v>
      </c>
      <c r="FG81" s="15">
        <f t="shared" si="30"/>
        <v>128</v>
      </c>
      <c r="FH81" s="15">
        <f t="shared" si="30"/>
        <v>80</v>
      </c>
      <c r="FI81" s="15">
        <f t="shared" si="30"/>
        <v>1840</v>
      </c>
      <c r="FJ81" s="15">
        <f t="shared" si="30"/>
        <v>1983</v>
      </c>
      <c r="FK81" s="15">
        <f t="shared" si="30"/>
        <v>2526.5</v>
      </c>
      <c r="FL81" s="15">
        <f t="shared" si="30"/>
        <v>7095</v>
      </c>
      <c r="FM81" s="15">
        <f t="shared" si="30"/>
        <v>3847</v>
      </c>
      <c r="FN81" s="15">
        <f t="shared" si="30"/>
        <v>22102</v>
      </c>
      <c r="FO81" s="15">
        <f t="shared" si="30"/>
        <v>1109.5</v>
      </c>
      <c r="FP81" s="15">
        <f t="shared" si="30"/>
        <v>2254.5</v>
      </c>
      <c r="FQ81" s="15">
        <f t="shared" si="30"/>
        <v>940.5</v>
      </c>
      <c r="FR81" s="15">
        <f t="shared" si="30"/>
        <v>175.5</v>
      </c>
      <c r="FS81" s="15">
        <f t="shared" si="30"/>
        <v>210.5</v>
      </c>
      <c r="FT81" s="15">
        <f t="shared" si="30"/>
        <v>73</v>
      </c>
      <c r="FU81" s="15">
        <f t="shared" si="30"/>
        <v>849</v>
      </c>
      <c r="FV81" s="15">
        <f t="shared" si="30"/>
        <v>713.5</v>
      </c>
      <c r="FW81" s="15">
        <f t="shared" si="30"/>
        <v>184</v>
      </c>
      <c r="FX81" s="15">
        <f t="shared" si="30"/>
        <v>59</v>
      </c>
      <c r="FY81" s="41"/>
      <c r="FZ81" s="16">
        <f t="shared" ref="FZ81:FZ86" si="31">SUM(C81:FX81)</f>
        <v>835048</v>
      </c>
      <c r="GA81" s="80"/>
      <c r="GB81" s="80"/>
      <c r="GC81" s="55"/>
      <c r="GD81" s="55"/>
      <c r="GE81" s="6"/>
    </row>
    <row r="82" spans="1:187" x14ac:dyDescent="0.2">
      <c r="A82" s="8" t="s">
        <v>548</v>
      </c>
      <c r="B82" s="13" t="s">
        <v>549</v>
      </c>
      <c r="C82" s="15">
        <f>C19</f>
        <v>6239</v>
      </c>
      <c r="D82" s="15">
        <f t="shared" ref="D82:BO85" si="32">D19</f>
        <v>37663</v>
      </c>
      <c r="E82" s="15">
        <f t="shared" si="32"/>
        <v>6398</v>
      </c>
      <c r="F82" s="15">
        <f t="shared" si="32"/>
        <v>17953.5</v>
      </c>
      <c r="G82" s="15">
        <f t="shared" si="32"/>
        <v>999.5</v>
      </c>
      <c r="H82" s="15">
        <f t="shared" si="32"/>
        <v>993.5</v>
      </c>
      <c r="I82" s="15">
        <f t="shared" si="32"/>
        <v>8618.5</v>
      </c>
      <c r="J82" s="15">
        <f t="shared" si="32"/>
        <v>2333</v>
      </c>
      <c r="K82" s="15">
        <f t="shared" si="32"/>
        <v>290</v>
      </c>
      <c r="L82" s="15">
        <f t="shared" si="32"/>
        <v>2427</v>
      </c>
      <c r="M82" s="15">
        <f t="shared" si="32"/>
        <v>1242</v>
      </c>
      <c r="N82" s="15">
        <f t="shared" si="32"/>
        <v>54178</v>
      </c>
      <c r="O82" s="15">
        <f t="shared" si="32"/>
        <v>14606.5</v>
      </c>
      <c r="P82" s="15">
        <f t="shared" si="32"/>
        <v>184</v>
      </c>
      <c r="Q82" s="15">
        <f t="shared" si="32"/>
        <v>37304</v>
      </c>
      <c r="R82" s="15">
        <f t="shared" si="32"/>
        <v>500.5</v>
      </c>
      <c r="S82" s="15">
        <f t="shared" si="32"/>
        <v>1658.5</v>
      </c>
      <c r="T82" s="15">
        <f t="shared" si="32"/>
        <v>151</v>
      </c>
      <c r="U82" s="15">
        <f t="shared" si="32"/>
        <v>52</v>
      </c>
      <c r="V82" s="15">
        <f t="shared" si="32"/>
        <v>276.5</v>
      </c>
      <c r="W82" s="15">
        <f t="shared" si="32"/>
        <v>41.5</v>
      </c>
      <c r="X82" s="15">
        <f t="shared" si="32"/>
        <v>38</v>
      </c>
      <c r="Y82" s="15">
        <f t="shared" si="32"/>
        <v>456.5</v>
      </c>
      <c r="Z82" s="15">
        <f t="shared" si="32"/>
        <v>243.5</v>
      </c>
      <c r="AA82" s="15">
        <f t="shared" si="32"/>
        <v>30590.5</v>
      </c>
      <c r="AB82" s="15">
        <f t="shared" si="32"/>
        <v>29613.5</v>
      </c>
      <c r="AC82" s="15">
        <f t="shared" si="32"/>
        <v>968.5</v>
      </c>
      <c r="AD82" s="15">
        <f t="shared" si="32"/>
        <v>1210</v>
      </c>
      <c r="AE82" s="15">
        <f t="shared" si="32"/>
        <v>98</v>
      </c>
      <c r="AF82" s="15">
        <f t="shared" si="32"/>
        <v>165</v>
      </c>
      <c r="AG82" s="15">
        <f t="shared" si="32"/>
        <v>689</v>
      </c>
      <c r="AH82" s="15">
        <f t="shared" si="32"/>
        <v>1029</v>
      </c>
      <c r="AI82" s="15">
        <f t="shared" si="32"/>
        <v>334.5</v>
      </c>
      <c r="AJ82" s="15">
        <f t="shared" si="32"/>
        <v>154.5</v>
      </c>
      <c r="AK82" s="15">
        <f t="shared" si="32"/>
        <v>201.5</v>
      </c>
      <c r="AL82" s="15">
        <f t="shared" si="32"/>
        <v>271.5</v>
      </c>
      <c r="AM82" s="15">
        <f t="shared" si="32"/>
        <v>434.5</v>
      </c>
      <c r="AN82" s="15">
        <f t="shared" si="32"/>
        <v>353</v>
      </c>
      <c r="AO82" s="15">
        <f t="shared" si="32"/>
        <v>4622</v>
      </c>
      <c r="AP82" s="15">
        <f t="shared" si="32"/>
        <v>86729.5</v>
      </c>
      <c r="AQ82" s="15">
        <f t="shared" si="32"/>
        <v>219</v>
      </c>
      <c r="AR82" s="15">
        <f t="shared" si="32"/>
        <v>62855.5</v>
      </c>
      <c r="AS82" s="15">
        <f t="shared" si="32"/>
        <v>6633</v>
      </c>
      <c r="AT82" s="15">
        <f t="shared" si="32"/>
        <v>2235</v>
      </c>
      <c r="AU82" s="15">
        <f t="shared" si="32"/>
        <v>234</v>
      </c>
      <c r="AV82" s="15">
        <f t="shared" si="32"/>
        <v>288.5</v>
      </c>
      <c r="AW82" s="15">
        <f t="shared" si="32"/>
        <v>224.5</v>
      </c>
      <c r="AX82" s="15">
        <f t="shared" si="32"/>
        <v>46.5</v>
      </c>
      <c r="AY82" s="15">
        <f t="shared" si="32"/>
        <v>442</v>
      </c>
      <c r="AZ82" s="15">
        <f t="shared" si="32"/>
        <v>11521</v>
      </c>
      <c r="BA82" s="15">
        <f t="shared" si="32"/>
        <v>9175.5</v>
      </c>
      <c r="BB82" s="15">
        <f t="shared" si="32"/>
        <v>7941</v>
      </c>
      <c r="BC82" s="15">
        <f t="shared" si="32"/>
        <v>25237.5</v>
      </c>
      <c r="BD82" s="15">
        <f t="shared" si="32"/>
        <v>5120.5</v>
      </c>
      <c r="BE82" s="15">
        <f t="shared" si="32"/>
        <v>1454</v>
      </c>
      <c r="BF82" s="15">
        <f t="shared" si="32"/>
        <v>24172.5</v>
      </c>
      <c r="BG82" s="15">
        <f t="shared" si="32"/>
        <v>1013.5</v>
      </c>
      <c r="BH82" s="15">
        <f t="shared" si="32"/>
        <v>533.5</v>
      </c>
      <c r="BI82" s="15">
        <f t="shared" si="32"/>
        <v>222.5</v>
      </c>
      <c r="BJ82" s="15">
        <f t="shared" si="32"/>
        <v>6527.5</v>
      </c>
      <c r="BK82" s="15">
        <f t="shared" si="32"/>
        <v>17023.5</v>
      </c>
      <c r="BL82" s="15">
        <f t="shared" si="32"/>
        <v>186</v>
      </c>
      <c r="BM82" s="15">
        <f t="shared" si="32"/>
        <v>282</v>
      </c>
      <c r="BN82" s="15">
        <f t="shared" si="32"/>
        <v>3544</v>
      </c>
      <c r="BO82" s="15">
        <f t="shared" si="32"/>
        <v>1341.5</v>
      </c>
      <c r="BP82" s="15">
        <f t="shared" ref="BP82:EA85" si="33">BP19</f>
        <v>205</v>
      </c>
      <c r="BQ82" s="15">
        <f t="shared" si="33"/>
        <v>5502</v>
      </c>
      <c r="BR82" s="15">
        <f t="shared" si="33"/>
        <v>4677</v>
      </c>
      <c r="BS82" s="15">
        <f t="shared" si="33"/>
        <v>1157.5</v>
      </c>
      <c r="BT82" s="15">
        <f t="shared" si="33"/>
        <v>452</v>
      </c>
      <c r="BU82" s="15">
        <f t="shared" si="33"/>
        <v>408</v>
      </c>
      <c r="BV82" s="15">
        <f t="shared" si="33"/>
        <v>1304.5</v>
      </c>
      <c r="BW82" s="15">
        <f t="shared" si="33"/>
        <v>2009</v>
      </c>
      <c r="BX82" s="15">
        <f t="shared" si="33"/>
        <v>70</v>
      </c>
      <c r="BY82" s="15">
        <f t="shared" si="33"/>
        <v>488</v>
      </c>
      <c r="BZ82" s="15">
        <f t="shared" si="33"/>
        <v>207</v>
      </c>
      <c r="CA82" s="15">
        <f t="shared" si="33"/>
        <v>165</v>
      </c>
      <c r="CB82" s="15">
        <f t="shared" si="33"/>
        <v>80215</v>
      </c>
      <c r="CC82" s="15">
        <f t="shared" si="33"/>
        <v>175</v>
      </c>
      <c r="CD82" s="15">
        <f t="shared" si="33"/>
        <v>48</v>
      </c>
      <c r="CE82" s="15">
        <f t="shared" si="33"/>
        <v>149.5</v>
      </c>
      <c r="CF82" s="15">
        <f t="shared" si="33"/>
        <v>115.5</v>
      </c>
      <c r="CG82" s="15">
        <f t="shared" si="33"/>
        <v>216.5</v>
      </c>
      <c r="CH82" s="15">
        <f t="shared" si="33"/>
        <v>96</v>
      </c>
      <c r="CI82" s="15">
        <f t="shared" si="33"/>
        <v>726.5</v>
      </c>
      <c r="CJ82" s="15">
        <f t="shared" si="33"/>
        <v>972</v>
      </c>
      <c r="CK82" s="15">
        <f t="shared" si="33"/>
        <v>4476.5</v>
      </c>
      <c r="CL82" s="15">
        <f t="shared" si="33"/>
        <v>1374</v>
      </c>
      <c r="CM82" s="15">
        <f t="shared" si="33"/>
        <v>778</v>
      </c>
      <c r="CN82" s="15">
        <f t="shared" si="33"/>
        <v>29003.5</v>
      </c>
      <c r="CO82" s="15">
        <f t="shared" si="33"/>
        <v>15266</v>
      </c>
      <c r="CP82" s="15">
        <f t="shared" si="33"/>
        <v>1073</v>
      </c>
      <c r="CQ82" s="15">
        <f t="shared" si="33"/>
        <v>934</v>
      </c>
      <c r="CR82" s="15">
        <f t="shared" si="33"/>
        <v>177</v>
      </c>
      <c r="CS82" s="15">
        <f t="shared" si="33"/>
        <v>372</v>
      </c>
      <c r="CT82" s="15">
        <f t="shared" si="33"/>
        <v>105.5</v>
      </c>
      <c r="CU82" s="15">
        <f t="shared" si="33"/>
        <v>79</v>
      </c>
      <c r="CV82" s="15">
        <f t="shared" si="33"/>
        <v>43</v>
      </c>
      <c r="CW82" s="15">
        <f t="shared" si="33"/>
        <v>190</v>
      </c>
      <c r="CX82" s="15">
        <f t="shared" si="33"/>
        <v>478</v>
      </c>
      <c r="CY82" s="15">
        <f t="shared" si="33"/>
        <v>42</v>
      </c>
      <c r="CZ82" s="15">
        <f t="shared" si="33"/>
        <v>2136</v>
      </c>
      <c r="DA82" s="15">
        <f t="shared" si="33"/>
        <v>183.5</v>
      </c>
      <c r="DB82" s="15">
        <f t="shared" si="33"/>
        <v>304.5</v>
      </c>
      <c r="DC82" s="15">
        <f t="shared" si="33"/>
        <v>155</v>
      </c>
      <c r="DD82" s="15">
        <f t="shared" si="33"/>
        <v>162.5</v>
      </c>
      <c r="DE82" s="15">
        <f t="shared" si="33"/>
        <v>428.5</v>
      </c>
      <c r="DF82" s="15">
        <f t="shared" si="33"/>
        <v>20793</v>
      </c>
      <c r="DG82" s="15">
        <f t="shared" si="33"/>
        <v>95</v>
      </c>
      <c r="DH82" s="15">
        <f t="shared" si="33"/>
        <v>2100</v>
      </c>
      <c r="DI82" s="15">
        <f t="shared" si="33"/>
        <v>2668.5</v>
      </c>
      <c r="DJ82" s="15">
        <f t="shared" si="33"/>
        <v>653.5</v>
      </c>
      <c r="DK82" s="15">
        <f t="shared" si="33"/>
        <v>452.5</v>
      </c>
      <c r="DL82" s="15">
        <f t="shared" si="33"/>
        <v>5838.5</v>
      </c>
      <c r="DM82" s="15">
        <f t="shared" si="33"/>
        <v>250.5</v>
      </c>
      <c r="DN82" s="15">
        <f t="shared" si="33"/>
        <v>1431.5</v>
      </c>
      <c r="DO82" s="15">
        <f t="shared" si="33"/>
        <v>3171</v>
      </c>
      <c r="DP82" s="15">
        <f t="shared" si="33"/>
        <v>184.5</v>
      </c>
      <c r="DQ82" s="15">
        <f t="shared" si="33"/>
        <v>628</v>
      </c>
      <c r="DR82" s="15">
        <f t="shared" si="33"/>
        <v>1407.5</v>
      </c>
      <c r="DS82" s="15">
        <f t="shared" si="33"/>
        <v>767</v>
      </c>
      <c r="DT82" s="15">
        <f t="shared" si="33"/>
        <v>139</v>
      </c>
      <c r="DU82" s="15">
        <f t="shared" si="33"/>
        <v>386.5</v>
      </c>
      <c r="DV82" s="15">
        <f t="shared" si="33"/>
        <v>212</v>
      </c>
      <c r="DW82" s="15">
        <f t="shared" si="33"/>
        <v>343</v>
      </c>
      <c r="DX82" s="15">
        <f t="shared" si="33"/>
        <v>165.5</v>
      </c>
      <c r="DY82" s="15">
        <f t="shared" si="33"/>
        <v>335</v>
      </c>
      <c r="DZ82" s="15">
        <f t="shared" si="33"/>
        <v>828</v>
      </c>
      <c r="EA82" s="15">
        <f t="shared" si="33"/>
        <v>615</v>
      </c>
      <c r="EB82" s="15">
        <f t="shared" ref="EB82:FX84" si="34">EB19</f>
        <v>584</v>
      </c>
      <c r="EC82" s="15">
        <f t="shared" si="34"/>
        <v>323</v>
      </c>
      <c r="ED82" s="15">
        <f t="shared" si="34"/>
        <v>1651</v>
      </c>
      <c r="EE82" s="15">
        <f t="shared" si="34"/>
        <v>193</v>
      </c>
      <c r="EF82" s="15">
        <f t="shared" si="34"/>
        <v>1477.5</v>
      </c>
      <c r="EG82" s="15">
        <f t="shared" si="34"/>
        <v>283</v>
      </c>
      <c r="EH82" s="15">
        <f t="shared" si="34"/>
        <v>213.5</v>
      </c>
      <c r="EI82" s="15">
        <f t="shared" si="34"/>
        <v>15576</v>
      </c>
      <c r="EJ82" s="15">
        <f t="shared" si="34"/>
        <v>9487</v>
      </c>
      <c r="EK82" s="15">
        <f t="shared" si="34"/>
        <v>707.5</v>
      </c>
      <c r="EL82" s="15">
        <f t="shared" si="34"/>
        <v>470</v>
      </c>
      <c r="EM82" s="15">
        <f t="shared" si="34"/>
        <v>418.5</v>
      </c>
      <c r="EN82" s="15">
        <f t="shared" si="34"/>
        <v>984.5</v>
      </c>
      <c r="EO82" s="15">
        <f t="shared" si="34"/>
        <v>349.5</v>
      </c>
      <c r="EP82" s="15">
        <f t="shared" si="34"/>
        <v>401.5</v>
      </c>
      <c r="EQ82" s="15">
        <f t="shared" si="34"/>
        <v>2636</v>
      </c>
      <c r="ER82" s="15">
        <f t="shared" si="34"/>
        <v>307.5</v>
      </c>
      <c r="ES82" s="15">
        <f t="shared" si="34"/>
        <v>125.5</v>
      </c>
      <c r="ET82" s="15">
        <f t="shared" si="34"/>
        <v>208.5</v>
      </c>
      <c r="EU82" s="15">
        <f t="shared" si="34"/>
        <v>620.5</v>
      </c>
      <c r="EV82" s="15">
        <f t="shared" si="34"/>
        <v>60.5</v>
      </c>
      <c r="EW82" s="15">
        <f t="shared" si="34"/>
        <v>914</v>
      </c>
      <c r="EX82" s="15">
        <f t="shared" si="34"/>
        <v>183.5</v>
      </c>
      <c r="EY82" s="15">
        <f t="shared" si="34"/>
        <v>254</v>
      </c>
      <c r="EZ82" s="15">
        <f t="shared" si="34"/>
        <v>138</v>
      </c>
      <c r="FA82" s="15">
        <f t="shared" si="34"/>
        <v>3439</v>
      </c>
      <c r="FB82" s="15">
        <f t="shared" si="34"/>
        <v>348</v>
      </c>
      <c r="FC82" s="15">
        <f t="shared" si="34"/>
        <v>2225</v>
      </c>
      <c r="FD82" s="15">
        <f t="shared" si="34"/>
        <v>368</v>
      </c>
      <c r="FE82" s="15">
        <f t="shared" si="34"/>
        <v>104</v>
      </c>
      <c r="FF82" s="15">
        <f t="shared" si="34"/>
        <v>211.5</v>
      </c>
      <c r="FG82" s="15">
        <f t="shared" si="34"/>
        <v>117</v>
      </c>
      <c r="FH82" s="15">
        <f t="shared" si="34"/>
        <v>94</v>
      </c>
      <c r="FI82" s="15">
        <f t="shared" si="34"/>
        <v>1863</v>
      </c>
      <c r="FJ82" s="15">
        <f t="shared" si="34"/>
        <v>1932</v>
      </c>
      <c r="FK82" s="15">
        <f t="shared" si="34"/>
        <v>2382</v>
      </c>
      <c r="FL82" s="15">
        <f t="shared" si="34"/>
        <v>6508</v>
      </c>
      <c r="FM82" s="15">
        <f t="shared" si="34"/>
        <v>3716.5</v>
      </c>
      <c r="FN82" s="15">
        <f t="shared" si="34"/>
        <v>22059.5</v>
      </c>
      <c r="FO82" s="15">
        <f t="shared" si="34"/>
        <v>1111.5</v>
      </c>
      <c r="FP82" s="15">
        <f t="shared" si="34"/>
        <v>2308</v>
      </c>
      <c r="FQ82" s="15">
        <f t="shared" si="34"/>
        <v>934</v>
      </c>
      <c r="FR82" s="15">
        <f t="shared" si="34"/>
        <v>169.5</v>
      </c>
      <c r="FS82" s="15">
        <f t="shared" si="34"/>
        <v>194.5</v>
      </c>
      <c r="FT82" s="15">
        <f t="shared" si="34"/>
        <v>72</v>
      </c>
      <c r="FU82" s="15">
        <f t="shared" si="34"/>
        <v>808</v>
      </c>
      <c r="FV82" s="15">
        <f t="shared" si="34"/>
        <v>685.5</v>
      </c>
      <c r="FW82" s="15">
        <f t="shared" si="34"/>
        <v>188</v>
      </c>
      <c r="FX82" s="15">
        <f t="shared" si="34"/>
        <v>52.5</v>
      </c>
      <c r="FY82" s="54"/>
      <c r="FZ82" s="16">
        <f t="shared" si="31"/>
        <v>831830</v>
      </c>
      <c r="GA82" s="80"/>
      <c r="GB82" s="80"/>
      <c r="GC82" s="55"/>
      <c r="GD82" s="55"/>
      <c r="GE82" s="9"/>
    </row>
    <row r="83" spans="1:187" x14ac:dyDescent="0.2">
      <c r="A83" s="8" t="s">
        <v>550</v>
      </c>
      <c r="B83" s="13" t="s">
        <v>551</v>
      </c>
      <c r="C83" s="15">
        <f t="shared" ref="C83:R85" si="35">C20</f>
        <v>6185</v>
      </c>
      <c r="D83" s="15">
        <f t="shared" si="35"/>
        <v>37347</v>
      </c>
      <c r="E83" s="15">
        <f t="shared" si="35"/>
        <v>6785.5</v>
      </c>
      <c r="F83" s="15">
        <f t="shared" si="35"/>
        <v>17127</v>
      </c>
      <c r="G83" s="15">
        <f t="shared" si="35"/>
        <v>1032</v>
      </c>
      <c r="H83" s="15">
        <f t="shared" si="35"/>
        <v>947.5</v>
      </c>
      <c r="I83" s="15">
        <f t="shared" si="35"/>
        <v>8798</v>
      </c>
      <c r="J83" s="15">
        <f t="shared" si="35"/>
        <v>2320</v>
      </c>
      <c r="K83" s="15">
        <f t="shared" si="35"/>
        <v>296.5</v>
      </c>
      <c r="L83" s="15">
        <f t="shared" si="35"/>
        <v>2537.5</v>
      </c>
      <c r="M83" s="15">
        <f t="shared" si="35"/>
        <v>1262</v>
      </c>
      <c r="N83" s="15">
        <f t="shared" si="35"/>
        <v>53997.5</v>
      </c>
      <c r="O83" s="15">
        <f t="shared" si="35"/>
        <v>14786</v>
      </c>
      <c r="P83" s="15">
        <f t="shared" si="35"/>
        <v>184</v>
      </c>
      <c r="Q83" s="15">
        <f t="shared" si="35"/>
        <v>38363</v>
      </c>
      <c r="R83" s="15">
        <f t="shared" si="35"/>
        <v>482</v>
      </c>
      <c r="S83" s="15">
        <f t="shared" si="32"/>
        <v>1629.5</v>
      </c>
      <c r="T83" s="15">
        <f t="shared" si="32"/>
        <v>142</v>
      </c>
      <c r="U83" s="15">
        <f t="shared" si="32"/>
        <v>37</v>
      </c>
      <c r="V83" s="15">
        <f t="shared" si="32"/>
        <v>303</v>
      </c>
      <c r="W83" s="15">
        <f t="shared" si="32"/>
        <v>45</v>
      </c>
      <c r="X83" s="15">
        <f t="shared" si="32"/>
        <v>31.5</v>
      </c>
      <c r="Y83" s="15">
        <f t="shared" si="32"/>
        <v>475</v>
      </c>
      <c r="Z83" s="15">
        <f t="shared" si="32"/>
        <v>240</v>
      </c>
      <c r="AA83" s="15">
        <f t="shared" si="32"/>
        <v>30441</v>
      </c>
      <c r="AB83" s="15">
        <f t="shared" si="32"/>
        <v>29658.5</v>
      </c>
      <c r="AC83" s="15">
        <f t="shared" si="32"/>
        <v>975.5</v>
      </c>
      <c r="AD83" s="15">
        <f t="shared" si="32"/>
        <v>1200</v>
      </c>
      <c r="AE83" s="15">
        <f t="shared" si="32"/>
        <v>99.5</v>
      </c>
      <c r="AF83" s="15">
        <f t="shared" si="32"/>
        <v>165.5</v>
      </c>
      <c r="AG83" s="15">
        <f t="shared" si="32"/>
        <v>738</v>
      </c>
      <c r="AH83" s="15">
        <f t="shared" si="32"/>
        <v>1031</v>
      </c>
      <c r="AI83" s="15">
        <f t="shared" si="32"/>
        <v>352.5</v>
      </c>
      <c r="AJ83" s="15">
        <f t="shared" si="32"/>
        <v>181.5</v>
      </c>
      <c r="AK83" s="15">
        <f t="shared" si="32"/>
        <v>196</v>
      </c>
      <c r="AL83" s="15">
        <f t="shared" si="32"/>
        <v>265</v>
      </c>
      <c r="AM83" s="15">
        <f t="shared" si="32"/>
        <v>438.5</v>
      </c>
      <c r="AN83" s="15">
        <f t="shared" si="32"/>
        <v>361</v>
      </c>
      <c r="AO83" s="15">
        <f t="shared" si="32"/>
        <v>4702.5</v>
      </c>
      <c r="AP83" s="15">
        <f t="shared" si="32"/>
        <v>86524.5</v>
      </c>
      <c r="AQ83" s="15">
        <f t="shared" si="32"/>
        <v>224</v>
      </c>
      <c r="AR83" s="15">
        <f t="shared" si="32"/>
        <v>62717.5</v>
      </c>
      <c r="AS83" s="15">
        <f t="shared" si="32"/>
        <v>6674.5</v>
      </c>
      <c r="AT83" s="15">
        <f t="shared" si="32"/>
        <v>2305.5</v>
      </c>
      <c r="AU83" s="15">
        <f t="shared" si="32"/>
        <v>244</v>
      </c>
      <c r="AV83" s="15">
        <f t="shared" si="32"/>
        <v>290.5</v>
      </c>
      <c r="AW83" s="15">
        <f t="shared" si="32"/>
        <v>211.5</v>
      </c>
      <c r="AX83" s="15">
        <f t="shared" si="32"/>
        <v>33</v>
      </c>
      <c r="AY83" s="15">
        <f t="shared" si="32"/>
        <v>428.5</v>
      </c>
      <c r="AZ83" s="15">
        <f t="shared" si="32"/>
        <v>11642</v>
      </c>
      <c r="BA83" s="15">
        <f t="shared" si="32"/>
        <v>9284.5</v>
      </c>
      <c r="BB83" s="15">
        <f t="shared" si="32"/>
        <v>8039.5</v>
      </c>
      <c r="BC83" s="15">
        <f t="shared" si="32"/>
        <v>26318.5</v>
      </c>
      <c r="BD83" s="15">
        <f t="shared" si="32"/>
        <v>5065.5</v>
      </c>
      <c r="BE83" s="15">
        <f t="shared" si="32"/>
        <v>1360</v>
      </c>
      <c r="BF83" s="15">
        <f t="shared" si="32"/>
        <v>23862</v>
      </c>
      <c r="BG83" s="15">
        <f t="shared" si="32"/>
        <v>965</v>
      </c>
      <c r="BH83" s="15">
        <f t="shared" si="32"/>
        <v>573.5</v>
      </c>
      <c r="BI83" s="15">
        <f t="shared" si="32"/>
        <v>255.5</v>
      </c>
      <c r="BJ83" s="15">
        <f t="shared" si="32"/>
        <v>6348.5</v>
      </c>
      <c r="BK83" s="15">
        <f t="shared" si="32"/>
        <v>16347</v>
      </c>
      <c r="BL83" s="15">
        <f t="shared" si="32"/>
        <v>186</v>
      </c>
      <c r="BM83" s="15">
        <f t="shared" si="32"/>
        <v>282.5</v>
      </c>
      <c r="BN83" s="15">
        <f t="shared" si="32"/>
        <v>3577.5</v>
      </c>
      <c r="BO83" s="15">
        <f t="shared" si="32"/>
        <v>1348.5</v>
      </c>
      <c r="BP83" s="15">
        <f t="shared" si="33"/>
        <v>197.5</v>
      </c>
      <c r="BQ83" s="15">
        <f t="shared" si="33"/>
        <v>5488.5</v>
      </c>
      <c r="BR83" s="15">
        <f t="shared" si="33"/>
        <v>4715.5</v>
      </c>
      <c r="BS83" s="15">
        <f t="shared" si="33"/>
        <v>1082.5</v>
      </c>
      <c r="BT83" s="15">
        <f t="shared" si="33"/>
        <v>449.5</v>
      </c>
      <c r="BU83" s="15">
        <f t="shared" si="33"/>
        <v>407.5</v>
      </c>
      <c r="BV83" s="15">
        <f t="shared" si="33"/>
        <v>1242.5</v>
      </c>
      <c r="BW83" s="15">
        <f t="shared" si="33"/>
        <v>1992.5</v>
      </c>
      <c r="BX83" s="15">
        <f t="shared" si="33"/>
        <v>83.5</v>
      </c>
      <c r="BY83" s="15">
        <f t="shared" si="33"/>
        <v>520.5</v>
      </c>
      <c r="BZ83" s="15">
        <f t="shared" si="33"/>
        <v>211.5</v>
      </c>
      <c r="CA83" s="15">
        <f t="shared" si="33"/>
        <v>166</v>
      </c>
      <c r="CB83" s="15">
        <f t="shared" si="33"/>
        <v>81663.5</v>
      </c>
      <c r="CC83" s="15">
        <f t="shared" si="33"/>
        <v>162</v>
      </c>
      <c r="CD83" s="15">
        <f t="shared" si="33"/>
        <v>45</v>
      </c>
      <c r="CE83" s="15">
        <f t="shared" si="33"/>
        <v>162.5</v>
      </c>
      <c r="CF83" s="15">
        <f t="shared" si="33"/>
        <v>95.5</v>
      </c>
      <c r="CG83" s="15">
        <f t="shared" si="33"/>
        <v>200.5</v>
      </c>
      <c r="CH83" s="15">
        <f t="shared" si="33"/>
        <v>105</v>
      </c>
      <c r="CI83" s="15">
        <f t="shared" si="33"/>
        <v>723.5</v>
      </c>
      <c r="CJ83" s="15">
        <f t="shared" si="33"/>
        <v>936</v>
      </c>
      <c r="CK83" s="15">
        <f t="shared" si="33"/>
        <v>4487</v>
      </c>
      <c r="CL83" s="15">
        <f t="shared" si="33"/>
        <v>1345.5</v>
      </c>
      <c r="CM83" s="15">
        <f t="shared" si="33"/>
        <v>806.5</v>
      </c>
      <c r="CN83" s="15">
        <f t="shared" si="33"/>
        <v>28555.5</v>
      </c>
      <c r="CO83" s="15">
        <f t="shared" si="33"/>
        <v>15388</v>
      </c>
      <c r="CP83" s="15">
        <f t="shared" si="33"/>
        <v>1085.5</v>
      </c>
      <c r="CQ83" s="15">
        <f t="shared" si="33"/>
        <v>986</v>
      </c>
      <c r="CR83" s="15">
        <f t="shared" si="33"/>
        <v>178</v>
      </c>
      <c r="CS83" s="15">
        <f t="shared" si="33"/>
        <v>358</v>
      </c>
      <c r="CT83" s="15">
        <f t="shared" si="33"/>
        <v>111</v>
      </c>
      <c r="CU83" s="15">
        <f t="shared" si="33"/>
        <v>84.5</v>
      </c>
      <c r="CV83" s="15">
        <f t="shared" si="33"/>
        <v>51</v>
      </c>
      <c r="CW83" s="15">
        <f t="shared" si="33"/>
        <v>168.5</v>
      </c>
      <c r="CX83" s="15">
        <f t="shared" si="33"/>
        <v>485.5</v>
      </c>
      <c r="CY83" s="15">
        <f t="shared" si="33"/>
        <v>33</v>
      </c>
      <c r="CZ83" s="15">
        <f t="shared" si="33"/>
        <v>2109.5</v>
      </c>
      <c r="DA83" s="15">
        <f t="shared" si="33"/>
        <v>174</v>
      </c>
      <c r="DB83" s="15">
        <f t="shared" si="33"/>
        <v>300.5</v>
      </c>
      <c r="DC83" s="15">
        <f t="shared" si="33"/>
        <v>156</v>
      </c>
      <c r="DD83" s="15">
        <f t="shared" si="33"/>
        <v>149.5</v>
      </c>
      <c r="DE83" s="15">
        <f t="shared" si="33"/>
        <v>436.5</v>
      </c>
      <c r="DF83" s="15">
        <f t="shared" si="33"/>
        <v>20837.5</v>
      </c>
      <c r="DG83" s="15">
        <f t="shared" si="33"/>
        <v>79</v>
      </c>
      <c r="DH83" s="15">
        <f t="shared" si="33"/>
        <v>2038.5</v>
      </c>
      <c r="DI83" s="15">
        <f t="shared" si="33"/>
        <v>2676.5</v>
      </c>
      <c r="DJ83" s="15">
        <f t="shared" si="33"/>
        <v>685.5</v>
      </c>
      <c r="DK83" s="15">
        <f t="shared" si="33"/>
        <v>452</v>
      </c>
      <c r="DL83" s="15">
        <f t="shared" si="33"/>
        <v>5923</v>
      </c>
      <c r="DM83" s="15">
        <f t="shared" si="33"/>
        <v>278</v>
      </c>
      <c r="DN83" s="15">
        <f t="shared" si="33"/>
        <v>1465</v>
      </c>
      <c r="DO83" s="15">
        <f t="shared" si="33"/>
        <v>3108.5</v>
      </c>
      <c r="DP83" s="15">
        <f t="shared" si="33"/>
        <v>200</v>
      </c>
      <c r="DQ83" s="15">
        <f t="shared" si="33"/>
        <v>563.5</v>
      </c>
      <c r="DR83" s="15">
        <f t="shared" si="33"/>
        <v>1431.5</v>
      </c>
      <c r="DS83" s="15">
        <f t="shared" si="33"/>
        <v>801</v>
      </c>
      <c r="DT83" s="15">
        <f t="shared" si="33"/>
        <v>137</v>
      </c>
      <c r="DU83" s="15">
        <f t="shared" si="33"/>
        <v>381</v>
      </c>
      <c r="DV83" s="15">
        <f t="shared" si="33"/>
        <v>192</v>
      </c>
      <c r="DW83" s="15">
        <f t="shared" si="33"/>
        <v>371.5</v>
      </c>
      <c r="DX83" s="15">
        <f t="shared" si="33"/>
        <v>157</v>
      </c>
      <c r="DY83" s="15">
        <f t="shared" si="33"/>
        <v>325.5</v>
      </c>
      <c r="DZ83" s="15">
        <f t="shared" si="33"/>
        <v>851.5</v>
      </c>
      <c r="EA83" s="15">
        <f t="shared" si="33"/>
        <v>644</v>
      </c>
      <c r="EB83" s="15">
        <f t="shared" si="34"/>
        <v>589.5</v>
      </c>
      <c r="EC83" s="15">
        <f t="shared" si="34"/>
        <v>316.5</v>
      </c>
      <c r="ED83" s="15">
        <f t="shared" si="34"/>
        <v>1662</v>
      </c>
      <c r="EE83" s="15">
        <f t="shared" si="34"/>
        <v>191</v>
      </c>
      <c r="EF83" s="15">
        <f t="shared" si="34"/>
        <v>1469</v>
      </c>
      <c r="EG83" s="15">
        <f t="shared" si="34"/>
        <v>285</v>
      </c>
      <c r="EH83" s="15">
        <f t="shared" si="34"/>
        <v>226.5</v>
      </c>
      <c r="EI83" s="15">
        <f t="shared" si="34"/>
        <v>16054.5</v>
      </c>
      <c r="EJ83" s="15">
        <f t="shared" si="34"/>
        <v>9570.5</v>
      </c>
      <c r="EK83" s="15">
        <f t="shared" si="34"/>
        <v>693.5</v>
      </c>
      <c r="EL83" s="15">
        <f t="shared" si="34"/>
        <v>482</v>
      </c>
      <c r="EM83" s="15">
        <f t="shared" si="34"/>
        <v>415</v>
      </c>
      <c r="EN83" s="15">
        <f t="shared" si="34"/>
        <v>956</v>
      </c>
      <c r="EO83" s="15">
        <f t="shared" si="34"/>
        <v>371.5</v>
      </c>
      <c r="EP83" s="15">
        <f t="shared" si="34"/>
        <v>409</v>
      </c>
      <c r="EQ83" s="15">
        <f t="shared" si="34"/>
        <v>2615.5</v>
      </c>
      <c r="ER83" s="15">
        <f t="shared" si="34"/>
        <v>326</v>
      </c>
      <c r="ES83" s="15">
        <f t="shared" si="34"/>
        <v>113</v>
      </c>
      <c r="ET83" s="15">
        <f t="shared" si="34"/>
        <v>218</v>
      </c>
      <c r="EU83" s="15">
        <f t="shared" si="34"/>
        <v>601</v>
      </c>
      <c r="EV83" s="15">
        <f t="shared" si="34"/>
        <v>58</v>
      </c>
      <c r="EW83" s="15">
        <f t="shared" si="34"/>
        <v>906.5</v>
      </c>
      <c r="EX83" s="15">
        <f t="shared" si="34"/>
        <v>220</v>
      </c>
      <c r="EY83" s="15">
        <f t="shared" si="34"/>
        <v>246.5</v>
      </c>
      <c r="EZ83" s="15">
        <f t="shared" si="34"/>
        <v>120</v>
      </c>
      <c r="FA83" s="15">
        <f t="shared" si="34"/>
        <v>3445.5</v>
      </c>
      <c r="FB83" s="15">
        <f t="shared" si="34"/>
        <v>336.5</v>
      </c>
      <c r="FC83" s="15">
        <f t="shared" si="34"/>
        <v>2358</v>
      </c>
      <c r="FD83" s="15">
        <f t="shared" si="34"/>
        <v>361.5</v>
      </c>
      <c r="FE83" s="15">
        <f t="shared" si="34"/>
        <v>89.5</v>
      </c>
      <c r="FF83" s="15">
        <f t="shared" si="34"/>
        <v>228</v>
      </c>
      <c r="FG83" s="15">
        <f t="shared" si="34"/>
        <v>116.5</v>
      </c>
      <c r="FH83" s="15">
        <f t="shared" si="34"/>
        <v>91</v>
      </c>
      <c r="FI83" s="15">
        <f t="shared" si="34"/>
        <v>1874</v>
      </c>
      <c r="FJ83" s="15">
        <f t="shared" si="34"/>
        <v>1930.5</v>
      </c>
      <c r="FK83" s="15">
        <f t="shared" si="34"/>
        <v>2303</v>
      </c>
      <c r="FL83" s="15">
        <f t="shared" si="34"/>
        <v>6046</v>
      </c>
      <c r="FM83" s="15">
        <f t="shared" si="34"/>
        <v>3640.5</v>
      </c>
      <c r="FN83" s="15">
        <f t="shared" si="34"/>
        <v>21957</v>
      </c>
      <c r="FO83" s="15">
        <f t="shared" si="34"/>
        <v>1115.5</v>
      </c>
      <c r="FP83" s="15">
        <f t="shared" si="34"/>
        <v>2248.5</v>
      </c>
      <c r="FQ83" s="15">
        <f t="shared" si="34"/>
        <v>917</v>
      </c>
      <c r="FR83" s="15">
        <f t="shared" si="34"/>
        <v>165.5</v>
      </c>
      <c r="FS83" s="15">
        <f t="shared" si="34"/>
        <v>195</v>
      </c>
      <c r="FT83" s="15">
        <f t="shared" si="34"/>
        <v>78</v>
      </c>
      <c r="FU83" s="15">
        <f t="shared" si="34"/>
        <v>778.5</v>
      </c>
      <c r="FV83" s="15">
        <f t="shared" si="34"/>
        <v>678.5</v>
      </c>
      <c r="FW83" s="15">
        <f t="shared" si="34"/>
        <v>202.5</v>
      </c>
      <c r="FX83" s="15">
        <f t="shared" si="34"/>
        <v>59.5</v>
      </c>
      <c r="FY83" s="15"/>
      <c r="FZ83" s="16">
        <f t="shared" si="31"/>
        <v>833300.5</v>
      </c>
      <c r="GA83" s="17"/>
      <c r="GB83" s="17"/>
      <c r="GC83" s="9"/>
      <c r="GD83" s="9"/>
      <c r="GE83" s="9"/>
    </row>
    <row r="84" spans="1:187" x14ac:dyDescent="0.2">
      <c r="A84" s="8" t="s">
        <v>552</v>
      </c>
      <c r="B84" s="13" t="s">
        <v>553</v>
      </c>
      <c r="C84" s="15">
        <f t="shared" si="35"/>
        <v>6026</v>
      </c>
      <c r="D84" s="15">
        <f t="shared" si="35"/>
        <v>37195.5</v>
      </c>
      <c r="E84" s="15">
        <f t="shared" si="35"/>
        <v>6826.5</v>
      </c>
      <c r="F84" s="15">
        <f t="shared" si="35"/>
        <v>16477</v>
      </c>
      <c r="G84" s="15">
        <f t="shared" si="35"/>
        <v>1005</v>
      </c>
      <c r="H84" s="15">
        <f t="shared" si="35"/>
        <v>940</v>
      </c>
      <c r="I84" s="15">
        <f t="shared" si="35"/>
        <v>9071</v>
      </c>
      <c r="J84" s="15">
        <f t="shared" si="35"/>
        <v>2330</v>
      </c>
      <c r="K84" s="15">
        <f t="shared" si="35"/>
        <v>281</v>
      </c>
      <c r="L84" s="15">
        <f t="shared" si="35"/>
        <v>2571</v>
      </c>
      <c r="M84" s="15">
        <f t="shared" si="35"/>
        <v>1364.5</v>
      </c>
      <c r="N84" s="15">
        <f t="shared" si="35"/>
        <v>53111</v>
      </c>
      <c r="O84" s="15">
        <f t="shared" si="35"/>
        <v>14657</v>
      </c>
      <c r="P84" s="15">
        <f t="shared" si="35"/>
        <v>175</v>
      </c>
      <c r="Q84" s="15">
        <f t="shared" si="35"/>
        <v>39222.5</v>
      </c>
      <c r="R84" s="15">
        <f t="shared" si="35"/>
        <v>542.5</v>
      </c>
      <c r="S84" s="15">
        <f t="shared" si="32"/>
        <v>1537</v>
      </c>
      <c r="T84" s="15">
        <f t="shared" si="32"/>
        <v>137</v>
      </c>
      <c r="U84" s="15">
        <f t="shared" si="32"/>
        <v>36</v>
      </c>
      <c r="V84" s="15">
        <f t="shared" si="32"/>
        <v>279</v>
      </c>
      <c r="W84" s="15">
        <f t="shared" si="32"/>
        <v>39</v>
      </c>
      <c r="X84" s="15">
        <f t="shared" si="32"/>
        <v>32.5</v>
      </c>
      <c r="Y84" s="15">
        <f t="shared" si="32"/>
        <v>498.5</v>
      </c>
      <c r="Z84" s="15">
        <f t="shared" si="32"/>
        <v>242</v>
      </c>
      <c r="AA84" s="15">
        <f t="shared" si="32"/>
        <v>30207</v>
      </c>
      <c r="AB84" s="15">
        <f t="shared" si="32"/>
        <v>29465.5</v>
      </c>
      <c r="AC84" s="15">
        <f t="shared" si="32"/>
        <v>908</v>
      </c>
      <c r="AD84" s="15">
        <f t="shared" si="32"/>
        <v>1168</v>
      </c>
      <c r="AE84" s="15">
        <f t="shared" si="32"/>
        <v>105.5</v>
      </c>
      <c r="AF84" s="15">
        <f t="shared" si="32"/>
        <v>172</v>
      </c>
      <c r="AG84" s="15">
        <f t="shared" si="32"/>
        <v>788</v>
      </c>
      <c r="AH84" s="15">
        <f t="shared" si="32"/>
        <v>970.5</v>
      </c>
      <c r="AI84" s="15">
        <f t="shared" si="32"/>
        <v>373</v>
      </c>
      <c r="AJ84" s="15">
        <f t="shared" si="32"/>
        <v>212</v>
      </c>
      <c r="AK84" s="15">
        <f t="shared" si="32"/>
        <v>199</v>
      </c>
      <c r="AL84" s="15">
        <f t="shared" si="32"/>
        <v>263.5</v>
      </c>
      <c r="AM84" s="15">
        <f t="shared" si="32"/>
        <v>436.5</v>
      </c>
      <c r="AN84" s="15">
        <f t="shared" si="32"/>
        <v>339</v>
      </c>
      <c r="AO84" s="15">
        <f t="shared" si="32"/>
        <v>4675</v>
      </c>
      <c r="AP84" s="15">
        <f t="shared" si="32"/>
        <v>85694</v>
      </c>
      <c r="AQ84" s="15">
        <f t="shared" si="32"/>
        <v>246</v>
      </c>
      <c r="AR84" s="15">
        <f t="shared" si="32"/>
        <v>62159</v>
      </c>
      <c r="AS84" s="15">
        <f t="shared" si="32"/>
        <v>6637.5</v>
      </c>
      <c r="AT84" s="15">
        <f t="shared" si="32"/>
        <v>2371.5</v>
      </c>
      <c r="AU84" s="15">
        <f t="shared" si="32"/>
        <v>258</v>
      </c>
      <c r="AV84" s="15">
        <f t="shared" si="32"/>
        <v>273.5</v>
      </c>
      <c r="AW84" s="15">
        <f t="shared" si="32"/>
        <v>199.5</v>
      </c>
      <c r="AX84" s="15">
        <f t="shared" si="32"/>
        <v>28</v>
      </c>
      <c r="AY84" s="15">
        <f t="shared" si="32"/>
        <v>424</v>
      </c>
      <c r="AZ84" s="15">
        <f t="shared" si="32"/>
        <v>11647</v>
      </c>
      <c r="BA84" s="15">
        <f t="shared" si="32"/>
        <v>9195.5</v>
      </c>
      <c r="BB84" s="15">
        <f t="shared" si="32"/>
        <v>7865.5</v>
      </c>
      <c r="BC84" s="15">
        <f t="shared" si="32"/>
        <v>26797</v>
      </c>
      <c r="BD84" s="15">
        <f t="shared" si="32"/>
        <v>5059</v>
      </c>
      <c r="BE84" s="15">
        <f t="shared" si="32"/>
        <v>1444</v>
      </c>
      <c r="BF84" s="15">
        <f t="shared" si="32"/>
        <v>23688.5</v>
      </c>
      <c r="BG84" s="15">
        <f t="shared" si="32"/>
        <v>955</v>
      </c>
      <c r="BH84" s="15">
        <f t="shared" si="32"/>
        <v>623.5</v>
      </c>
      <c r="BI84" s="15">
        <f t="shared" si="32"/>
        <v>250</v>
      </c>
      <c r="BJ84" s="15">
        <f t="shared" si="32"/>
        <v>6201</v>
      </c>
      <c r="BK84" s="15">
        <f t="shared" si="32"/>
        <v>15792</v>
      </c>
      <c r="BL84" s="15">
        <f t="shared" si="32"/>
        <v>175.5</v>
      </c>
      <c r="BM84" s="15">
        <f t="shared" si="32"/>
        <v>274.5</v>
      </c>
      <c r="BN84" s="15">
        <f t="shared" si="32"/>
        <v>3639.5</v>
      </c>
      <c r="BO84" s="15">
        <f t="shared" si="32"/>
        <v>1319</v>
      </c>
      <c r="BP84" s="15">
        <f t="shared" si="33"/>
        <v>187.5</v>
      </c>
      <c r="BQ84" s="15">
        <f t="shared" si="33"/>
        <v>5467.5</v>
      </c>
      <c r="BR84" s="15">
        <f t="shared" si="33"/>
        <v>4805.5</v>
      </c>
      <c r="BS84" s="15">
        <f t="shared" si="33"/>
        <v>1094.5</v>
      </c>
      <c r="BT84" s="15">
        <f t="shared" si="33"/>
        <v>406.5</v>
      </c>
      <c r="BU84" s="15">
        <f t="shared" si="33"/>
        <v>427</v>
      </c>
      <c r="BV84" s="15">
        <f t="shared" si="33"/>
        <v>1191</v>
      </c>
      <c r="BW84" s="15">
        <f t="shared" si="33"/>
        <v>1973.5</v>
      </c>
      <c r="BX84" s="15">
        <f t="shared" si="33"/>
        <v>97</v>
      </c>
      <c r="BY84" s="15">
        <f t="shared" si="33"/>
        <v>524</v>
      </c>
      <c r="BZ84" s="15">
        <f t="shared" si="33"/>
        <v>214.5</v>
      </c>
      <c r="CA84" s="15">
        <f t="shared" si="33"/>
        <v>170</v>
      </c>
      <c r="CB84" s="15">
        <f t="shared" si="33"/>
        <v>81755.5</v>
      </c>
      <c r="CC84" s="15">
        <f t="shared" si="33"/>
        <v>176</v>
      </c>
      <c r="CD84" s="15">
        <f t="shared" si="33"/>
        <v>58.5</v>
      </c>
      <c r="CE84" s="15">
        <f t="shared" si="33"/>
        <v>178</v>
      </c>
      <c r="CF84" s="15">
        <f t="shared" si="33"/>
        <v>91.5</v>
      </c>
      <c r="CG84" s="15">
        <f t="shared" si="33"/>
        <v>191</v>
      </c>
      <c r="CH84" s="15">
        <f t="shared" si="33"/>
        <v>105</v>
      </c>
      <c r="CI84" s="15">
        <f t="shared" si="33"/>
        <v>722.5</v>
      </c>
      <c r="CJ84" s="15">
        <f t="shared" si="33"/>
        <v>927</v>
      </c>
      <c r="CK84" s="15">
        <f t="shared" si="33"/>
        <v>4522</v>
      </c>
      <c r="CL84" s="15">
        <f t="shared" si="33"/>
        <v>1344.5</v>
      </c>
      <c r="CM84" s="15">
        <f t="shared" si="33"/>
        <v>836</v>
      </c>
      <c r="CN84" s="15">
        <f t="shared" si="33"/>
        <v>28207.5</v>
      </c>
      <c r="CO84" s="15">
        <f t="shared" si="33"/>
        <v>15376.5</v>
      </c>
      <c r="CP84" s="15">
        <f t="shared" si="33"/>
        <v>1078.5</v>
      </c>
      <c r="CQ84" s="15">
        <f t="shared" si="33"/>
        <v>1036</v>
      </c>
      <c r="CR84" s="15">
        <f t="shared" si="33"/>
        <v>183</v>
      </c>
      <c r="CS84" s="15">
        <f t="shared" si="33"/>
        <v>354.5</v>
      </c>
      <c r="CT84" s="15">
        <f t="shared" si="33"/>
        <v>110.5</v>
      </c>
      <c r="CU84" s="15">
        <f t="shared" si="33"/>
        <v>68</v>
      </c>
      <c r="CV84" s="15">
        <f t="shared" si="33"/>
        <v>47</v>
      </c>
      <c r="CW84" s="15">
        <f t="shared" si="33"/>
        <v>165.5</v>
      </c>
      <c r="CX84" s="15">
        <f t="shared" si="33"/>
        <v>485.5</v>
      </c>
      <c r="CY84" s="15">
        <f t="shared" si="33"/>
        <v>41</v>
      </c>
      <c r="CZ84" s="15">
        <f t="shared" si="33"/>
        <v>2131</v>
      </c>
      <c r="DA84" s="15">
        <f t="shared" si="33"/>
        <v>181</v>
      </c>
      <c r="DB84" s="15">
        <f t="shared" si="33"/>
        <v>306</v>
      </c>
      <c r="DC84" s="15">
        <f t="shared" si="33"/>
        <v>147</v>
      </c>
      <c r="DD84" s="15">
        <f t="shared" si="33"/>
        <v>173.5</v>
      </c>
      <c r="DE84" s="15">
        <f t="shared" si="33"/>
        <v>424</v>
      </c>
      <c r="DF84" s="15">
        <f t="shared" si="33"/>
        <v>20775</v>
      </c>
      <c r="DG84" s="15">
        <f t="shared" si="33"/>
        <v>80</v>
      </c>
      <c r="DH84" s="15">
        <f t="shared" si="33"/>
        <v>2053</v>
      </c>
      <c r="DI84" s="15">
        <f t="shared" si="33"/>
        <v>2719</v>
      </c>
      <c r="DJ84" s="15">
        <f t="shared" si="33"/>
        <v>667.5</v>
      </c>
      <c r="DK84" s="15">
        <f t="shared" si="33"/>
        <v>459</v>
      </c>
      <c r="DL84" s="15">
        <f t="shared" si="33"/>
        <v>5937</v>
      </c>
      <c r="DM84" s="15">
        <f t="shared" si="33"/>
        <v>262.5</v>
      </c>
      <c r="DN84" s="15">
        <f t="shared" si="33"/>
        <v>1508.5</v>
      </c>
      <c r="DO84" s="15">
        <f t="shared" si="33"/>
        <v>3036.5</v>
      </c>
      <c r="DP84" s="15">
        <f t="shared" si="33"/>
        <v>199.5</v>
      </c>
      <c r="DQ84" s="15">
        <f t="shared" si="33"/>
        <v>544</v>
      </c>
      <c r="DR84" s="15">
        <f t="shared" si="33"/>
        <v>1359.5</v>
      </c>
      <c r="DS84" s="15">
        <f t="shared" si="33"/>
        <v>808.5</v>
      </c>
      <c r="DT84" s="15">
        <f t="shared" si="33"/>
        <v>127.5</v>
      </c>
      <c r="DU84" s="15">
        <f t="shared" si="33"/>
        <v>397.5</v>
      </c>
      <c r="DV84" s="15">
        <f t="shared" si="33"/>
        <v>202</v>
      </c>
      <c r="DW84" s="15">
        <f t="shared" si="33"/>
        <v>366</v>
      </c>
      <c r="DX84" s="15">
        <f t="shared" si="33"/>
        <v>174</v>
      </c>
      <c r="DY84" s="15">
        <f t="shared" si="33"/>
        <v>304.5</v>
      </c>
      <c r="DZ84" s="15">
        <f t="shared" si="33"/>
        <v>890</v>
      </c>
      <c r="EA84" s="15">
        <f t="shared" si="33"/>
        <v>591.5</v>
      </c>
      <c r="EB84" s="15">
        <f t="shared" si="34"/>
        <v>588</v>
      </c>
      <c r="EC84" s="15">
        <f t="shared" si="34"/>
        <v>294</v>
      </c>
      <c r="ED84" s="15">
        <f t="shared" si="34"/>
        <v>1679.5</v>
      </c>
      <c r="EE84" s="15">
        <f t="shared" si="34"/>
        <v>194.5</v>
      </c>
      <c r="EF84" s="15">
        <f t="shared" si="34"/>
        <v>1442.5</v>
      </c>
      <c r="EG84" s="15">
        <f t="shared" si="34"/>
        <v>286.5</v>
      </c>
      <c r="EH84" s="15">
        <f t="shared" si="34"/>
        <v>244</v>
      </c>
      <c r="EI84" s="15">
        <f t="shared" si="34"/>
        <v>16478.5</v>
      </c>
      <c r="EJ84" s="15">
        <f t="shared" si="34"/>
        <v>9370.5</v>
      </c>
      <c r="EK84" s="15">
        <f t="shared" si="34"/>
        <v>696</v>
      </c>
      <c r="EL84" s="15">
        <f t="shared" si="34"/>
        <v>494</v>
      </c>
      <c r="EM84" s="15">
        <f t="shared" si="34"/>
        <v>444.5</v>
      </c>
      <c r="EN84" s="15">
        <f t="shared" si="34"/>
        <v>1003.5</v>
      </c>
      <c r="EO84" s="15">
        <f t="shared" si="34"/>
        <v>378.5</v>
      </c>
      <c r="EP84" s="15">
        <f t="shared" si="34"/>
        <v>378</v>
      </c>
      <c r="EQ84" s="15">
        <f t="shared" si="34"/>
        <v>2521.5</v>
      </c>
      <c r="ER84" s="15">
        <f t="shared" si="34"/>
        <v>325.5</v>
      </c>
      <c r="ES84" s="15">
        <f t="shared" si="34"/>
        <v>121</v>
      </c>
      <c r="ET84" s="15">
        <f t="shared" si="34"/>
        <v>192</v>
      </c>
      <c r="EU84" s="15">
        <f t="shared" si="34"/>
        <v>603</v>
      </c>
      <c r="EV84" s="15">
        <f t="shared" si="34"/>
        <v>67.5</v>
      </c>
      <c r="EW84" s="15">
        <f t="shared" si="34"/>
        <v>875</v>
      </c>
      <c r="EX84" s="15">
        <f t="shared" si="34"/>
        <v>223.5</v>
      </c>
      <c r="EY84" s="15">
        <f t="shared" si="34"/>
        <v>248</v>
      </c>
      <c r="EZ84" s="15">
        <f t="shared" si="34"/>
        <v>121.5</v>
      </c>
      <c r="FA84" s="15">
        <f t="shared" si="34"/>
        <v>3400</v>
      </c>
      <c r="FB84" s="15">
        <f t="shared" si="34"/>
        <v>343</v>
      </c>
      <c r="FC84" s="15">
        <f t="shared" si="34"/>
        <v>2347</v>
      </c>
      <c r="FD84" s="15">
        <f t="shared" si="34"/>
        <v>366</v>
      </c>
      <c r="FE84" s="15">
        <f t="shared" si="34"/>
        <v>91.5</v>
      </c>
      <c r="FF84" s="15">
        <f t="shared" si="34"/>
        <v>228.5</v>
      </c>
      <c r="FG84" s="15">
        <f t="shared" si="34"/>
        <v>111</v>
      </c>
      <c r="FH84" s="15">
        <f t="shared" si="34"/>
        <v>94</v>
      </c>
      <c r="FI84" s="15">
        <f t="shared" si="34"/>
        <v>1888</v>
      </c>
      <c r="FJ84" s="15">
        <f t="shared" si="34"/>
        <v>1887</v>
      </c>
      <c r="FK84" s="15">
        <f t="shared" si="34"/>
        <v>2190.5</v>
      </c>
      <c r="FL84" s="15">
        <f t="shared" si="34"/>
        <v>5796.5</v>
      </c>
      <c r="FM84" s="15">
        <f t="shared" si="34"/>
        <v>3566</v>
      </c>
      <c r="FN84" s="15">
        <f t="shared" si="34"/>
        <v>21653</v>
      </c>
      <c r="FO84" s="15">
        <f t="shared" si="34"/>
        <v>1128.5</v>
      </c>
      <c r="FP84" s="15">
        <f t="shared" si="34"/>
        <v>2205</v>
      </c>
      <c r="FQ84" s="15">
        <f t="shared" si="34"/>
        <v>863</v>
      </c>
      <c r="FR84" s="15">
        <f t="shared" si="34"/>
        <v>168</v>
      </c>
      <c r="FS84" s="15">
        <f t="shared" si="34"/>
        <v>204.5</v>
      </c>
      <c r="FT84" s="15">
        <f t="shared" si="34"/>
        <v>74</v>
      </c>
      <c r="FU84" s="15">
        <f t="shared" si="34"/>
        <v>766.5</v>
      </c>
      <c r="FV84" s="15">
        <f t="shared" si="34"/>
        <v>633</v>
      </c>
      <c r="FW84" s="15">
        <f t="shared" si="34"/>
        <v>207</v>
      </c>
      <c r="FX84" s="15">
        <f t="shared" si="34"/>
        <v>65.5</v>
      </c>
      <c r="FY84" s="15"/>
      <c r="FZ84" s="16">
        <f t="shared" si="31"/>
        <v>829089</v>
      </c>
      <c r="GA84" s="80"/>
      <c r="GB84" s="80"/>
      <c r="GC84" s="16"/>
      <c r="GD84" s="16"/>
      <c r="GE84" s="16"/>
    </row>
    <row r="85" spans="1:187" x14ac:dyDescent="0.2">
      <c r="A85" s="8" t="s">
        <v>554</v>
      </c>
      <c r="B85" s="13" t="s">
        <v>555</v>
      </c>
      <c r="C85" s="15">
        <f t="shared" si="35"/>
        <v>5935.5</v>
      </c>
      <c r="D85" s="15">
        <f t="shared" si="32"/>
        <v>37764.5</v>
      </c>
      <c r="E85" s="15">
        <f t="shared" si="32"/>
        <v>6923.5</v>
      </c>
      <c r="F85" s="15">
        <f t="shared" si="32"/>
        <v>16359</v>
      </c>
      <c r="G85" s="15">
        <f t="shared" si="32"/>
        <v>1008</v>
      </c>
      <c r="H85" s="15">
        <f t="shared" si="32"/>
        <v>965.5</v>
      </c>
      <c r="I85" s="15">
        <f t="shared" si="32"/>
        <v>8979</v>
      </c>
      <c r="J85" s="15">
        <f t="shared" si="32"/>
        <v>2238</v>
      </c>
      <c r="K85" s="15">
        <f t="shared" si="32"/>
        <v>291</v>
      </c>
      <c r="L85" s="15">
        <f t="shared" si="32"/>
        <v>2648.5</v>
      </c>
      <c r="M85" s="15">
        <f t="shared" si="32"/>
        <v>1381</v>
      </c>
      <c r="N85" s="15">
        <f t="shared" si="32"/>
        <v>52860</v>
      </c>
      <c r="O85" s="15">
        <f t="shared" si="32"/>
        <v>14891.5</v>
      </c>
      <c r="P85" s="15">
        <f t="shared" si="32"/>
        <v>168.5</v>
      </c>
      <c r="Q85" s="15">
        <f t="shared" si="32"/>
        <v>39692.5</v>
      </c>
      <c r="R85" s="15">
        <f t="shared" si="32"/>
        <v>512.5</v>
      </c>
      <c r="S85" s="15">
        <f t="shared" si="32"/>
        <v>1365</v>
      </c>
      <c r="T85" s="15">
        <f t="shared" si="32"/>
        <v>147.5</v>
      </c>
      <c r="U85" s="15">
        <f t="shared" si="32"/>
        <v>47.5</v>
      </c>
      <c r="V85" s="15">
        <f t="shared" si="32"/>
        <v>264.5</v>
      </c>
      <c r="W85" s="15">
        <f t="shared" si="32"/>
        <v>30.5</v>
      </c>
      <c r="X85" s="15">
        <f t="shared" si="32"/>
        <v>31.5</v>
      </c>
      <c r="Y85" s="15">
        <f t="shared" si="32"/>
        <v>497</v>
      </c>
      <c r="Z85" s="15">
        <f t="shared" si="32"/>
        <v>239.5</v>
      </c>
      <c r="AA85" s="15">
        <f t="shared" si="32"/>
        <v>29756</v>
      </c>
      <c r="AB85" s="15">
        <f t="shared" si="32"/>
        <v>29481</v>
      </c>
      <c r="AC85" s="15">
        <f t="shared" si="32"/>
        <v>932.5</v>
      </c>
      <c r="AD85" s="15">
        <f t="shared" si="32"/>
        <v>1140</v>
      </c>
      <c r="AE85" s="15">
        <f t="shared" si="32"/>
        <v>123</v>
      </c>
      <c r="AF85" s="15">
        <f t="shared" si="32"/>
        <v>173</v>
      </c>
      <c r="AG85" s="15">
        <f t="shared" si="32"/>
        <v>817</v>
      </c>
      <c r="AH85" s="15">
        <f t="shared" si="32"/>
        <v>982.5</v>
      </c>
      <c r="AI85" s="15">
        <f t="shared" si="32"/>
        <v>357</v>
      </c>
      <c r="AJ85" s="15">
        <f t="shared" si="32"/>
        <v>204</v>
      </c>
      <c r="AK85" s="15">
        <f t="shared" si="32"/>
        <v>213</v>
      </c>
      <c r="AL85" s="15">
        <f t="shared" si="32"/>
        <v>292</v>
      </c>
      <c r="AM85" s="15">
        <f t="shared" si="32"/>
        <v>442.5</v>
      </c>
      <c r="AN85" s="15">
        <f t="shared" si="32"/>
        <v>359</v>
      </c>
      <c r="AO85" s="15">
        <f t="shared" si="32"/>
        <v>4673</v>
      </c>
      <c r="AP85" s="15">
        <f t="shared" si="32"/>
        <v>85036</v>
      </c>
      <c r="AQ85" s="15">
        <f t="shared" si="32"/>
        <v>261.5</v>
      </c>
      <c r="AR85" s="15">
        <f t="shared" si="32"/>
        <v>61655.5</v>
      </c>
      <c r="AS85" s="15">
        <f t="shared" si="32"/>
        <v>6563</v>
      </c>
      <c r="AT85" s="15">
        <f t="shared" si="32"/>
        <v>2319.5</v>
      </c>
      <c r="AU85" s="15">
        <f t="shared" si="32"/>
        <v>265</v>
      </c>
      <c r="AV85" s="15">
        <f t="shared" si="32"/>
        <v>267</v>
      </c>
      <c r="AW85" s="15">
        <f t="shared" si="32"/>
        <v>196.5</v>
      </c>
      <c r="AX85" s="15">
        <f t="shared" si="32"/>
        <v>16</v>
      </c>
      <c r="AY85" s="15">
        <f t="shared" si="32"/>
        <v>437.5</v>
      </c>
      <c r="AZ85" s="15">
        <f t="shared" si="32"/>
        <v>11693</v>
      </c>
      <c r="BA85" s="15">
        <f t="shared" si="32"/>
        <v>9012.5</v>
      </c>
      <c r="BB85" s="15">
        <f t="shared" si="32"/>
        <v>7739</v>
      </c>
      <c r="BC85" s="15">
        <f t="shared" si="32"/>
        <v>26803</v>
      </c>
      <c r="BD85" s="15">
        <f t="shared" si="32"/>
        <v>4953.5</v>
      </c>
      <c r="BE85" s="15">
        <f t="shared" si="32"/>
        <v>1450.5</v>
      </c>
      <c r="BF85" s="15">
        <f t="shared" si="32"/>
        <v>23278</v>
      </c>
      <c r="BG85" s="15">
        <f t="shared" si="32"/>
        <v>955</v>
      </c>
      <c r="BH85" s="15">
        <f t="shared" si="32"/>
        <v>641</v>
      </c>
      <c r="BI85" s="15">
        <f t="shared" si="32"/>
        <v>241.5</v>
      </c>
      <c r="BJ85" s="15">
        <f t="shared" si="32"/>
        <v>5978</v>
      </c>
      <c r="BK85" s="15">
        <f t="shared" si="32"/>
        <v>15361</v>
      </c>
      <c r="BL85" s="15">
        <f t="shared" si="32"/>
        <v>166.5</v>
      </c>
      <c r="BM85" s="15">
        <f t="shared" si="32"/>
        <v>267</v>
      </c>
      <c r="BN85" s="15">
        <f t="shared" si="32"/>
        <v>3685</v>
      </c>
      <c r="BO85" s="15">
        <f t="shared" si="32"/>
        <v>1316</v>
      </c>
      <c r="BP85" s="15">
        <f t="shared" si="33"/>
        <v>189.5</v>
      </c>
      <c r="BQ85" s="15">
        <f t="shared" si="33"/>
        <v>5456.5</v>
      </c>
      <c r="BR85" s="15">
        <f t="shared" si="33"/>
        <v>4732</v>
      </c>
      <c r="BS85" s="15">
        <f t="shared" si="33"/>
        <v>1044.5</v>
      </c>
      <c r="BT85" s="15">
        <f t="shared" si="33"/>
        <v>416.5</v>
      </c>
      <c r="BU85" s="15">
        <f t="shared" si="33"/>
        <v>449.5</v>
      </c>
      <c r="BV85" s="15">
        <f t="shared" si="33"/>
        <v>1238.5</v>
      </c>
      <c r="BW85" s="15">
        <f t="shared" si="33"/>
        <v>1907.5</v>
      </c>
      <c r="BX85" s="15">
        <f t="shared" si="33"/>
        <v>94</v>
      </c>
      <c r="BY85" s="15">
        <f t="shared" si="33"/>
        <v>513</v>
      </c>
      <c r="BZ85" s="15">
        <f t="shared" si="33"/>
        <v>211.5</v>
      </c>
      <c r="CA85" s="15">
        <f t="shared" si="33"/>
        <v>176.5</v>
      </c>
      <c r="CB85" s="15">
        <f t="shared" si="33"/>
        <v>82079</v>
      </c>
      <c r="CC85" s="15">
        <f t="shared" si="33"/>
        <v>151.5</v>
      </c>
      <c r="CD85" s="15">
        <f t="shared" si="33"/>
        <v>57.5</v>
      </c>
      <c r="CE85" s="15">
        <f t="shared" si="33"/>
        <v>164</v>
      </c>
      <c r="CF85" s="15">
        <f t="shared" si="33"/>
        <v>110</v>
      </c>
      <c r="CG85" s="15">
        <f t="shared" si="33"/>
        <v>183</v>
      </c>
      <c r="CH85" s="15">
        <f t="shared" si="33"/>
        <v>104</v>
      </c>
      <c r="CI85" s="15">
        <f t="shared" si="33"/>
        <v>715.5</v>
      </c>
      <c r="CJ85" s="15">
        <f t="shared" si="33"/>
        <v>968</v>
      </c>
      <c r="CK85" s="15">
        <f t="shared" si="33"/>
        <v>4445</v>
      </c>
      <c r="CL85" s="15">
        <f t="shared" si="33"/>
        <v>1319</v>
      </c>
      <c r="CM85" s="15">
        <f t="shared" si="33"/>
        <v>832.5</v>
      </c>
      <c r="CN85" s="15">
        <f t="shared" si="33"/>
        <v>28122.5</v>
      </c>
      <c r="CO85" s="15">
        <f t="shared" si="33"/>
        <v>15105</v>
      </c>
      <c r="CP85" s="15">
        <f t="shared" si="33"/>
        <v>1084</v>
      </c>
      <c r="CQ85" s="15">
        <f t="shared" si="33"/>
        <v>1041.5</v>
      </c>
      <c r="CR85" s="15">
        <f t="shared" si="33"/>
        <v>177</v>
      </c>
      <c r="CS85" s="15">
        <f t="shared" si="33"/>
        <v>356</v>
      </c>
      <c r="CT85" s="15">
        <f t="shared" si="33"/>
        <v>109</v>
      </c>
      <c r="CU85" s="15">
        <f t="shared" si="33"/>
        <v>61.5</v>
      </c>
      <c r="CV85" s="15">
        <f t="shared" si="33"/>
        <v>44</v>
      </c>
      <c r="CW85" s="15">
        <f t="shared" si="33"/>
        <v>161</v>
      </c>
      <c r="CX85" s="15">
        <f t="shared" si="33"/>
        <v>498.5</v>
      </c>
      <c r="CY85" s="15">
        <f t="shared" si="33"/>
        <v>40.5</v>
      </c>
      <c r="CZ85" s="15">
        <f t="shared" si="33"/>
        <v>2140.5</v>
      </c>
      <c r="DA85" s="15">
        <f t="shared" si="33"/>
        <v>187.5</v>
      </c>
      <c r="DB85" s="15">
        <f t="shared" si="33"/>
        <v>310</v>
      </c>
      <c r="DC85" s="15">
        <f t="shared" si="33"/>
        <v>161.5</v>
      </c>
      <c r="DD85" s="15">
        <f t="shared" si="33"/>
        <v>136</v>
      </c>
      <c r="DE85" s="15">
        <f t="shared" si="33"/>
        <v>431.5</v>
      </c>
      <c r="DF85" s="15">
        <f t="shared" si="33"/>
        <v>20808</v>
      </c>
      <c r="DG85" s="15">
        <f t="shared" si="33"/>
        <v>84</v>
      </c>
      <c r="DH85" s="15">
        <f t="shared" si="33"/>
        <v>2040</v>
      </c>
      <c r="DI85" s="15">
        <f t="shared" si="33"/>
        <v>2598.5</v>
      </c>
      <c r="DJ85" s="15">
        <f t="shared" si="33"/>
        <v>725.5</v>
      </c>
      <c r="DK85" s="15">
        <f t="shared" si="33"/>
        <v>456.5</v>
      </c>
      <c r="DL85" s="15">
        <f t="shared" si="33"/>
        <v>5850</v>
      </c>
      <c r="DM85" s="15">
        <f t="shared" si="33"/>
        <v>258.5</v>
      </c>
      <c r="DN85" s="15">
        <f t="shared" si="33"/>
        <v>1452</v>
      </c>
      <c r="DO85" s="15">
        <f t="shared" si="33"/>
        <v>2946</v>
      </c>
      <c r="DP85" s="15">
        <f t="shared" si="33"/>
        <v>211.5</v>
      </c>
      <c r="DQ85" s="15">
        <f t="shared" si="33"/>
        <v>524</v>
      </c>
      <c r="DR85" s="15">
        <f t="shared" si="33"/>
        <v>1293.5</v>
      </c>
      <c r="DS85" s="15">
        <f t="shared" si="33"/>
        <v>792.5</v>
      </c>
      <c r="DT85" s="15">
        <f t="shared" si="33"/>
        <v>131.5</v>
      </c>
      <c r="DU85" s="15">
        <f t="shared" si="33"/>
        <v>390</v>
      </c>
      <c r="DV85" s="15">
        <f t="shared" si="33"/>
        <v>192</v>
      </c>
      <c r="DW85" s="15">
        <f t="shared" si="33"/>
        <v>381</v>
      </c>
      <c r="DX85" s="15">
        <f t="shared" si="33"/>
        <v>167.5</v>
      </c>
      <c r="DY85" s="15">
        <f t="shared" si="33"/>
        <v>328</v>
      </c>
      <c r="DZ85" s="15">
        <f t="shared" si="33"/>
        <v>985</v>
      </c>
      <c r="EA85" s="15">
        <f t="shared" ref="EA85:FX85" si="36">EA22</f>
        <v>538</v>
      </c>
      <c r="EB85" s="15">
        <f t="shared" si="36"/>
        <v>601.5</v>
      </c>
      <c r="EC85" s="15">
        <f t="shared" si="36"/>
        <v>299</v>
      </c>
      <c r="ED85" s="15">
        <f t="shared" si="36"/>
        <v>1674.5</v>
      </c>
      <c r="EE85" s="15">
        <f t="shared" si="36"/>
        <v>193.5</v>
      </c>
      <c r="EF85" s="15">
        <f t="shared" si="36"/>
        <v>1457.5</v>
      </c>
      <c r="EG85" s="15">
        <f t="shared" si="36"/>
        <v>271</v>
      </c>
      <c r="EH85" s="15">
        <f t="shared" si="36"/>
        <v>243.5</v>
      </c>
      <c r="EI85" s="15">
        <f t="shared" si="36"/>
        <v>16751</v>
      </c>
      <c r="EJ85" s="15">
        <f t="shared" si="36"/>
        <v>9308.5</v>
      </c>
      <c r="EK85" s="15">
        <f t="shared" si="36"/>
        <v>619.5</v>
      </c>
      <c r="EL85" s="15">
        <f t="shared" si="36"/>
        <v>480.5</v>
      </c>
      <c r="EM85" s="15">
        <f t="shared" si="36"/>
        <v>430.5</v>
      </c>
      <c r="EN85" s="15">
        <f t="shared" si="36"/>
        <v>1048.5</v>
      </c>
      <c r="EO85" s="15">
        <f t="shared" si="36"/>
        <v>405.5</v>
      </c>
      <c r="EP85" s="15">
        <f t="shared" si="36"/>
        <v>368</v>
      </c>
      <c r="EQ85" s="15">
        <f t="shared" si="36"/>
        <v>2512.5</v>
      </c>
      <c r="ER85" s="15">
        <f t="shared" si="36"/>
        <v>325</v>
      </c>
      <c r="ES85" s="15">
        <f t="shared" si="36"/>
        <v>119.5</v>
      </c>
      <c r="ET85" s="15">
        <f t="shared" si="36"/>
        <v>192.5</v>
      </c>
      <c r="EU85" s="15">
        <f t="shared" si="36"/>
        <v>616.5</v>
      </c>
      <c r="EV85" s="15">
        <f t="shared" si="36"/>
        <v>63</v>
      </c>
      <c r="EW85" s="15">
        <f t="shared" si="36"/>
        <v>897.5</v>
      </c>
      <c r="EX85" s="15">
        <f t="shared" si="36"/>
        <v>247.5</v>
      </c>
      <c r="EY85" s="15">
        <f t="shared" si="36"/>
        <v>252.5</v>
      </c>
      <c r="EZ85" s="15">
        <f t="shared" si="36"/>
        <v>134.5</v>
      </c>
      <c r="FA85" s="15">
        <f t="shared" si="36"/>
        <v>3347.5</v>
      </c>
      <c r="FB85" s="15">
        <f t="shared" si="36"/>
        <v>329</v>
      </c>
      <c r="FC85" s="15">
        <f t="shared" si="36"/>
        <v>2366.5</v>
      </c>
      <c r="FD85" s="15">
        <f t="shared" si="36"/>
        <v>338</v>
      </c>
      <c r="FE85" s="15">
        <f t="shared" si="36"/>
        <v>97</v>
      </c>
      <c r="FF85" s="15">
        <f t="shared" si="36"/>
        <v>217.5</v>
      </c>
      <c r="FG85" s="15">
        <f t="shared" si="36"/>
        <v>103</v>
      </c>
      <c r="FH85" s="15">
        <f t="shared" si="36"/>
        <v>94.5</v>
      </c>
      <c r="FI85" s="15">
        <f t="shared" si="36"/>
        <v>1873.5</v>
      </c>
      <c r="FJ85" s="15">
        <f t="shared" si="36"/>
        <v>1928</v>
      </c>
      <c r="FK85" s="15">
        <f t="shared" si="36"/>
        <v>2182</v>
      </c>
      <c r="FL85" s="15">
        <f t="shared" si="36"/>
        <v>5295.5</v>
      </c>
      <c r="FM85" s="15">
        <f t="shared" si="36"/>
        <v>3534</v>
      </c>
      <c r="FN85" s="15">
        <f t="shared" si="36"/>
        <v>21040.5</v>
      </c>
      <c r="FO85" s="15">
        <f t="shared" si="36"/>
        <v>1127.5</v>
      </c>
      <c r="FP85" s="15">
        <f t="shared" si="36"/>
        <v>2182</v>
      </c>
      <c r="FQ85" s="15">
        <f t="shared" si="36"/>
        <v>830</v>
      </c>
      <c r="FR85" s="15">
        <f t="shared" si="36"/>
        <v>162</v>
      </c>
      <c r="FS85" s="15">
        <f t="shared" si="36"/>
        <v>185.5</v>
      </c>
      <c r="FT85" s="15">
        <f t="shared" si="36"/>
        <v>84</v>
      </c>
      <c r="FU85" s="15">
        <f t="shared" si="36"/>
        <v>780.5</v>
      </c>
      <c r="FV85" s="15">
        <f t="shared" si="36"/>
        <v>647</v>
      </c>
      <c r="FW85" s="15">
        <f t="shared" si="36"/>
        <v>193</v>
      </c>
      <c r="FX85" s="15">
        <f t="shared" si="36"/>
        <v>64</v>
      </c>
      <c r="FY85" s="15"/>
      <c r="FZ85" s="16">
        <f t="shared" si="31"/>
        <v>825140</v>
      </c>
      <c r="GA85" s="37"/>
      <c r="GB85" s="37"/>
      <c r="GC85" s="16"/>
      <c r="GD85" s="16"/>
      <c r="GE85" s="16"/>
    </row>
    <row r="86" spans="1:187" s="20" customFormat="1" x14ac:dyDescent="0.2">
      <c r="A86" s="7" t="s">
        <v>556</v>
      </c>
      <c r="B86" s="13" t="s">
        <v>557</v>
      </c>
      <c r="C86" s="15">
        <f>MAX(C81,ROUND(AVERAGE(C81:C82),1),ROUND(AVERAGE(C81:C83),1),ROUND(AVERAGE(C81:C84),1),ROUND(AVERAGE(C81:C85),1))</f>
        <v>6370</v>
      </c>
      <c r="D86" s="15">
        <f t="shared" ref="D86:BO86" si="37">MAX(D81,ROUND(AVERAGE(D81:D82),1),ROUND(AVERAGE(D81:D83),1),ROUND(AVERAGE(D81:D84),1),ROUND(AVERAGE(D81:D85),1))</f>
        <v>37527.5</v>
      </c>
      <c r="E86" s="15">
        <f t="shared" si="37"/>
        <v>6601.8</v>
      </c>
      <c r="F86" s="15">
        <f t="shared" si="37"/>
        <v>18594</v>
      </c>
      <c r="G86" s="15">
        <f t="shared" si="37"/>
        <v>1069</v>
      </c>
      <c r="H86" s="15">
        <f t="shared" si="37"/>
        <v>1019</v>
      </c>
      <c r="I86" s="15">
        <f t="shared" si="37"/>
        <v>8789.7999999999993</v>
      </c>
      <c r="J86" s="15">
        <f t="shared" si="37"/>
        <v>2321.3000000000002</v>
      </c>
      <c r="K86" s="15">
        <f t="shared" si="37"/>
        <v>285.89999999999998</v>
      </c>
      <c r="L86" s="15">
        <f t="shared" si="37"/>
        <v>2517.3000000000002</v>
      </c>
      <c r="M86" s="15">
        <f t="shared" si="37"/>
        <v>1292</v>
      </c>
      <c r="N86" s="15">
        <f t="shared" si="37"/>
        <v>54233</v>
      </c>
      <c r="O86" s="15">
        <f t="shared" si="37"/>
        <v>14673.1</v>
      </c>
      <c r="P86" s="15">
        <f t="shared" si="37"/>
        <v>220.5</v>
      </c>
      <c r="Q86" s="15">
        <f t="shared" si="37"/>
        <v>38409.300000000003</v>
      </c>
      <c r="R86" s="15">
        <f t="shared" si="37"/>
        <v>509.1</v>
      </c>
      <c r="S86" s="15">
        <f t="shared" si="37"/>
        <v>1680.5</v>
      </c>
      <c r="T86" s="15">
        <f t="shared" si="37"/>
        <v>145</v>
      </c>
      <c r="U86" s="15">
        <f t="shared" si="37"/>
        <v>53</v>
      </c>
      <c r="V86" s="15">
        <f t="shared" si="37"/>
        <v>285.5</v>
      </c>
      <c r="W86" s="15">
        <f t="shared" si="37"/>
        <v>80</v>
      </c>
      <c r="X86" s="15">
        <f t="shared" si="37"/>
        <v>39</v>
      </c>
      <c r="Y86" s="15">
        <f t="shared" si="37"/>
        <v>476.3</v>
      </c>
      <c r="Z86" s="15">
        <f t="shared" si="37"/>
        <v>235.7</v>
      </c>
      <c r="AA86" s="15">
        <f t="shared" si="37"/>
        <v>31033.5</v>
      </c>
      <c r="AB86" s="15">
        <f t="shared" si="37"/>
        <v>29992.5</v>
      </c>
      <c r="AC86" s="15">
        <f t="shared" si="37"/>
        <v>984</v>
      </c>
      <c r="AD86" s="15">
        <f t="shared" si="37"/>
        <v>1250.5</v>
      </c>
      <c r="AE86" s="15">
        <f t="shared" si="37"/>
        <v>105.7</v>
      </c>
      <c r="AF86" s="15">
        <f t="shared" si="37"/>
        <v>181.5</v>
      </c>
      <c r="AG86" s="15">
        <f t="shared" si="37"/>
        <v>738</v>
      </c>
      <c r="AH86" s="15">
        <f t="shared" si="37"/>
        <v>1073</v>
      </c>
      <c r="AI86" s="15">
        <f t="shared" si="37"/>
        <v>348.6</v>
      </c>
      <c r="AJ86" s="15">
        <f t="shared" si="37"/>
        <v>179.6</v>
      </c>
      <c r="AK86" s="15">
        <f t="shared" si="37"/>
        <v>200.1</v>
      </c>
      <c r="AL86" s="15">
        <f t="shared" si="37"/>
        <v>267.89999999999998</v>
      </c>
      <c r="AM86" s="15">
        <f t="shared" si="37"/>
        <v>434.7</v>
      </c>
      <c r="AN86" s="15">
        <f t="shared" si="37"/>
        <v>366</v>
      </c>
      <c r="AO86" s="15">
        <f t="shared" si="37"/>
        <v>4676.5</v>
      </c>
      <c r="AP86" s="15">
        <f t="shared" si="37"/>
        <v>86844</v>
      </c>
      <c r="AQ86" s="15">
        <f t="shared" si="37"/>
        <v>233.8</v>
      </c>
      <c r="AR86" s="15">
        <f t="shared" si="37"/>
        <v>63331</v>
      </c>
      <c r="AS86" s="15">
        <f t="shared" si="37"/>
        <v>6625.4</v>
      </c>
      <c r="AT86" s="15">
        <f t="shared" si="37"/>
        <v>2285.6999999999998</v>
      </c>
      <c r="AU86" s="15">
        <f t="shared" si="37"/>
        <v>244.8</v>
      </c>
      <c r="AV86" s="15">
        <f t="shared" si="37"/>
        <v>309.5</v>
      </c>
      <c r="AW86" s="15">
        <f t="shared" si="37"/>
        <v>227.5</v>
      </c>
      <c r="AX86" s="15">
        <f t="shared" si="37"/>
        <v>42</v>
      </c>
      <c r="AY86" s="15">
        <f t="shared" si="37"/>
        <v>444.5</v>
      </c>
      <c r="AZ86" s="15">
        <f t="shared" si="37"/>
        <v>11570.1</v>
      </c>
      <c r="BA86" s="15">
        <f t="shared" si="37"/>
        <v>9292.5</v>
      </c>
      <c r="BB86" s="15">
        <f t="shared" si="37"/>
        <v>8083.5</v>
      </c>
      <c r="BC86" s="15">
        <f t="shared" si="37"/>
        <v>25960.3</v>
      </c>
      <c r="BD86" s="15">
        <f t="shared" si="37"/>
        <v>5167</v>
      </c>
      <c r="BE86" s="15">
        <f t="shared" si="37"/>
        <v>1423.5</v>
      </c>
      <c r="BF86" s="15">
        <f t="shared" si="37"/>
        <v>24709</v>
      </c>
      <c r="BG86" s="15">
        <f t="shared" si="37"/>
        <v>1038.5</v>
      </c>
      <c r="BH86" s="15">
        <f t="shared" si="37"/>
        <v>589.4</v>
      </c>
      <c r="BI86" s="15">
        <f t="shared" si="37"/>
        <v>239.2</v>
      </c>
      <c r="BJ86" s="15">
        <f t="shared" si="37"/>
        <v>6480.3</v>
      </c>
      <c r="BK86" s="15">
        <f t="shared" si="37"/>
        <v>17504</v>
      </c>
      <c r="BL86" s="15">
        <f t="shared" si="37"/>
        <v>197</v>
      </c>
      <c r="BM86" s="15">
        <f t="shared" si="37"/>
        <v>276.3</v>
      </c>
      <c r="BN86" s="15">
        <f t="shared" si="37"/>
        <v>3588.2</v>
      </c>
      <c r="BO86" s="15">
        <f t="shared" si="37"/>
        <v>1332.8</v>
      </c>
      <c r="BP86" s="15">
        <f t="shared" ref="BP86:EA86" si="38">MAX(BP81,ROUND(AVERAGE(BP81:BP82),1),ROUND(AVERAGE(BP81:BP83),1),ROUND(AVERAGE(BP81:BP84),1),ROUND(AVERAGE(BP81:BP85),1))</f>
        <v>211</v>
      </c>
      <c r="BQ86" s="15">
        <f t="shared" si="38"/>
        <v>5517</v>
      </c>
      <c r="BR86" s="15">
        <f t="shared" si="38"/>
        <v>4716</v>
      </c>
      <c r="BS86" s="15">
        <f t="shared" si="38"/>
        <v>1232.5</v>
      </c>
      <c r="BT86" s="15">
        <f t="shared" si="38"/>
        <v>457.5</v>
      </c>
      <c r="BU86" s="15">
        <f t="shared" si="38"/>
        <v>435.5</v>
      </c>
      <c r="BV86" s="15">
        <f t="shared" si="38"/>
        <v>1305.5</v>
      </c>
      <c r="BW86" s="15">
        <f t="shared" si="38"/>
        <v>2027</v>
      </c>
      <c r="BX86" s="15">
        <f t="shared" si="38"/>
        <v>84.6</v>
      </c>
      <c r="BY86" s="15">
        <f t="shared" si="38"/>
        <v>508.1</v>
      </c>
      <c r="BZ86" s="15">
        <f t="shared" si="38"/>
        <v>208.9</v>
      </c>
      <c r="CA86" s="15">
        <f t="shared" si="38"/>
        <v>167.2</v>
      </c>
      <c r="CB86" s="15">
        <f t="shared" si="38"/>
        <v>81130.8</v>
      </c>
      <c r="CC86" s="15">
        <f t="shared" si="38"/>
        <v>174</v>
      </c>
      <c r="CD86" s="15">
        <f t="shared" si="38"/>
        <v>51.3</v>
      </c>
      <c r="CE86" s="15">
        <f t="shared" si="38"/>
        <v>159</v>
      </c>
      <c r="CF86" s="15">
        <f t="shared" si="38"/>
        <v>114</v>
      </c>
      <c r="CG86" s="15">
        <f t="shared" si="38"/>
        <v>213</v>
      </c>
      <c r="CH86" s="15">
        <f t="shared" si="38"/>
        <v>112.5</v>
      </c>
      <c r="CI86" s="15">
        <f t="shared" si="38"/>
        <v>718.9</v>
      </c>
      <c r="CJ86" s="15">
        <f t="shared" si="38"/>
        <v>1007.5</v>
      </c>
      <c r="CK86" s="15">
        <f t="shared" si="38"/>
        <v>4489.6000000000004</v>
      </c>
      <c r="CL86" s="15">
        <f t="shared" si="38"/>
        <v>1370</v>
      </c>
      <c r="CM86" s="15">
        <f t="shared" si="38"/>
        <v>807.5</v>
      </c>
      <c r="CN86" s="15">
        <f t="shared" si="38"/>
        <v>29377</v>
      </c>
      <c r="CO86" s="15">
        <f t="shared" si="38"/>
        <v>15434</v>
      </c>
      <c r="CP86" s="15">
        <f t="shared" si="38"/>
        <v>1079.2</v>
      </c>
      <c r="CQ86" s="15">
        <f t="shared" si="38"/>
        <v>977.8</v>
      </c>
      <c r="CR86" s="15">
        <f t="shared" si="38"/>
        <v>187</v>
      </c>
      <c r="CS86" s="15">
        <f t="shared" si="38"/>
        <v>369</v>
      </c>
      <c r="CT86" s="15">
        <f t="shared" si="38"/>
        <v>108.9</v>
      </c>
      <c r="CU86" s="15">
        <f t="shared" si="38"/>
        <v>76.2</v>
      </c>
      <c r="CV86" s="15">
        <f t="shared" si="38"/>
        <v>45.8</v>
      </c>
      <c r="CW86" s="15">
        <f t="shared" si="38"/>
        <v>195.5</v>
      </c>
      <c r="CX86" s="15">
        <f t="shared" si="38"/>
        <v>480.7</v>
      </c>
      <c r="CY86" s="15">
        <f t="shared" si="38"/>
        <v>43</v>
      </c>
      <c r="CZ86" s="15">
        <f t="shared" si="38"/>
        <v>2119.4</v>
      </c>
      <c r="DA86" s="15">
        <f t="shared" si="38"/>
        <v>190.5</v>
      </c>
      <c r="DB86" s="15">
        <f t="shared" si="38"/>
        <v>304.89999999999998</v>
      </c>
      <c r="DC86" s="15">
        <f t="shared" si="38"/>
        <v>154</v>
      </c>
      <c r="DD86" s="15">
        <f t="shared" si="38"/>
        <v>158.80000000000001</v>
      </c>
      <c r="DE86" s="15">
        <f t="shared" si="38"/>
        <v>420.5</v>
      </c>
      <c r="DF86" s="15">
        <f t="shared" si="38"/>
        <v>21119</v>
      </c>
      <c r="DG86" s="15">
        <f t="shared" si="38"/>
        <v>87.8</v>
      </c>
      <c r="DH86" s="15">
        <f t="shared" si="38"/>
        <v>2045.1</v>
      </c>
      <c r="DI86" s="15">
        <f t="shared" si="38"/>
        <v>2676.4</v>
      </c>
      <c r="DJ86" s="15">
        <f t="shared" si="38"/>
        <v>673.1</v>
      </c>
      <c r="DK86" s="15">
        <f t="shared" si="38"/>
        <v>465.5</v>
      </c>
      <c r="DL86" s="15">
        <f t="shared" si="38"/>
        <v>5897.8</v>
      </c>
      <c r="DM86" s="15">
        <f t="shared" si="38"/>
        <v>257.2</v>
      </c>
      <c r="DN86" s="15">
        <f t="shared" si="38"/>
        <v>1446.2</v>
      </c>
      <c r="DO86" s="15">
        <f t="shared" si="38"/>
        <v>3256</v>
      </c>
      <c r="DP86" s="15">
        <f t="shared" si="38"/>
        <v>198.4</v>
      </c>
      <c r="DQ86" s="15">
        <f t="shared" si="38"/>
        <v>655.5</v>
      </c>
      <c r="DR86" s="15">
        <f t="shared" si="38"/>
        <v>1425.5</v>
      </c>
      <c r="DS86" s="15">
        <f t="shared" si="38"/>
        <v>781.8</v>
      </c>
      <c r="DT86" s="15">
        <f t="shared" si="38"/>
        <v>167</v>
      </c>
      <c r="DU86" s="15">
        <f t="shared" si="38"/>
        <v>383</v>
      </c>
      <c r="DV86" s="15">
        <f t="shared" si="38"/>
        <v>210.5</v>
      </c>
      <c r="DW86" s="15">
        <f t="shared" si="38"/>
        <v>356.5</v>
      </c>
      <c r="DX86" s="15">
        <f t="shared" si="38"/>
        <v>164.3</v>
      </c>
      <c r="DY86" s="15">
        <f t="shared" si="38"/>
        <v>332.8</v>
      </c>
      <c r="DZ86" s="15">
        <f t="shared" si="38"/>
        <v>871.3</v>
      </c>
      <c r="EA86" s="15">
        <f t="shared" si="38"/>
        <v>627.79999999999995</v>
      </c>
      <c r="EB86" s="15">
        <f t="shared" ref="EB86:FX86" si="39">MAX(EB81,ROUND(AVERAGE(EB81:EB82),1),ROUND(AVERAGE(EB81:EB83),1),ROUND(AVERAGE(EB81:EB84),1),ROUND(AVERAGE(EB81:EB85),1))</f>
        <v>596</v>
      </c>
      <c r="EC86" s="15">
        <f t="shared" si="39"/>
        <v>317</v>
      </c>
      <c r="ED86" s="15">
        <f t="shared" si="39"/>
        <v>1661</v>
      </c>
      <c r="EE86" s="15">
        <f t="shared" si="39"/>
        <v>189.9</v>
      </c>
      <c r="EF86" s="15">
        <f t="shared" si="39"/>
        <v>1484.5</v>
      </c>
      <c r="EG86" s="15">
        <f t="shared" si="39"/>
        <v>283.8</v>
      </c>
      <c r="EH86" s="15">
        <f t="shared" si="39"/>
        <v>228.3</v>
      </c>
      <c r="EI86" s="15">
        <f t="shared" si="39"/>
        <v>16016.3</v>
      </c>
      <c r="EJ86" s="15">
        <f t="shared" si="39"/>
        <v>9946</v>
      </c>
      <c r="EK86" s="15">
        <f t="shared" si="39"/>
        <v>707.3</v>
      </c>
      <c r="EL86" s="15">
        <f t="shared" si="39"/>
        <v>480.3</v>
      </c>
      <c r="EM86" s="15">
        <f t="shared" si="39"/>
        <v>426.1</v>
      </c>
      <c r="EN86" s="15">
        <f t="shared" si="39"/>
        <v>998.1</v>
      </c>
      <c r="EO86" s="15">
        <f t="shared" si="39"/>
        <v>372.7</v>
      </c>
      <c r="EP86" s="15">
        <f t="shared" si="39"/>
        <v>398.7</v>
      </c>
      <c r="EQ86" s="15">
        <f t="shared" si="39"/>
        <v>2624.8</v>
      </c>
      <c r="ER86" s="15">
        <f t="shared" si="39"/>
        <v>314.89999999999998</v>
      </c>
      <c r="ES86" s="15">
        <f t="shared" si="39"/>
        <v>141</v>
      </c>
      <c r="ET86" s="15">
        <f t="shared" si="39"/>
        <v>215</v>
      </c>
      <c r="EU86" s="15">
        <f t="shared" si="39"/>
        <v>602.29999999999995</v>
      </c>
      <c r="EV86" s="15">
        <f t="shared" si="39"/>
        <v>72</v>
      </c>
      <c r="EW86" s="15">
        <f t="shared" si="39"/>
        <v>904.8</v>
      </c>
      <c r="EX86" s="15">
        <f t="shared" si="39"/>
        <v>209.2</v>
      </c>
      <c r="EY86" s="15">
        <f t="shared" si="39"/>
        <v>260</v>
      </c>
      <c r="EZ86" s="15">
        <f t="shared" si="39"/>
        <v>142</v>
      </c>
      <c r="FA86" s="15">
        <f t="shared" si="39"/>
        <v>3452</v>
      </c>
      <c r="FB86" s="15">
        <f t="shared" si="39"/>
        <v>344.3</v>
      </c>
      <c r="FC86" s="15">
        <f t="shared" si="39"/>
        <v>2286.3000000000002</v>
      </c>
      <c r="FD86" s="15">
        <f t="shared" si="39"/>
        <v>364.8</v>
      </c>
      <c r="FE86" s="15">
        <f t="shared" si="39"/>
        <v>99</v>
      </c>
      <c r="FF86" s="15">
        <f t="shared" si="39"/>
        <v>217.6</v>
      </c>
      <c r="FG86" s="15">
        <f t="shared" si="39"/>
        <v>128</v>
      </c>
      <c r="FH86" s="15">
        <f t="shared" si="39"/>
        <v>90.7</v>
      </c>
      <c r="FI86" s="15">
        <f t="shared" si="39"/>
        <v>1867.7</v>
      </c>
      <c r="FJ86" s="15">
        <f t="shared" si="39"/>
        <v>1983</v>
      </c>
      <c r="FK86" s="15">
        <f t="shared" si="39"/>
        <v>2526.5</v>
      </c>
      <c r="FL86" s="15">
        <f t="shared" si="39"/>
        <v>7095</v>
      </c>
      <c r="FM86" s="15">
        <f t="shared" si="39"/>
        <v>3847</v>
      </c>
      <c r="FN86" s="15">
        <f t="shared" si="39"/>
        <v>22102</v>
      </c>
      <c r="FO86" s="15">
        <f t="shared" si="39"/>
        <v>1118.5</v>
      </c>
      <c r="FP86" s="15">
        <f t="shared" si="39"/>
        <v>2281.3000000000002</v>
      </c>
      <c r="FQ86" s="15">
        <f t="shared" si="39"/>
        <v>940.5</v>
      </c>
      <c r="FR86" s="15">
        <f t="shared" si="39"/>
        <v>175.5</v>
      </c>
      <c r="FS86" s="15">
        <f t="shared" si="39"/>
        <v>210.5</v>
      </c>
      <c r="FT86" s="15">
        <f t="shared" si="39"/>
        <v>76.2</v>
      </c>
      <c r="FU86" s="15">
        <f t="shared" si="39"/>
        <v>849</v>
      </c>
      <c r="FV86" s="15">
        <f t="shared" si="39"/>
        <v>713.5</v>
      </c>
      <c r="FW86" s="15">
        <f t="shared" si="39"/>
        <v>195.4</v>
      </c>
      <c r="FX86" s="15">
        <f t="shared" si="39"/>
        <v>60.1</v>
      </c>
      <c r="FY86" s="15"/>
      <c r="FZ86" s="15">
        <f t="shared" si="31"/>
        <v>842955.5000000007</v>
      </c>
      <c r="GA86" s="19"/>
      <c r="GB86" s="19"/>
      <c r="GC86" s="15"/>
      <c r="GD86" s="15"/>
      <c r="GE86" s="15"/>
    </row>
    <row r="87" spans="1:187" x14ac:dyDescent="0.2">
      <c r="A87" s="6"/>
      <c r="B87" s="13" t="s">
        <v>558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80"/>
      <c r="GA87" s="19"/>
      <c r="GB87" s="19"/>
      <c r="GC87" s="16"/>
      <c r="GD87" s="16"/>
      <c r="GE87" s="16"/>
    </row>
    <row r="88" spans="1:187" s="20" customFormat="1" ht="14.25" customHeight="1" x14ac:dyDescent="0.2">
      <c r="A88" s="13"/>
      <c r="B88" s="13" t="s">
        <v>559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15"/>
      <c r="FZ88" s="17"/>
      <c r="GA88" s="19"/>
      <c r="GB88" s="19"/>
      <c r="GC88" s="15"/>
      <c r="GD88" s="15"/>
      <c r="GE88" s="15"/>
    </row>
    <row r="89" spans="1:187" x14ac:dyDescent="0.2">
      <c r="A89" s="8" t="s">
        <v>560</v>
      </c>
      <c r="B89" s="13" t="s">
        <v>561</v>
      </c>
      <c r="C89" s="87">
        <f>ROUND(C6*2*$A$79,2)</f>
        <v>0</v>
      </c>
      <c r="D89" s="87">
        <f t="shared" ref="D89:BO89" si="40">ROUND(D6*2*$A$79,2)</f>
        <v>1.1200000000000001</v>
      </c>
      <c r="E89" s="87">
        <f t="shared" si="40"/>
        <v>0.08</v>
      </c>
      <c r="F89" s="87">
        <f t="shared" si="40"/>
        <v>0.08</v>
      </c>
      <c r="G89" s="87">
        <f t="shared" si="40"/>
        <v>0</v>
      </c>
      <c r="H89" s="87">
        <f t="shared" si="40"/>
        <v>0</v>
      </c>
      <c r="I89" s="87">
        <f t="shared" si="40"/>
        <v>0</v>
      </c>
      <c r="J89" s="87">
        <f t="shared" si="40"/>
        <v>0</v>
      </c>
      <c r="K89" s="87">
        <f t="shared" si="40"/>
        <v>0</v>
      </c>
      <c r="L89" s="87">
        <f t="shared" si="40"/>
        <v>0</v>
      </c>
      <c r="M89" s="87">
        <f t="shared" si="40"/>
        <v>0</v>
      </c>
      <c r="N89" s="87">
        <f t="shared" si="40"/>
        <v>4.08</v>
      </c>
      <c r="O89" s="87">
        <f t="shared" si="40"/>
        <v>0</v>
      </c>
      <c r="P89" s="87">
        <f t="shared" si="40"/>
        <v>0</v>
      </c>
      <c r="Q89" s="87">
        <f t="shared" si="40"/>
        <v>13.92</v>
      </c>
      <c r="R89" s="87">
        <f t="shared" si="40"/>
        <v>0</v>
      </c>
      <c r="S89" s="87">
        <f t="shared" si="40"/>
        <v>0.32</v>
      </c>
      <c r="T89" s="87">
        <f t="shared" si="40"/>
        <v>0</v>
      </c>
      <c r="U89" s="87">
        <f t="shared" si="40"/>
        <v>0</v>
      </c>
      <c r="V89" s="87">
        <f t="shared" si="40"/>
        <v>0</v>
      </c>
      <c r="W89" s="87">
        <f t="shared" si="40"/>
        <v>0.16</v>
      </c>
      <c r="X89" s="87">
        <f t="shared" si="40"/>
        <v>0</v>
      </c>
      <c r="Y89" s="87">
        <f t="shared" si="40"/>
        <v>0</v>
      </c>
      <c r="Z89" s="87">
        <f t="shared" si="40"/>
        <v>0</v>
      </c>
      <c r="AA89" s="87">
        <f t="shared" si="40"/>
        <v>7.28</v>
      </c>
      <c r="AB89" s="87">
        <f t="shared" si="40"/>
        <v>0.4</v>
      </c>
      <c r="AC89" s="87">
        <f t="shared" si="40"/>
        <v>0</v>
      </c>
      <c r="AD89" s="87">
        <f t="shared" si="40"/>
        <v>0</v>
      </c>
      <c r="AE89" s="87">
        <f t="shared" si="40"/>
        <v>0</v>
      </c>
      <c r="AF89" s="87">
        <f t="shared" si="40"/>
        <v>0</v>
      </c>
      <c r="AG89" s="87">
        <f t="shared" si="40"/>
        <v>0</v>
      </c>
      <c r="AH89" s="87">
        <f t="shared" si="40"/>
        <v>0</v>
      </c>
      <c r="AI89" s="87">
        <f t="shared" si="40"/>
        <v>0</v>
      </c>
      <c r="AJ89" s="87">
        <f t="shared" si="40"/>
        <v>0</v>
      </c>
      <c r="AK89" s="87">
        <f t="shared" si="40"/>
        <v>0</v>
      </c>
      <c r="AL89" s="87">
        <f t="shared" si="40"/>
        <v>0</v>
      </c>
      <c r="AM89" s="87">
        <f t="shared" si="40"/>
        <v>0</v>
      </c>
      <c r="AN89" s="87">
        <f t="shared" si="40"/>
        <v>0</v>
      </c>
      <c r="AO89" s="87">
        <f t="shared" si="40"/>
        <v>0.8</v>
      </c>
      <c r="AP89" s="87">
        <f t="shared" si="40"/>
        <v>0.24</v>
      </c>
      <c r="AQ89" s="87">
        <f t="shared" si="40"/>
        <v>0</v>
      </c>
      <c r="AR89" s="87">
        <f t="shared" si="40"/>
        <v>42.16</v>
      </c>
      <c r="AS89" s="87">
        <f t="shared" si="40"/>
        <v>0.08</v>
      </c>
      <c r="AT89" s="87">
        <f t="shared" si="40"/>
        <v>0.4</v>
      </c>
      <c r="AU89" s="87">
        <f t="shared" si="40"/>
        <v>0</v>
      </c>
      <c r="AV89" s="87">
        <f t="shared" si="40"/>
        <v>0</v>
      </c>
      <c r="AW89" s="87">
        <f t="shared" si="40"/>
        <v>0</v>
      </c>
      <c r="AX89" s="87">
        <f t="shared" si="40"/>
        <v>0</v>
      </c>
      <c r="AY89" s="87">
        <f t="shared" si="40"/>
        <v>0</v>
      </c>
      <c r="AZ89" s="87">
        <f t="shared" si="40"/>
        <v>2.4</v>
      </c>
      <c r="BA89" s="87">
        <f t="shared" si="40"/>
        <v>0.24</v>
      </c>
      <c r="BB89" s="87">
        <f t="shared" si="40"/>
        <v>0</v>
      </c>
      <c r="BC89" s="87">
        <f t="shared" si="40"/>
        <v>1.52</v>
      </c>
      <c r="BD89" s="87">
        <f t="shared" si="40"/>
        <v>2.3199999999999998</v>
      </c>
      <c r="BE89" s="87">
        <f t="shared" si="40"/>
        <v>0</v>
      </c>
      <c r="BF89" s="87">
        <f t="shared" si="40"/>
        <v>41.92</v>
      </c>
      <c r="BG89" s="87">
        <f t="shared" si="40"/>
        <v>0</v>
      </c>
      <c r="BH89" s="87">
        <f t="shared" si="40"/>
        <v>0</v>
      </c>
      <c r="BI89" s="87">
        <f t="shared" si="40"/>
        <v>0</v>
      </c>
      <c r="BJ89" s="87">
        <f t="shared" si="40"/>
        <v>3.44</v>
      </c>
      <c r="BK89" s="87">
        <f t="shared" si="40"/>
        <v>11.92</v>
      </c>
      <c r="BL89" s="87">
        <f t="shared" si="40"/>
        <v>0</v>
      </c>
      <c r="BM89" s="87">
        <f t="shared" si="40"/>
        <v>0</v>
      </c>
      <c r="BN89" s="87">
        <f t="shared" si="40"/>
        <v>0</v>
      </c>
      <c r="BO89" s="87">
        <f t="shared" si="40"/>
        <v>0</v>
      </c>
      <c r="BP89" s="87">
        <f t="shared" ref="BP89:EA89" si="41">ROUND(BP6*2*$A$79,2)</f>
        <v>0</v>
      </c>
      <c r="BQ89" s="87">
        <f t="shared" si="41"/>
        <v>0.48</v>
      </c>
      <c r="BR89" s="87">
        <f t="shared" si="41"/>
        <v>0.16</v>
      </c>
      <c r="BS89" s="87">
        <f t="shared" si="41"/>
        <v>0</v>
      </c>
      <c r="BT89" s="87">
        <f t="shared" si="41"/>
        <v>0</v>
      </c>
      <c r="BU89" s="87">
        <f t="shared" si="41"/>
        <v>0</v>
      </c>
      <c r="BV89" s="87">
        <f t="shared" si="41"/>
        <v>0</v>
      </c>
      <c r="BW89" s="87">
        <f t="shared" si="41"/>
        <v>0</v>
      </c>
      <c r="BX89" s="87">
        <f t="shared" si="41"/>
        <v>0</v>
      </c>
      <c r="BY89" s="87">
        <f t="shared" si="41"/>
        <v>0</v>
      </c>
      <c r="BZ89" s="87">
        <f t="shared" si="41"/>
        <v>0</v>
      </c>
      <c r="CA89" s="87">
        <f t="shared" si="41"/>
        <v>0</v>
      </c>
      <c r="CB89" s="87">
        <f t="shared" si="41"/>
        <v>37.28</v>
      </c>
      <c r="CC89" s="87">
        <f t="shared" si="41"/>
        <v>0</v>
      </c>
      <c r="CD89" s="87">
        <f t="shared" si="41"/>
        <v>0</v>
      </c>
      <c r="CE89" s="87">
        <f t="shared" si="41"/>
        <v>0</v>
      </c>
      <c r="CF89" s="87">
        <f t="shared" si="41"/>
        <v>0</v>
      </c>
      <c r="CG89" s="87">
        <f t="shared" si="41"/>
        <v>0</v>
      </c>
      <c r="CH89" s="87">
        <f t="shared" si="41"/>
        <v>0</v>
      </c>
      <c r="CI89" s="87">
        <f t="shared" si="41"/>
        <v>0</v>
      </c>
      <c r="CJ89" s="87">
        <f t="shared" si="41"/>
        <v>0</v>
      </c>
      <c r="CK89" s="87">
        <f t="shared" si="41"/>
        <v>1.6</v>
      </c>
      <c r="CL89" s="87">
        <f t="shared" si="41"/>
        <v>0</v>
      </c>
      <c r="CM89" s="87">
        <f t="shared" si="41"/>
        <v>0.48</v>
      </c>
      <c r="CN89" s="87">
        <f t="shared" si="41"/>
        <v>17.760000000000002</v>
      </c>
      <c r="CO89" s="87">
        <f t="shared" si="41"/>
        <v>7.44</v>
      </c>
      <c r="CP89" s="87">
        <f t="shared" si="41"/>
        <v>0.88</v>
      </c>
      <c r="CQ89" s="87">
        <f t="shared" si="41"/>
        <v>0</v>
      </c>
      <c r="CR89" s="87">
        <f t="shared" si="41"/>
        <v>0</v>
      </c>
      <c r="CS89" s="87">
        <f t="shared" si="41"/>
        <v>0</v>
      </c>
      <c r="CT89" s="87">
        <f t="shared" si="41"/>
        <v>0</v>
      </c>
      <c r="CU89" s="87">
        <f t="shared" si="41"/>
        <v>0</v>
      </c>
      <c r="CV89" s="87">
        <f t="shared" si="41"/>
        <v>0</v>
      </c>
      <c r="CW89" s="87">
        <f t="shared" si="41"/>
        <v>0</v>
      </c>
      <c r="CX89" s="87">
        <f t="shared" si="41"/>
        <v>0</v>
      </c>
      <c r="CY89" s="87">
        <f t="shared" si="41"/>
        <v>0</v>
      </c>
      <c r="CZ89" s="87">
        <f t="shared" si="41"/>
        <v>0.08</v>
      </c>
      <c r="DA89" s="87">
        <f t="shared" si="41"/>
        <v>0</v>
      </c>
      <c r="DB89" s="87">
        <f t="shared" si="41"/>
        <v>0</v>
      </c>
      <c r="DC89" s="87">
        <f t="shared" si="41"/>
        <v>0</v>
      </c>
      <c r="DD89" s="87">
        <f t="shared" si="41"/>
        <v>0</v>
      </c>
      <c r="DE89" s="87">
        <f t="shared" si="41"/>
        <v>0</v>
      </c>
      <c r="DF89" s="87">
        <f t="shared" si="41"/>
        <v>2.08</v>
      </c>
      <c r="DG89" s="87">
        <f t="shared" si="41"/>
        <v>0</v>
      </c>
      <c r="DH89" s="87">
        <f t="shared" si="41"/>
        <v>0.8</v>
      </c>
      <c r="DI89" s="87">
        <f t="shared" si="41"/>
        <v>0.56000000000000005</v>
      </c>
      <c r="DJ89" s="87">
        <f t="shared" si="41"/>
        <v>0</v>
      </c>
      <c r="DK89" s="87">
        <f t="shared" si="41"/>
        <v>0</v>
      </c>
      <c r="DL89" s="87">
        <f t="shared" si="41"/>
        <v>0.08</v>
      </c>
      <c r="DM89" s="87">
        <f t="shared" si="41"/>
        <v>0</v>
      </c>
      <c r="DN89" s="87">
        <f t="shared" si="41"/>
        <v>0</v>
      </c>
      <c r="DO89" s="87">
        <f t="shared" si="41"/>
        <v>0</v>
      </c>
      <c r="DP89" s="87">
        <f t="shared" si="41"/>
        <v>0</v>
      </c>
      <c r="DQ89" s="87">
        <f t="shared" si="41"/>
        <v>0</v>
      </c>
      <c r="DR89" s="87">
        <f t="shared" si="41"/>
        <v>0</v>
      </c>
      <c r="DS89" s="87">
        <f t="shared" si="41"/>
        <v>0.08</v>
      </c>
      <c r="DT89" s="87">
        <f t="shared" si="41"/>
        <v>0</v>
      </c>
      <c r="DU89" s="87">
        <f t="shared" si="41"/>
        <v>0</v>
      </c>
      <c r="DV89" s="87">
        <f t="shared" si="41"/>
        <v>0</v>
      </c>
      <c r="DW89" s="87">
        <f t="shared" si="41"/>
        <v>0</v>
      </c>
      <c r="DX89" s="87">
        <f t="shared" si="41"/>
        <v>0</v>
      </c>
      <c r="DY89" s="87">
        <f t="shared" si="41"/>
        <v>0</v>
      </c>
      <c r="DZ89" s="87">
        <f t="shared" si="41"/>
        <v>0</v>
      </c>
      <c r="EA89" s="87">
        <f t="shared" si="41"/>
        <v>0</v>
      </c>
      <c r="EB89" s="87">
        <f t="shared" ref="EB89:FX89" si="42">ROUND(EB6*2*$A$79,2)</f>
        <v>0</v>
      </c>
      <c r="EC89" s="87">
        <f t="shared" si="42"/>
        <v>0</v>
      </c>
      <c r="ED89" s="87">
        <f t="shared" si="42"/>
        <v>0</v>
      </c>
      <c r="EE89" s="87">
        <f t="shared" si="42"/>
        <v>0</v>
      </c>
      <c r="EF89" s="87">
        <f t="shared" si="42"/>
        <v>0</v>
      </c>
      <c r="EG89" s="87">
        <f t="shared" si="42"/>
        <v>0</v>
      </c>
      <c r="EH89" s="87">
        <f t="shared" si="42"/>
        <v>0</v>
      </c>
      <c r="EI89" s="87">
        <f t="shared" si="42"/>
        <v>0</v>
      </c>
      <c r="EJ89" s="87">
        <f t="shared" si="42"/>
        <v>1.1200000000000001</v>
      </c>
      <c r="EK89" s="87">
        <f t="shared" si="42"/>
        <v>0</v>
      </c>
      <c r="EL89" s="87">
        <f t="shared" si="42"/>
        <v>0</v>
      </c>
      <c r="EM89" s="87">
        <f t="shared" si="42"/>
        <v>0</v>
      </c>
      <c r="EN89" s="87">
        <f t="shared" si="42"/>
        <v>0</v>
      </c>
      <c r="EO89" s="87">
        <f t="shared" si="42"/>
        <v>0</v>
      </c>
      <c r="EP89" s="87">
        <f t="shared" si="42"/>
        <v>0.16</v>
      </c>
      <c r="EQ89" s="87">
        <f t="shared" si="42"/>
        <v>0</v>
      </c>
      <c r="ER89" s="87">
        <f t="shared" si="42"/>
        <v>0</v>
      </c>
      <c r="ES89" s="87">
        <f t="shared" si="42"/>
        <v>0.16</v>
      </c>
      <c r="ET89" s="87">
        <f t="shared" si="42"/>
        <v>0</v>
      </c>
      <c r="EU89" s="87">
        <f t="shared" si="42"/>
        <v>0</v>
      </c>
      <c r="EV89" s="87">
        <f t="shared" si="42"/>
        <v>0</v>
      </c>
      <c r="EW89" s="87">
        <f t="shared" si="42"/>
        <v>0</v>
      </c>
      <c r="EX89" s="87">
        <f t="shared" si="42"/>
        <v>0</v>
      </c>
      <c r="EY89" s="87">
        <f t="shared" si="42"/>
        <v>0</v>
      </c>
      <c r="EZ89" s="87">
        <f t="shared" si="42"/>
        <v>0</v>
      </c>
      <c r="FA89" s="87">
        <f t="shared" si="42"/>
        <v>0</v>
      </c>
      <c r="FB89" s="87">
        <f t="shared" si="42"/>
        <v>0</v>
      </c>
      <c r="FC89" s="87">
        <f t="shared" si="42"/>
        <v>0.24</v>
      </c>
      <c r="FD89" s="87">
        <f t="shared" si="42"/>
        <v>0</v>
      </c>
      <c r="FE89" s="87">
        <f t="shared" si="42"/>
        <v>0</v>
      </c>
      <c r="FF89" s="87">
        <f t="shared" si="42"/>
        <v>0</v>
      </c>
      <c r="FG89" s="87">
        <f t="shared" si="42"/>
        <v>0</v>
      </c>
      <c r="FH89" s="87">
        <f t="shared" si="42"/>
        <v>0</v>
      </c>
      <c r="FI89" s="87">
        <f t="shared" si="42"/>
        <v>0</v>
      </c>
      <c r="FJ89" s="87">
        <f t="shared" si="42"/>
        <v>0</v>
      </c>
      <c r="FK89" s="87">
        <f t="shared" si="42"/>
        <v>0</v>
      </c>
      <c r="FL89" s="87">
        <f t="shared" si="42"/>
        <v>8.9600000000000009</v>
      </c>
      <c r="FM89" s="87">
        <f t="shared" si="42"/>
        <v>0</v>
      </c>
      <c r="FN89" s="87">
        <f t="shared" si="42"/>
        <v>6.32</v>
      </c>
      <c r="FO89" s="87">
        <f t="shared" si="42"/>
        <v>0.08</v>
      </c>
      <c r="FP89" s="87">
        <f t="shared" si="42"/>
        <v>0</v>
      </c>
      <c r="FQ89" s="87">
        <f t="shared" si="42"/>
        <v>0</v>
      </c>
      <c r="FR89" s="87">
        <f t="shared" si="42"/>
        <v>0</v>
      </c>
      <c r="FS89" s="87">
        <f t="shared" si="42"/>
        <v>0</v>
      </c>
      <c r="FT89" s="87">
        <f t="shared" si="42"/>
        <v>0</v>
      </c>
      <c r="FU89" s="87">
        <f t="shared" si="42"/>
        <v>0</v>
      </c>
      <c r="FV89" s="87">
        <f t="shared" si="42"/>
        <v>0</v>
      </c>
      <c r="FW89" s="87">
        <f t="shared" si="42"/>
        <v>0</v>
      </c>
      <c r="FX89" s="87">
        <f t="shared" si="42"/>
        <v>0</v>
      </c>
      <c r="FY89" s="41"/>
      <c r="FZ89" s="80">
        <f>SUM(C89:FX89)</f>
        <v>221.68000000000004</v>
      </c>
      <c r="GA89" s="19"/>
      <c r="GB89" s="19"/>
      <c r="GC89" s="80"/>
      <c r="GD89" s="80"/>
      <c r="GE89" s="80"/>
    </row>
    <row r="90" spans="1:187" s="20" customFormat="1" x14ac:dyDescent="0.2">
      <c r="A90" s="8" t="s">
        <v>562</v>
      </c>
      <c r="B90" s="13" t="s">
        <v>563</v>
      </c>
      <c r="C90" s="19">
        <v>220.5</v>
      </c>
      <c r="D90" s="19">
        <v>333</v>
      </c>
      <c r="E90" s="19">
        <v>276.5</v>
      </c>
      <c r="F90" s="19">
        <v>232.5</v>
      </c>
      <c r="G90" s="19">
        <v>12</v>
      </c>
      <c r="H90" s="19">
        <v>10</v>
      </c>
      <c r="I90" s="19">
        <v>405.5</v>
      </c>
      <c r="J90" s="19">
        <v>109</v>
      </c>
      <c r="K90" s="19">
        <v>5</v>
      </c>
      <c r="L90" s="19">
        <v>104.5</v>
      </c>
      <c r="M90" s="19">
        <v>62.5</v>
      </c>
      <c r="N90" s="19">
        <v>284.5</v>
      </c>
      <c r="O90" s="19">
        <v>119</v>
      </c>
      <c r="P90" s="19">
        <v>3</v>
      </c>
      <c r="Q90" s="19">
        <v>1025.5</v>
      </c>
      <c r="R90" s="19">
        <v>10</v>
      </c>
      <c r="S90" s="19">
        <v>32.5</v>
      </c>
      <c r="T90" s="19">
        <v>3</v>
      </c>
      <c r="U90" s="19">
        <v>1.5</v>
      </c>
      <c r="V90" s="19">
        <v>7.5</v>
      </c>
      <c r="W90" s="19">
        <v>1.5</v>
      </c>
      <c r="X90" s="19">
        <v>1</v>
      </c>
      <c r="Y90" s="19">
        <v>26.5</v>
      </c>
      <c r="Z90" s="19">
        <v>6.5</v>
      </c>
      <c r="AA90" s="19">
        <v>260</v>
      </c>
      <c r="AB90" s="19">
        <v>238.5</v>
      </c>
      <c r="AC90" s="19">
        <v>51.5</v>
      </c>
      <c r="AD90" s="19">
        <v>42.5</v>
      </c>
      <c r="AE90" s="19">
        <v>2</v>
      </c>
      <c r="AF90" s="19">
        <v>4</v>
      </c>
      <c r="AG90" s="19">
        <v>14.5</v>
      </c>
      <c r="AH90" s="19">
        <v>32.5</v>
      </c>
      <c r="AI90" s="19">
        <v>12.5</v>
      </c>
      <c r="AJ90" s="19">
        <v>3</v>
      </c>
      <c r="AK90" s="19">
        <v>25</v>
      </c>
      <c r="AL90" s="19">
        <v>11</v>
      </c>
      <c r="AM90" s="19">
        <v>24</v>
      </c>
      <c r="AN90" s="19">
        <v>7.5</v>
      </c>
      <c r="AO90" s="19">
        <v>130.5</v>
      </c>
      <c r="AP90" s="19">
        <v>4013</v>
      </c>
      <c r="AQ90" s="19">
        <v>5.5</v>
      </c>
      <c r="AR90" s="19">
        <v>106</v>
      </c>
      <c r="AS90" s="19">
        <v>104.5</v>
      </c>
      <c r="AT90" s="19">
        <v>22</v>
      </c>
      <c r="AU90" s="19">
        <v>9.5</v>
      </c>
      <c r="AV90" s="19">
        <v>10.5</v>
      </c>
      <c r="AW90" s="19">
        <v>5</v>
      </c>
      <c r="AX90" s="19">
        <v>3</v>
      </c>
      <c r="AY90" s="19">
        <v>11</v>
      </c>
      <c r="AZ90" s="19">
        <v>228</v>
      </c>
      <c r="BA90" s="19">
        <v>88</v>
      </c>
      <c r="BB90" s="19">
        <v>228</v>
      </c>
      <c r="BC90" s="19">
        <v>485</v>
      </c>
      <c r="BD90" s="19">
        <v>6</v>
      </c>
      <c r="BE90" s="19">
        <v>9</v>
      </c>
      <c r="BF90" s="19">
        <v>30.5</v>
      </c>
      <c r="BG90" s="19">
        <v>49</v>
      </c>
      <c r="BH90" s="19">
        <v>7</v>
      </c>
      <c r="BI90" s="19">
        <v>7.5</v>
      </c>
      <c r="BJ90" s="19">
        <v>30.5</v>
      </c>
      <c r="BK90" s="19">
        <v>65.5</v>
      </c>
      <c r="BL90" s="19">
        <v>2</v>
      </c>
      <c r="BM90" s="19">
        <v>8.5</v>
      </c>
      <c r="BN90" s="19">
        <v>138</v>
      </c>
      <c r="BO90" s="19">
        <v>40.5</v>
      </c>
      <c r="BP90" s="19">
        <v>7</v>
      </c>
      <c r="BQ90" s="19">
        <v>126</v>
      </c>
      <c r="BR90" s="19">
        <v>121</v>
      </c>
      <c r="BS90" s="19">
        <v>49.5</v>
      </c>
      <c r="BT90" s="19">
        <v>3.5</v>
      </c>
      <c r="BU90" s="19">
        <v>10</v>
      </c>
      <c r="BV90" s="19">
        <v>25</v>
      </c>
      <c r="BW90" s="19">
        <v>34.5</v>
      </c>
      <c r="BX90" s="19">
        <v>4</v>
      </c>
      <c r="BY90" s="19">
        <v>21</v>
      </c>
      <c r="BZ90" s="19">
        <v>4.5</v>
      </c>
      <c r="CA90" s="19">
        <v>5</v>
      </c>
      <c r="CB90" s="19">
        <v>724</v>
      </c>
      <c r="CC90" s="19">
        <v>4.5</v>
      </c>
      <c r="CD90" s="19">
        <v>4</v>
      </c>
      <c r="CE90" s="19">
        <v>2</v>
      </c>
      <c r="CF90" s="19">
        <v>5.5</v>
      </c>
      <c r="CG90" s="19">
        <v>7</v>
      </c>
      <c r="CH90" s="19">
        <v>4</v>
      </c>
      <c r="CI90" s="19">
        <v>19</v>
      </c>
      <c r="CJ90" s="19">
        <v>37.5</v>
      </c>
      <c r="CK90" s="19">
        <v>119</v>
      </c>
      <c r="CL90" s="19">
        <v>23.5</v>
      </c>
      <c r="CM90" s="19">
        <v>26</v>
      </c>
      <c r="CN90" s="19">
        <v>210</v>
      </c>
      <c r="CO90" s="19">
        <v>80.5</v>
      </c>
      <c r="CP90" s="19">
        <v>14</v>
      </c>
      <c r="CQ90" s="19">
        <v>45.5</v>
      </c>
      <c r="CR90" s="19">
        <v>3.5</v>
      </c>
      <c r="CS90" s="19">
        <v>5</v>
      </c>
      <c r="CT90" s="19">
        <v>8.5</v>
      </c>
      <c r="CU90" s="19">
        <v>0</v>
      </c>
      <c r="CV90" s="19">
        <v>1.5</v>
      </c>
      <c r="CW90" s="19">
        <v>5</v>
      </c>
      <c r="CX90" s="19">
        <v>19.5</v>
      </c>
      <c r="CY90" s="19">
        <v>2</v>
      </c>
      <c r="CZ90" s="19">
        <v>69</v>
      </c>
      <c r="DA90" s="19">
        <v>7</v>
      </c>
      <c r="DB90" s="19">
        <v>4</v>
      </c>
      <c r="DC90" s="19">
        <v>4</v>
      </c>
      <c r="DD90" s="19">
        <v>5.5</v>
      </c>
      <c r="DE90" s="19">
        <v>10</v>
      </c>
      <c r="DF90" s="19">
        <v>286.5</v>
      </c>
      <c r="DG90" s="19">
        <v>4.5</v>
      </c>
      <c r="DH90" s="19">
        <v>95.5</v>
      </c>
      <c r="DI90" s="19">
        <v>87</v>
      </c>
      <c r="DJ90" s="19">
        <v>16</v>
      </c>
      <c r="DK90" s="19">
        <v>16</v>
      </c>
      <c r="DL90" s="19">
        <v>101</v>
      </c>
      <c r="DM90" s="19">
        <v>10</v>
      </c>
      <c r="DN90" s="19">
        <v>42</v>
      </c>
      <c r="DO90" s="19">
        <v>70.5</v>
      </c>
      <c r="DP90" s="19">
        <v>7</v>
      </c>
      <c r="DQ90" s="19">
        <v>32.5</v>
      </c>
      <c r="DR90" s="19">
        <v>49.5</v>
      </c>
      <c r="DS90" s="19">
        <v>32</v>
      </c>
      <c r="DT90" s="19">
        <v>0</v>
      </c>
      <c r="DU90" s="19">
        <v>8.5</v>
      </c>
      <c r="DV90" s="19">
        <v>12</v>
      </c>
      <c r="DW90" s="19">
        <v>0</v>
      </c>
      <c r="DX90" s="19">
        <v>4</v>
      </c>
      <c r="DY90" s="19">
        <v>3.5</v>
      </c>
      <c r="DZ90" s="19">
        <v>24.5</v>
      </c>
      <c r="EA90" s="19">
        <v>22.5</v>
      </c>
      <c r="EB90" s="19">
        <v>12.5</v>
      </c>
      <c r="EC90" s="19">
        <v>7.5</v>
      </c>
      <c r="ED90" s="19">
        <v>22</v>
      </c>
      <c r="EE90" s="19">
        <v>4</v>
      </c>
      <c r="EF90" s="19">
        <v>51</v>
      </c>
      <c r="EG90" s="19">
        <v>9.5</v>
      </c>
      <c r="EH90" s="19">
        <v>10</v>
      </c>
      <c r="EI90" s="19">
        <v>611</v>
      </c>
      <c r="EJ90" s="19">
        <v>104</v>
      </c>
      <c r="EK90" s="19">
        <v>14.5</v>
      </c>
      <c r="EL90" s="19">
        <v>10.5</v>
      </c>
      <c r="EM90" s="19">
        <v>20.5</v>
      </c>
      <c r="EN90" s="19">
        <v>19</v>
      </c>
      <c r="EO90" s="19">
        <v>12.5</v>
      </c>
      <c r="EP90" s="19">
        <v>6</v>
      </c>
      <c r="EQ90" s="19">
        <v>49</v>
      </c>
      <c r="ER90" s="19">
        <v>9</v>
      </c>
      <c r="ES90" s="19">
        <v>15</v>
      </c>
      <c r="ET90" s="19">
        <v>11.5</v>
      </c>
      <c r="EU90" s="19">
        <v>41</v>
      </c>
      <c r="EV90" s="19">
        <v>9</v>
      </c>
      <c r="EW90" s="19">
        <v>14.5</v>
      </c>
      <c r="EX90" s="19">
        <v>10</v>
      </c>
      <c r="EY90" s="19">
        <v>8.5</v>
      </c>
      <c r="EZ90" s="19">
        <v>6.5</v>
      </c>
      <c r="FA90" s="19">
        <v>58</v>
      </c>
      <c r="FB90" s="19">
        <v>13</v>
      </c>
      <c r="FC90" s="19">
        <v>29.5</v>
      </c>
      <c r="FD90" s="19">
        <v>20</v>
      </c>
      <c r="FE90" s="19">
        <v>8</v>
      </c>
      <c r="FF90" s="19">
        <v>8</v>
      </c>
      <c r="FG90" s="19">
        <v>0</v>
      </c>
      <c r="FH90" s="19">
        <v>5</v>
      </c>
      <c r="FI90" s="19">
        <v>36.5</v>
      </c>
      <c r="FJ90" s="19">
        <v>50</v>
      </c>
      <c r="FK90" s="19">
        <v>36.5</v>
      </c>
      <c r="FL90" s="19">
        <v>23</v>
      </c>
      <c r="FM90" s="19">
        <v>47.5</v>
      </c>
      <c r="FN90" s="19">
        <v>306.5</v>
      </c>
      <c r="FO90" s="19">
        <v>33.5</v>
      </c>
      <c r="FP90" s="19">
        <v>56</v>
      </c>
      <c r="FQ90" s="19">
        <v>22</v>
      </c>
      <c r="FR90" s="19">
        <v>3.5</v>
      </c>
      <c r="FS90" s="19">
        <v>5.5</v>
      </c>
      <c r="FT90" s="19">
        <v>2</v>
      </c>
      <c r="FU90" s="19">
        <v>15</v>
      </c>
      <c r="FV90" s="19">
        <v>20</v>
      </c>
      <c r="FW90" s="19">
        <v>5.5</v>
      </c>
      <c r="FX90" s="19">
        <v>2</v>
      </c>
      <c r="FY90" s="41"/>
      <c r="FZ90" s="37">
        <f>SUM(C90:FX90)</f>
        <v>14566.5</v>
      </c>
      <c r="GA90" s="19"/>
      <c r="GB90" s="19"/>
      <c r="GC90" s="80"/>
      <c r="GD90" s="80"/>
      <c r="GE90" s="80"/>
    </row>
    <row r="91" spans="1:187" s="20" customFormat="1" x14ac:dyDescent="0.2">
      <c r="A91" s="7" t="s">
        <v>564</v>
      </c>
      <c r="B91" s="13" t="s">
        <v>565</v>
      </c>
      <c r="C91" s="19">
        <f t="shared" ref="C91:BN91" si="43">C30</f>
        <v>0</v>
      </c>
      <c r="D91" s="19">
        <f t="shared" si="43"/>
        <v>0</v>
      </c>
      <c r="E91" s="19">
        <f t="shared" si="43"/>
        <v>14</v>
      </c>
      <c r="F91" s="19">
        <f t="shared" si="43"/>
        <v>45</v>
      </c>
      <c r="G91" s="19">
        <f t="shared" si="43"/>
        <v>0</v>
      </c>
      <c r="H91" s="19">
        <f t="shared" si="43"/>
        <v>0</v>
      </c>
      <c r="I91" s="19">
        <f t="shared" si="43"/>
        <v>0</v>
      </c>
      <c r="J91" s="19">
        <f t="shared" si="43"/>
        <v>0</v>
      </c>
      <c r="K91" s="19">
        <f t="shared" si="43"/>
        <v>0</v>
      </c>
      <c r="L91" s="19">
        <f t="shared" si="43"/>
        <v>0</v>
      </c>
      <c r="M91" s="19">
        <f t="shared" si="43"/>
        <v>0</v>
      </c>
      <c r="N91" s="19">
        <f t="shared" si="43"/>
        <v>0</v>
      </c>
      <c r="O91" s="19">
        <f t="shared" si="43"/>
        <v>0</v>
      </c>
      <c r="P91" s="19">
        <f t="shared" si="43"/>
        <v>0</v>
      </c>
      <c r="Q91" s="19">
        <f t="shared" si="43"/>
        <v>39.5</v>
      </c>
      <c r="R91" s="19">
        <f t="shared" si="43"/>
        <v>0</v>
      </c>
      <c r="S91" s="19">
        <f t="shared" si="43"/>
        <v>0</v>
      </c>
      <c r="T91" s="19">
        <f t="shared" si="43"/>
        <v>0</v>
      </c>
      <c r="U91" s="19">
        <f t="shared" si="43"/>
        <v>0</v>
      </c>
      <c r="V91" s="19">
        <f t="shared" si="43"/>
        <v>0</v>
      </c>
      <c r="W91" s="19">
        <f t="shared" si="43"/>
        <v>0</v>
      </c>
      <c r="X91" s="19">
        <f t="shared" si="43"/>
        <v>0</v>
      </c>
      <c r="Y91" s="19">
        <f t="shared" si="43"/>
        <v>0</v>
      </c>
      <c r="Z91" s="19">
        <f t="shared" si="43"/>
        <v>0</v>
      </c>
      <c r="AA91" s="19">
        <f t="shared" si="43"/>
        <v>0</v>
      </c>
      <c r="AB91" s="19">
        <f t="shared" si="43"/>
        <v>0</v>
      </c>
      <c r="AC91" s="19">
        <f t="shared" si="43"/>
        <v>0</v>
      </c>
      <c r="AD91" s="19">
        <f t="shared" si="43"/>
        <v>0</v>
      </c>
      <c r="AE91" s="19">
        <f t="shared" si="43"/>
        <v>0</v>
      </c>
      <c r="AF91" s="19">
        <f t="shared" si="43"/>
        <v>0</v>
      </c>
      <c r="AG91" s="19">
        <f t="shared" si="43"/>
        <v>0</v>
      </c>
      <c r="AH91" s="19">
        <f t="shared" si="43"/>
        <v>0</v>
      </c>
      <c r="AI91" s="19">
        <f t="shared" si="43"/>
        <v>0</v>
      </c>
      <c r="AJ91" s="19">
        <f t="shared" si="43"/>
        <v>0</v>
      </c>
      <c r="AK91" s="19">
        <f t="shared" si="43"/>
        <v>0</v>
      </c>
      <c r="AL91" s="19">
        <f t="shared" si="43"/>
        <v>0</v>
      </c>
      <c r="AM91" s="19">
        <f t="shared" si="43"/>
        <v>0</v>
      </c>
      <c r="AN91" s="19">
        <f t="shared" si="43"/>
        <v>0</v>
      </c>
      <c r="AO91" s="19">
        <f t="shared" si="43"/>
        <v>0</v>
      </c>
      <c r="AP91" s="19">
        <f t="shared" si="43"/>
        <v>0</v>
      </c>
      <c r="AQ91" s="19">
        <f t="shared" si="43"/>
        <v>0</v>
      </c>
      <c r="AR91" s="19">
        <f t="shared" si="43"/>
        <v>0</v>
      </c>
      <c r="AS91" s="19">
        <f t="shared" si="43"/>
        <v>0</v>
      </c>
      <c r="AT91" s="19">
        <f t="shared" si="43"/>
        <v>0</v>
      </c>
      <c r="AU91" s="19">
        <f t="shared" si="43"/>
        <v>0</v>
      </c>
      <c r="AV91" s="19">
        <f t="shared" si="43"/>
        <v>0</v>
      </c>
      <c r="AW91" s="19">
        <f t="shared" si="43"/>
        <v>0</v>
      </c>
      <c r="AX91" s="19">
        <f t="shared" si="43"/>
        <v>0</v>
      </c>
      <c r="AY91" s="19">
        <f t="shared" si="43"/>
        <v>0</v>
      </c>
      <c r="AZ91" s="19">
        <f t="shared" si="43"/>
        <v>0</v>
      </c>
      <c r="BA91" s="19">
        <f t="shared" si="43"/>
        <v>0</v>
      </c>
      <c r="BB91" s="19">
        <f t="shared" si="43"/>
        <v>0</v>
      </c>
      <c r="BC91" s="19">
        <f t="shared" si="43"/>
        <v>0</v>
      </c>
      <c r="BD91" s="19">
        <f t="shared" si="43"/>
        <v>0</v>
      </c>
      <c r="BE91" s="19">
        <f t="shared" si="43"/>
        <v>0</v>
      </c>
      <c r="BF91" s="19">
        <f t="shared" si="43"/>
        <v>0</v>
      </c>
      <c r="BG91" s="19">
        <f t="shared" si="43"/>
        <v>0</v>
      </c>
      <c r="BH91" s="19">
        <f t="shared" si="43"/>
        <v>0</v>
      </c>
      <c r="BI91" s="19">
        <f t="shared" si="43"/>
        <v>0</v>
      </c>
      <c r="BJ91" s="19">
        <f t="shared" si="43"/>
        <v>0</v>
      </c>
      <c r="BK91" s="19">
        <f t="shared" si="43"/>
        <v>0</v>
      </c>
      <c r="BL91" s="19">
        <f t="shared" si="43"/>
        <v>0</v>
      </c>
      <c r="BM91" s="19">
        <f t="shared" si="43"/>
        <v>0</v>
      </c>
      <c r="BN91" s="19">
        <f t="shared" si="43"/>
        <v>0</v>
      </c>
      <c r="BO91" s="19">
        <f t="shared" ref="BO91:DZ91" si="44">BO30</f>
        <v>0</v>
      </c>
      <c r="BP91" s="19">
        <f t="shared" si="44"/>
        <v>0</v>
      </c>
      <c r="BQ91" s="19">
        <f t="shared" si="44"/>
        <v>0</v>
      </c>
      <c r="BR91" s="19">
        <f t="shared" si="44"/>
        <v>0</v>
      </c>
      <c r="BS91" s="19">
        <f t="shared" si="44"/>
        <v>0</v>
      </c>
      <c r="BT91" s="19">
        <f t="shared" si="44"/>
        <v>0</v>
      </c>
      <c r="BU91" s="19">
        <f t="shared" si="44"/>
        <v>0</v>
      </c>
      <c r="BV91" s="19">
        <f t="shared" si="44"/>
        <v>0</v>
      </c>
      <c r="BW91" s="19">
        <f t="shared" si="44"/>
        <v>0</v>
      </c>
      <c r="BX91" s="19">
        <f t="shared" si="44"/>
        <v>0</v>
      </c>
      <c r="BY91" s="19">
        <f t="shared" si="44"/>
        <v>0</v>
      </c>
      <c r="BZ91" s="19">
        <f t="shared" si="44"/>
        <v>0</v>
      </c>
      <c r="CA91" s="19">
        <f t="shared" si="44"/>
        <v>0</v>
      </c>
      <c r="CB91" s="19">
        <f t="shared" si="44"/>
        <v>0</v>
      </c>
      <c r="CC91" s="19">
        <f t="shared" si="44"/>
        <v>0</v>
      </c>
      <c r="CD91" s="19">
        <f t="shared" si="44"/>
        <v>0</v>
      </c>
      <c r="CE91" s="19">
        <f t="shared" si="44"/>
        <v>0</v>
      </c>
      <c r="CF91" s="19">
        <f t="shared" si="44"/>
        <v>0</v>
      </c>
      <c r="CG91" s="19">
        <f t="shared" si="44"/>
        <v>0</v>
      </c>
      <c r="CH91" s="19">
        <f t="shared" si="44"/>
        <v>0</v>
      </c>
      <c r="CI91" s="19">
        <f t="shared" si="44"/>
        <v>0</v>
      </c>
      <c r="CJ91" s="19">
        <f t="shared" si="44"/>
        <v>0</v>
      </c>
      <c r="CK91" s="19">
        <f t="shared" si="44"/>
        <v>0</v>
      </c>
      <c r="CL91" s="19">
        <f t="shared" si="44"/>
        <v>0</v>
      </c>
      <c r="CM91" s="19">
        <f t="shared" si="44"/>
        <v>0</v>
      </c>
      <c r="CN91" s="19">
        <f t="shared" si="44"/>
        <v>0</v>
      </c>
      <c r="CO91" s="19">
        <f t="shared" si="44"/>
        <v>0</v>
      </c>
      <c r="CP91" s="19">
        <f t="shared" si="44"/>
        <v>0</v>
      </c>
      <c r="CQ91" s="19">
        <f t="shared" si="44"/>
        <v>0</v>
      </c>
      <c r="CR91" s="19">
        <f t="shared" si="44"/>
        <v>0</v>
      </c>
      <c r="CS91" s="19">
        <f t="shared" si="44"/>
        <v>0</v>
      </c>
      <c r="CT91" s="19">
        <f t="shared" si="44"/>
        <v>0</v>
      </c>
      <c r="CU91" s="19">
        <f t="shared" si="44"/>
        <v>0</v>
      </c>
      <c r="CV91" s="19">
        <f t="shared" si="44"/>
        <v>0</v>
      </c>
      <c r="CW91" s="19">
        <f t="shared" si="44"/>
        <v>0</v>
      </c>
      <c r="CX91" s="19">
        <f t="shared" si="44"/>
        <v>0</v>
      </c>
      <c r="CY91" s="19">
        <f t="shared" si="44"/>
        <v>0</v>
      </c>
      <c r="CZ91" s="19">
        <f t="shared" si="44"/>
        <v>0</v>
      </c>
      <c r="DA91" s="19">
        <f t="shared" si="44"/>
        <v>0</v>
      </c>
      <c r="DB91" s="19">
        <f t="shared" si="44"/>
        <v>0</v>
      </c>
      <c r="DC91" s="19">
        <f t="shared" si="44"/>
        <v>0</v>
      </c>
      <c r="DD91" s="19">
        <f t="shared" si="44"/>
        <v>0</v>
      </c>
      <c r="DE91" s="19">
        <f t="shared" si="44"/>
        <v>0</v>
      </c>
      <c r="DF91" s="19">
        <f t="shared" si="44"/>
        <v>15</v>
      </c>
      <c r="DG91" s="19">
        <f t="shared" si="44"/>
        <v>0</v>
      </c>
      <c r="DH91" s="19">
        <f t="shared" si="44"/>
        <v>0</v>
      </c>
      <c r="DI91" s="19">
        <f t="shared" si="44"/>
        <v>0</v>
      </c>
      <c r="DJ91" s="19">
        <f t="shared" si="44"/>
        <v>0</v>
      </c>
      <c r="DK91" s="19">
        <f t="shared" si="44"/>
        <v>0</v>
      </c>
      <c r="DL91" s="19">
        <f t="shared" si="44"/>
        <v>0</v>
      </c>
      <c r="DM91" s="19">
        <f t="shared" si="44"/>
        <v>0</v>
      </c>
      <c r="DN91" s="19">
        <f t="shared" si="44"/>
        <v>0</v>
      </c>
      <c r="DO91" s="19">
        <f t="shared" si="44"/>
        <v>0</v>
      </c>
      <c r="DP91" s="19">
        <f t="shared" si="44"/>
        <v>0</v>
      </c>
      <c r="DQ91" s="19">
        <f t="shared" si="44"/>
        <v>0</v>
      </c>
      <c r="DR91" s="19">
        <f t="shared" si="44"/>
        <v>0</v>
      </c>
      <c r="DS91" s="19">
        <f t="shared" si="44"/>
        <v>0</v>
      </c>
      <c r="DT91" s="19">
        <f t="shared" si="44"/>
        <v>0</v>
      </c>
      <c r="DU91" s="19">
        <f t="shared" si="44"/>
        <v>0</v>
      </c>
      <c r="DV91" s="19">
        <f t="shared" si="44"/>
        <v>0</v>
      </c>
      <c r="DW91" s="19">
        <f t="shared" si="44"/>
        <v>0</v>
      </c>
      <c r="DX91" s="19">
        <f t="shared" si="44"/>
        <v>0</v>
      </c>
      <c r="DY91" s="19">
        <f t="shared" si="44"/>
        <v>0</v>
      </c>
      <c r="DZ91" s="19">
        <f t="shared" si="44"/>
        <v>0</v>
      </c>
      <c r="EA91" s="19">
        <f t="shared" ref="EA91:FX91" si="45">EA30</f>
        <v>0</v>
      </c>
      <c r="EB91" s="19">
        <f t="shared" si="45"/>
        <v>0</v>
      </c>
      <c r="EC91" s="19">
        <f t="shared" si="45"/>
        <v>0</v>
      </c>
      <c r="ED91" s="19">
        <f t="shared" si="45"/>
        <v>0</v>
      </c>
      <c r="EE91" s="19">
        <f t="shared" si="45"/>
        <v>0</v>
      </c>
      <c r="EF91" s="19">
        <f t="shared" si="45"/>
        <v>0</v>
      </c>
      <c r="EG91" s="19">
        <f t="shared" si="45"/>
        <v>0</v>
      </c>
      <c r="EH91" s="19">
        <f t="shared" si="45"/>
        <v>0</v>
      </c>
      <c r="EI91" s="19">
        <f t="shared" si="45"/>
        <v>0</v>
      </c>
      <c r="EJ91" s="19">
        <f t="shared" si="45"/>
        <v>0</v>
      </c>
      <c r="EK91" s="19">
        <f t="shared" si="45"/>
        <v>0</v>
      </c>
      <c r="EL91" s="19">
        <f t="shared" si="45"/>
        <v>0</v>
      </c>
      <c r="EM91" s="19">
        <f t="shared" si="45"/>
        <v>0</v>
      </c>
      <c r="EN91" s="19">
        <f t="shared" si="45"/>
        <v>0</v>
      </c>
      <c r="EO91" s="19">
        <f t="shared" si="45"/>
        <v>0</v>
      </c>
      <c r="EP91" s="19">
        <f t="shared" si="45"/>
        <v>0</v>
      </c>
      <c r="EQ91" s="19">
        <f t="shared" si="45"/>
        <v>0</v>
      </c>
      <c r="ER91" s="19">
        <f t="shared" si="45"/>
        <v>0</v>
      </c>
      <c r="ES91" s="19">
        <f t="shared" si="45"/>
        <v>0</v>
      </c>
      <c r="ET91" s="19">
        <f t="shared" si="45"/>
        <v>0</v>
      </c>
      <c r="EU91" s="19">
        <f t="shared" si="45"/>
        <v>0</v>
      </c>
      <c r="EV91" s="19">
        <f t="shared" si="45"/>
        <v>0</v>
      </c>
      <c r="EW91" s="19">
        <f t="shared" si="45"/>
        <v>0</v>
      </c>
      <c r="EX91" s="19">
        <f t="shared" si="45"/>
        <v>0</v>
      </c>
      <c r="EY91" s="19">
        <f t="shared" si="45"/>
        <v>0</v>
      </c>
      <c r="EZ91" s="19">
        <f t="shared" si="45"/>
        <v>0</v>
      </c>
      <c r="FA91" s="19">
        <f t="shared" si="45"/>
        <v>0</v>
      </c>
      <c r="FB91" s="19">
        <f t="shared" si="45"/>
        <v>0</v>
      </c>
      <c r="FC91" s="19">
        <f t="shared" si="45"/>
        <v>0</v>
      </c>
      <c r="FD91" s="19">
        <f t="shared" si="45"/>
        <v>0</v>
      </c>
      <c r="FE91" s="19">
        <f t="shared" si="45"/>
        <v>0</v>
      </c>
      <c r="FF91" s="19">
        <f t="shared" si="45"/>
        <v>0</v>
      </c>
      <c r="FG91" s="19">
        <f t="shared" si="45"/>
        <v>0</v>
      </c>
      <c r="FH91" s="19">
        <f t="shared" si="45"/>
        <v>0</v>
      </c>
      <c r="FI91" s="19">
        <f t="shared" si="45"/>
        <v>0</v>
      </c>
      <c r="FJ91" s="19">
        <f t="shared" si="45"/>
        <v>0</v>
      </c>
      <c r="FK91" s="19">
        <f t="shared" si="45"/>
        <v>0</v>
      </c>
      <c r="FL91" s="19">
        <f t="shared" si="45"/>
        <v>0</v>
      </c>
      <c r="FM91" s="19">
        <f t="shared" si="45"/>
        <v>0</v>
      </c>
      <c r="FN91" s="19">
        <f t="shared" si="45"/>
        <v>0</v>
      </c>
      <c r="FO91" s="19">
        <f t="shared" si="45"/>
        <v>0</v>
      </c>
      <c r="FP91" s="19">
        <f t="shared" si="45"/>
        <v>0</v>
      </c>
      <c r="FQ91" s="19">
        <f t="shared" si="45"/>
        <v>0</v>
      </c>
      <c r="FR91" s="19">
        <f t="shared" si="45"/>
        <v>0</v>
      </c>
      <c r="FS91" s="19">
        <f t="shared" si="45"/>
        <v>0</v>
      </c>
      <c r="FT91" s="19">
        <f t="shared" si="45"/>
        <v>0</v>
      </c>
      <c r="FU91" s="19">
        <f t="shared" si="45"/>
        <v>0</v>
      </c>
      <c r="FV91" s="19">
        <f t="shared" si="45"/>
        <v>0</v>
      </c>
      <c r="FW91" s="19">
        <f t="shared" si="45"/>
        <v>0</v>
      </c>
      <c r="FX91" s="19">
        <f t="shared" si="45"/>
        <v>0</v>
      </c>
      <c r="FY91" s="19"/>
      <c r="FZ91" s="37">
        <f>SUM(C91:FX91)</f>
        <v>113.5</v>
      </c>
      <c r="GA91" s="19"/>
      <c r="GB91" s="19"/>
      <c r="GC91" s="80"/>
      <c r="GD91" s="80"/>
      <c r="GE91" s="80"/>
    </row>
    <row r="92" spans="1:187" s="20" customFormat="1" x14ac:dyDescent="0.2">
      <c r="A92" s="7" t="s">
        <v>566</v>
      </c>
      <c r="B92" s="13" t="s">
        <v>567</v>
      </c>
      <c r="C92" s="19">
        <f>C26</f>
        <v>0</v>
      </c>
      <c r="D92" s="19">
        <f t="shared" ref="D92:BO92" si="46">D26</f>
        <v>4728.5</v>
      </c>
      <c r="E92" s="19">
        <f t="shared" si="46"/>
        <v>753</v>
      </c>
      <c r="F92" s="19">
        <f t="shared" si="46"/>
        <v>660</v>
      </c>
      <c r="G92" s="19">
        <f t="shared" si="46"/>
        <v>0</v>
      </c>
      <c r="H92" s="19">
        <f t="shared" si="46"/>
        <v>0</v>
      </c>
      <c r="I92" s="19">
        <f t="shared" si="46"/>
        <v>1061</v>
      </c>
      <c r="J92" s="19">
        <f t="shared" si="46"/>
        <v>0</v>
      </c>
      <c r="K92" s="19">
        <f t="shared" si="46"/>
        <v>0</v>
      </c>
      <c r="L92" s="19">
        <f t="shared" si="46"/>
        <v>0</v>
      </c>
      <c r="M92" s="19">
        <f t="shared" si="46"/>
        <v>0</v>
      </c>
      <c r="N92" s="19">
        <f t="shared" si="46"/>
        <v>0</v>
      </c>
      <c r="O92" s="19">
        <f t="shared" si="46"/>
        <v>0</v>
      </c>
      <c r="P92" s="19">
        <f t="shared" si="46"/>
        <v>0</v>
      </c>
      <c r="Q92" s="19">
        <f t="shared" si="46"/>
        <v>982.5</v>
      </c>
      <c r="R92" s="19">
        <f t="shared" si="46"/>
        <v>0</v>
      </c>
      <c r="S92" s="19">
        <f t="shared" si="46"/>
        <v>0</v>
      </c>
      <c r="T92" s="19">
        <f t="shared" si="46"/>
        <v>0</v>
      </c>
      <c r="U92" s="19">
        <f t="shared" si="46"/>
        <v>0</v>
      </c>
      <c r="V92" s="19">
        <f t="shared" si="46"/>
        <v>0</v>
      </c>
      <c r="W92" s="19">
        <f t="shared" si="46"/>
        <v>0</v>
      </c>
      <c r="X92" s="19">
        <f t="shared" si="46"/>
        <v>0</v>
      </c>
      <c r="Y92" s="19">
        <f t="shared" si="46"/>
        <v>0</v>
      </c>
      <c r="Z92" s="19">
        <f t="shared" si="46"/>
        <v>0</v>
      </c>
      <c r="AA92" s="19">
        <f t="shared" si="46"/>
        <v>0</v>
      </c>
      <c r="AB92" s="19">
        <f t="shared" si="46"/>
        <v>0</v>
      </c>
      <c r="AC92" s="19">
        <f t="shared" si="46"/>
        <v>0</v>
      </c>
      <c r="AD92" s="19">
        <f t="shared" si="46"/>
        <v>86</v>
      </c>
      <c r="AE92" s="19">
        <f t="shared" si="46"/>
        <v>0</v>
      </c>
      <c r="AF92" s="19">
        <f t="shared" si="46"/>
        <v>0</v>
      </c>
      <c r="AG92" s="19">
        <f t="shared" si="46"/>
        <v>0</v>
      </c>
      <c r="AH92" s="19">
        <f t="shared" si="46"/>
        <v>0</v>
      </c>
      <c r="AI92" s="19">
        <f t="shared" si="46"/>
        <v>0</v>
      </c>
      <c r="AJ92" s="19">
        <f t="shared" si="46"/>
        <v>0</v>
      </c>
      <c r="AK92" s="19">
        <f t="shared" si="46"/>
        <v>0</v>
      </c>
      <c r="AL92" s="19">
        <f t="shared" si="46"/>
        <v>0</v>
      </c>
      <c r="AM92" s="19">
        <f t="shared" si="46"/>
        <v>0</v>
      </c>
      <c r="AN92" s="19">
        <f t="shared" si="46"/>
        <v>0</v>
      </c>
      <c r="AO92" s="19">
        <f t="shared" si="46"/>
        <v>0</v>
      </c>
      <c r="AP92" s="19">
        <f t="shared" si="46"/>
        <v>0</v>
      </c>
      <c r="AQ92" s="19">
        <f t="shared" si="46"/>
        <v>0</v>
      </c>
      <c r="AR92" s="19">
        <f t="shared" si="46"/>
        <v>631</v>
      </c>
      <c r="AS92" s="19">
        <f t="shared" si="46"/>
        <v>321</v>
      </c>
      <c r="AT92" s="19">
        <f t="shared" si="46"/>
        <v>0</v>
      </c>
      <c r="AU92" s="19">
        <f t="shared" si="46"/>
        <v>0</v>
      </c>
      <c r="AV92" s="19">
        <f t="shared" si="46"/>
        <v>0</v>
      </c>
      <c r="AW92" s="19">
        <f t="shared" si="46"/>
        <v>0</v>
      </c>
      <c r="AX92" s="19">
        <f t="shared" si="46"/>
        <v>0</v>
      </c>
      <c r="AY92" s="19">
        <f t="shared" si="46"/>
        <v>0</v>
      </c>
      <c r="AZ92" s="19">
        <f t="shared" si="46"/>
        <v>0</v>
      </c>
      <c r="BA92" s="19">
        <f t="shared" si="46"/>
        <v>0</v>
      </c>
      <c r="BB92" s="19">
        <f t="shared" si="46"/>
        <v>0</v>
      </c>
      <c r="BC92" s="19">
        <f t="shared" si="46"/>
        <v>3845</v>
      </c>
      <c r="BD92" s="19">
        <f t="shared" si="46"/>
        <v>0</v>
      </c>
      <c r="BE92" s="19">
        <f t="shared" si="46"/>
        <v>0</v>
      </c>
      <c r="BF92" s="19">
        <f t="shared" si="46"/>
        <v>0</v>
      </c>
      <c r="BG92" s="19">
        <f t="shared" si="46"/>
        <v>0</v>
      </c>
      <c r="BH92" s="19">
        <f t="shared" si="46"/>
        <v>0</v>
      </c>
      <c r="BI92" s="19">
        <f t="shared" si="46"/>
        <v>0</v>
      </c>
      <c r="BJ92" s="19">
        <f t="shared" si="46"/>
        <v>0</v>
      </c>
      <c r="BK92" s="19">
        <f t="shared" si="46"/>
        <v>0</v>
      </c>
      <c r="BL92" s="19">
        <f t="shared" si="46"/>
        <v>0</v>
      </c>
      <c r="BM92" s="19">
        <f t="shared" si="46"/>
        <v>0</v>
      </c>
      <c r="BN92" s="19">
        <f t="shared" si="46"/>
        <v>0</v>
      </c>
      <c r="BO92" s="19">
        <f t="shared" si="46"/>
        <v>0</v>
      </c>
      <c r="BP92" s="19">
        <f t="shared" ref="BP92:EA92" si="47">BP26</f>
        <v>0</v>
      </c>
      <c r="BQ92" s="19">
        <f t="shared" si="47"/>
        <v>641</v>
      </c>
      <c r="BR92" s="19">
        <f t="shared" si="47"/>
        <v>0</v>
      </c>
      <c r="BS92" s="19">
        <f t="shared" si="47"/>
        <v>0</v>
      </c>
      <c r="BT92" s="19">
        <f t="shared" si="47"/>
        <v>0</v>
      </c>
      <c r="BU92" s="19">
        <f t="shared" si="47"/>
        <v>0</v>
      </c>
      <c r="BV92" s="19">
        <f t="shared" si="47"/>
        <v>0</v>
      </c>
      <c r="BW92" s="19">
        <f t="shared" si="47"/>
        <v>0</v>
      </c>
      <c r="BX92" s="19">
        <f t="shared" si="47"/>
        <v>0</v>
      </c>
      <c r="BY92" s="19">
        <f t="shared" si="47"/>
        <v>0</v>
      </c>
      <c r="BZ92" s="19">
        <f t="shared" si="47"/>
        <v>0</v>
      </c>
      <c r="CA92" s="19">
        <f t="shared" si="47"/>
        <v>0</v>
      </c>
      <c r="CB92" s="19">
        <f t="shared" si="47"/>
        <v>649</v>
      </c>
      <c r="CC92" s="19">
        <f t="shared" si="47"/>
        <v>0</v>
      </c>
      <c r="CD92" s="19">
        <f t="shared" si="47"/>
        <v>0</v>
      </c>
      <c r="CE92" s="19">
        <f t="shared" si="47"/>
        <v>0</v>
      </c>
      <c r="CF92" s="19">
        <f t="shared" si="47"/>
        <v>0</v>
      </c>
      <c r="CG92" s="19">
        <f t="shared" si="47"/>
        <v>0</v>
      </c>
      <c r="CH92" s="19">
        <f t="shared" si="47"/>
        <v>0</v>
      </c>
      <c r="CI92" s="19">
        <f t="shared" si="47"/>
        <v>0</v>
      </c>
      <c r="CJ92" s="19">
        <f t="shared" si="47"/>
        <v>0</v>
      </c>
      <c r="CK92" s="19">
        <f t="shared" si="47"/>
        <v>450.5</v>
      </c>
      <c r="CL92" s="19">
        <f t="shared" si="47"/>
        <v>0</v>
      </c>
      <c r="CM92" s="19">
        <f t="shared" si="47"/>
        <v>0</v>
      </c>
      <c r="CN92" s="19">
        <f t="shared" si="47"/>
        <v>1821.5</v>
      </c>
      <c r="CO92" s="19">
        <f t="shared" si="47"/>
        <v>0</v>
      </c>
      <c r="CP92" s="19">
        <f t="shared" si="47"/>
        <v>0</v>
      </c>
      <c r="CQ92" s="19">
        <f t="shared" si="47"/>
        <v>0</v>
      </c>
      <c r="CR92" s="19">
        <f t="shared" si="47"/>
        <v>0</v>
      </c>
      <c r="CS92" s="19">
        <f t="shared" si="47"/>
        <v>0</v>
      </c>
      <c r="CT92" s="19">
        <f t="shared" si="47"/>
        <v>0</v>
      </c>
      <c r="CU92" s="19">
        <f t="shared" si="47"/>
        <v>0</v>
      </c>
      <c r="CV92" s="19">
        <f t="shared" si="47"/>
        <v>0</v>
      </c>
      <c r="CW92" s="19">
        <f t="shared" si="47"/>
        <v>0</v>
      </c>
      <c r="CX92" s="19">
        <f t="shared" si="47"/>
        <v>0</v>
      </c>
      <c r="CY92" s="19">
        <f t="shared" si="47"/>
        <v>0</v>
      </c>
      <c r="CZ92" s="19">
        <f t="shared" si="47"/>
        <v>0</v>
      </c>
      <c r="DA92" s="19">
        <f t="shared" si="47"/>
        <v>0</v>
      </c>
      <c r="DB92" s="19">
        <f t="shared" si="47"/>
        <v>0</v>
      </c>
      <c r="DC92" s="19">
        <f t="shared" si="47"/>
        <v>0</v>
      </c>
      <c r="DD92" s="19">
        <f t="shared" si="47"/>
        <v>0</v>
      </c>
      <c r="DE92" s="19">
        <f t="shared" si="47"/>
        <v>0</v>
      </c>
      <c r="DF92" s="19">
        <f t="shared" si="47"/>
        <v>889</v>
      </c>
      <c r="DG92" s="19">
        <f t="shared" si="47"/>
        <v>0</v>
      </c>
      <c r="DH92" s="19">
        <f t="shared" si="47"/>
        <v>0</v>
      </c>
      <c r="DI92" s="19">
        <f t="shared" si="47"/>
        <v>0</v>
      </c>
      <c r="DJ92" s="19">
        <f t="shared" si="47"/>
        <v>0</v>
      </c>
      <c r="DK92" s="19">
        <f t="shared" si="47"/>
        <v>0</v>
      </c>
      <c r="DL92" s="19">
        <f t="shared" si="47"/>
        <v>0</v>
      </c>
      <c r="DM92" s="19">
        <f t="shared" si="47"/>
        <v>0</v>
      </c>
      <c r="DN92" s="19">
        <f t="shared" si="47"/>
        <v>0</v>
      </c>
      <c r="DO92" s="19">
        <f t="shared" si="47"/>
        <v>0</v>
      </c>
      <c r="DP92" s="19">
        <f t="shared" si="47"/>
        <v>0</v>
      </c>
      <c r="DQ92" s="19">
        <f t="shared" si="47"/>
        <v>0</v>
      </c>
      <c r="DR92" s="19">
        <f t="shared" si="47"/>
        <v>0</v>
      </c>
      <c r="DS92" s="19">
        <f t="shared" si="47"/>
        <v>0</v>
      </c>
      <c r="DT92" s="19">
        <f t="shared" si="47"/>
        <v>0</v>
      </c>
      <c r="DU92" s="19">
        <f t="shared" si="47"/>
        <v>0</v>
      </c>
      <c r="DV92" s="19">
        <f t="shared" si="47"/>
        <v>0</v>
      </c>
      <c r="DW92" s="19">
        <f t="shared" si="47"/>
        <v>0</v>
      </c>
      <c r="DX92" s="19">
        <f t="shared" si="47"/>
        <v>0</v>
      </c>
      <c r="DY92" s="19">
        <f t="shared" si="47"/>
        <v>0</v>
      </c>
      <c r="DZ92" s="19">
        <f t="shared" si="47"/>
        <v>0</v>
      </c>
      <c r="EA92" s="19">
        <f t="shared" si="47"/>
        <v>0</v>
      </c>
      <c r="EB92" s="19">
        <f t="shared" ref="EB92:FX92" si="48">EB26</f>
        <v>0</v>
      </c>
      <c r="EC92" s="19">
        <f t="shared" si="48"/>
        <v>0</v>
      </c>
      <c r="ED92" s="19">
        <f t="shared" si="48"/>
        <v>0</v>
      </c>
      <c r="EE92" s="19">
        <f t="shared" si="48"/>
        <v>0</v>
      </c>
      <c r="EF92" s="19">
        <f t="shared" si="48"/>
        <v>0</v>
      </c>
      <c r="EG92" s="19">
        <f t="shared" si="48"/>
        <v>0</v>
      </c>
      <c r="EH92" s="19">
        <f t="shared" si="48"/>
        <v>0</v>
      </c>
      <c r="EI92" s="19">
        <f t="shared" si="48"/>
        <v>0</v>
      </c>
      <c r="EJ92" s="19">
        <f t="shared" si="48"/>
        <v>0</v>
      </c>
      <c r="EK92" s="19">
        <f t="shared" si="48"/>
        <v>0</v>
      </c>
      <c r="EL92" s="19">
        <f t="shared" si="48"/>
        <v>0</v>
      </c>
      <c r="EM92" s="19">
        <f t="shared" si="48"/>
        <v>0</v>
      </c>
      <c r="EN92" s="19">
        <f t="shared" si="48"/>
        <v>0</v>
      </c>
      <c r="EO92" s="19">
        <f t="shared" si="48"/>
        <v>0</v>
      </c>
      <c r="EP92" s="19">
        <f t="shared" si="48"/>
        <v>0</v>
      </c>
      <c r="EQ92" s="19">
        <f t="shared" si="48"/>
        <v>120</v>
      </c>
      <c r="ER92" s="19">
        <f t="shared" si="48"/>
        <v>0</v>
      </c>
      <c r="ES92" s="19">
        <f t="shared" si="48"/>
        <v>0</v>
      </c>
      <c r="ET92" s="19">
        <f t="shared" si="48"/>
        <v>0</v>
      </c>
      <c r="EU92" s="19">
        <f t="shared" si="48"/>
        <v>0</v>
      </c>
      <c r="EV92" s="19">
        <f t="shared" si="48"/>
        <v>0</v>
      </c>
      <c r="EW92" s="19">
        <f t="shared" si="48"/>
        <v>0</v>
      </c>
      <c r="EX92" s="19">
        <f t="shared" si="48"/>
        <v>0</v>
      </c>
      <c r="EY92" s="19">
        <f t="shared" si="48"/>
        <v>0</v>
      </c>
      <c r="EZ92" s="19">
        <f t="shared" si="48"/>
        <v>0</v>
      </c>
      <c r="FA92" s="19">
        <f t="shared" si="48"/>
        <v>0</v>
      </c>
      <c r="FB92" s="19">
        <f t="shared" si="48"/>
        <v>0</v>
      </c>
      <c r="FC92" s="19">
        <f t="shared" si="48"/>
        <v>0</v>
      </c>
      <c r="FD92" s="19">
        <f t="shared" si="48"/>
        <v>0</v>
      </c>
      <c r="FE92" s="19">
        <f t="shared" si="48"/>
        <v>0</v>
      </c>
      <c r="FF92" s="19">
        <f t="shared" si="48"/>
        <v>0</v>
      </c>
      <c r="FG92" s="19">
        <f t="shared" si="48"/>
        <v>0</v>
      </c>
      <c r="FH92" s="19">
        <f t="shared" si="48"/>
        <v>0</v>
      </c>
      <c r="FI92" s="19">
        <f t="shared" si="48"/>
        <v>0</v>
      </c>
      <c r="FJ92" s="19">
        <f t="shared" si="48"/>
        <v>0</v>
      </c>
      <c r="FK92" s="19">
        <f t="shared" si="48"/>
        <v>0</v>
      </c>
      <c r="FL92" s="19">
        <f t="shared" si="48"/>
        <v>0</v>
      </c>
      <c r="FM92" s="19">
        <f t="shared" si="48"/>
        <v>0</v>
      </c>
      <c r="FN92" s="19">
        <f t="shared" si="48"/>
        <v>0</v>
      </c>
      <c r="FO92" s="19">
        <f t="shared" si="48"/>
        <v>0</v>
      </c>
      <c r="FP92" s="19">
        <f t="shared" si="48"/>
        <v>0</v>
      </c>
      <c r="FQ92" s="19">
        <f t="shared" si="48"/>
        <v>0</v>
      </c>
      <c r="FR92" s="19">
        <f t="shared" si="48"/>
        <v>0</v>
      </c>
      <c r="FS92" s="19">
        <f t="shared" si="48"/>
        <v>0</v>
      </c>
      <c r="FT92" s="19">
        <f t="shared" si="48"/>
        <v>0</v>
      </c>
      <c r="FU92" s="19">
        <f t="shared" si="48"/>
        <v>0</v>
      </c>
      <c r="FV92" s="19">
        <f t="shared" si="48"/>
        <v>0</v>
      </c>
      <c r="FW92" s="19">
        <f t="shared" si="48"/>
        <v>0</v>
      </c>
      <c r="FX92" s="19">
        <f t="shared" si="48"/>
        <v>0</v>
      </c>
      <c r="FY92" s="19"/>
      <c r="FZ92" s="19"/>
      <c r="GA92" s="17"/>
      <c r="GB92" s="17"/>
      <c r="GC92" s="17"/>
      <c r="GD92" s="17"/>
      <c r="GE92" s="17"/>
    </row>
    <row r="93" spans="1:187" s="20" customFormat="1" x14ac:dyDescent="0.2">
      <c r="A93" s="7" t="s">
        <v>568</v>
      </c>
      <c r="B93" s="13" t="s">
        <v>569</v>
      </c>
      <c r="C93" s="19">
        <f>ROUND(C28*2*$A$79,2)</f>
        <v>0</v>
      </c>
      <c r="D93" s="19">
        <f t="shared" ref="D93:BO93" si="49">ROUND(D28*2*$A$79,2)</f>
        <v>0.24</v>
      </c>
      <c r="E93" s="19">
        <f t="shared" si="49"/>
        <v>0</v>
      </c>
      <c r="F93" s="19">
        <f t="shared" si="49"/>
        <v>0</v>
      </c>
      <c r="G93" s="19">
        <f t="shared" si="49"/>
        <v>0</v>
      </c>
      <c r="H93" s="19">
        <f t="shared" si="49"/>
        <v>0</v>
      </c>
      <c r="I93" s="19">
        <f t="shared" si="49"/>
        <v>0</v>
      </c>
      <c r="J93" s="19">
        <f t="shared" si="49"/>
        <v>0</v>
      </c>
      <c r="K93" s="19">
        <f t="shared" si="49"/>
        <v>0</v>
      </c>
      <c r="L93" s="19">
        <f t="shared" si="49"/>
        <v>0</v>
      </c>
      <c r="M93" s="19">
        <f t="shared" si="49"/>
        <v>0</v>
      </c>
      <c r="N93" s="19">
        <f t="shared" si="49"/>
        <v>0</v>
      </c>
      <c r="O93" s="19">
        <f t="shared" si="49"/>
        <v>0</v>
      </c>
      <c r="P93" s="19">
        <f t="shared" si="49"/>
        <v>0</v>
      </c>
      <c r="Q93" s="19">
        <f t="shared" si="49"/>
        <v>0</v>
      </c>
      <c r="R93" s="19">
        <f t="shared" si="49"/>
        <v>0</v>
      </c>
      <c r="S93" s="19">
        <f t="shared" si="49"/>
        <v>0</v>
      </c>
      <c r="T93" s="19">
        <f t="shared" si="49"/>
        <v>0</v>
      </c>
      <c r="U93" s="19">
        <f t="shared" si="49"/>
        <v>0</v>
      </c>
      <c r="V93" s="19">
        <f t="shared" si="49"/>
        <v>0</v>
      </c>
      <c r="W93" s="19">
        <f t="shared" si="49"/>
        <v>0</v>
      </c>
      <c r="X93" s="19">
        <f t="shared" si="49"/>
        <v>0</v>
      </c>
      <c r="Y93" s="19">
        <f t="shared" si="49"/>
        <v>0</v>
      </c>
      <c r="Z93" s="19">
        <f t="shared" si="49"/>
        <v>0</v>
      </c>
      <c r="AA93" s="19">
        <f t="shared" si="49"/>
        <v>0</v>
      </c>
      <c r="AB93" s="19">
        <f t="shared" si="49"/>
        <v>0</v>
      </c>
      <c r="AC93" s="19">
        <f t="shared" si="49"/>
        <v>0</v>
      </c>
      <c r="AD93" s="19">
        <f t="shared" si="49"/>
        <v>0</v>
      </c>
      <c r="AE93" s="19">
        <f t="shared" si="49"/>
        <v>0</v>
      </c>
      <c r="AF93" s="19">
        <f t="shared" si="49"/>
        <v>0</v>
      </c>
      <c r="AG93" s="19">
        <f t="shared" si="49"/>
        <v>0</v>
      </c>
      <c r="AH93" s="19">
        <f t="shared" si="49"/>
        <v>0</v>
      </c>
      <c r="AI93" s="19">
        <f t="shared" si="49"/>
        <v>0</v>
      </c>
      <c r="AJ93" s="19">
        <f t="shared" si="49"/>
        <v>0</v>
      </c>
      <c r="AK93" s="19">
        <f t="shared" si="49"/>
        <v>0</v>
      </c>
      <c r="AL93" s="19">
        <f t="shared" si="49"/>
        <v>0</v>
      </c>
      <c r="AM93" s="19">
        <f t="shared" si="49"/>
        <v>0</v>
      </c>
      <c r="AN93" s="19">
        <f t="shared" si="49"/>
        <v>0</v>
      </c>
      <c r="AO93" s="19">
        <f t="shared" si="49"/>
        <v>0</v>
      </c>
      <c r="AP93" s="19">
        <f t="shared" si="49"/>
        <v>0</v>
      </c>
      <c r="AQ93" s="19">
        <f t="shared" si="49"/>
        <v>0</v>
      </c>
      <c r="AR93" s="19">
        <f t="shared" si="49"/>
        <v>0</v>
      </c>
      <c r="AS93" s="19">
        <f t="shared" si="49"/>
        <v>0</v>
      </c>
      <c r="AT93" s="19">
        <f t="shared" si="49"/>
        <v>0</v>
      </c>
      <c r="AU93" s="19">
        <f t="shared" si="49"/>
        <v>0</v>
      </c>
      <c r="AV93" s="19">
        <f t="shared" si="49"/>
        <v>0</v>
      </c>
      <c r="AW93" s="19">
        <f t="shared" si="49"/>
        <v>0</v>
      </c>
      <c r="AX93" s="19">
        <f t="shared" si="49"/>
        <v>0</v>
      </c>
      <c r="AY93" s="19">
        <f t="shared" si="49"/>
        <v>0</v>
      </c>
      <c r="AZ93" s="19">
        <f t="shared" si="49"/>
        <v>0</v>
      </c>
      <c r="BA93" s="19">
        <f t="shared" si="49"/>
        <v>0</v>
      </c>
      <c r="BB93" s="19">
        <f t="shared" si="49"/>
        <v>0</v>
      </c>
      <c r="BC93" s="19">
        <f t="shared" si="49"/>
        <v>5.04</v>
      </c>
      <c r="BD93" s="19">
        <f t="shared" si="49"/>
        <v>0</v>
      </c>
      <c r="BE93" s="19">
        <f t="shared" si="49"/>
        <v>0</v>
      </c>
      <c r="BF93" s="19">
        <f t="shared" si="49"/>
        <v>0</v>
      </c>
      <c r="BG93" s="19">
        <f t="shared" si="49"/>
        <v>0</v>
      </c>
      <c r="BH93" s="19">
        <f t="shared" si="49"/>
        <v>0</v>
      </c>
      <c r="BI93" s="19">
        <f t="shared" si="49"/>
        <v>0</v>
      </c>
      <c r="BJ93" s="19">
        <f t="shared" si="49"/>
        <v>0</v>
      </c>
      <c r="BK93" s="19">
        <f t="shared" si="49"/>
        <v>0</v>
      </c>
      <c r="BL93" s="19">
        <f t="shared" si="49"/>
        <v>0</v>
      </c>
      <c r="BM93" s="19">
        <f t="shared" si="49"/>
        <v>0</v>
      </c>
      <c r="BN93" s="19">
        <f t="shared" si="49"/>
        <v>0</v>
      </c>
      <c r="BO93" s="19">
        <f t="shared" si="49"/>
        <v>0</v>
      </c>
      <c r="BP93" s="19">
        <f t="shared" ref="BP93:EA93" si="50">ROUND(BP28*2*$A$79,2)</f>
        <v>0</v>
      </c>
      <c r="BQ93" s="19">
        <f t="shared" si="50"/>
        <v>0.16</v>
      </c>
      <c r="BR93" s="19">
        <f t="shared" si="50"/>
        <v>0</v>
      </c>
      <c r="BS93" s="19">
        <f t="shared" si="50"/>
        <v>0</v>
      </c>
      <c r="BT93" s="19">
        <f t="shared" si="50"/>
        <v>0</v>
      </c>
      <c r="BU93" s="19">
        <f t="shared" si="50"/>
        <v>0</v>
      </c>
      <c r="BV93" s="19">
        <f t="shared" si="50"/>
        <v>0</v>
      </c>
      <c r="BW93" s="19">
        <f t="shared" si="50"/>
        <v>0</v>
      </c>
      <c r="BX93" s="19">
        <f t="shared" si="50"/>
        <v>0</v>
      </c>
      <c r="BY93" s="19">
        <f t="shared" si="50"/>
        <v>0</v>
      </c>
      <c r="BZ93" s="19">
        <f t="shared" si="50"/>
        <v>0</v>
      </c>
      <c r="CA93" s="19">
        <f t="shared" si="50"/>
        <v>0</v>
      </c>
      <c r="CB93" s="19">
        <f t="shared" si="50"/>
        <v>4.6399999999999997</v>
      </c>
      <c r="CC93" s="19">
        <f t="shared" si="50"/>
        <v>0</v>
      </c>
      <c r="CD93" s="19">
        <f t="shared" si="50"/>
        <v>0</v>
      </c>
      <c r="CE93" s="19">
        <f t="shared" si="50"/>
        <v>0</v>
      </c>
      <c r="CF93" s="19">
        <f t="shared" si="50"/>
        <v>0</v>
      </c>
      <c r="CG93" s="19">
        <f t="shared" si="50"/>
        <v>0</v>
      </c>
      <c r="CH93" s="19">
        <f t="shared" si="50"/>
        <v>0</v>
      </c>
      <c r="CI93" s="19">
        <f t="shared" si="50"/>
        <v>0</v>
      </c>
      <c r="CJ93" s="19">
        <f t="shared" si="50"/>
        <v>0</v>
      </c>
      <c r="CK93" s="19">
        <f t="shared" si="50"/>
        <v>0</v>
      </c>
      <c r="CL93" s="19">
        <f t="shared" si="50"/>
        <v>0</v>
      </c>
      <c r="CM93" s="19">
        <f t="shared" si="50"/>
        <v>0</v>
      </c>
      <c r="CN93" s="19">
        <f t="shared" si="50"/>
        <v>2.08</v>
      </c>
      <c r="CO93" s="19">
        <f t="shared" si="50"/>
        <v>0</v>
      </c>
      <c r="CP93" s="19">
        <f t="shared" si="50"/>
        <v>0</v>
      </c>
      <c r="CQ93" s="19">
        <f t="shared" si="50"/>
        <v>0</v>
      </c>
      <c r="CR93" s="19">
        <f t="shared" si="50"/>
        <v>0</v>
      </c>
      <c r="CS93" s="19">
        <f t="shared" si="50"/>
        <v>0</v>
      </c>
      <c r="CT93" s="19">
        <f t="shared" si="50"/>
        <v>0</v>
      </c>
      <c r="CU93" s="19">
        <f t="shared" si="50"/>
        <v>0</v>
      </c>
      <c r="CV93" s="19">
        <f t="shared" si="50"/>
        <v>0</v>
      </c>
      <c r="CW93" s="19">
        <f t="shared" si="50"/>
        <v>0</v>
      </c>
      <c r="CX93" s="19">
        <f t="shared" si="50"/>
        <v>0</v>
      </c>
      <c r="CY93" s="19">
        <f t="shared" si="50"/>
        <v>0</v>
      </c>
      <c r="CZ93" s="19">
        <f t="shared" si="50"/>
        <v>0</v>
      </c>
      <c r="DA93" s="19">
        <f t="shared" si="50"/>
        <v>0</v>
      </c>
      <c r="DB93" s="19">
        <f t="shared" si="50"/>
        <v>0</v>
      </c>
      <c r="DC93" s="19">
        <f t="shared" si="50"/>
        <v>0</v>
      </c>
      <c r="DD93" s="19">
        <f t="shared" si="50"/>
        <v>0</v>
      </c>
      <c r="DE93" s="19">
        <f t="shared" si="50"/>
        <v>0</v>
      </c>
      <c r="DF93" s="19">
        <f t="shared" si="50"/>
        <v>2.56</v>
      </c>
      <c r="DG93" s="19">
        <f t="shared" si="50"/>
        <v>0</v>
      </c>
      <c r="DH93" s="19">
        <f t="shared" si="50"/>
        <v>0</v>
      </c>
      <c r="DI93" s="19">
        <f t="shared" si="50"/>
        <v>0</v>
      </c>
      <c r="DJ93" s="19">
        <f t="shared" si="50"/>
        <v>0</v>
      </c>
      <c r="DK93" s="19">
        <f t="shared" si="50"/>
        <v>0</v>
      </c>
      <c r="DL93" s="19">
        <f t="shared" si="50"/>
        <v>0</v>
      </c>
      <c r="DM93" s="19">
        <f t="shared" si="50"/>
        <v>0</v>
      </c>
      <c r="DN93" s="19">
        <f t="shared" si="50"/>
        <v>0</v>
      </c>
      <c r="DO93" s="19">
        <f t="shared" si="50"/>
        <v>0</v>
      </c>
      <c r="DP93" s="19">
        <f t="shared" si="50"/>
        <v>0</v>
      </c>
      <c r="DQ93" s="19">
        <f t="shared" si="50"/>
        <v>0</v>
      </c>
      <c r="DR93" s="19">
        <f t="shared" si="50"/>
        <v>0</v>
      </c>
      <c r="DS93" s="19">
        <f t="shared" si="50"/>
        <v>0</v>
      </c>
      <c r="DT93" s="19">
        <f t="shared" si="50"/>
        <v>0</v>
      </c>
      <c r="DU93" s="19">
        <f t="shared" si="50"/>
        <v>0</v>
      </c>
      <c r="DV93" s="19">
        <f t="shared" si="50"/>
        <v>0</v>
      </c>
      <c r="DW93" s="19">
        <f t="shared" si="50"/>
        <v>0</v>
      </c>
      <c r="DX93" s="19">
        <f t="shared" si="50"/>
        <v>0</v>
      </c>
      <c r="DY93" s="19">
        <f t="shared" si="50"/>
        <v>0</v>
      </c>
      <c r="DZ93" s="19">
        <f t="shared" si="50"/>
        <v>0</v>
      </c>
      <c r="EA93" s="19">
        <f t="shared" si="50"/>
        <v>0</v>
      </c>
      <c r="EB93" s="19">
        <f t="shared" ref="EB93:FX93" si="51">ROUND(EB28*2*$A$79,2)</f>
        <v>0</v>
      </c>
      <c r="EC93" s="19">
        <f t="shared" si="51"/>
        <v>0</v>
      </c>
      <c r="ED93" s="19">
        <f t="shared" si="51"/>
        <v>0</v>
      </c>
      <c r="EE93" s="19">
        <f t="shared" si="51"/>
        <v>0</v>
      </c>
      <c r="EF93" s="19">
        <f t="shared" si="51"/>
        <v>0</v>
      </c>
      <c r="EG93" s="19">
        <f t="shared" si="51"/>
        <v>0</v>
      </c>
      <c r="EH93" s="19">
        <f t="shared" si="51"/>
        <v>0</v>
      </c>
      <c r="EI93" s="19">
        <f t="shared" si="51"/>
        <v>0</v>
      </c>
      <c r="EJ93" s="19">
        <f t="shared" si="51"/>
        <v>0</v>
      </c>
      <c r="EK93" s="19">
        <f t="shared" si="51"/>
        <v>0</v>
      </c>
      <c r="EL93" s="19">
        <f t="shared" si="51"/>
        <v>0</v>
      </c>
      <c r="EM93" s="19">
        <f t="shared" si="51"/>
        <v>0</v>
      </c>
      <c r="EN93" s="19">
        <f t="shared" si="51"/>
        <v>0</v>
      </c>
      <c r="EO93" s="19">
        <f t="shared" si="51"/>
        <v>0</v>
      </c>
      <c r="EP93" s="19">
        <f t="shared" si="51"/>
        <v>0</v>
      </c>
      <c r="EQ93" s="19">
        <f t="shared" si="51"/>
        <v>0</v>
      </c>
      <c r="ER93" s="19">
        <f t="shared" si="51"/>
        <v>0</v>
      </c>
      <c r="ES93" s="19">
        <f t="shared" si="51"/>
        <v>0</v>
      </c>
      <c r="ET93" s="19">
        <f t="shared" si="51"/>
        <v>0</v>
      </c>
      <c r="EU93" s="19">
        <f t="shared" si="51"/>
        <v>0</v>
      </c>
      <c r="EV93" s="19">
        <f t="shared" si="51"/>
        <v>0</v>
      </c>
      <c r="EW93" s="19">
        <f t="shared" si="51"/>
        <v>0</v>
      </c>
      <c r="EX93" s="19">
        <f t="shared" si="51"/>
        <v>0</v>
      </c>
      <c r="EY93" s="19">
        <f t="shared" si="51"/>
        <v>0</v>
      </c>
      <c r="EZ93" s="19">
        <f t="shared" si="51"/>
        <v>0</v>
      </c>
      <c r="FA93" s="19">
        <f t="shared" si="51"/>
        <v>0</v>
      </c>
      <c r="FB93" s="19">
        <f t="shared" si="51"/>
        <v>0</v>
      </c>
      <c r="FC93" s="19">
        <f t="shared" si="51"/>
        <v>0</v>
      </c>
      <c r="FD93" s="19">
        <f t="shared" si="51"/>
        <v>0</v>
      </c>
      <c r="FE93" s="19">
        <f t="shared" si="51"/>
        <v>0</v>
      </c>
      <c r="FF93" s="19">
        <f t="shared" si="51"/>
        <v>0</v>
      </c>
      <c r="FG93" s="19">
        <f t="shared" si="51"/>
        <v>0</v>
      </c>
      <c r="FH93" s="19">
        <f t="shared" si="51"/>
        <v>0</v>
      </c>
      <c r="FI93" s="19">
        <f t="shared" si="51"/>
        <v>0</v>
      </c>
      <c r="FJ93" s="19">
        <f t="shared" si="51"/>
        <v>0</v>
      </c>
      <c r="FK93" s="19">
        <f t="shared" si="51"/>
        <v>0</v>
      </c>
      <c r="FL93" s="19">
        <f t="shared" si="51"/>
        <v>0</v>
      </c>
      <c r="FM93" s="19">
        <f t="shared" si="51"/>
        <v>0</v>
      </c>
      <c r="FN93" s="19">
        <f t="shared" si="51"/>
        <v>0</v>
      </c>
      <c r="FO93" s="19">
        <f t="shared" si="51"/>
        <v>0</v>
      </c>
      <c r="FP93" s="19">
        <f t="shared" si="51"/>
        <v>0</v>
      </c>
      <c r="FQ93" s="19">
        <f t="shared" si="51"/>
        <v>0</v>
      </c>
      <c r="FR93" s="19">
        <f t="shared" si="51"/>
        <v>0</v>
      </c>
      <c r="FS93" s="19">
        <f t="shared" si="51"/>
        <v>0</v>
      </c>
      <c r="FT93" s="19">
        <f t="shared" si="51"/>
        <v>0</v>
      </c>
      <c r="FU93" s="19">
        <f t="shared" si="51"/>
        <v>0</v>
      </c>
      <c r="FV93" s="19">
        <f t="shared" si="51"/>
        <v>0</v>
      </c>
      <c r="FW93" s="19">
        <f t="shared" si="51"/>
        <v>0</v>
      </c>
      <c r="FX93" s="19">
        <f t="shared" si="51"/>
        <v>0</v>
      </c>
      <c r="FY93" s="19"/>
      <c r="FZ93" s="19">
        <f>SUM(C93:FY93)</f>
        <v>14.72</v>
      </c>
      <c r="GA93" s="17"/>
      <c r="GB93" s="17"/>
      <c r="GC93" s="19"/>
      <c r="GD93" s="19"/>
      <c r="GE93" s="19"/>
    </row>
    <row r="94" spans="1:187" s="20" customFormat="1" x14ac:dyDescent="0.2">
      <c r="A94" s="7" t="s">
        <v>570</v>
      </c>
      <c r="B94" s="13" t="s">
        <v>571</v>
      </c>
      <c r="C94" s="29">
        <f>ROUND(IF(AND((C86+C89+C90+C91+C92+C93)&lt;50,(C9=0)),50,(C86+C89+C90+C91+C92+C93)),1)</f>
        <v>6590.5</v>
      </c>
      <c r="D94" s="29">
        <f t="shared" ref="D94:BO94" si="52">ROUND(IF(AND((D86+D89+D90+D91+D92+D93)&lt;50,(D9=0)),50,(D86+D89+D90+D91+D92+D93)),1)</f>
        <v>42590.400000000001</v>
      </c>
      <c r="E94" s="29">
        <f t="shared" si="52"/>
        <v>7645.4</v>
      </c>
      <c r="F94" s="29">
        <f t="shared" si="52"/>
        <v>19531.599999999999</v>
      </c>
      <c r="G94" s="29">
        <f t="shared" si="52"/>
        <v>1081</v>
      </c>
      <c r="H94" s="29">
        <f t="shared" si="52"/>
        <v>1029</v>
      </c>
      <c r="I94" s="29">
        <f t="shared" si="52"/>
        <v>10256.299999999999</v>
      </c>
      <c r="J94" s="29">
        <f t="shared" si="52"/>
        <v>2430.3000000000002</v>
      </c>
      <c r="K94" s="29">
        <f t="shared" si="52"/>
        <v>290.89999999999998</v>
      </c>
      <c r="L94" s="29">
        <f t="shared" si="52"/>
        <v>2621.8</v>
      </c>
      <c r="M94" s="29">
        <f t="shared" si="52"/>
        <v>1354.5</v>
      </c>
      <c r="N94" s="29">
        <f t="shared" si="52"/>
        <v>54521.599999999999</v>
      </c>
      <c r="O94" s="29">
        <f t="shared" si="52"/>
        <v>14792.1</v>
      </c>
      <c r="P94" s="29">
        <f t="shared" si="52"/>
        <v>223.5</v>
      </c>
      <c r="Q94" s="29">
        <f t="shared" si="52"/>
        <v>40470.699999999997</v>
      </c>
      <c r="R94" s="29">
        <f t="shared" si="52"/>
        <v>519.1</v>
      </c>
      <c r="S94" s="29">
        <f t="shared" si="52"/>
        <v>1713.3</v>
      </c>
      <c r="T94" s="29">
        <f t="shared" si="52"/>
        <v>148</v>
      </c>
      <c r="U94" s="29">
        <f t="shared" si="52"/>
        <v>54.5</v>
      </c>
      <c r="V94" s="29">
        <f t="shared" si="52"/>
        <v>293</v>
      </c>
      <c r="W94" s="29">
        <f t="shared" si="52"/>
        <v>81.7</v>
      </c>
      <c r="X94" s="29">
        <f t="shared" si="52"/>
        <v>50</v>
      </c>
      <c r="Y94" s="29">
        <f t="shared" si="52"/>
        <v>502.8</v>
      </c>
      <c r="Z94" s="29">
        <f t="shared" si="52"/>
        <v>242.2</v>
      </c>
      <c r="AA94" s="29">
        <f t="shared" si="52"/>
        <v>31300.799999999999</v>
      </c>
      <c r="AB94" s="29">
        <f t="shared" si="52"/>
        <v>30231.4</v>
      </c>
      <c r="AC94" s="29">
        <f t="shared" si="52"/>
        <v>1035.5</v>
      </c>
      <c r="AD94" s="29">
        <f t="shared" si="52"/>
        <v>1379</v>
      </c>
      <c r="AE94" s="29">
        <f t="shared" si="52"/>
        <v>107.7</v>
      </c>
      <c r="AF94" s="29">
        <f t="shared" si="52"/>
        <v>185.5</v>
      </c>
      <c r="AG94" s="29">
        <f t="shared" si="52"/>
        <v>752.5</v>
      </c>
      <c r="AH94" s="29">
        <f t="shared" si="52"/>
        <v>1105.5</v>
      </c>
      <c r="AI94" s="29">
        <f t="shared" si="52"/>
        <v>361.1</v>
      </c>
      <c r="AJ94" s="29">
        <f t="shared" si="52"/>
        <v>182.6</v>
      </c>
      <c r="AK94" s="29">
        <f t="shared" si="52"/>
        <v>225.1</v>
      </c>
      <c r="AL94" s="29">
        <f t="shared" si="52"/>
        <v>278.89999999999998</v>
      </c>
      <c r="AM94" s="29">
        <f t="shared" si="52"/>
        <v>458.7</v>
      </c>
      <c r="AN94" s="29">
        <f t="shared" si="52"/>
        <v>373.5</v>
      </c>
      <c r="AO94" s="29">
        <f t="shared" si="52"/>
        <v>4807.8</v>
      </c>
      <c r="AP94" s="29">
        <f t="shared" si="52"/>
        <v>90857.2</v>
      </c>
      <c r="AQ94" s="29">
        <f t="shared" si="52"/>
        <v>239.3</v>
      </c>
      <c r="AR94" s="29">
        <f t="shared" si="52"/>
        <v>64110.2</v>
      </c>
      <c r="AS94" s="29">
        <f t="shared" si="52"/>
        <v>7051</v>
      </c>
      <c r="AT94" s="29">
        <f t="shared" si="52"/>
        <v>2308.1</v>
      </c>
      <c r="AU94" s="29">
        <f t="shared" si="52"/>
        <v>254.3</v>
      </c>
      <c r="AV94" s="29">
        <f t="shared" si="52"/>
        <v>320</v>
      </c>
      <c r="AW94" s="29">
        <f t="shared" si="52"/>
        <v>232.5</v>
      </c>
      <c r="AX94" s="29">
        <f t="shared" si="52"/>
        <v>50</v>
      </c>
      <c r="AY94" s="29">
        <f t="shared" si="52"/>
        <v>455.5</v>
      </c>
      <c r="AZ94" s="29">
        <f t="shared" si="52"/>
        <v>11800.5</v>
      </c>
      <c r="BA94" s="29">
        <f t="shared" si="52"/>
        <v>9380.7000000000007</v>
      </c>
      <c r="BB94" s="29">
        <f t="shared" si="52"/>
        <v>8311.5</v>
      </c>
      <c r="BC94" s="29">
        <f t="shared" si="52"/>
        <v>30296.9</v>
      </c>
      <c r="BD94" s="29">
        <f t="shared" si="52"/>
        <v>5175.3</v>
      </c>
      <c r="BE94" s="29">
        <f t="shared" si="52"/>
        <v>1432.5</v>
      </c>
      <c r="BF94" s="29">
        <f t="shared" si="52"/>
        <v>24781.4</v>
      </c>
      <c r="BG94" s="29">
        <f t="shared" si="52"/>
        <v>1087.5</v>
      </c>
      <c r="BH94" s="29">
        <f t="shared" si="52"/>
        <v>596.4</v>
      </c>
      <c r="BI94" s="29">
        <f t="shared" si="52"/>
        <v>246.7</v>
      </c>
      <c r="BJ94" s="29">
        <f t="shared" si="52"/>
        <v>6514.2</v>
      </c>
      <c r="BK94" s="29">
        <f t="shared" si="52"/>
        <v>17581.400000000001</v>
      </c>
      <c r="BL94" s="29">
        <f t="shared" si="52"/>
        <v>199</v>
      </c>
      <c r="BM94" s="29">
        <f t="shared" si="52"/>
        <v>284.8</v>
      </c>
      <c r="BN94" s="29">
        <f t="shared" si="52"/>
        <v>3726.2</v>
      </c>
      <c r="BO94" s="29">
        <f t="shared" si="52"/>
        <v>1373.3</v>
      </c>
      <c r="BP94" s="29">
        <f t="shared" ref="BP94:EA94" si="53">ROUND(IF(AND((BP86+BP89+BP90+BP91+BP92+BP93)&lt;50,(BP9=0)),50,(BP86+BP89+BP90+BP91+BP92+BP93)),1)</f>
        <v>218</v>
      </c>
      <c r="BQ94" s="29">
        <f t="shared" si="53"/>
        <v>6284.6</v>
      </c>
      <c r="BR94" s="29">
        <f t="shared" si="53"/>
        <v>4837.2</v>
      </c>
      <c r="BS94" s="29">
        <f t="shared" si="53"/>
        <v>1282</v>
      </c>
      <c r="BT94" s="29">
        <f t="shared" si="53"/>
        <v>461</v>
      </c>
      <c r="BU94" s="29">
        <f t="shared" si="53"/>
        <v>445.5</v>
      </c>
      <c r="BV94" s="29">
        <f t="shared" si="53"/>
        <v>1330.5</v>
      </c>
      <c r="BW94" s="29">
        <f t="shared" si="53"/>
        <v>2061.5</v>
      </c>
      <c r="BX94" s="29">
        <f t="shared" si="53"/>
        <v>88.6</v>
      </c>
      <c r="BY94" s="29">
        <f t="shared" si="53"/>
        <v>529.1</v>
      </c>
      <c r="BZ94" s="29">
        <f t="shared" si="53"/>
        <v>213.4</v>
      </c>
      <c r="CA94" s="29">
        <f t="shared" si="53"/>
        <v>172.2</v>
      </c>
      <c r="CB94" s="29">
        <f t="shared" si="53"/>
        <v>82545.7</v>
      </c>
      <c r="CC94" s="29">
        <f t="shared" si="53"/>
        <v>178.5</v>
      </c>
      <c r="CD94" s="29">
        <f t="shared" si="53"/>
        <v>55.3</v>
      </c>
      <c r="CE94" s="29">
        <f t="shared" si="53"/>
        <v>161</v>
      </c>
      <c r="CF94" s="29">
        <f t="shared" si="53"/>
        <v>119.5</v>
      </c>
      <c r="CG94" s="29">
        <f t="shared" si="53"/>
        <v>220</v>
      </c>
      <c r="CH94" s="29">
        <f t="shared" si="53"/>
        <v>116.5</v>
      </c>
      <c r="CI94" s="29">
        <f t="shared" si="53"/>
        <v>737.9</v>
      </c>
      <c r="CJ94" s="29">
        <f t="shared" si="53"/>
        <v>1045</v>
      </c>
      <c r="CK94" s="29">
        <f t="shared" si="53"/>
        <v>5060.7</v>
      </c>
      <c r="CL94" s="29">
        <f t="shared" si="53"/>
        <v>1393.5</v>
      </c>
      <c r="CM94" s="29">
        <f t="shared" si="53"/>
        <v>834</v>
      </c>
      <c r="CN94" s="29">
        <f t="shared" si="53"/>
        <v>31428.3</v>
      </c>
      <c r="CO94" s="29">
        <f t="shared" si="53"/>
        <v>15521.9</v>
      </c>
      <c r="CP94" s="29">
        <f t="shared" si="53"/>
        <v>1094.0999999999999</v>
      </c>
      <c r="CQ94" s="29">
        <f t="shared" si="53"/>
        <v>1023.3</v>
      </c>
      <c r="CR94" s="29">
        <f t="shared" si="53"/>
        <v>190.5</v>
      </c>
      <c r="CS94" s="29">
        <f t="shared" si="53"/>
        <v>374</v>
      </c>
      <c r="CT94" s="29">
        <f t="shared" si="53"/>
        <v>117.4</v>
      </c>
      <c r="CU94" s="29">
        <f t="shared" si="53"/>
        <v>76.2</v>
      </c>
      <c r="CV94" s="29">
        <f t="shared" si="53"/>
        <v>50</v>
      </c>
      <c r="CW94" s="29">
        <f t="shared" si="53"/>
        <v>200.5</v>
      </c>
      <c r="CX94" s="29">
        <f t="shared" si="53"/>
        <v>500.2</v>
      </c>
      <c r="CY94" s="29">
        <f t="shared" si="53"/>
        <v>50</v>
      </c>
      <c r="CZ94" s="29">
        <f t="shared" si="53"/>
        <v>2188.5</v>
      </c>
      <c r="DA94" s="29">
        <f t="shared" si="53"/>
        <v>197.5</v>
      </c>
      <c r="DB94" s="29">
        <f t="shared" si="53"/>
        <v>308.89999999999998</v>
      </c>
      <c r="DC94" s="29">
        <f t="shared" si="53"/>
        <v>158</v>
      </c>
      <c r="DD94" s="29">
        <f t="shared" si="53"/>
        <v>164.3</v>
      </c>
      <c r="DE94" s="29">
        <f t="shared" si="53"/>
        <v>430.5</v>
      </c>
      <c r="DF94" s="29">
        <f t="shared" si="53"/>
        <v>22314.1</v>
      </c>
      <c r="DG94" s="29">
        <f t="shared" si="53"/>
        <v>92.3</v>
      </c>
      <c r="DH94" s="29">
        <f t="shared" si="53"/>
        <v>2141.4</v>
      </c>
      <c r="DI94" s="29">
        <f t="shared" si="53"/>
        <v>2764</v>
      </c>
      <c r="DJ94" s="29">
        <f t="shared" si="53"/>
        <v>689.1</v>
      </c>
      <c r="DK94" s="29">
        <f t="shared" si="53"/>
        <v>481.5</v>
      </c>
      <c r="DL94" s="29">
        <f t="shared" si="53"/>
        <v>5998.9</v>
      </c>
      <c r="DM94" s="29">
        <f t="shared" si="53"/>
        <v>267.2</v>
      </c>
      <c r="DN94" s="29">
        <f t="shared" si="53"/>
        <v>1488.2</v>
      </c>
      <c r="DO94" s="29">
        <f t="shared" si="53"/>
        <v>3326.5</v>
      </c>
      <c r="DP94" s="29">
        <f t="shared" si="53"/>
        <v>205.4</v>
      </c>
      <c r="DQ94" s="29">
        <f t="shared" si="53"/>
        <v>688</v>
      </c>
      <c r="DR94" s="29">
        <f t="shared" si="53"/>
        <v>1475</v>
      </c>
      <c r="DS94" s="29">
        <f t="shared" si="53"/>
        <v>813.9</v>
      </c>
      <c r="DT94" s="29">
        <f t="shared" si="53"/>
        <v>167</v>
      </c>
      <c r="DU94" s="29">
        <f t="shared" si="53"/>
        <v>391.5</v>
      </c>
      <c r="DV94" s="29">
        <f t="shared" si="53"/>
        <v>222.5</v>
      </c>
      <c r="DW94" s="29">
        <f t="shared" si="53"/>
        <v>356.5</v>
      </c>
      <c r="DX94" s="29">
        <f t="shared" si="53"/>
        <v>168.3</v>
      </c>
      <c r="DY94" s="29">
        <f t="shared" si="53"/>
        <v>336.3</v>
      </c>
      <c r="DZ94" s="29">
        <f t="shared" si="53"/>
        <v>895.8</v>
      </c>
      <c r="EA94" s="29">
        <f t="shared" si="53"/>
        <v>650.29999999999995</v>
      </c>
      <c r="EB94" s="29">
        <f t="shared" ref="EB94:FX94" si="54">ROUND(IF(AND((EB86+EB89+EB90+EB91+EB92+EB93)&lt;50,(EB9=0)),50,(EB86+EB89+EB90+EB91+EB92+EB93)),1)</f>
        <v>608.5</v>
      </c>
      <c r="EC94" s="29">
        <f t="shared" si="54"/>
        <v>324.5</v>
      </c>
      <c r="ED94" s="29">
        <f t="shared" si="54"/>
        <v>1683</v>
      </c>
      <c r="EE94" s="29">
        <f t="shared" si="54"/>
        <v>193.9</v>
      </c>
      <c r="EF94" s="29">
        <f t="shared" si="54"/>
        <v>1535.5</v>
      </c>
      <c r="EG94" s="29">
        <f t="shared" si="54"/>
        <v>293.3</v>
      </c>
      <c r="EH94" s="29">
        <f t="shared" si="54"/>
        <v>238.3</v>
      </c>
      <c r="EI94" s="29">
        <f t="shared" si="54"/>
        <v>16627.3</v>
      </c>
      <c r="EJ94" s="29">
        <f t="shared" si="54"/>
        <v>10051.1</v>
      </c>
      <c r="EK94" s="29">
        <f t="shared" si="54"/>
        <v>721.8</v>
      </c>
      <c r="EL94" s="29">
        <f t="shared" si="54"/>
        <v>490.8</v>
      </c>
      <c r="EM94" s="29">
        <f t="shared" si="54"/>
        <v>446.6</v>
      </c>
      <c r="EN94" s="29">
        <f t="shared" si="54"/>
        <v>1017.1</v>
      </c>
      <c r="EO94" s="29">
        <f t="shared" si="54"/>
        <v>385.2</v>
      </c>
      <c r="EP94" s="29">
        <f t="shared" si="54"/>
        <v>404.9</v>
      </c>
      <c r="EQ94" s="29">
        <f t="shared" si="54"/>
        <v>2793.8</v>
      </c>
      <c r="ER94" s="29">
        <f t="shared" si="54"/>
        <v>323.89999999999998</v>
      </c>
      <c r="ES94" s="29">
        <f t="shared" si="54"/>
        <v>156.19999999999999</v>
      </c>
      <c r="ET94" s="29">
        <f t="shared" si="54"/>
        <v>226.5</v>
      </c>
      <c r="EU94" s="29">
        <f t="shared" si="54"/>
        <v>643.29999999999995</v>
      </c>
      <c r="EV94" s="29">
        <f t="shared" si="54"/>
        <v>81</v>
      </c>
      <c r="EW94" s="29">
        <f t="shared" si="54"/>
        <v>919.3</v>
      </c>
      <c r="EX94" s="29">
        <f t="shared" si="54"/>
        <v>219.2</v>
      </c>
      <c r="EY94" s="29">
        <f t="shared" si="54"/>
        <v>268.5</v>
      </c>
      <c r="EZ94" s="29">
        <f t="shared" si="54"/>
        <v>148.5</v>
      </c>
      <c r="FA94" s="29">
        <f t="shared" si="54"/>
        <v>3510</v>
      </c>
      <c r="FB94" s="29">
        <f t="shared" si="54"/>
        <v>357.3</v>
      </c>
      <c r="FC94" s="29">
        <f t="shared" si="54"/>
        <v>2316</v>
      </c>
      <c r="FD94" s="29">
        <f t="shared" si="54"/>
        <v>384.8</v>
      </c>
      <c r="FE94" s="29">
        <f t="shared" si="54"/>
        <v>107</v>
      </c>
      <c r="FF94" s="29">
        <f t="shared" si="54"/>
        <v>225.6</v>
      </c>
      <c r="FG94" s="29">
        <f t="shared" si="54"/>
        <v>128</v>
      </c>
      <c r="FH94" s="29">
        <f t="shared" si="54"/>
        <v>95.7</v>
      </c>
      <c r="FI94" s="29">
        <f t="shared" si="54"/>
        <v>1904.2</v>
      </c>
      <c r="FJ94" s="29">
        <f t="shared" si="54"/>
        <v>2033</v>
      </c>
      <c r="FK94" s="29">
        <f t="shared" si="54"/>
        <v>2563</v>
      </c>
      <c r="FL94" s="29">
        <f t="shared" si="54"/>
        <v>7127</v>
      </c>
      <c r="FM94" s="29">
        <f t="shared" si="54"/>
        <v>3894.5</v>
      </c>
      <c r="FN94" s="29">
        <f t="shared" si="54"/>
        <v>22414.799999999999</v>
      </c>
      <c r="FO94" s="29">
        <f t="shared" si="54"/>
        <v>1152.0999999999999</v>
      </c>
      <c r="FP94" s="29">
        <f t="shared" si="54"/>
        <v>2337.3000000000002</v>
      </c>
      <c r="FQ94" s="29">
        <f t="shared" si="54"/>
        <v>962.5</v>
      </c>
      <c r="FR94" s="29">
        <f t="shared" si="54"/>
        <v>179</v>
      </c>
      <c r="FS94" s="29">
        <f t="shared" si="54"/>
        <v>216</v>
      </c>
      <c r="FT94" s="29">
        <f t="shared" si="54"/>
        <v>78.2</v>
      </c>
      <c r="FU94" s="29">
        <f t="shared" si="54"/>
        <v>864</v>
      </c>
      <c r="FV94" s="29">
        <f t="shared" si="54"/>
        <v>733.5</v>
      </c>
      <c r="FW94" s="29">
        <f t="shared" si="54"/>
        <v>200.9</v>
      </c>
      <c r="FX94" s="29">
        <f t="shared" si="54"/>
        <v>62.1</v>
      </c>
      <c r="FY94" s="29"/>
      <c r="FZ94" s="19">
        <f t="shared" ref="FZ94:FZ101" si="55">SUM(C94:FX94)</f>
        <v>875533.7000000003</v>
      </c>
      <c r="GA94" s="17"/>
      <c r="GB94" s="17"/>
      <c r="GC94" s="19"/>
      <c r="GD94" s="19"/>
      <c r="GE94" s="19"/>
    </row>
    <row r="95" spans="1:187" s="20" customFormat="1" x14ac:dyDescent="0.2">
      <c r="A95" s="7" t="s">
        <v>572</v>
      </c>
      <c r="B95" s="13" t="s">
        <v>573</v>
      </c>
      <c r="C95" s="19">
        <f t="shared" ref="C95:BN95" si="56">C10</f>
        <v>3</v>
      </c>
      <c r="D95" s="19">
        <f t="shared" si="56"/>
        <v>2</v>
      </c>
      <c r="E95" s="19">
        <f t="shared" si="56"/>
        <v>0</v>
      </c>
      <c r="F95" s="19">
        <f t="shared" si="56"/>
        <v>1.5</v>
      </c>
      <c r="G95" s="19">
        <f t="shared" si="56"/>
        <v>1</v>
      </c>
      <c r="H95" s="19">
        <f t="shared" si="56"/>
        <v>2</v>
      </c>
      <c r="I95" s="19">
        <f t="shared" si="56"/>
        <v>6.5</v>
      </c>
      <c r="J95" s="19">
        <f t="shared" si="56"/>
        <v>1</v>
      </c>
      <c r="K95" s="19">
        <f t="shared" si="56"/>
        <v>0</v>
      </c>
      <c r="L95" s="19">
        <f t="shared" si="56"/>
        <v>1</v>
      </c>
      <c r="M95" s="19">
        <f t="shared" si="56"/>
        <v>0</v>
      </c>
      <c r="N95" s="19">
        <f t="shared" si="56"/>
        <v>18</v>
      </c>
      <c r="O95" s="19">
        <f t="shared" si="56"/>
        <v>0</v>
      </c>
      <c r="P95" s="19">
        <f t="shared" si="56"/>
        <v>0</v>
      </c>
      <c r="Q95" s="19">
        <f t="shared" si="56"/>
        <v>137</v>
      </c>
      <c r="R95" s="19">
        <f t="shared" si="56"/>
        <v>0</v>
      </c>
      <c r="S95" s="19">
        <f t="shared" si="56"/>
        <v>0</v>
      </c>
      <c r="T95" s="19">
        <f t="shared" si="56"/>
        <v>0</v>
      </c>
      <c r="U95" s="19">
        <f t="shared" si="56"/>
        <v>0</v>
      </c>
      <c r="V95" s="19">
        <f t="shared" si="56"/>
        <v>0</v>
      </c>
      <c r="W95" s="19">
        <f t="shared" si="56"/>
        <v>0</v>
      </c>
      <c r="X95" s="19">
        <f t="shared" si="56"/>
        <v>0</v>
      </c>
      <c r="Y95" s="19">
        <f t="shared" si="56"/>
        <v>1</v>
      </c>
      <c r="Z95" s="19">
        <f t="shared" si="56"/>
        <v>1</v>
      </c>
      <c r="AA95" s="19">
        <f t="shared" si="56"/>
        <v>0</v>
      </c>
      <c r="AB95" s="19">
        <f t="shared" si="56"/>
        <v>0</v>
      </c>
      <c r="AC95" s="19">
        <f t="shared" si="56"/>
        <v>0</v>
      </c>
      <c r="AD95" s="19">
        <f t="shared" si="56"/>
        <v>0</v>
      </c>
      <c r="AE95" s="19">
        <f t="shared" si="56"/>
        <v>1</v>
      </c>
      <c r="AF95" s="19">
        <f t="shared" si="56"/>
        <v>0</v>
      </c>
      <c r="AG95" s="19">
        <f t="shared" si="56"/>
        <v>0</v>
      </c>
      <c r="AH95" s="19">
        <f t="shared" si="56"/>
        <v>0</v>
      </c>
      <c r="AI95" s="19">
        <f t="shared" si="56"/>
        <v>0</v>
      </c>
      <c r="AJ95" s="19">
        <f t="shared" si="56"/>
        <v>0</v>
      </c>
      <c r="AK95" s="19">
        <f t="shared" si="56"/>
        <v>0</v>
      </c>
      <c r="AL95" s="19">
        <f t="shared" si="56"/>
        <v>0</v>
      </c>
      <c r="AM95" s="19">
        <f t="shared" si="56"/>
        <v>0</v>
      </c>
      <c r="AN95" s="19">
        <f t="shared" si="56"/>
        <v>0</v>
      </c>
      <c r="AO95" s="19">
        <f t="shared" si="56"/>
        <v>1</v>
      </c>
      <c r="AP95" s="19">
        <f t="shared" si="56"/>
        <v>72</v>
      </c>
      <c r="AQ95" s="19">
        <f t="shared" si="56"/>
        <v>0</v>
      </c>
      <c r="AR95" s="19">
        <f t="shared" si="56"/>
        <v>2</v>
      </c>
      <c r="AS95" s="19">
        <f t="shared" si="56"/>
        <v>1</v>
      </c>
      <c r="AT95" s="19">
        <f t="shared" si="56"/>
        <v>2</v>
      </c>
      <c r="AU95" s="19">
        <f t="shared" si="56"/>
        <v>0</v>
      </c>
      <c r="AV95" s="19">
        <f t="shared" si="56"/>
        <v>0</v>
      </c>
      <c r="AW95" s="19">
        <f t="shared" si="56"/>
        <v>0</v>
      </c>
      <c r="AX95" s="19">
        <f t="shared" si="56"/>
        <v>0</v>
      </c>
      <c r="AY95" s="19">
        <f t="shared" si="56"/>
        <v>0</v>
      </c>
      <c r="AZ95" s="19">
        <f t="shared" si="56"/>
        <v>1</v>
      </c>
      <c r="BA95" s="19">
        <f t="shared" si="56"/>
        <v>8</v>
      </c>
      <c r="BB95" s="19">
        <f t="shared" si="56"/>
        <v>1.5</v>
      </c>
      <c r="BC95" s="19">
        <f t="shared" si="56"/>
        <v>5</v>
      </c>
      <c r="BD95" s="19">
        <f t="shared" si="56"/>
        <v>0</v>
      </c>
      <c r="BE95" s="19">
        <f t="shared" si="56"/>
        <v>0</v>
      </c>
      <c r="BF95" s="19">
        <f t="shared" si="56"/>
        <v>14.5</v>
      </c>
      <c r="BG95" s="19">
        <f t="shared" si="56"/>
        <v>0</v>
      </c>
      <c r="BH95" s="19">
        <f t="shared" si="56"/>
        <v>0</v>
      </c>
      <c r="BI95" s="19">
        <f t="shared" si="56"/>
        <v>1</v>
      </c>
      <c r="BJ95" s="19">
        <f t="shared" si="56"/>
        <v>3</v>
      </c>
      <c r="BK95" s="19">
        <f t="shared" si="56"/>
        <v>27.5</v>
      </c>
      <c r="BL95" s="19">
        <f t="shared" si="56"/>
        <v>8</v>
      </c>
      <c r="BM95" s="19">
        <f t="shared" si="56"/>
        <v>0</v>
      </c>
      <c r="BN95" s="19">
        <f t="shared" si="56"/>
        <v>0</v>
      </c>
      <c r="BO95" s="19">
        <f t="shared" ref="BO95:DZ95" si="57">BO10</f>
        <v>1</v>
      </c>
      <c r="BP95" s="19">
        <f t="shared" si="57"/>
        <v>0</v>
      </c>
      <c r="BQ95" s="19">
        <f t="shared" si="57"/>
        <v>0</v>
      </c>
      <c r="BR95" s="19">
        <f t="shared" si="57"/>
        <v>0</v>
      </c>
      <c r="BS95" s="19">
        <f t="shared" si="57"/>
        <v>0</v>
      </c>
      <c r="BT95" s="19">
        <f t="shared" si="57"/>
        <v>0</v>
      </c>
      <c r="BU95" s="19">
        <f t="shared" si="57"/>
        <v>0</v>
      </c>
      <c r="BV95" s="19">
        <f t="shared" si="57"/>
        <v>0</v>
      </c>
      <c r="BW95" s="19">
        <f t="shared" si="57"/>
        <v>1</v>
      </c>
      <c r="BX95" s="19">
        <f t="shared" si="57"/>
        <v>0</v>
      </c>
      <c r="BY95" s="19">
        <f t="shared" si="57"/>
        <v>0</v>
      </c>
      <c r="BZ95" s="19">
        <f t="shared" si="57"/>
        <v>0</v>
      </c>
      <c r="CA95" s="19">
        <f t="shared" si="57"/>
        <v>0</v>
      </c>
      <c r="CB95" s="19">
        <f t="shared" si="57"/>
        <v>29</v>
      </c>
      <c r="CC95" s="19">
        <f t="shared" si="57"/>
        <v>0</v>
      </c>
      <c r="CD95" s="19">
        <f t="shared" si="57"/>
        <v>0</v>
      </c>
      <c r="CE95" s="19">
        <f t="shared" si="57"/>
        <v>0</v>
      </c>
      <c r="CF95" s="19">
        <f t="shared" si="57"/>
        <v>0</v>
      </c>
      <c r="CG95" s="19">
        <f t="shared" si="57"/>
        <v>0</v>
      </c>
      <c r="CH95" s="19">
        <f t="shared" si="57"/>
        <v>0</v>
      </c>
      <c r="CI95" s="19">
        <f t="shared" si="57"/>
        <v>0</v>
      </c>
      <c r="CJ95" s="19">
        <f t="shared" si="57"/>
        <v>0</v>
      </c>
      <c r="CK95" s="19">
        <f t="shared" si="57"/>
        <v>0</v>
      </c>
      <c r="CL95" s="19">
        <f t="shared" si="57"/>
        <v>0</v>
      </c>
      <c r="CM95" s="19">
        <f t="shared" si="57"/>
        <v>0</v>
      </c>
      <c r="CN95" s="19">
        <f t="shared" si="57"/>
        <v>57.5</v>
      </c>
      <c r="CO95" s="19">
        <f t="shared" si="57"/>
        <v>22.5</v>
      </c>
      <c r="CP95" s="19">
        <f t="shared" si="57"/>
        <v>0</v>
      </c>
      <c r="CQ95" s="19">
        <f t="shared" si="57"/>
        <v>0</v>
      </c>
      <c r="CR95" s="19">
        <f t="shared" si="57"/>
        <v>0</v>
      </c>
      <c r="CS95" s="19">
        <f t="shared" si="57"/>
        <v>0</v>
      </c>
      <c r="CT95" s="19">
        <f t="shared" si="57"/>
        <v>0</v>
      </c>
      <c r="CU95" s="19">
        <f t="shared" si="57"/>
        <v>2</v>
      </c>
      <c r="CV95" s="19">
        <f t="shared" si="57"/>
        <v>0</v>
      </c>
      <c r="CW95" s="19">
        <f t="shared" si="57"/>
        <v>0</v>
      </c>
      <c r="CX95" s="19">
        <f t="shared" si="57"/>
        <v>1</v>
      </c>
      <c r="CY95" s="19">
        <f t="shared" si="57"/>
        <v>0</v>
      </c>
      <c r="CZ95" s="19">
        <f t="shared" si="57"/>
        <v>0</v>
      </c>
      <c r="DA95" s="19">
        <f t="shared" si="57"/>
        <v>0</v>
      </c>
      <c r="DB95" s="19">
        <f t="shared" si="57"/>
        <v>0</v>
      </c>
      <c r="DC95" s="19">
        <f t="shared" si="57"/>
        <v>0</v>
      </c>
      <c r="DD95" s="19">
        <f t="shared" si="57"/>
        <v>0</v>
      </c>
      <c r="DE95" s="19">
        <f t="shared" si="57"/>
        <v>0</v>
      </c>
      <c r="DF95" s="19">
        <f t="shared" si="57"/>
        <v>24.5</v>
      </c>
      <c r="DG95" s="19">
        <f t="shared" si="57"/>
        <v>0</v>
      </c>
      <c r="DH95" s="19">
        <f t="shared" si="57"/>
        <v>0</v>
      </c>
      <c r="DI95" s="19">
        <f t="shared" si="57"/>
        <v>2</v>
      </c>
      <c r="DJ95" s="19">
        <f t="shared" si="57"/>
        <v>0</v>
      </c>
      <c r="DK95" s="19">
        <f t="shared" si="57"/>
        <v>0</v>
      </c>
      <c r="DL95" s="19">
        <f t="shared" si="57"/>
        <v>0</v>
      </c>
      <c r="DM95" s="19">
        <f t="shared" si="57"/>
        <v>0</v>
      </c>
      <c r="DN95" s="19">
        <f t="shared" si="57"/>
        <v>0</v>
      </c>
      <c r="DO95" s="19">
        <f t="shared" si="57"/>
        <v>0</v>
      </c>
      <c r="DP95" s="19">
        <f t="shared" si="57"/>
        <v>0</v>
      </c>
      <c r="DQ95" s="19">
        <f t="shared" si="57"/>
        <v>0</v>
      </c>
      <c r="DR95" s="19">
        <f t="shared" si="57"/>
        <v>0</v>
      </c>
      <c r="DS95" s="19">
        <f t="shared" si="57"/>
        <v>0</v>
      </c>
      <c r="DT95" s="19">
        <f t="shared" si="57"/>
        <v>0</v>
      </c>
      <c r="DU95" s="19">
        <f t="shared" si="57"/>
        <v>0</v>
      </c>
      <c r="DV95" s="19">
        <f t="shared" si="57"/>
        <v>0</v>
      </c>
      <c r="DW95" s="19">
        <f t="shared" si="57"/>
        <v>0</v>
      </c>
      <c r="DX95" s="19">
        <f t="shared" si="57"/>
        <v>0</v>
      </c>
      <c r="DY95" s="19">
        <f t="shared" si="57"/>
        <v>0</v>
      </c>
      <c r="DZ95" s="19">
        <f t="shared" si="57"/>
        <v>1</v>
      </c>
      <c r="EA95" s="19">
        <f t="shared" ref="EA95:FX95" si="58">EA10</f>
        <v>0</v>
      </c>
      <c r="EB95" s="19">
        <f t="shared" si="58"/>
        <v>0</v>
      </c>
      <c r="EC95" s="19">
        <f t="shared" si="58"/>
        <v>0</v>
      </c>
      <c r="ED95" s="19">
        <f t="shared" si="58"/>
        <v>0</v>
      </c>
      <c r="EE95" s="19">
        <f t="shared" si="58"/>
        <v>3</v>
      </c>
      <c r="EF95" s="19">
        <f t="shared" si="58"/>
        <v>1</v>
      </c>
      <c r="EG95" s="19">
        <f t="shared" si="58"/>
        <v>0</v>
      </c>
      <c r="EH95" s="19">
        <f t="shared" si="58"/>
        <v>1</v>
      </c>
      <c r="EI95" s="19">
        <f t="shared" si="58"/>
        <v>4</v>
      </c>
      <c r="EJ95" s="19">
        <f t="shared" si="58"/>
        <v>12</v>
      </c>
      <c r="EK95" s="19">
        <f t="shared" si="58"/>
        <v>0</v>
      </c>
      <c r="EL95" s="19">
        <f t="shared" si="58"/>
        <v>0</v>
      </c>
      <c r="EM95" s="19">
        <f t="shared" si="58"/>
        <v>0</v>
      </c>
      <c r="EN95" s="19">
        <f t="shared" si="58"/>
        <v>0</v>
      </c>
      <c r="EO95" s="19">
        <f t="shared" si="58"/>
        <v>0</v>
      </c>
      <c r="EP95" s="19">
        <f t="shared" si="58"/>
        <v>0</v>
      </c>
      <c r="EQ95" s="19">
        <f t="shared" si="58"/>
        <v>0</v>
      </c>
      <c r="ER95" s="19">
        <f t="shared" si="58"/>
        <v>1</v>
      </c>
      <c r="ES95" s="19">
        <f t="shared" si="58"/>
        <v>0</v>
      </c>
      <c r="ET95" s="19">
        <f t="shared" si="58"/>
        <v>0</v>
      </c>
      <c r="EU95" s="19">
        <f t="shared" si="58"/>
        <v>0</v>
      </c>
      <c r="EV95" s="19">
        <f t="shared" si="58"/>
        <v>0</v>
      </c>
      <c r="EW95" s="19">
        <f t="shared" si="58"/>
        <v>0</v>
      </c>
      <c r="EX95" s="19">
        <f t="shared" si="58"/>
        <v>0</v>
      </c>
      <c r="EY95" s="19">
        <f t="shared" si="58"/>
        <v>0</v>
      </c>
      <c r="EZ95" s="19">
        <f t="shared" si="58"/>
        <v>0</v>
      </c>
      <c r="FA95" s="19">
        <f t="shared" si="58"/>
        <v>1</v>
      </c>
      <c r="FB95" s="19">
        <f t="shared" si="58"/>
        <v>0</v>
      </c>
      <c r="FC95" s="19">
        <f t="shared" si="58"/>
        <v>0</v>
      </c>
      <c r="FD95" s="19">
        <f t="shared" si="58"/>
        <v>0</v>
      </c>
      <c r="FE95" s="19">
        <f t="shared" si="58"/>
        <v>0</v>
      </c>
      <c r="FF95" s="19">
        <f t="shared" si="58"/>
        <v>0</v>
      </c>
      <c r="FG95" s="19">
        <f t="shared" si="58"/>
        <v>0</v>
      </c>
      <c r="FH95" s="19">
        <f t="shared" si="58"/>
        <v>0</v>
      </c>
      <c r="FI95" s="19">
        <f t="shared" si="58"/>
        <v>1</v>
      </c>
      <c r="FJ95" s="19">
        <f t="shared" si="58"/>
        <v>0</v>
      </c>
      <c r="FK95" s="19">
        <f t="shared" si="58"/>
        <v>0</v>
      </c>
      <c r="FL95" s="19">
        <f t="shared" si="58"/>
        <v>0</v>
      </c>
      <c r="FM95" s="19">
        <f t="shared" si="58"/>
        <v>0</v>
      </c>
      <c r="FN95" s="19">
        <f t="shared" si="58"/>
        <v>5.5</v>
      </c>
      <c r="FO95" s="19">
        <f t="shared" si="58"/>
        <v>0</v>
      </c>
      <c r="FP95" s="19">
        <f t="shared" si="58"/>
        <v>0</v>
      </c>
      <c r="FQ95" s="19">
        <f t="shared" si="58"/>
        <v>0</v>
      </c>
      <c r="FR95" s="19">
        <f t="shared" si="58"/>
        <v>0</v>
      </c>
      <c r="FS95" s="19">
        <f t="shared" si="58"/>
        <v>0</v>
      </c>
      <c r="FT95" s="19">
        <f t="shared" si="58"/>
        <v>0</v>
      </c>
      <c r="FU95" s="19">
        <f t="shared" si="58"/>
        <v>0</v>
      </c>
      <c r="FV95" s="19">
        <f t="shared" si="58"/>
        <v>0</v>
      </c>
      <c r="FW95" s="19">
        <f t="shared" si="58"/>
        <v>0</v>
      </c>
      <c r="FX95" s="19">
        <f t="shared" si="58"/>
        <v>0</v>
      </c>
      <c r="FZ95" s="19">
        <f t="shared" si="55"/>
        <v>494.5</v>
      </c>
      <c r="GA95" s="17"/>
      <c r="GB95" s="17"/>
      <c r="GC95" s="37"/>
      <c r="GD95" s="37"/>
      <c r="GE95" s="37"/>
    </row>
    <row r="96" spans="1:187" s="20" customFormat="1" x14ac:dyDescent="0.2">
      <c r="A96" s="7" t="s">
        <v>574</v>
      </c>
      <c r="B96" s="13" t="s">
        <v>575</v>
      </c>
      <c r="C96" s="19">
        <f t="shared" ref="C96:BN96" si="59">C31</f>
        <v>0</v>
      </c>
      <c r="D96" s="19">
        <f t="shared" si="59"/>
        <v>5.5</v>
      </c>
      <c r="E96" s="19">
        <f t="shared" si="59"/>
        <v>0</v>
      </c>
      <c r="F96" s="19">
        <f t="shared" si="59"/>
        <v>0</v>
      </c>
      <c r="G96" s="19">
        <f t="shared" si="59"/>
        <v>0</v>
      </c>
      <c r="H96" s="19">
        <f t="shared" si="59"/>
        <v>0</v>
      </c>
      <c r="I96" s="19">
        <f t="shared" si="59"/>
        <v>0</v>
      </c>
      <c r="J96" s="19">
        <f t="shared" si="59"/>
        <v>0</v>
      </c>
      <c r="K96" s="19">
        <f t="shared" si="59"/>
        <v>0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 t="shared" si="59"/>
        <v>0</v>
      </c>
      <c r="X96" s="19">
        <f t="shared" si="59"/>
        <v>0</v>
      </c>
      <c r="Y96" s="19">
        <f t="shared" si="59"/>
        <v>0</v>
      </c>
      <c r="Z96" s="19">
        <f t="shared" si="59"/>
        <v>0</v>
      </c>
      <c r="AA96" s="19">
        <f t="shared" si="59"/>
        <v>0</v>
      </c>
      <c r="AB96" s="19">
        <f t="shared" si="59"/>
        <v>0</v>
      </c>
      <c r="AC96" s="19">
        <f t="shared" si="59"/>
        <v>0</v>
      </c>
      <c r="AD96" s="19">
        <f t="shared" si="59"/>
        <v>0</v>
      </c>
      <c r="AE96" s="19">
        <f t="shared" si="59"/>
        <v>0</v>
      </c>
      <c r="AF96" s="19">
        <f t="shared" si="59"/>
        <v>0</v>
      </c>
      <c r="AG96" s="19">
        <f t="shared" si="59"/>
        <v>0</v>
      </c>
      <c r="AH96" s="19">
        <f t="shared" si="59"/>
        <v>0</v>
      </c>
      <c r="AI96" s="19">
        <f t="shared" si="59"/>
        <v>0</v>
      </c>
      <c r="AJ96" s="19">
        <f t="shared" si="59"/>
        <v>0</v>
      </c>
      <c r="AK96" s="19">
        <f t="shared" si="59"/>
        <v>0</v>
      </c>
      <c r="AL96" s="19">
        <f t="shared" si="59"/>
        <v>0</v>
      </c>
      <c r="AM96" s="19">
        <f t="shared" si="59"/>
        <v>0</v>
      </c>
      <c r="AN96" s="19">
        <f t="shared" si="59"/>
        <v>0</v>
      </c>
      <c r="AO96" s="19">
        <f t="shared" si="59"/>
        <v>0</v>
      </c>
      <c r="AP96" s="19">
        <f t="shared" si="59"/>
        <v>0</v>
      </c>
      <c r="AQ96" s="19">
        <f t="shared" si="59"/>
        <v>0</v>
      </c>
      <c r="AR96" s="19">
        <f t="shared" si="59"/>
        <v>0</v>
      </c>
      <c r="AS96" s="19">
        <f t="shared" si="59"/>
        <v>0</v>
      </c>
      <c r="AT96" s="19">
        <f t="shared" si="59"/>
        <v>0</v>
      </c>
      <c r="AU96" s="19">
        <f t="shared" si="59"/>
        <v>0</v>
      </c>
      <c r="AV96" s="19">
        <f t="shared" si="59"/>
        <v>0</v>
      </c>
      <c r="AW96" s="19">
        <f t="shared" si="59"/>
        <v>0</v>
      </c>
      <c r="AX96" s="19">
        <f t="shared" si="59"/>
        <v>0</v>
      </c>
      <c r="AY96" s="19">
        <f t="shared" si="59"/>
        <v>0</v>
      </c>
      <c r="AZ96" s="19">
        <f t="shared" si="59"/>
        <v>0</v>
      </c>
      <c r="BA96" s="19">
        <f t="shared" si="59"/>
        <v>0</v>
      </c>
      <c r="BB96" s="19">
        <f t="shared" si="59"/>
        <v>0</v>
      </c>
      <c r="BC96" s="19">
        <f t="shared" si="59"/>
        <v>0</v>
      </c>
      <c r="BD96" s="19">
        <f t="shared" si="59"/>
        <v>0</v>
      </c>
      <c r="BE96" s="19">
        <f t="shared" si="59"/>
        <v>0</v>
      </c>
      <c r="BF96" s="19">
        <f t="shared" si="59"/>
        <v>0</v>
      </c>
      <c r="BG96" s="19">
        <f t="shared" si="59"/>
        <v>0</v>
      </c>
      <c r="BH96" s="19">
        <f t="shared" si="59"/>
        <v>0</v>
      </c>
      <c r="BI96" s="19">
        <f t="shared" si="59"/>
        <v>0</v>
      </c>
      <c r="BJ96" s="19">
        <f t="shared" si="59"/>
        <v>0</v>
      </c>
      <c r="BK96" s="19">
        <f t="shared" si="59"/>
        <v>0</v>
      </c>
      <c r="BL96" s="19">
        <f t="shared" si="59"/>
        <v>0</v>
      </c>
      <c r="BM96" s="19">
        <f t="shared" si="59"/>
        <v>0</v>
      </c>
      <c r="BN96" s="19">
        <f t="shared" si="59"/>
        <v>0</v>
      </c>
      <c r="BO96" s="19">
        <f t="shared" ref="BO96:DZ96" si="60">BO31</f>
        <v>0</v>
      </c>
      <c r="BP96" s="19">
        <f t="shared" si="60"/>
        <v>0</v>
      </c>
      <c r="BQ96" s="19">
        <f t="shared" si="60"/>
        <v>0</v>
      </c>
      <c r="BR96" s="19">
        <f t="shared" si="60"/>
        <v>0</v>
      </c>
      <c r="BS96" s="19">
        <f t="shared" si="60"/>
        <v>0</v>
      </c>
      <c r="BT96" s="19">
        <f t="shared" si="60"/>
        <v>0</v>
      </c>
      <c r="BU96" s="19">
        <f t="shared" si="60"/>
        <v>0</v>
      </c>
      <c r="BV96" s="19">
        <f t="shared" si="60"/>
        <v>0</v>
      </c>
      <c r="BW96" s="19">
        <f t="shared" si="60"/>
        <v>0</v>
      </c>
      <c r="BX96" s="19">
        <f t="shared" si="60"/>
        <v>0</v>
      </c>
      <c r="BY96" s="19">
        <f t="shared" si="60"/>
        <v>0</v>
      </c>
      <c r="BZ96" s="19">
        <f t="shared" si="60"/>
        <v>0</v>
      </c>
      <c r="CA96" s="19">
        <f t="shared" si="60"/>
        <v>0</v>
      </c>
      <c r="CB96" s="19">
        <f t="shared" si="60"/>
        <v>0</v>
      </c>
      <c r="CC96" s="19">
        <f t="shared" si="60"/>
        <v>0</v>
      </c>
      <c r="CD96" s="19">
        <f t="shared" si="60"/>
        <v>0</v>
      </c>
      <c r="CE96" s="19">
        <f t="shared" si="60"/>
        <v>0</v>
      </c>
      <c r="CF96" s="19">
        <f t="shared" si="60"/>
        <v>0</v>
      </c>
      <c r="CG96" s="19">
        <f t="shared" si="60"/>
        <v>0</v>
      </c>
      <c r="CH96" s="19">
        <f t="shared" si="60"/>
        <v>0</v>
      </c>
      <c r="CI96" s="19">
        <f t="shared" si="60"/>
        <v>0</v>
      </c>
      <c r="CJ96" s="19">
        <f t="shared" si="60"/>
        <v>0</v>
      </c>
      <c r="CK96" s="19">
        <f t="shared" si="60"/>
        <v>0</v>
      </c>
      <c r="CL96" s="19">
        <f t="shared" si="60"/>
        <v>0</v>
      </c>
      <c r="CM96" s="19">
        <f t="shared" si="60"/>
        <v>0</v>
      </c>
      <c r="CN96" s="19">
        <f t="shared" si="60"/>
        <v>0</v>
      </c>
      <c r="CO96" s="19">
        <f t="shared" si="60"/>
        <v>0</v>
      </c>
      <c r="CP96" s="19">
        <f t="shared" si="60"/>
        <v>0</v>
      </c>
      <c r="CQ96" s="19">
        <f t="shared" si="60"/>
        <v>0</v>
      </c>
      <c r="CR96" s="19">
        <f t="shared" si="60"/>
        <v>0</v>
      </c>
      <c r="CS96" s="19">
        <f t="shared" si="60"/>
        <v>0</v>
      </c>
      <c r="CT96" s="19">
        <f t="shared" si="60"/>
        <v>0</v>
      </c>
      <c r="CU96" s="19">
        <f t="shared" si="60"/>
        <v>0</v>
      </c>
      <c r="CV96" s="19">
        <f t="shared" si="60"/>
        <v>0</v>
      </c>
      <c r="CW96" s="19">
        <f t="shared" si="60"/>
        <v>0</v>
      </c>
      <c r="CX96" s="19">
        <f t="shared" si="60"/>
        <v>0</v>
      </c>
      <c r="CY96" s="19">
        <f t="shared" si="60"/>
        <v>0</v>
      </c>
      <c r="CZ96" s="19">
        <f t="shared" si="60"/>
        <v>0</v>
      </c>
      <c r="DA96" s="19">
        <f t="shared" si="60"/>
        <v>0</v>
      </c>
      <c r="DB96" s="19">
        <f t="shared" si="60"/>
        <v>0</v>
      </c>
      <c r="DC96" s="19">
        <f t="shared" si="60"/>
        <v>0</v>
      </c>
      <c r="DD96" s="19">
        <f t="shared" si="60"/>
        <v>0</v>
      </c>
      <c r="DE96" s="19">
        <f t="shared" si="60"/>
        <v>0</v>
      </c>
      <c r="DF96" s="19">
        <f t="shared" si="60"/>
        <v>0</v>
      </c>
      <c r="DG96" s="19">
        <f t="shared" si="60"/>
        <v>0</v>
      </c>
      <c r="DH96" s="19">
        <f t="shared" si="60"/>
        <v>0</v>
      </c>
      <c r="DI96" s="19">
        <f t="shared" si="60"/>
        <v>0</v>
      </c>
      <c r="DJ96" s="19">
        <f t="shared" si="60"/>
        <v>0</v>
      </c>
      <c r="DK96" s="19">
        <f t="shared" si="60"/>
        <v>0</v>
      </c>
      <c r="DL96" s="19">
        <f t="shared" si="60"/>
        <v>0</v>
      </c>
      <c r="DM96" s="19">
        <f t="shared" si="60"/>
        <v>0</v>
      </c>
      <c r="DN96" s="19">
        <f t="shared" si="60"/>
        <v>0</v>
      </c>
      <c r="DO96" s="19">
        <f t="shared" si="60"/>
        <v>0</v>
      </c>
      <c r="DP96" s="19">
        <f t="shared" si="60"/>
        <v>0</v>
      </c>
      <c r="DQ96" s="19">
        <f t="shared" si="60"/>
        <v>0</v>
      </c>
      <c r="DR96" s="19">
        <f t="shared" si="60"/>
        <v>0</v>
      </c>
      <c r="DS96" s="19">
        <f t="shared" si="60"/>
        <v>0</v>
      </c>
      <c r="DT96" s="19">
        <f t="shared" si="60"/>
        <v>0</v>
      </c>
      <c r="DU96" s="19">
        <f t="shared" si="60"/>
        <v>0</v>
      </c>
      <c r="DV96" s="19">
        <f t="shared" si="60"/>
        <v>0</v>
      </c>
      <c r="DW96" s="19">
        <f t="shared" si="60"/>
        <v>0</v>
      </c>
      <c r="DX96" s="19">
        <f t="shared" si="60"/>
        <v>0</v>
      </c>
      <c r="DY96" s="19">
        <f t="shared" si="60"/>
        <v>0</v>
      </c>
      <c r="DZ96" s="19">
        <f t="shared" si="60"/>
        <v>0</v>
      </c>
      <c r="EA96" s="19">
        <f t="shared" ref="EA96:FX96" si="61">EA31</f>
        <v>0</v>
      </c>
      <c r="EB96" s="19">
        <f t="shared" si="61"/>
        <v>0</v>
      </c>
      <c r="EC96" s="19">
        <f t="shared" si="61"/>
        <v>0</v>
      </c>
      <c r="ED96" s="19">
        <f t="shared" si="61"/>
        <v>0</v>
      </c>
      <c r="EE96" s="19">
        <f t="shared" si="61"/>
        <v>0</v>
      </c>
      <c r="EF96" s="19">
        <f t="shared" si="61"/>
        <v>0</v>
      </c>
      <c r="EG96" s="19">
        <f t="shared" si="61"/>
        <v>0</v>
      </c>
      <c r="EH96" s="19">
        <f t="shared" si="61"/>
        <v>0</v>
      </c>
      <c r="EI96" s="19">
        <f t="shared" si="61"/>
        <v>0</v>
      </c>
      <c r="EJ96" s="19">
        <f t="shared" si="61"/>
        <v>0</v>
      </c>
      <c r="EK96" s="19">
        <f t="shared" si="61"/>
        <v>0</v>
      </c>
      <c r="EL96" s="19">
        <f t="shared" si="61"/>
        <v>0</v>
      </c>
      <c r="EM96" s="19">
        <f t="shared" si="61"/>
        <v>0</v>
      </c>
      <c r="EN96" s="19">
        <f t="shared" si="61"/>
        <v>0</v>
      </c>
      <c r="EO96" s="19">
        <f t="shared" si="61"/>
        <v>0</v>
      </c>
      <c r="EP96" s="19">
        <f t="shared" si="61"/>
        <v>0</v>
      </c>
      <c r="EQ96" s="19">
        <f t="shared" si="61"/>
        <v>0</v>
      </c>
      <c r="ER96" s="19">
        <f t="shared" si="61"/>
        <v>0</v>
      </c>
      <c r="ES96" s="19">
        <f t="shared" si="61"/>
        <v>0</v>
      </c>
      <c r="ET96" s="19">
        <f t="shared" si="61"/>
        <v>0</v>
      </c>
      <c r="EU96" s="19">
        <f t="shared" si="61"/>
        <v>0</v>
      </c>
      <c r="EV96" s="19">
        <f t="shared" si="61"/>
        <v>0</v>
      </c>
      <c r="EW96" s="19">
        <f t="shared" si="61"/>
        <v>0</v>
      </c>
      <c r="EX96" s="19">
        <f t="shared" si="61"/>
        <v>0</v>
      </c>
      <c r="EY96" s="19">
        <f t="shared" si="61"/>
        <v>0</v>
      </c>
      <c r="EZ96" s="19">
        <f t="shared" si="61"/>
        <v>0</v>
      </c>
      <c r="FA96" s="19">
        <f t="shared" si="61"/>
        <v>0</v>
      </c>
      <c r="FB96" s="19">
        <f t="shared" si="61"/>
        <v>0</v>
      </c>
      <c r="FC96" s="19">
        <f t="shared" si="61"/>
        <v>0</v>
      </c>
      <c r="FD96" s="19">
        <f t="shared" si="61"/>
        <v>0</v>
      </c>
      <c r="FE96" s="19">
        <f t="shared" si="61"/>
        <v>0</v>
      </c>
      <c r="FF96" s="19">
        <f t="shared" si="61"/>
        <v>0</v>
      </c>
      <c r="FG96" s="19">
        <f t="shared" si="61"/>
        <v>0</v>
      </c>
      <c r="FH96" s="19">
        <f t="shared" si="61"/>
        <v>0</v>
      </c>
      <c r="FI96" s="19">
        <f t="shared" si="61"/>
        <v>0</v>
      </c>
      <c r="FJ96" s="19">
        <f t="shared" si="61"/>
        <v>0</v>
      </c>
      <c r="FK96" s="19">
        <f t="shared" si="61"/>
        <v>0</v>
      </c>
      <c r="FL96" s="19">
        <f t="shared" si="61"/>
        <v>0</v>
      </c>
      <c r="FM96" s="19">
        <f t="shared" si="61"/>
        <v>0</v>
      </c>
      <c r="FN96" s="19">
        <f t="shared" si="61"/>
        <v>0</v>
      </c>
      <c r="FO96" s="19">
        <f t="shared" si="61"/>
        <v>0</v>
      </c>
      <c r="FP96" s="19">
        <f t="shared" si="61"/>
        <v>0</v>
      </c>
      <c r="FQ96" s="19">
        <f t="shared" si="61"/>
        <v>0</v>
      </c>
      <c r="FR96" s="19">
        <f t="shared" si="61"/>
        <v>0</v>
      </c>
      <c r="FS96" s="19">
        <f t="shared" si="61"/>
        <v>0</v>
      </c>
      <c r="FT96" s="19">
        <f t="shared" si="61"/>
        <v>0</v>
      </c>
      <c r="FU96" s="19">
        <f t="shared" si="61"/>
        <v>0</v>
      </c>
      <c r="FV96" s="19">
        <f t="shared" si="61"/>
        <v>0</v>
      </c>
      <c r="FW96" s="19">
        <f t="shared" si="61"/>
        <v>0</v>
      </c>
      <c r="FX96" s="19">
        <f t="shared" si="61"/>
        <v>0</v>
      </c>
      <c r="FY96" s="29">
        <f>SUM(C96:FX96)</f>
        <v>5.5</v>
      </c>
      <c r="FZ96" s="19">
        <f t="shared" si="55"/>
        <v>5.5</v>
      </c>
      <c r="GA96" s="17"/>
      <c r="GB96" s="17"/>
      <c r="GC96" s="37"/>
      <c r="GD96" s="37"/>
      <c r="GE96" s="37"/>
    </row>
    <row r="97" spans="1:187" s="20" customFormat="1" x14ac:dyDescent="0.2">
      <c r="A97" s="7" t="s">
        <v>576</v>
      </c>
      <c r="B97" s="13" t="s">
        <v>577</v>
      </c>
      <c r="C97" s="17">
        <f t="shared" ref="C97:BN97" si="62">C9</f>
        <v>2274</v>
      </c>
      <c r="D97" s="17">
        <f t="shared" si="62"/>
        <v>0</v>
      </c>
      <c r="E97" s="17">
        <f t="shared" si="62"/>
        <v>0</v>
      </c>
      <c r="F97" s="17">
        <f t="shared" si="62"/>
        <v>0</v>
      </c>
      <c r="G97" s="17">
        <f t="shared" si="62"/>
        <v>0</v>
      </c>
      <c r="H97" s="17">
        <f t="shared" si="62"/>
        <v>0</v>
      </c>
      <c r="I97" s="17">
        <f t="shared" si="62"/>
        <v>0</v>
      </c>
      <c r="J97" s="17">
        <f t="shared" si="62"/>
        <v>0</v>
      </c>
      <c r="K97" s="17">
        <f t="shared" si="62"/>
        <v>0</v>
      </c>
      <c r="L97" s="17">
        <f t="shared" si="62"/>
        <v>0</v>
      </c>
      <c r="M97" s="17">
        <f t="shared" si="62"/>
        <v>0</v>
      </c>
      <c r="N97" s="17">
        <f t="shared" si="62"/>
        <v>0</v>
      </c>
      <c r="O97" s="17">
        <f t="shared" si="62"/>
        <v>0</v>
      </c>
      <c r="P97" s="17">
        <f t="shared" si="62"/>
        <v>0</v>
      </c>
      <c r="Q97" s="17">
        <f t="shared" si="62"/>
        <v>0</v>
      </c>
      <c r="R97" s="17">
        <f t="shared" si="62"/>
        <v>1625</v>
      </c>
      <c r="S97" s="17">
        <f t="shared" si="62"/>
        <v>3</v>
      </c>
      <c r="T97" s="17">
        <f t="shared" si="62"/>
        <v>0</v>
      </c>
      <c r="U97" s="17">
        <f t="shared" si="62"/>
        <v>0</v>
      </c>
      <c r="V97" s="17">
        <f t="shared" si="62"/>
        <v>0</v>
      </c>
      <c r="W97" s="17">
        <f t="shared" si="62"/>
        <v>0</v>
      </c>
      <c r="X97" s="17">
        <f t="shared" si="62"/>
        <v>0</v>
      </c>
      <c r="Y97" s="17">
        <f t="shared" si="62"/>
        <v>1852</v>
      </c>
      <c r="Z97" s="17">
        <f t="shared" si="62"/>
        <v>0</v>
      </c>
      <c r="AA97" s="17">
        <f t="shared" si="62"/>
        <v>0</v>
      </c>
      <c r="AB97" s="17">
        <f t="shared" si="62"/>
        <v>71</v>
      </c>
      <c r="AC97" s="17">
        <f t="shared" si="62"/>
        <v>0</v>
      </c>
      <c r="AD97" s="17">
        <f t="shared" si="62"/>
        <v>0</v>
      </c>
      <c r="AE97" s="17">
        <f t="shared" si="62"/>
        <v>0</v>
      </c>
      <c r="AF97" s="17">
        <f t="shared" si="62"/>
        <v>0</v>
      </c>
      <c r="AG97" s="17">
        <f t="shared" si="62"/>
        <v>0</v>
      </c>
      <c r="AH97" s="17">
        <f t="shared" si="62"/>
        <v>0</v>
      </c>
      <c r="AI97" s="17">
        <f t="shared" si="62"/>
        <v>0</v>
      </c>
      <c r="AJ97" s="17">
        <f t="shared" si="62"/>
        <v>0</v>
      </c>
      <c r="AK97" s="17">
        <f t="shared" si="62"/>
        <v>0</v>
      </c>
      <c r="AL97" s="17">
        <f t="shared" si="62"/>
        <v>0</v>
      </c>
      <c r="AM97" s="17">
        <f t="shared" si="62"/>
        <v>0</v>
      </c>
      <c r="AN97" s="17">
        <f t="shared" si="62"/>
        <v>0</v>
      </c>
      <c r="AO97" s="17">
        <f t="shared" si="62"/>
        <v>0</v>
      </c>
      <c r="AP97" s="17">
        <f t="shared" si="62"/>
        <v>256</v>
      </c>
      <c r="AQ97" s="17">
        <f t="shared" si="62"/>
        <v>0</v>
      </c>
      <c r="AR97" s="17">
        <f t="shared" si="62"/>
        <v>1924</v>
      </c>
      <c r="AS97" s="17">
        <f t="shared" si="62"/>
        <v>0</v>
      </c>
      <c r="AT97" s="17">
        <f t="shared" si="62"/>
        <v>0</v>
      </c>
      <c r="AU97" s="17">
        <f t="shared" si="62"/>
        <v>0</v>
      </c>
      <c r="AV97" s="17">
        <f t="shared" si="62"/>
        <v>0</v>
      </c>
      <c r="AW97" s="17">
        <f t="shared" si="62"/>
        <v>0</v>
      </c>
      <c r="AX97" s="17">
        <f t="shared" si="62"/>
        <v>0</v>
      </c>
      <c r="AY97" s="17">
        <f t="shared" si="62"/>
        <v>0</v>
      </c>
      <c r="AZ97" s="17">
        <f t="shared" si="62"/>
        <v>0</v>
      </c>
      <c r="BA97" s="17">
        <f t="shared" si="62"/>
        <v>0</v>
      </c>
      <c r="BB97" s="17">
        <f t="shared" si="62"/>
        <v>0</v>
      </c>
      <c r="BC97" s="17">
        <f t="shared" si="62"/>
        <v>265.5</v>
      </c>
      <c r="BD97" s="17">
        <f t="shared" si="62"/>
        <v>0</v>
      </c>
      <c r="BE97" s="17">
        <f t="shared" si="62"/>
        <v>0</v>
      </c>
      <c r="BF97" s="17">
        <f t="shared" si="62"/>
        <v>817.5</v>
      </c>
      <c r="BG97" s="17">
        <f t="shared" si="62"/>
        <v>0</v>
      </c>
      <c r="BH97" s="17">
        <f t="shared" si="62"/>
        <v>30.5</v>
      </c>
      <c r="BI97" s="17">
        <f t="shared" si="62"/>
        <v>5</v>
      </c>
      <c r="BJ97" s="17">
        <f t="shared" si="62"/>
        <v>0</v>
      </c>
      <c r="BK97" s="17">
        <f t="shared" si="62"/>
        <v>8202.5</v>
      </c>
      <c r="BL97" s="17">
        <f t="shared" si="62"/>
        <v>0</v>
      </c>
      <c r="BM97" s="17">
        <f t="shared" si="62"/>
        <v>0</v>
      </c>
      <c r="BN97" s="17">
        <f t="shared" si="62"/>
        <v>0</v>
      </c>
      <c r="BO97" s="17">
        <f t="shared" ref="BO97:DZ97" si="63">BO9</f>
        <v>0</v>
      </c>
      <c r="BP97" s="17">
        <f t="shared" si="63"/>
        <v>0</v>
      </c>
      <c r="BQ97" s="17">
        <f t="shared" si="63"/>
        <v>0</v>
      </c>
      <c r="BR97" s="17">
        <f t="shared" si="63"/>
        <v>0</v>
      </c>
      <c r="BS97" s="17">
        <f t="shared" si="63"/>
        <v>0</v>
      </c>
      <c r="BT97" s="17">
        <f t="shared" si="63"/>
        <v>0</v>
      </c>
      <c r="BU97" s="17">
        <f t="shared" si="63"/>
        <v>0</v>
      </c>
      <c r="BV97" s="17">
        <f t="shared" si="63"/>
        <v>0</v>
      </c>
      <c r="BW97" s="17">
        <f t="shared" si="63"/>
        <v>0</v>
      </c>
      <c r="BX97" s="17">
        <f t="shared" si="63"/>
        <v>0</v>
      </c>
      <c r="BY97" s="17">
        <f t="shared" si="63"/>
        <v>0</v>
      </c>
      <c r="BZ97" s="17">
        <f t="shared" si="63"/>
        <v>0</v>
      </c>
      <c r="CA97" s="17">
        <f t="shared" si="63"/>
        <v>0</v>
      </c>
      <c r="CB97" s="17">
        <f t="shared" si="63"/>
        <v>284</v>
      </c>
      <c r="CC97" s="17">
        <f t="shared" si="63"/>
        <v>0</v>
      </c>
      <c r="CD97" s="17">
        <f t="shared" si="63"/>
        <v>0</v>
      </c>
      <c r="CE97" s="17">
        <f t="shared" si="63"/>
        <v>0</v>
      </c>
      <c r="CF97" s="17">
        <f t="shared" si="63"/>
        <v>0</v>
      </c>
      <c r="CG97" s="17">
        <f t="shared" si="63"/>
        <v>0</v>
      </c>
      <c r="CH97" s="17">
        <f t="shared" si="63"/>
        <v>0</v>
      </c>
      <c r="CI97" s="17">
        <f t="shared" si="63"/>
        <v>0</v>
      </c>
      <c r="CJ97" s="17">
        <f t="shared" si="63"/>
        <v>0</v>
      </c>
      <c r="CK97" s="17">
        <f t="shared" si="63"/>
        <v>806</v>
      </c>
      <c r="CL97" s="17">
        <f t="shared" si="63"/>
        <v>11</v>
      </c>
      <c r="CM97" s="17">
        <f t="shared" si="63"/>
        <v>40.5</v>
      </c>
      <c r="CN97" s="17">
        <f t="shared" si="63"/>
        <v>260</v>
      </c>
      <c r="CO97" s="17">
        <f t="shared" si="63"/>
        <v>0</v>
      </c>
      <c r="CP97" s="17">
        <f t="shared" si="63"/>
        <v>0</v>
      </c>
      <c r="CQ97" s="17">
        <f t="shared" si="63"/>
        <v>0</v>
      </c>
      <c r="CR97" s="17">
        <f t="shared" si="63"/>
        <v>0</v>
      </c>
      <c r="CS97" s="17">
        <f t="shared" si="63"/>
        <v>0</v>
      </c>
      <c r="CT97" s="17">
        <f t="shared" si="63"/>
        <v>0</v>
      </c>
      <c r="CU97" s="17">
        <f t="shared" si="63"/>
        <v>364</v>
      </c>
      <c r="CV97" s="17">
        <f t="shared" si="63"/>
        <v>0</v>
      </c>
      <c r="CW97" s="17">
        <f t="shared" si="63"/>
        <v>0</v>
      </c>
      <c r="CX97" s="17">
        <f t="shared" si="63"/>
        <v>0</v>
      </c>
      <c r="CY97" s="17">
        <f t="shared" si="63"/>
        <v>0</v>
      </c>
      <c r="CZ97" s="17">
        <f t="shared" si="63"/>
        <v>0</v>
      </c>
      <c r="DA97" s="17">
        <f t="shared" si="63"/>
        <v>0</v>
      </c>
      <c r="DB97" s="17">
        <f t="shared" si="63"/>
        <v>0</v>
      </c>
      <c r="DC97" s="17">
        <f t="shared" si="63"/>
        <v>0</v>
      </c>
      <c r="DD97" s="17">
        <f t="shared" si="63"/>
        <v>0</v>
      </c>
      <c r="DE97" s="17">
        <f t="shared" si="63"/>
        <v>0</v>
      </c>
      <c r="DF97" s="17">
        <f t="shared" si="63"/>
        <v>0</v>
      </c>
      <c r="DG97" s="17">
        <f t="shared" si="63"/>
        <v>0</v>
      </c>
      <c r="DH97" s="17">
        <f t="shared" si="63"/>
        <v>0</v>
      </c>
      <c r="DI97" s="17">
        <f t="shared" si="63"/>
        <v>1</v>
      </c>
      <c r="DJ97" s="17">
        <f t="shared" si="63"/>
        <v>1</v>
      </c>
      <c r="DK97" s="17">
        <f t="shared" si="63"/>
        <v>0</v>
      </c>
      <c r="DL97" s="17">
        <f t="shared" si="63"/>
        <v>0</v>
      </c>
      <c r="DM97" s="17">
        <f t="shared" si="63"/>
        <v>0</v>
      </c>
      <c r="DN97" s="17">
        <f t="shared" si="63"/>
        <v>0</v>
      </c>
      <c r="DO97" s="17">
        <f t="shared" si="63"/>
        <v>0</v>
      </c>
      <c r="DP97" s="17">
        <f t="shared" si="63"/>
        <v>0</v>
      </c>
      <c r="DQ97" s="17">
        <f t="shared" si="63"/>
        <v>0</v>
      </c>
      <c r="DR97" s="17">
        <f t="shared" si="63"/>
        <v>0</v>
      </c>
      <c r="DS97" s="17">
        <f t="shared" si="63"/>
        <v>0</v>
      </c>
      <c r="DT97" s="17">
        <f t="shared" si="63"/>
        <v>0</v>
      </c>
      <c r="DU97" s="17">
        <f t="shared" si="63"/>
        <v>0</v>
      </c>
      <c r="DV97" s="17">
        <f t="shared" si="63"/>
        <v>0</v>
      </c>
      <c r="DW97" s="17">
        <f t="shared" si="63"/>
        <v>0</v>
      </c>
      <c r="DX97" s="17">
        <f t="shared" si="63"/>
        <v>0</v>
      </c>
      <c r="DY97" s="17">
        <f t="shared" si="63"/>
        <v>0</v>
      </c>
      <c r="DZ97" s="17">
        <f t="shared" si="63"/>
        <v>0</v>
      </c>
      <c r="EA97" s="17">
        <f t="shared" ref="EA97:FX97" si="64">EA9</f>
        <v>0</v>
      </c>
      <c r="EB97" s="17">
        <f t="shared" si="64"/>
        <v>0</v>
      </c>
      <c r="EC97" s="17">
        <f t="shared" si="64"/>
        <v>0</v>
      </c>
      <c r="ED97" s="17">
        <f t="shared" si="64"/>
        <v>0</v>
      </c>
      <c r="EE97" s="17">
        <f t="shared" si="64"/>
        <v>0</v>
      </c>
      <c r="EF97" s="17">
        <f t="shared" si="64"/>
        <v>0</v>
      </c>
      <c r="EG97" s="17">
        <f t="shared" si="64"/>
        <v>0</v>
      </c>
      <c r="EH97" s="17">
        <f t="shared" si="64"/>
        <v>0</v>
      </c>
      <c r="EI97" s="17">
        <f t="shared" si="64"/>
        <v>0</v>
      </c>
      <c r="EJ97" s="17">
        <f t="shared" si="64"/>
        <v>215.5</v>
      </c>
      <c r="EK97" s="17">
        <f t="shared" si="64"/>
        <v>0</v>
      </c>
      <c r="EL97" s="17">
        <f t="shared" si="64"/>
        <v>0</v>
      </c>
      <c r="EM97" s="17">
        <f t="shared" si="64"/>
        <v>0</v>
      </c>
      <c r="EN97" s="17">
        <f t="shared" si="64"/>
        <v>113</v>
      </c>
      <c r="EO97" s="17">
        <f t="shared" si="64"/>
        <v>0</v>
      </c>
      <c r="EP97" s="17">
        <f t="shared" si="64"/>
        <v>0</v>
      </c>
      <c r="EQ97" s="17">
        <f t="shared" si="64"/>
        <v>0</v>
      </c>
      <c r="ER97" s="17">
        <f t="shared" si="64"/>
        <v>0</v>
      </c>
      <c r="ES97" s="17">
        <f t="shared" si="64"/>
        <v>0</v>
      </c>
      <c r="ET97" s="17">
        <f t="shared" si="64"/>
        <v>0</v>
      </c>
      <c r="EU97" s="17">
        <f t="shared" si="64"/>
        <v>0</v>
      </c>
      <c r="EV97" s="17">
        <f t="shared" si="64"/>
        <v>0</v>
      </c>
      <c r="EW97" s="17">
        <f t="shared" si="64"/>
        <v>0</v>
      </c>
      <c r="EX97" s="17">
        <f t="shared" si="64"/>
        <v>0</v>
      </c>
      <c r="EY97" s="17">
        <f t="shared" si="64"/>
        <v>545</v>
      </c>
      <c r="EZ97" s="17">
        <f t="shared" si="64"/>
        <v>0</v>
      </c>
      <c r="FA97" s="17">
        <f t="shared" si="64"/>
        <v>0</v>
      </c>
      <c r="FB97" s="17">
        <f t="shared" si="64"/>
        <v>0</v>
      </c>
      <c r="FC97" s="17">
        <f t="shared" si="64"/>
        <v>0</v>
      </c>
      <c r="FD97" s="17">
        <f t="shared" si="64"/>
        <v>0</v>
      </c>
      <c r="FE97" s="17">
        <f t="shared" si="64"/>
        <v>0</v>
      </c>
      <c r="FF97" s="17">
        <f t="shared" si="64"/>
        <v>0</v>
      </c>
      <c r="FG97" s="17">
        <f t="shared" si="64"/>
        <v>0</v>
      </c>
      <c r="FH97" s="17">
        <f t="shared" si="64"/>
        <v>0</v>
      </c>
      <c r="FI97" s="17">
        <f t="shared" si="64"/>
        <v>0</v>
      </c>
      <c r="FJ97" s="17">
        <f t="shared" si="64"/>
        <v>0</v>
      </c>
      <c r="FK97" s="17">
        <f t="shared" si="64"/>
        <v>0</v>
      </c>
      <c r="FL97" s="17">
        <f t="shared" si="64"/>
        <v>0</v>
      </c>
      <c r="FM97" s="17">
        <f t="shared" si="64"/>
        <v>0</v>
      </c>
      <c r="FN97" s="17">
        <f t="shared" si="64"/>
        <v>0</v>
      </c>
      <c r="FO97" s="17">
        <f t="shared" si="64"/>
        <v>0</v>
      </c>
      <c r="FP97" s="17">
        <f t="shared" si="64"/>
        <v>0</v>
      </c>
      <c r="FQ97" s="17">
        <f t="shared" si="64"/>
        <v>0</v>
      </c>
      <c r="FR97" s="17">
        <f t="shared" si="64"/>
        <v>0</v>
      </c>
      <c r="FS97" s="17">
        <f t="shared" si="64"/>
        <v>0</v>
      </c>
      <c r="FT97" s="17">
        <f t="shared" si="64"/>
        <v>0</v>
      </c>
      <c r="FU97" s="17">
        <f t="shared" si="64"/>
        <v>0</v>
      </c>
      <c r="FV97" s="17">
        <f t="shared" si="64"/>
        <v>0</v>
      </c>
      <c r="FW97" s="17">
        <f t="shared" si="64"/>
        <v>0</v>
      </c>
      <c r="FX97" s="17">
        <f t="shared" si="64"/>
        <v>0</v>
      </c>
      <c r="FY97" s="29"/>
      <c r="FZ97" s="17">
        <f t="shared" si="55"/>
        <v>19967</v>
      </c>
      <c r="GA97" s="17"/>
      <c r="GB97" s="17"/>
      <c r="GC97" s="19"/>
      <c r="GD97" s="19"/>
      <c r="GE97" s="19"/>
    </row>
    <row r="98" spans="1:187" s="20" customFormat="1" x14ac:dyDescent="0.2">
      <c r="A98" s="7" t="s">
        <v>578</v>
      </c>
      <c r="B98" s="13" t="s">
        <v>579</v>
      </c>
      <c r="C98" s="17">
        <f t="shared" ref="C98:BN98" si="65">C29</f>
        <v>0</v>
      </c>
      <c r="D98" s="17">
        <f t="shared" si="65"/>
        <v>0</v>
      </c>
      <c r="E98" s="17">
        <f t="shared" si="65"/>
        <v>0</v>
      </c>
      <c r="F98" s="17">
        <f t="shared" si="65"/>
        <v>0</v>
      </c>
      <c r="G98" s="17">
        <f t="shared" si="65"/>
        <v>0</v>
      </c>
      <c r="H98" s="17">
        <f t="shared" si="65"/>
        <v>0</v>
      </c>
      <c r="I98" s="17">
        <f t="shared" si="65"/>
        <v>0</v>
      </c>
      <c r="J98" s="17">
        <f t="shared" si="65"/>
        <v>0</v>
      </c>
      <c r="K98" s="17">
        <f t="shared" si="65"/>
        <v>0</v>
      </c>
      <c r="L98" s="17">
        <f t="shared" si="65"/>
        <v>0</v>
      </c>
      <c r="M98" s="17">
        <f t="shared" si="65"/>
        <v>0</v>
      </c>
      <c r="N98" s="17">
        <f t="shared" si="65"/>
        <v>0</v>
      </c>
      <c r="O98" s="17">
        <f t="shared" si="65"/>
        <v>0</v>
      </c>
      <c r="P98" s="17">
        <f t="shared" si="65"/>
        <v>0</v>
      </c>
      <c r="Q98" s="17">
        <f t="shared" si="65"/>
        <v>0</v>
      </c>
      <c r="R98" s="17">
        <f t="shared" si="65"/>
        <v>0</v>
      </c>
      <c r="S98" s="17">
        <f t="shared" si="65"/>
        <v>0</v>
      </c>
      <c r="T98" s="17">
        <f t="shared" si="65"/>
        <v>0</v>
      </c>
      <c r="U98" s="17">
        <f t="shared" si="65"/>
        <v>0</v>
      </c>
      <c r="V98" s="17">
        <f t="shared" si="65"/>
        <v>0</v>
      </c>
      <c r="W98" s="17">
        <f t="shared" si="65"/>
        <v>0</v>
      </c>
      <c r="X98" s="17">
        <f t="shared" si="65"/>
        <v>0</v>
      </c>
      <c r="Y98" s="17">
        <f t="shared" si="65"/>
        <v>0</v>
      </c>
      <c r="Z98" s="17">
        <f t="shared" si="65"/>
        <v>0</v>
      </c>
      <c r="AA98" s="17">
        <f t="shared" si="65"/>
        <v>0</v>
      </c>
      <c r="AB98" s="17">
        <f t="shared" si="65"/>
        <v>0</v>
      </c>
      <c r="AC98" s="17">
        <f t="shared" si="65"/>
        <v>0</v>
      </c>
      <c r="AD98" s="17">
        <f t="shared" si="65"/>
        <v>0</v>
      </c>
      <c r="AE98" s="17">
        <f t="shared" si="65"/>
        <v>0</v>
      </c>
      <c r="AF98" s="17">
        <f t="shared" si="65"/>
        <v>0</v>
      </c>
      <c r="AG98" s="17">
        <f t="shared" si="65"/>
        <v>0</v>
      </c>
      <c r="AH98" s="17">
        <f t="shared" si="65"/>
        <v>0</v>
      </c>
      <c r="AI98" s="17">
        <f t="shared" si="65"/>
        <v>0</v>
      </c>
      <c r="AJ98" s="17">
        <f t="shared" si="65"/>
        <v>0</v>
      </c>
      <c r="AK98" s="17">
        <f t="shared" si="65"/>
        <v>0</v>
      </c>
      <c r="AL98" s="17">
        <f t="shared" si="65"/>
        <v>0</v>
      </c>
      <c r="AM98" s="17">
        <f t="shared" si="65"/>
        <v>0</v>
      </c>
      <c r="AN98" s="17">
        <f t="shared" si="65"/>
        <v>0</v>
      </c>
      <c r="AO98" s="17">
        <f t="shared" si="65"/>
        <v>0</v>
      </c>
      <c r="AP98" s="17">
        <f t="shared" si="65"/>
        <v>0</v>
      </c>
      <c r="AQ98" s="17">
        <f t="shared" si="65"/>
        <v>0</v>
      </c>
      <c r="AR98" s="17">
        <f t="shared" si="65"/>
        <v>0</v>
      </c>
      <c r="AS98" s="17">
        <f t="shared" si="65"/>
        <v>0</v>
      </c>
      <c r="AT98" s="17">
        <f t="shared" si="65"/>
        <v>0</v>
      </c>
      <c r="AU98" s="17">
        <f t="shared" si="65"/>
        <v>0</v>
      </c>
      <c r="AV98" s="17">
        <f t="shared" si="65"/>
        <v>0</v>
      </c>
      <c r="AW98" s="17">
        <f t="shared" si="65"/>
        <v>0</v>
      </c>
      <c r="AX98" s="17">
        <f t="shared" si="65"/>
        <v>0</v>
      </c>
      <c r="AY98" s="17">
        <f t="shared" si="65"/>
        <v>0</v>
      </c>
      <c r="AZ98" s="17">
        <f t="shared" si="65"/>
        <v>0</v>
      </c>
      <c r="BA98" s="17">
        <f t="shared" si="65"/>
        <v>0</v>
      </c>
      <c r="BB98" s="17">
        <f t="shared" si="65"/>
        <v>0</v>
      </c>
      <c r="BC98" s="17">
        <f t="shared" si="65"/>
        <v>0</v>
      </c>
      <c r="BD98" s="17">
        <f t="shared" si="65"/>
        <v>0</v>
      </c>
      <c r="BE98" s="17">
        <f t="shared" si="65"/>
        <v>0</v>
      </c>
      <c r="BF98" s="17">
        <f t="shared" si="65"/>
        <v>0</v>
      </c>
      <c r="BG98" s="17">
        <f t="shared" si="65"/>
        <v>0</v>
      </c>
      <c r="BH98" s="17">
        <f t="shared" si="65"/>
        <v>0</v>
      </c>
      <c r="BI98" s="17">
        <f t="shared" si="65"/>
        <v>0</v>
      </c>
      <c r="BJ98" s="17">
        <f t="shared" si="65"/>
        <v>0</v>
      </c>
      <c r="BK98" s="17">
        <f t="shared" si="65"/>
        <v>0</v>
      </c>
      <c r="BL98" s="17">
        <f t="shared" si="65"/>
        <v>0</v>
      </c>
      <c r="BM98" s="17">
        <f t="shared" si="65"/>
        <v>0</v>
      </c>
      <c r="BN98" s="17">
        <f t="shared" si="65"/>
        <v>0</v>
      </c>
      <c r="BO98" s="17">
        <f t="shared" ref="BO98:CM98" si="66">BO29</f>
        <v>0</v>
      </c>
      <c r="BP98" s="17">
        <f t="shared" si="66"/>
        <v>0</v>
      </c>
      <c r="BQ98" s="17">
        <f t="shared" si="66"/>
        <v>0</v>
      </c>
      <c r="BR98" s="17">
        <f t="shared" si="66"/>
        <v>0</v>
      </c>
      <c r="BS98" s="17">
        <f t="shared" si="66"/>
        <v>0</v>
      </c>
      <c r="BT98" s="17">
        <f t="shared" si="66"/>
        <v>0</v>
      </c>
      <c r="BU98" s="17">
        <f t="shared" si="66"/>
        <v>0</v>
      </c>
      <c r="BV98" s="17">
        <f t="shared" si="66"/>
        <v>0</v>
      </c>
      <c r="BW98" s="17">
        <f t="shared" si="66"/>
        <v>0</v>
      </c>
      <c r="BX98" s="17">
        <f t="shared" si="66"/>
        <v>0</v>
      </c>
      <c r="BY98" s="17">
        <f t="shared" si="66"/>
        <v>0</v>
      </c>
      <c r="BZ98" s="17">
        <f t="shared" si="66"/>
        <v>0</v>
      </c>
      <c r="CA98" s="17">
        <f t="shared" si="66"/>
        <v>0</v>
      </c>
      <c r="CB98" s="17">
        <f t="shared" si="66"/>
        <v>0</v>
      </c>
      <c r="CC98" s="17">
        <f t="shared" si="66"/>
        <v>0</v>
      </c>
      <c r="CD98" s="17">
        <f t="shared" si="66"/>
        <v>0</v>
      </c>
      <c r="CE98" s="17">
        <f t="shared" si="66"/>
        <v>0</v>
      </c>
      <c r="CF98" s="17">
        <f t="shared" si="66"/>
        <v>0</v>
      </c>
      <c r="CG98" s="17">
        <f t="shared" si="66"/>
        <v>0</v>
      </c>
      <c r="CH98" s="17">
        <f t="shared" si="66"/>
        <v>0</v>
      </c>
      <c r="CI98" s="17">
        <f t="shared" si="66"/>
        <v>0</v>
      </c>
      <c r="CJ98" s="17">
        <f t="shared" si="66"/>
        <v>0</v>
      </c>
      <c r="CK98" s="17">
        <f t="shared" si="66"/>
        <v>0</v>
      </c>
      <c r="CL98" s="17">
        <f t="shared" si="66"/>
        <v>0</v>
      </c>
      <c r="CM98" s="17">
        <f t="shared" si="66"/>
        <v>0</v>
      </c>
      <c r="CN98" s="17">
        <v>0</v>
      </c>
      <c r="CO98" s="17">
        <f t="shared" ref="CO98:EZ98" si="67">CO29</f>
        <v>0</v>
      </c>
      <c r="CP98" s="17">
        <f t="shared" si="67"/>
        <v>0</v>
      </c>
      <c r="CQ98" s="17">
        <f t="shared" si="67"/>
        <v>0</v>
      </c>
      <c r="CR98" s="17">
        <f t="shared" si="67"/>
        <v>0</v>
      </c>
      <c r="CS98" s="17">
        <f t="shared" si="67"/>
        <v>0</v>
      </c>
      <c r="CT98" s="17">
        <f t="shared" si="67"/>
        <v>0</v>
      </c>
      <c r="CU98" s="17">
        <f t="shared" si="67"/>
        <v>0</v>
      </c>
      <c r="CV98" s="17">
        <f t="shared" si="67"/>
        <v>0</v>
      </c>
      <c r="CW98" s="17">
        <f t="shared" si="67"/>
        <v>0</v>
      </c>
      <c r="CX98" s="17">
        <f t="shared" si="67"/>
        <v>0</v>
      </c>
      <c r="CY98" s="17">
        <f t="shared" si="67"/>
        <v>0</v>
      </c>
      <c r="CZ98" s="17">
        <f t="shared" si="67"/>
        <v>0</v>
      </c>
      <c r="DA98" s="17">
        <f t="shared" si="67"/>
        <v>0</v>
      </c>
      <c r="DB98" s="17">
        <f t="shared" si="67"/>
        <v>0</v>
      </c>
      <c r="DC98" s="17">
        <f t="shared" si="67"/>
        <v>0</v>
      </c>
      <c r="DD98" s="17">
        <f t="shared" si="67"/>
        <v>0</v>
      </c>
      <c r="DE98" s="17">
        <f t="shared" si="67"/>
        <v>0</v>
      </c>
      <c r="DF98" s="17">
        <f t="shared" si="67"/>
        <v>0</v>
      </c>
      <c r="DG98" s="17">
        <f t="shared" si="67"/>
        <v>0</v>
      </c>
      <c r="DH98" s="17">
        <f t="shared" si="67"/>
        <v>0</v>
      </c>
      <c r="DI98" s="17">
        <f t="shared" si="67"/>
        <v>0</v>
      </c>
      <c r="DJ98" s="17">
        <f t="shared" si="67"/>
        <v>0</v>
      </c>
      <c r="DK98" s="17">
        <f t="shared" si="67"/>
        <v>0</v>
      </c>
      <c r="DL98" s="17">
        <f t="shared" si="67"/>
        <v>0</v>
      </c>
      <c r="DM98" s="17">
        <f t="shared" si="67"/>
        <v>0</v>
      </c>
      <c r="DN98" s="17">
        <f t="shared" si="67"/>
        <v>0</v>
      </c>
      <c r="DO98" s="17">
        <f t="shared" si="67"/>
        <v>0</v>
      </c>
      <c r="DP98" s="17">
        <f t="shared" si="67"/>
        <v>0</v>
      </c>
      <c r="DQ98" s="17">
        <f t="shared" si="67"/>
        <v>0</v>
      </c>
      <c r="DR98" s="17">
        <f t="shared" si="67"/>
        <v>0</v>
      </c>
      <c r="DS98" s="17">
        <f t="shared" si="67"/>
        <v>0</v>
      </c>
      <c r="DT98" s="17">
        <f t="shared" si="67"/>
        <v>0</v>
      </c>
      <c r="DU98" s="17">
        <f t="shared" si="67"/>
        <v>0</v>
      </c>
      <c r="DV98" s="17">
        <f t="shared" si="67"/>
        <v>0</v>
      </c>
      <c r="DW98" s="17">
        <f t="shared" si="67"/>
        <v>0</v>
      </c>
      <c r="DX98" s="17">
        <f t="shared" si="67"/>
        <v>0</v>
      </c>
      <c r="DY98" s="17">
        <f t="shared" si="67"/>
        <v>0</v>
      </c>
      <c r="DZ98" s="17">
        <f t="shared" si="67"/>
        <v>0</v>
      </c>
      <c r="EA98" s="17">
        <f t="shared" si="67"/>
        <v>0</v>
      </c>
      <c r="EB98" s="17">
        <f t="shared" si="67"/>
        <v>0</v>
      </c>
      <c r="EC98" s="17">
        <f t="shared" si="67"/>
        <v>0</v>
      </c>
      <c r="ED98" s="17">
        <f t="shared" si="67"/>
        <v>0</v>
      </c>
      <c r="EE98" s="17">
        <f t="shared" si="67"/>
        <v>0</v>
      </c>
      <c r="EF98" s="17">
        <f t="shared" si="67"/>
        <v>0</v>
      </c>
      <c r="EG98" s="17">
        <f t="shared" si="67"/>
        <v>0</v>
      </c>
      <c r="EH98" s="17">
        <f t="shared" si="67"/>
        <v>0</v>
      </c>
      <c r="EI98" s="17">
        <f t="shared" si="67"/>
        <v>0</v>
      </c>
      <c r="EJ98" s="17">
        <f t="shared" si="67"/>
        <v>0</v>
      </c>
      <c r="EK98" s="17">
        <f t="shared" si="67"/>
        <v>0</v>
      </c>
      <c r="EL98" s="17">
        <f t="shared" si="67"/>
        <v>0</v>
      </c>
      <c r="EM98" s="17">
        <f t="shared" si="67"/>
        <v>0</v>
      </c>
      <c r="EN98" s="17">
        <f t="shared" si="67"/>
        <v>0</v>
      </c>
      <c r="EO98" s="17">
        <f t="shared" si="67"/>
        <v>0</v>
      </c>
      <c r="EP98" s="17">
        <f t="shared" si="67"/>
        <v>0</v>
      </c>
      <c r="EQ98" s="17">
        <f t="shared" si="67"/>
        <v>0</v>
      </c>
      <c r="ER98" s="17">
        <f t="shared" si="67"/>
        <v>0</v>
      </c>
      <c r="ES98" s="17">
        <f t="shared" si="67"/>
        <v>0</v>
      </c>
      <c r="ET98" s="17">
        <f t="shared" si="67"/>
        <v>0</v>
      </c>
      <c r="EU98" s="17">
        <f t="shared" si="67"/>
        <v>0</v>
      </c>
      <c r="EV98" s="17">
        <f t="shared" si="67"/>
        <v>0</v>
      </c>
      <c r="EW98" s="17">
        <f t="shared" si="67"/>
        <v>0</v>
      </c>
      <c r="EX98" s="17">
        <f t="shared" si="67"/>
        <v>0</v>
      </c>
      <c r="EY98" s="17">
        <f t="shared" si="67"/>
        <v>0</v>
      </c>
      <c r="EZ98" s="17">
        <f t="shared" si="67"/>
        <v>0</v>
      </c>
      <c r="FA98" s="17">
        <f t="shared" ref="FA98:FX98" si="68">FA29</f>
        <v>0</v>
      </c>
      <c r="FB98" s="17">
        <f t="shared" si="68"/>
        <v>0</v>
      </c>
      <c r="FC98" s="17">
        <f t="shared" si="68"/>
        <v>0</v>
      </c>
      <c r="FD98" s="17">
        <f t="shared" si="68"/>
        <v>0</v>
      </c>
      <c r="FE98" s="17">
        <f t="shared" si="68"/>
        <v>0</v>
      </c>
      <c r="FF98" s="17">
        <f t="shared" si="68"/>
        <v>0</v>
      </c>
      <c r="FG98" s="17">
        <f t="shared" si="68"/>
        <v>0</v>
      </c>
      <c r="FH98" s="17">
        <f t="shared" si="68"/>
        <v>0</v>
      </c>
      <c r="FI98" s="17">
        <f t="shared" si="68"/>
        <v>0</v>
      </c>
      <c r="FJ98" s="17">
        <f t="shared" si="68"/>
        <v>0</v>
      </c>
      <c r="FK98" s="17">
        <f t="shared" si="68"/>
        <v>0</v>
      </c>
      <c r="FL98" s="17">
        <f t="shared" si="68"/>
        <v>0</v>
      </c>
      <c r="FM98" s="17">
        <f t="shared" si="68"/>
        <v>0</v>
      </c>
      <c r="FN98" s="17">
        <f t="shared" si="68"/>
        <v>0</v>
      </c>
      <c r="FO98" s="17">
        <f t="shared" si="68"/>
        <v>0</v>
      </c>
      <c r="FP98" s="17">
        <f t="shared" si="68"/>
        <v>0</v>
      </c>
      <c r="FQ98" s="17">
        <f t="shared" si="68"/>
        <v>0</v>
      </c>
      <c r="FR98" s="17">
        <f t="shared" si="68"/>
        <v>0</v>
      </c>
      <c r="FS98" s="17">
        <f t="shared" si="68"/>
        <v>0</v>
      </c>
      <c r="FT98" s="17">
        <f t="shared" si="68"/>
        <v>0</v>
      </c>
      <c r="FU98" s="17">
        <f t="shared" si="68"/>
        <v>0</v>
      </c>
      <c r="FV98" s="17">
        <f t="shared" si="68"/>
        <v>0</v>
      </c>
      <c r="FW98" s="17">
        <f t="shared" si="68"/>
        <v>0</v>
      </c>
      <c r="FX98" s="17">
        <f t="shared" si="68"/>
        <v>0</v>
      </c>
      <c r="FY98" s="17"/>
      <c r="FZ98" s="17">
        <f>SUM(C98:FX98)</f>
        <v>0</v>
      </c>
      <c r="GA98" s="81"/>
      <c r="GB98" s="81"/>
      <c r="GC98" s="19"/>
      <c r="GD98" s="19"/>
      <c r="GE98" s="19"/>
    </row>
    <row r="99" spans="1:187" s="20" customFormat="1" x14ac:dyDescent="0.2">
      <c r="A99" s="7" t="s">
        <v>580</v>
      </c>
      <c r="B99" s="13" t="s">
        <v>581</v>
      </c>
      <c r="C99" s="29">
        <f>ROUND(SUM(C94:C98),1)</f>
        <v>8867.5</v>
      </c>
      <c r="D99" s="29">
        <f t="shared" ref="D99:BO99" si="69">ROUND(SUM(D94:D98),1)</f>
        <v>42597.9</v>
      </c>
      <c r="E99" s="29">
        <f t="shared" si="69"/>
        <v>7645.4</v>
      </c>
      <c r="F99" s="29">
        <f t="shared" si="69"/>
        <v>19533.099999999999</v>
      </c>
      <c r="G99" s="29">
        <f t="shared" si="69"/>
        <v>1082</v>
      </c>
      <c r="H99" s="29">
        <f t="shared" si="69"/>
        <v>1031</v>
      </c>
      <c r="I99" s="29">
        <f t="shared" si="69"/>
        <v>10262.799999999999</v>
      </c>
      <c r="J99" s="29">
        <f t="shared" si="69"/>
        <v>2431.3000000000002</v>
      </c>
      <c r="K99" s="29">
        <f t="shared" si="69"/>
        <v>290.89999999999998</v>
      </c>
      <c r="L99" s="29">
        <f t="shared" si="69"/>
        <v>2622.8</v>
      </c>
      <c r="M99" s="29">
        <f t="shared" si="69"/>
        <v>1354.5</v>
      </c>
      <c r="N99" s="29">
        <f t="shared" si="69"/>
        <v>54539.6</v>
      </c>
      <c r="O99" s="29">
        <f t="shared" si="69"/>
        <v>14792.1</v>
      </c>
      <c r="P99" s="29">
        <f t="shared" si="69"/>
        <v>223.5</v>
      </c>
      <c r="Q99" s="29">
        <f t="shared" si="69"/>
        <v>40607.699999999997</v>
      </c>
      <c r="R99" s="29">
        <f t="shared" si="69"/>
        <v>2144.1</v>
      </c>
      <c r="S99" s="29">
        <f t="shared" si="69"/>
        <v>1716.3</v>
      </c>
      <c r="T99" s="29">
        <f t="shared" si="69"/>
        <v>148</v>
      </c>
      <c r="U99" s="29">
        <f t="shared" si="69"/>
        <v>54.5</v>
      </c>
      <c r="V99" s="29">
        <f t="shared" si="69"/>
        <v>293</v>
      </c>
      <c r="W99" s="29">
        <f t="shared" si="69"/>
        <v>81.7</v>
      </c>
      <c r="X99" s="29">
        <f t="shared" si="69"/>
        <v>50</v>
      </c>
      <c r="Y99" s="29">
        <f t="shared" si="69"/>
        <v>2355.8000000000002</v>
      </c>
      <c r="Z99" s="29">
        <f t="shared" si="69"/>
        <v>243.2</v>
      </c>
      <c r="AA99" s="29">
        <f t="shared" si="69"/>
        <v>31300.799999999999</v>
      </c>
      <c r="AB99" s="29">
        <f t="shared" si="69"/>
        <v>30302.400000000001</v>
      </c>
      <c r="AC99" s="29">
        <f t="shared" si="69"/>
        <v>1035.5</v>
      </c>
      <c r="AD99" s="29">
        <f t="shared" si="69"/>
        <v>1379</v>
      </c>
      <c r="AE99" s="29">
        <f t="shared" si="69"/>
        <v>108.7</v>
      </c>
      <c r="AF99" s="29">
        <f t="shared" si="69"/>
        <v>185.5</v>
      </c>
      <c r="AG99" s="29">
        <f t="shared" si="69"/>
        <v>752.5</v>
      </c>
      <c r="AH99" s="29">
        <f t="shared" si="69"/>
        <v>1105.5</v>
      </c>
      <c r="AI99" s="29">
        <f t="shared" si="69"/>
        <v>361.1</v>
      </c>
      <c r="AJ99" s="29">
        <f t="shared" si="69"/>
        <v>182.6</v>
      </c>
      <c r="AK99" s="29">
        <f t="shared" si="69"/>
        <v>225.1</v>
      </c>
      <c r="AL99" s="29">
        <f t="shared" si="69"/>
        <v>278.89999999999998</v>
      </c>
      <c r="AM99" s="29">
        <f t="shared" si="69"/>
        <v>458.7</v>
      </c>
      <c r="AN99" s="29">
        <f t="shared" si="69"/>
        <v>373.5</v>
      </c>
      <c r="AO99" s="29">
        <f t="shared" si="69"/>
        <v>4808.8</v>
      </c>
      <c r="AP99" s="29">
        <f t="shared" si="69"/>
        <v>91185.2</v>
      </c>
      <c r="AQ99" s="29">
        <f t="shared" si="69"/>
        <v>239.3</v>
      </c>
      <c r="AR99" s="29">
        <f t="shared" si="69"/>
        <v>66036.2</v>
      </c>
      <c r="AS99" s="29">
        <f t="shared" si="69"/>
        <v>7052</v>
      </c>
      <c r="AT99" s="29">
        <f t="shared" si="69"/>
        <v>2310.1</v>
      </c>
      <c r="AU99" s="29">
        <f t="shared" si="69"/>
        <v>254.3</v>
      </c>
      <c r="AV99" s="29">
        <f t="shared" si="69"/>
        <v>320</v>
      </c>
      <c r="AW99" s="29">
        <f t="shared" si="69"/>
        <v>232.5</v>
      </c>
      <c r="AX99" s="29">
        <f t="shared" si="69"/>
        <v>50</v>
      </c>
      <c r="AY99" s="29">
        <f t="shared" si="69"/>
        <v>455.5</v>
      </c>
      <c r="AZ99" s="29">
        <f t="shared" si="69"/>
        <v>11801.5</v>
      </c>
      <c r="BA99" s="29">
        <f t="shared" si="69"/>
        <v>9388.7000000000007</v>
      </c>
      <c r="BB99" s="29">
        <f t="shared" si="69"/>
        <v>8313</v>
      </c>
      <c r="BC99" s="29">
        <f t="shared" si="69"/>
        <v>30567.4</v>
      </c>
      <c r="BD99" s="29">
        <f t="shared" si="69"/>
        <v>5175.3</v>
      </c>
      <c r="BE99" s="29">
        <f t="shared" si="69"/>
        <v>1432.5</v>
      </c>
      <c r="BF99" s="29">
        <f t="shared" si="69"/>
        <v>25613.4</v>
      </c>
      <c r="BG99" s="29">
        <f t="shared" si="69"/>
        <v>1087.5</v>
      </c>
      <c r="BH99" s="29">
        <f t="shared" si="69"/>
        <v>626.9</v>
      </c>
      <c r="BI99" s="29">
        <f t="shared" si="69"/>
        <v>252.7</v>
      </c>
      <c r="BJ99" s="29">
        <f t="shared" si="69"/>
        <v>6517.2</v>
      </c>
      <c r="BK99" s="29">
        <f t="shared" si="69"/>
        <v>25811.4</v>
      </c>
      <c r="BL99" s="29">
        <f t="shared" si="69"/>
        <v>207</v>
      </c>
      <c r="BM99" s="29">
        <f t="shared" si="69"/>
        <v>284.8</v>
      </c>
      <c r="BN99" s="29">
        <f t="shared" si="69"/>
        <v>3726.2</v>
      </c>
      <c r="BO99" s="29">
        <f t="shared" si="69"/>
        <v>1374.3</v>
      </c>
      <c r="BP99" s="29">
        <f t="shared" ref="BP99:EA99" si="70">ROUND(SUM(BP94:BP98),1)</f>
        <v>218</v>
      </c>
      <c r="BQ99" s="29">
        <f t="shared" si="70"/>
        <v>6284.6</v>
      </c>
      <c r="BR99" s="29">
        <f t="shared" si="70"/>
        <v>4837.2</v>
      </c>
      <c r="BS99" s="29">
        <f t="shared" si="70"/>
        <v>1282</v>
      </c>
      <c r="BT99" s="29">
        <f t="shared" si="70"/>
        <v>461</v>
      </c>
      <c r="BU99" s="29">
        <f t="shared" si="70"/>
        <v>445.5</v>
      </c>
      <c r="BV99" s="29">
        <f t="shared" si="70"/>
        <v>1330.5</v>
      </c>
      <c r="BW99" s="29">
        <f t="shared" si="70"/>
        <v>2062.5</v>
      </c>
      <c r="BX99" s="29">
        <f t="shared" si="70"/>
        <v>88.6</v>
      </c>
      <c r="BY99" s="29">
        <f t="shared" si="70"/>
        <v>529.1</v>
      </c>
      <c r="BZ99" s="29">
        <f t="shared" si="70"/>
        <v>213.4</v>
      </c>
      <c r="CA99" s="29">
        <f t="shared" si="70"/>
        <v>172.2</v>
      </c>
      <c r="CB99" s="29">
        <f t="shared" si="70"/>
        <v>82858.7</v>
      </c>
      <c r="CC99" s="29">
        <f t="shared" si="70"/>
        <v>178.5</v>
      </c>
      <c r="CD99" s="29">
        <f t="shared" si="70"/>
        <v>55.3</v>
      </c>
      <c r="CE99" s="29">
        <f t="shared" si="70"/>
        <v>161</v>
      </c>
      <c r="CF99" s="29">
        <f t="shared" si="70"/>
        <v>119.5</v>
      </c>
      <c r="CG99" s="29">
        <f t="shared" si="70"/>
        <v>220</v>
      </c>
      <c r="CH99" s="29">
        <f t="shared" si="70"/>
        <v>116.5</v>
      </c>
      <c r="CI99" s="29">
        <f t="shared" si="70"/>
        <v>737.9</v>
      </c>
      <c r="CJ99" s="29">
        <f t="shared" si="70"/>
        <v>1045</v>
      </c>
      <c r="CK99" s="29">
        <f t="shared" si="70"/>
        <v>5866.7</v>
      </c>
      <c r="CL99" s="29">
        <f t="shared" si="70"/>
        <v>1404.5</v>
      </c>
      <c r="CM99" s="29">
        <f t="shared" si="70"/>
        <v>874.5</v>
      </c>
      <c r="CN99" s="29">
        <f t="shared" si="70"/>
        <v>31745.8</v>
      </c>
      <c r="CO99" s="29">
        <f t="shared" si="70"/>
        <v>15544.4</v>
      </c>
      <c r="CP99" s="29">
        <f t="shared" si="70"/>
        <v>1094.0999999999999</v>
      </c>
      <c r="CQ99" s="29">
        <f t="shared" si="70"/>
        <v>1023.3</v>
      </c>
      <c r="CR99" s="29">
        <f t="shared" si="70"/>
        <v>190.5</v>
      </c>
      <c r="CS99" s="29">
        <f t="shared" si="70"/>
        <v>374</v>
      </c>
      <c r="CT99" s="29">
        <f t="shared" si="70"/>
        <v>117.4</v>
      </c>
      <c r="CU99" s="29">
        <f t="shared" si="70"/>
        <v>442.2</v>
      </c>
      <c r="CV99" s="29">
        <f t="shared" si="70"/>
        <v>50</v>
      </c>
      <c r="CW99" s="29">
        <f t="shared" si="70"/>
        <v>200.5</v>
      </c>
      <c r="CX99" s="29">
        <f t="shared" si="70"/>
        <v>501.2</v>
      </c>
      <c r="CY99" s="29">
        <f t="shared" si="70"/>
        <v>50</v>
      </c>
      <c r="CZ99" s="29">
        <f t="shared" si="70"/>
        <v>2188.5</v>
      </c>
      <c r="DA99" s="29">
        <f t="shared" si="70"/>
        <v>197.5</v>
      </c>
      <c r="DB99" s="29">
        <f t="shared" si="70"/>
        <v>308.89999999999998</v>
      </c>
      <c r="DC99" s="29">
        <f t="shared" si="70"/>
        <v>158</v>
      </c>
      <c r="DD99" s="29">
        <f t="shared" si="70"/>
        <v>164.3</v>
      </c>
      <c r="DE99" s="29">
        <f t="shared" si="70"/>
        <v>430.5</v>
      </c>
      <c r="DF99" s="29">
        <f t="shared" si="70"/>
        <v>22338.6</v>
      </c>
      <c r="DG99" s="29">
        <f t="shared" si="70"/>
        <v>92.3</v>
      </c>
      <c r="DH99" s="29">
        <f t="shared" si="70"/>
        <v>2141.4</v>
      </c>
      <c r="DI99" s="29">
        <f t="shared" si="70"/>
        <v>2767</v>
      </c>
      <c r="DJ99" s="29">
        <f t="shared" si="70"/>
        <v>690.1</v>
      </c>
      <c r="DK99" s="29">
        <f t="shared" si="70"/>
        <v>481.5</v>
      </c>
      <c r="DL99" s="29">
        <f t="shared" si="70"/>
        <v>5998.9</v>
      </c>
      <c r="DM99" s="29">
        <f t="shared" si="70"/>
        <v>267.2</v>
      </c>
      <c r="DN99" s="29">
        <f t="shared" si="70"/>
        <v>1488.2</v>
      </c>
      <c r="DO99" s="29">
        <f t="shared" si="70"/>
        <v>3326.5</v>
      </c>
      <c r="DP99" s="29">
        <f t="shared" si="70"/>
        <v>205.4</v>
      </c>
      <c r="DQ99" s="29">
        <f t="shared" si="70"/>
        <v>688</v>
      </c>
      <c r="DR99" s="29">
        <f t="shared" si="70"/>
        <v>1475</v>
      </c>
      <c r="DS99" s="29">
        <f t="shared" si="70"/>
        <v>813.9</v>
      </c>
      <c r="DT99" s="29">
        <f t="shared" si="70"/>
        <v>167</v>
      </c>
      <c r="DU99" s="29">
        <f t="shared" si="70"/>
        <v>391.5</v>
      </c>
      <c r="DV99" s="29">
        <f t="shared" si="70"/>
        <v>222.5</v>
      </c>
      <c r="DW99" s="29">
        <f t="shared" si="70"/>
        <v>356.5</v>
      </c>
      <c r="DX99" s="29">
        <f t="shared" si="70"/>
        <v>168.3</v>
      </c>
      <c r="DY99" s="29">
        <f t="shared" si="70"/>
        <v>336.3</v>
      </c>
      <c r="DZ99" s="29">
        <f t="shared" si="70"/>
        <v>896.8</v>
      </c>
      <c r="EA99" s="29">
        <f t="shared" si="70"/>
        <v>650.29999999999995</v>
      </c>
      <c r="EB99" s="29">
        <f t="shared" ref="EB99:FX99" si="71">ROUND(SUM(EB94:EB98),1)</f>
        <v>608.5</v>
      </c>
      <c r="EC99" s="29">
        <f t="shared" si="71"/>
        <v>324.5</v>
      </c>
      <c r="ED99" s="29">
        <f t="shared" si="71"/>
        <v>1683</v>
      </c>
      <c r="EE99" s="29">
        <f t="shared" si="71"/>
        <v>196.9</v>
      </c>
      <c r="EF99" s="29">
        <f t="shared" si="71"/>
        <v>1536.5</v>
      </c>
      <c r="EG99" s="29">
        <f t="shared" si="71"/>
        <v>293.3</v>
      </c>
      <c r="EH99" s="29">
        <f t="shared" si="71"/>
        <v>239.3</v>
      </c>
      <c r="EI99" s="29">
        <f t="shared" si="71"/>
        <v>16631.3</v>
      </c>
      <c r="EJ99" s="29">
        <f t="shared" si="71"/>
        <v>10278.6</v>
      </c>
      <c r="EK99" s="29">
        <f t="shared" si="71"/>
        <v>721.8</v>
      </c>
      <c r="EL99" s="29">
        <f t="shared" si="71"/>
        <v>490.8</v>
      </c>
      <c r="EM99" s="29">
        <f t="shared" si="71"/>
        <v>446.6</v>
      </c>
      <c r="EN99" s="29">
        <f t="shared" si="71"/>
        <v>1130.0999999999999</v>
      </c>
      <c r="EO99" s="29">
        <f t="shared" si="71"/>
        <v>385.2</v>
      </c>
      <c r="EP99" s="29">
        <f t="shared" si="71"/>
        <v>404.9</v>
      </c>
      <c r="EQ99" s="29">
        <f t="shared" si="71"/>
        <v>2793.8</v>
      </c>
      <c r="ER99" s="29">
        <f t="shared" si="71"/>
        <v>324.89999999999998</v>
      </c>
      <c r="ES99" s="29">
        <f t="shared" si="71"/>
        <v>156.19999999999999</v>
      </c>
      <c r="ET99" s="29">
        <f t="shared" si="71"/>
        <v>226.5</v>
      </c>
      <c r="EU99" s="29">
        <f t="shared" si="71"/>
        <v>643.29999999999995</v>
      </c>
      <c r="EV99" s="29">
        <f t="shared" si="71"/>
        <v>81</v>
      </c>
      <c r="EW99" s="29">
        <f t="shared" si="71"/>
        <v>919.3</v>
      </c>
      <c r="EX99" s="29">
        <f t="shared" si="71"/>
        <v>219.2</v>
      </c>
      <c r="EY99" s="29">
        <f t="shared" si="71"/>
        <v>813.5</v>
      </c>
      <c r="EZ99" s="29">
        <f t="shared" si="71"/>
        <v>148.5</v>
      </c>
      <c r="FA99" s="29">
        <f t="shared" si="71"/>
        <v>3511</v>
      </c>
      <c r="FB99" s="29">
        <f t="shared" si="71"/>
        <v>357.3</v>
      </c>
      <c r="FC99" s="29">
        <f t="shared" si="71"/>
        <v>2316</v>
      </c>
      <c r="FD99" s="29">
        <f t="shared" si="71"/>
        <v>384.8</v>
      </c>
      <c r="FE99" s="29">
        <f t="shared" si="71"/>
        <v>107</v>
      </c>
      <c r="FF99" s="29">
        <f t="shared" si="71"/>
        <v>225.6</v>
      </c>
      <c r="FG99" s="29">
        <f t="shared" si="71"/>
        <v>128</v>
      </c>
      <c r="FH99" s="29">
        <f t="shared" si="71"/>
        <v>95.7</v>
      </c>
      <c r="FI99" s="29">
        <f t="shared" si="71"/>
        <v>1905.2</v>
      </c>
      <c r="FJ99" s="29">
        <f t="shared" si="71"/>
        <v>2033</v>
      </c>
      <c r="FK99" s="29">
        <f t="shared" si="71"/>
        <v>2563</v>
      </c>
      <c r="FL99" s="29">
        <f t="shared" si="71"/>
        <v>7127</v>
      </c>
      <c r="FM99" s="29">
        <f t="shared" si="71"/>
        <v>3894.5</v>
      </c>
      <c r="FN99" s="29">
        <f t="shared" si="71"/>
        <v>22420.3</v>
      </c>
      <c r="FO99" s="29">
        <f t="shared" si="71"/>
        <v>1152.0999999999999</v>
      </c>
      <c r="FP99" s="29">
        <f t="shared" si="71"/>
        <v>2337.3000000000002</v>
      </c>
      <c r="FQ99" s="29">
        <f t="shared" si="71"/>
        <v>962.5</v>
      </c>
      <c r="FR99" s="29">
        <f t="shared" si="71"/>
        <v>179</v>
      </c>
      <c r="FS99" s="29">
        <f t="shared" si="71"/>
        <v>216</v>
      </c>
      <c r="FT99" s="29">
        <f t="shared" si="71"/>
        <v>78.2</v>
      </c>
      <c r="FU99" s="29">
        <f t="shared" si="71"/>
        <v>864</v>
      </c>
      <c r="FV99" s="29">
        <f t="shared" si="71"/>
        <v>733.5</v>
      </c>
      <c r="FW99" s="29">
        <f t="shared" si="71"/>
        <v>200.9</v>
      </c>
      <c r="FX99" s="29">
        <f t="shared" si="71"/>
        <v>62.1</v>
      </c>
      <c r="FY99" s="17"/>
      <c r="FZ99" s="17">
        <f t="shared" si="55"/>
        <v>896000.7000000003</v>
      </c>
      <c r="GA99" s="235">
        <v>896000.7</v>
      </c>
      <c r="GB99" s="17">
        <f>FZ99-GA99</f>
        <v>0</v>
      </c>
      <c r="GC99" s="19"/>
      <c r="GD99" s="19"/>
      <c r="GE99" s="19"/>
    </row>
    <row r="100" spans="1:187" s="20" customFormat="1" ht="15.75" x14ac:dyDescent="0.25">
      <c r="A100" s="7" t="s">
        <v>582</v>
      </c>
      <c r="B100" s="39" t="s">
        <v>583</v>
      </c>
      <c r="C100" s="19">
        <f t="shared" ref="C100:BN100" si="72">C99-C101</f>
        <v>8867.5</v>
      </c>
      <c r="D100" s="19">
        <f t="shared" si="72"/>
        <v>37863.660000000003</v>
      </c>
      <c r="E100" s="19">
        <f t="shared" si="72"/>
        <v>6878.4</v>
      </c>
      <c r="F100" s="19">
        <f t="shared" si="72"/>
        <v>18828.099999999999</v>
      </c>
      <c r="G100" s="19">
        <f t="shared" si="72"/>
        <v>1082</v>
      </c>
      <c r="H100" s="19">
        <f t="shared" si="72"/>
        <v>1031</v>
      </c>
      <c r="I100" s="19">
        <f t="shared" si="72"/>
        <v>9201.7999999999993</v>
      </c>
      <c r="J100" s="19">
        <f t="shared" si="72"/>
        <v>2431.3000000000002</v>
      </c>
      <c r="K100" s="19">
        <f t="shared" si="72"/>
        <v>290.89999999999998</v>
      </c>
      <c r="L100" s="19">
        <f t="shared" si="72"/>
        <v>2622.8</v>
      </c>
      <c r="M100" s="19">
        <f t="shared" si="72"/>
        <v>1354.5</v>
      </c>
      <c r="N100" s="19">
        <f t="shared" si="72"/>
        <v>54539.6</v>
      </c>
      <c r="O100" s="19">
        <f t="shared" si="72"/>
        <v>14792.1</v>
      </c>
      <c r="P100" s="19">
        <f t="shared" si="72"/>
        <v>223.5</v>
      </c>
      <c r="Q100" s="19">
        <f t="shared" si="72"/>
        <v>39585.699999999997</v>
      </c>
      <c r="R100" s="19">
        <f t="shared" si="72"/>
        <v>2144.1</v>
      </c>
      <c r="S100" s="19">
        <f t="shared" si="72"/>
        <v>1716.3</v>
      </c>
      <c r="T100" s="19">
        <f t="shared" si="72"/>
        <v>148</v>
      </c>
      <c r="U100" s="19">
        <f t="shared" si="72"/>
        <v>54.5</v>
      </c>
      <c r="V100" s="19">
        <f t="shared" si="72"/>
        <v>293</v>
      </c>
      <c r="W100" s="19">
        <f t="shared" si="72"/>
        <v>81.7</v>
      </c>
      <c r="X100" s="19">
        <f t="shared" si="72"/>
        <v>50</v>
      </c>
      <c r="Y100" s="19">
        <f t="shared" si="72"/>
        <v>2355.8000000000002</v>
      </c>
      <c r="Z100" s="19">
        <f t="shared" si="72"/>
        <v>243.2</v>
      </c>
      <c r="AA100" s="19">
        <f t="shared" si="72"/>
        <v>31300.799999999999</v>
      </c>
      <c r="AB100" s="19">
        <f t="shared" si="72"/>
        <v>30302.400000000001</v>
      </c>
      <c r="AC100" s="19">
        <f t="shared" si="72"/>
        <v>1035.5</v>
      </c>
      <c r="AD100" s="19">
        <f t="shared" si="72"/>
        <v>1293</v>
      </c>
      <c r="AE100" s="19">
        <f t="shared" si="72"/>
        <v>108.7</v>
      </c>
      <c r="AF100" s="19">
        <f t="shared" si="72"/>
        <v>185.5</v>
      </c>
      <c r="AG100" s="19">
        <f t="shared" si="72"/>
        <v>752.5</v>
      </c>
      <c r="AH100" s="19">
        <f t="shared" si="72"/>
        <v>1105.5</v>
      </c>
      <c r="AI100" s="19">
        <f t="shared" si="72"/>
        <v>361.1</v>
      </c>
      <c r="AJ100" s="19">
        <f t="shared" si="72"/>
        <v>182.6</v>
      </c>
      <c r="AK100" s="19">
        <f t="shared" si="72"/>
        <v>225.1</v>
      </c>
      <c r="AL100" s="19">
        <f t="shared" si="72"/>
        <v>278.89999999999998</v>
      </c>
      <c r="AM100" s="19">
        <f t="shared" si="72"/>
        <v>458.7</v>
      </c>
      <c r="AN100" s="19">
        <f t="shared" si="72"/>
        <v>373.5</v>
      </c>
      <c r="AO100" s="19">
        <f t="shared" si="72"/>
        <v>4808.8</v>
      </c>
      <c r="AP100" s="19">
        <f t="shared" si="72"/>
        <v>91185.2</v>
      </c>
      <c r="AQ100" s="19">
        <f t="shared" si="72"/>
        <v>239.3</v>
      </c>
      <c r="AR100" s="19">
        <f t="shared" si="72"/>
        <v>65405.2</v>
      </c>
      <c r="AS100" s="19">
        <f t="shared" si="72"/>
        <v>6731</v>
      </c>
      <c r="AT100" s="19">
        <f t="shared" si="72"/>
        <v>2310.1</v>
      </c>
      <c r="AU100" s="19">
        <f t="shared" si="72"/>
        <v>254.3</v>
      </c>
      <c r="AV100" s="19">
        <f t="shared" si="72"/>
        <v>320</v>
      </c>
      <c r="AW100" s="19">
        <f t="shared" si="72"/>
        <v>232.5</v>
      </c>
      <c r="AX100" s="19">
        <f t="shared" si="72"/>
        <v>50</v>
      </c>
      <c r="AY100" s="19">
        <f t="shared" si="72"/>
        <v>455.5</v>
      </c>
      <c r="AZ100" s="19">
        <f t="shared" si="72"/>
        <v>11801.5</v>
      </c>
      <c r="BA100" s="19">
        <f t="shared" si="72"/>
        <v>9388.7000000000007</v>
      </c>
      <c r="BB100" s="19">
        <f t="shared" si="72"/>
        <v>8313</v>
      </c>
      <c r="BC100" s="19">
        <f t="shared" si="72"/>
        <v>26717.360000000001</v>
      </c>
      <c r="BD100" s="19">
        <f t="shared" si="72"/>
        <v>5175.3</v>
      </c>
      <c r="BE100" s="19">
        <f t="shared" si="72"/>
        <v>1432.5</v>
      </c>
      <c r="BF100" s="19">
        <f t="shared" si="72"/>
        <v>25613.4</v>
      </c>
      <c r="BG100" s="19">
        <f t="shared" si="72"/>
        <v>1087.5</v>
      </c>
      <c r="BH100" s="19">
        <f t="shared" si="72"/>
        <v>626.9</v>
      </c>
      <c r="BI100" s="19">
        <f t="shared" si="72"/>
        <v>252.7</v>
      </c>
      <c r="BJ100" s="19">
        <f t="shared" si="72"/>
        <v>6517.2</v>
      </c>
      <c r="BK100" s="19">
        <f t="shared" si="72"/>
        <v>25811.4</v>
      </c>
      <c r="BL100" s="19">
        <f t="shared" si="72"/>
        <v>207</v>
      </c>
      <c r="BM100" s="19">
        <f t="shared" si="72"/>
        <v>284.8</v>
      </c>
      <c r="BN100" s="19">
        <f t="shared" si="72"/>
        <v>3726.2</v>
      </c>
      <c r="BO100" s="19">
        <f t="shared" ref="BO100:DZ100" si="73">BO99-BO101</f>
        <v>1374.3</v>
      </c>
      <c r="BP100" s="19">
        <f t="shared" si="73"/>
        <v>218</v>
      </c>
      <c r="BQ100" s="19">
        <f t="shared" si="73"/>
        <v>5643.4400000000005</v>
      </c>
      <c r="BR100" s="19">
        <f t="shared" si="73"/>
        <v>4837.2</v>
      </c>
      <c r="BS100" s="19">
        <f t="shared" si="73"/>
        <v>1282</v>
      </c>
      <c r="BT100" s="19">
        <f t="shared" si="73"/>
        <v>461</v>
      </c>
      <c r="BU100" s="19">
        <f t="shared" si="73"/>
        <v>445.5</v>
      </c>
      <c r="BV100" s="19">
        <f t="shared" si="73"/>
        <v>1330.5</v>
      </c>
      <c r="BW100" s="19">
        <f t="shared" si="73"/>
        <v>2062.5</v>
      </c>
      <c r="BX100" s="19">
        <f t="shared" si="73"/>
        <v>88.6</v>
      </c>
      <c r="BY100" s="19">
        <f t="shared" si="73"/>
        <v>529.1</v>
      </c>
      <c r="BZ100" s="19">
        <f t="shared" si="73"/>
        <v>213.4</v>
      </c>
      <c r="CA100" s="19">
        <f t="shared" si="73"/>
        <v>172.2</v>
      </c>
      <c r="CB100" s="19">
        <f t="shared" si="73"/>
        <v>82205.06</v>
      </c>
      <c r="CC100" s="19">
        <f t="shared" si="73"/>
        <v>178.5</v>
      </c>
      <c r="CD100" s="19">
        <f t="shared" si="73"/>
        <v>55.3</v>
      </c>
      <c r="CE100" s="19">
        <f t="shared" si="73"/>
        <v>161</v>
      </c>
      <c r="CF100" s="19">
        <f t="shared" si="73"/>
        <v>119.5</v>
      </c>
      <c r="CG100" s="19">
        <f t="shared" si="73"/>
        <v>220</v>
      </c>
      <c r="CH100" s="19">
        <f t="shared" si="73"/>
        <v>116.5</v>
      </c>
      <c r="CI100" s="19">
        <f t="shared" si="73"/>
        <v>737.9</v>
      </c>
      <c r="CJ100" s="19">
        <f t="shared" si="73"/>
        <v>1045</v>
      </c>
      <c r="CK100" s="19">
        <f t="shared" si="73"/>
        <v>5416.2</v>
      </c>
      <c r="CL100" s="19">
        <f t="shared" si="73"/>
        <v>1404.5</v>
      </c>
      <c r="CM100" s="19">
        <f t="shared" si="73"/>
        <v>874.5</v>
      </c>
      <c r="CN100" s="19">
        <f t="shared" si="73"/>
        <v>29922.22</v>
      </c>
      <c r="CO100" s="19">
        <f t="shared" si="73"/>
        <v>15544.4</v>
      </c>
      <c r="CP100" s="19">
        <f t="shared" si="73"/>
        <v>1094.0999999999999</v>
      </c>
      <c r="CQ100" s="19">
        <f t="shared" si="73"/>
        <v>1023.3</v>
      </c>
      <c r="CR100" s="19">
        <f t="shared" si="73"/>
        <v>190.5</v>
      </c>
      <c r="CS100" s="19">
        <f t="shared" si="73"/>
        <v>374</v>
      </c>
      <c r="CT100" s="19">
        <f t="shared" si="73"/>
        <v>117.4</v>
      </c>
      <c r="CU100" s="19">
        <f t="shared" si="73"/>
        <v>442.2</v>
      </c>
      <c r="CV100" s="19">
        <f t="shared" si="73"/>
        <v>50</v>
      </c>
      <c r="CW100" s="19">
        <f t="shared" si="73"/>
        <v>200.5</v>
      </c>
      <c r="CX100" s="19">
        <f t="shared" si="73"/>
        <v>501.2</v>
      </c>
      <c r="CY100" s="19">
        <f t="shared" si="73"/>
        <v>50</v>
      </c>
      <c r="CZ100" s="19">
        <f t="shared" si="73"/>
        <v>2188.5</v>
      </c>
      <c r="DA100" s="19">
        <f t="shared" si="73"/>
        <v>197.5</v>
      </c>
      <c r="DB100" s="19">
        <f t="shared" si="73"/>
        <v>308.89999999999998</v>
      </c>
      <c r="DC100" s="19">
        <f t="shared" si="73"/>
        <v>158</v>
      </c>
      <c r="DD100" s="19">
        <f t="shared" si="73"/>
        <v>164.3</v>
      </c>
      <c r="DE100" s="19">
        <f t="shared" si="73"/>
        <v>430.5</v>
      </c>
      <c r="DF100" s="19">
        <f t="shared" si="73"/>
        <v>21432.039999999997</v>
      </c>
      <c r="DG100" s="19">
        <f t="shared" si="73"/>
        <v>92.3</v>
      </c>
      <c r="DH100" s="19">
        <f t="shared" si="73"/>
        <v>2141.4</v>
      </c>
      <c r="DI100" s="19">
        <f t="shared" si="73"/>
        <v>2767</v>
      </c>
      <c r="DJ100" s="19">
        <f t="shared" si="73"/>
        <v>690.1</v>
      </c>
      <c r="DK100" s="19">
        <f t="shared" si="73"/>
        <v>481.5</v>
      </c>
      <c r="DL100" s="19">
        <f t="shared" si="73"/>
        <v>5998.9</v>
      </c>
      <c r="DM100" s="19">
        <f t="shared" si="73"/>
        <v>267.2</v>
      </c>
      <c r="DN100" s="19">
        <f t="shared" si="73"/>
        <v>1488.2</v>
      </c>
      <c r="DO100" s="19">
        <f t="shared" si="73"/>
        <v>3326.5</v>
      </c>
      <c r="DP100" s="19">
        <f t="shared" si="73"/>
        <v>205.4</v>
      </c>
      <c r="DQ100" s="19">
        <f t="shared" si="73"/>
        <v>688</v>
      </c>
      <c r="DR100" s="19">
        <f t="shared" si="73"/>
        <v>1475</v>
      </c>
      <c r="DS100" s="19">
        <f t="shared" si="73"/>
        <v>813.9</v>
      </c>
      <c r="DT100" s="19">
        <f t="shared" si="73"/>
        <v>167</v>
      </c>
      <c r="DU100" s="19">
        <f t="shared" si="73"/>
        <v>391.5</v>
      </c>
      <c r="DV100" s="19">
        <f t="shared" si="73"/>
        <v>222.5</v>
      </c>
      <c r="DW100" s="19">
        <f t="shared" si="73"/>
        <v>356.5</v>
      </c>
      <c r="DX100" s="19">
        <f t="shared" si="73"/>
        <v>168.3</v>
      </c>
      <c r="DY100" s="19">
        <f t="shared" si="73"/>
        <v>336.3</v>
      </c>
      <c r="DZ100" s="19">
        <f t="shared" si="73"/>
        <v>896.8</v>
      </c>
      <c r="EA100" s="19">
        <f t="shared" ref="EA100:FX100" si="74">EA99-EA101</f>
        <v>650.29999999999995</v>
      </c>
      <c r="EB100" s="19">
        <f t="shared" si="74"/>
        <v>608.5</v>
      </c>
      <c r="EC100" s="19">
        <f t="shared" si="74"/>
        <v>324.5</v>
      </c>
      <c r="ED100" s="19">
        <f t="shared" si="74"/>
        <v>1683</v>
      </c>
      <c r="EE100" s="19">
        <f t="shared" si="74"/>
        <v>196.9</v>
      </c>
      <c r="EF100" s="19">
        <f t="shared" si="74"/>
        <v>1536.5</v>
      </c>
      <c r="EG100" s="19">
        <f t="shared" si="74"/>
        <v>293.3</v>
      </c>
      <c r="EH100" s="19">
        <f t="shared" si="74"/>
        <v>239.3</v>
      </c>
      <c r="EI100" s="19">
        <f t="shared" si="74"/>
        <v>16631.3</v>
      </c>
      <c r="EJ100" s="19">
        <f t="shared" si="74"/>
        <v>10278.6</v>
      </c>
      <c r="EK100" s="19">
        <f t="shared" si="74"/>
        <v>721.8</v>
      </c>
      <c r="EL100" s="19">
        <f t="shared" si="74"/>
        <v>490.8</v>
      </c>
      <c r="EM100" s="19">
        <f t="shared" si="74"/>
        <v>446.6</v>
      </c>
      <c r="EN100" s="19">
        <f t="shared" si="74"/>
        <v>1130.0999999999999</v>
      </c>
      <c r="EO100" s="19">
        <f t="shared" si="74"/>
        <v>385.2</v>
      </c>
      <c r="EP100" s="19">
        <f t="shared" si="74"/>
        <v>404.9</v>
      </c>
      <c r="EQ100" s="19">
        <f t="shared" si="74"/>
        <v>2673.8</v>
      </c>
      <c r="ER100" s="19">
        <f t="shared" si="74"/>
        <v>324.89999999999998</v>
      </c>
      <c r="ES100" s="19">
        <f t="shared" si="74"/>
        <v>156.19999999999999</v>
      </c>
      <c r="ET100" s="19">
        <f t="shared" si="74"/>
        <v>226.5</v>
      </c>
      <c r="EU100" s="19">
        <f t="shared" si="74"/>
        <v>643.29999999999995</v>
      </c>
      <c r="EV100" s="19">
        <f t="shared" si="74"/>
        <v>81</v>
      </c>
      <c r="EW100" s="19">
        <f t="shared" si="74"/>
        <v>919.3</v>
      </c>
      <c r="EX100" s="19">
        <f t="shared" si="74"/>
        <v>219.2</v>
      </c>
      <c r="EY100" s="19">
        <f t="shared" si="74"/>
        <v>813.5</v>
      </c>
      <c r="EZ100" s="19">
        <f t="shared" si="74"/>
        <v>148.5</v>
      </c>
      <c r="FA100" s="19">
        <f t="shared" si="74"/>
        <v>3511</v>
      </c>
      <c r="FB100" s="19">
        <f t="shared" si="74"/>
        <v>357.3</v>
      </c>
      <c r="FC100" s="19">
        <f t="shared" si="74"/>
        <v>2316</v>
      </c>
      <c r="FD100" s="19">
        <f t="shared" si="74"/>
        <v>384.8</v>
      </c>
      <c r="FE100" s="19">
        <f t="shared" si="74"/>
        <v>107</v>
      </c>
      <c r="FF100" s="19">
        <f t="shared" si="74"/>
        <v>225.6</v>
      </c>
      <c r="FG100" s="19">
        <f t="shared" si="74"/>
        <v>128</v>
      </c>
      <c r="FH100" s="19">
        <f t="shared" si="74"/>
        <v>95.7</v>
      </c>
      <c r="FI100" s="19">
        <f t="shared" si="74"/>
        <v>1905.2</v>
      </c>
      <c r="FJ100" s="19">
        <f t="shared" si="74"/>
        <v>2033</v>
      </c>
      <c r="FK100" s="19">
        <f t="shared" si="74"/>
        <v>2563</v>
      </c>
      <c r="FL100" s="19">
        <f t="shared" si="74"/>
        <v>7127</v>
      </c>
      <c r="FM100" s="19">
        <f t="shared" si="74"/>
        <v>3894.5</v>
      </c>
      <c r="FN100" s="19">
        <f t="shared" si="74"/>
        <v>22420.3</v>
      </c>
      <c r="FO100" s="19">
        <f t="shared" si="74"/>
        <v>1152.0999999999999</v>
      </c>
      <c r="FP100" s="19">
        <f t="shared" si="74"/>
        <v>2337.3000000000002</v>
      </c>
      <c r="FQ100" s="19">
        <f t="shared" si="74"/>
        <v>962.5</v>
      </c>
      <c r="FR100" s="19">
        <f t="shared" si="74"/>
        <v>179</v>
      </c>
      <c r="FS100" s="19">
        <f t="shared" si="74"/>
        <v>216</v>
      </c>
      <c r="FT100" s="19">
        <f t="shared" si="74"/>
        <v>78.2</v>
      </c>
      <c r="FU100" s="19">
        <f t="shared" si="74"/>
        <v>864</v>
      </c>
      <c r="FV100" s="19">
        <f t="shared" si="74"/>
        <v>733.5</v>
      </c>
      <c r="FW100" s="19">
        <f t="shared" si="74"/>
        <v>200.9</v>
      </c>
      <c r="FX100" s="19">
        <f t="shared" si="74"/>
        <v>62.1</v>
      </c>
      <c r="FZ100" s="17">
        <f t="shared" si="55"/>
        <v>878227.98000000021</v>
      </c>
      <c r="GA100" s="80"/>
      <c r="GB100" s="80"/>
      <c r="GC100" s="17"/>
      <c r="GD100" s="17"/>
      <c r="GE100" s="17"/>
    </row>
    <row r="101" spans="1:187" s="20" customFormat="1" ht="15.75" x14ac:dyDescent="0.25">
      <c r="A101" s="7" t="s">
        <v>584</v>
      </c>
      <c r="B101" s="39" t="s">
        <v>585</v>
      </c>
      <c r="C101" s="15">
        <f t="shared" ref="C101:BN101" si="75">C91+C92+C93+C98+C96</f>
        <v>0</v>
      </c>
      <c r="D101" s="15">
        <f t="shared" si="75"/>
        <v>4734.24</v>
      </c>
      <c r="E101" s="15">
        <f t="shared" si="75"/>
        <v>767</v>
      </c>
      <c r="F101" s="15">
        <f t="shared" si="75"/>
        <v>705</v>
      </c>
      <c r="G101" s="15">
        <f t="shared" si="75"/>
        <v>0</v>
      </c>
      <c r="H101" s="15">
        <f t="shared" si="75"/>
        <v>0</v>
      </c>
      <c r="I101" s="15">
        <f t="shared" si="75"/>
        <v>1061</v>
      </c>
      <c r="J101" s="15">
        <f t="shared" si="75"/>
        <v>0</v>
      </c>
      <c r="K101" s="15">
        <f t="shared" si="75"/>
        <v>0</v>
      </c>
      <c r="L101" s="15">
        <f t="shared" si="75"/>
        <v>0</v>
      </c>
      <c r="M101" s="15">
        <f t="shared" si="75"/>
        <v>0</v>
      </c>
      <c r="N101" s="15">
        <f t="shared" si="75"/>
        <v>0</v>
      </c>
      <c r="O101" s="15">
        <f t="shared" si="75"/>
        <v>0</v>
      </c>
      <c r="P101" s="15">
        <f t="shared" si="75"/>
        <v>0</v>
      </c>
      <c r="Q101" s="15">
        <f t="shared" si="75"/>
        <v>1022</v>
      </c>
      <c r="R101" s="15">
        <f t="shared" si="75"/>
        <v>0</v>
      </c>
      <c r="S101" s="15">
        <f t="shared" si="75"/>
        <v>0</v>
      </c>
      <c r="T101" s="15">
        <f t="shared" si="75"/>
        <v>0</v>
      </c>
      <c r="U101" s="15">
        <f t="shared" si="75"/>
        <v>0</v>
      </c>
      <c r="V101" s="15">
        <f t="shared" si="75"/>
        <v>0</v>
      </c>
      <c r="W101" s="15">
        <f t="shared" si="75"/>
        <v>0</v>
      </c>
      <c r="X101" s="15">
        <f t="shared" si="75"/>
        <v>0</v>
      </c>
      <c r="Y101" s="15">
        <f t="shared" si="75"/>
        <v>0</v>
      </c>
      <c r="Z101" s="15">
        <f t="shared" si="75"/>
        <v>0</v>
      </c>
      <c r="AA101" s="15">
        <f t="shared" si="75"/>
        <v>0</v>
      </c>
      <c r="AB101" s="15">
        <f t="shared" si="75"/>
        <v>0</v>
      </c>
      <c r="AC101" s="15">
        <f t="shared" si="75"/>
        <v>0</v>
      </c>
      <c r="AD101" s="15">
        <f t="shared" si="75"/>
        <v>86</v>
      </c>
      <c r="AE101" s="15">
        <f t="shared" si="75"/>
        <v>0</v>
      </c>
      <c r="AF101" s="15">
        <f t="shared" si="75"/>
        <v>0</v>
      </c>
      <c r="AG101" s="15">
        <f t="shared" si="75"/>
        <v>0</v>
      </c>
      <c r="AH101" s="15">
        <f t="shared" si="75"/>
        <v>0</v>
      </c>
      <c r="AI101" s="15">
        <f t="shared" si="75"/>
        <v>0</v>
      </c>
      <c r="AJ101" s="15">
        <f t="shared" si="75"/>
        <v>0</v>
      </c>
      <c r="AK101" s="15">
        <f t="shared" si="75"/>
        <v>0</v>
      </c>
      <c r="AL101" s="15">
        <f t="shared" si="75"/>
        <v>0</v>
      </c>
      <c r="AM101" s="15">
        <f t="shared" si="75"/>
        <v>0</v>
      </c>
      <c r="AN101" s="15">
        <f t="shared" si="75"/>
        <v>0</v>
      </c>
      <c r="AO101" s="15">
        <f t="shared" si="75"/>
        <v>0</v>
      </c>
      <c r="AP101" s="15">
        <f t="shared" si="75"/>
        <v>0</v>
      </c>
      <c r="AQ101" s="15">
        <f t="shared" si="75"/>
        <v>0</v>
      </c>
      <c r="AR101" s="15">
        <f t="shared" si="75"/>
        <v>631</v>
      </c>
      <c r="AS101" s="15">
        <f t="shared" si="75"/>
        <v>321</v>
      </c>
      <c r="AT101" s="15">
        <f t="shared" si="75"/>
        <v>0</v>
      </c>
      <c r="AU101" s="15">
        <f t="shared" si="75"/>
        <v>0</v>
      </c>
      <c r="AV101" s="15">
        <f t="shared" si="75"/>
        <v>0</v>
      </c>
      <c r="AW101" s="15">
        <f t="shared" si="75"/>
        <v>0</v>
      </c>
      <c r="AX101" s="15">
        <f t="shared" si="75"/>
        <v>0</v>
      </c>
      <c r="AY101" s="15">
        <f t="shared" si="75"/>
        <v>0</v>
      </c>
      <c r="AZ101" s="15">
        <f t="shared" si="75"/>
        <v>0</v>
      </c>
      <c r="BA101" s="15">
        <f t="shared" si="75"/>
        <v>0</v>
      </c>
      <c r="BB101" s="15">
        <f t="shared" si="75"/>
        <v>0</v>
      </c>
      <c r="BC101" s="15">
        <f t="shared" si="75"/>
        <v>3850.04</v>
      </c>
      <c r="BD101" s="15">
        <f t="shared" si="75"/>
        <v>0</v>
      </c>
      <c r="BE101" s="15">
        <f t="shared" si="75"/>
        <v>0</v>
      </c>
      <c r="BF101" s="15">
        <f t="shared" si="75"/>
        <v>0</v>
      </c>
      <c r="BG101" s="15">
        <f t="shared" si="75"/>
        <v>0</v>
      </c>
      <c r="BH101" s="15">
        <f t="shared" si="75"/>
        <v>0</v>
      </c>
      <c r="BI101" s="15">
        <f t="shared" si="75"/>
        <v>0</v>
      </c>
      <c r="BJ101" s="15">
        <f t="shared" si="75"/>
        <v>0</v>
      </c>
      <c r="BK101" s="15">
        <f t="shared" si="75"/>
        <v>0</v>
      </c>
      <c r="BL101" s="15">
        <f t="shared" si="75"/>
        <v>0</v>
      </c>
      <c r="BM101" s="15">
        <f t="shared" si="75"/>
        <v>0</v>
      </c>
      <c r="BN101" s="15">
        <f t="shared" si="75"/>
        <v>0</v>
      </c>
      <c r="BO101" s="15">
        <f t="shared" ref="BO101:DZ101" si="76">BO91+BO92+BO93+BO98+BO96</f>
        <v>0</v>
      </c>
      <c r="BP101" s="15">
        <f t="shared" si="76"/>
        <v>0</v>
      </c>
      <c r="BQ101" s="15">
        <f t="shared" si="76"/>
        <v>641.16</v>
      </c>
      <c r="BR101" s="15">
        <f t="shared" si="76"/>
        <v>0</v>
      </c>
      <c r="BS101" s="15">
        <f t="shared" si="76"/>
        <v>0</v>
      </c>
      <c r="BT101" s="15">
        <f t="shared" si="76"/>
        <v>0</v>
      </c>
      <c r="BU101" s="15">
        <f t="shared" si="76"/>
        <v>0</v>
      </c>
      <c r="BV101" s="15">
        <f t="shared" si="76"/>
        <v>0</v>
      </c>
      <c r="BW101" s="15">
        <f t="shared" si="76"/>
        <v>0</v>
      </c>
      <c r="BX101" s="15">
        <f t="shared" si="76"/>
        <v>0</v>
      </c>
      <c r="BY101" s="15">
        <f t="shared" si="76"/>
        <v>0</v>
      </c>
      <c r="BZ101" s="15">
        <f t="shared" si="76"/>
        <v>0</v>
      </c>
      <c r="CA101" s="15">
        <f t="shared" si="76"/>
        <v>0</v>
      </c>
      <c r="CB101" s="15">
        <f t="shared" si="76"/>
        <v>653.64</v>
      </c>
      <c r="CC101" s="15">
        <f t="shared" si="76"/>
        <v>0</v>
      </c>
      <c r="CD101" s="15">
        <f t="shared" si="76"/>
        <v>0</v>
      </c>
      <c r="CE101" s="15">
        <f t="shared" si="76"/>
        <v>0</v>
      </c>
      <c r="CF101" s="15">
        <f t="shared" si="76"/>
        <v>0</v>
      </c>
      <c r="CG101" s="15">
        <f t="shared" si="76"/>
        <v>0</v>
      </c>
      <c r="CH101" s="15">
        <f t="shared" si="76"/>
        <v>0</v>
      </c>
      <c r="CI101" s="15">
        <f t="shared" si="76"/>
        <v>0</v>
      </c>
      <c r="CJ101" s="15">
        <f t="shared" si="76"/>
        <v>0</v>
      </c>
      <c r="CK101" s="15">
        <f t="shared" si="76"/>
        <v>450.5</v>
      </c>
      <c r="CL101" s="15">
        <f t="shared" si="76"/>
        <v>0</v>
      </c>
      <c r="CM101" s="15">
        <f t="shared" si="76"/>
        <v>0</v>
      </c>
      <c r="CN101" s="15">
        <f t="shared" si="76"/>
        <v>1823.58</v>
      </c>
      <c r="CO101" s="15">
        <f t="shared" si="76"/>
        <v>0</v>
      </c>
      <c r="CP101" s="15">
        <f t="shared" si="76"/>
        <v>0</v>
      </c>
      <c r="CQ101" s="15">
        <f t="shared" si="76"/>
        <v>0</v>
      </c>
      <c r="CR101" s="15">
        <f t="shared" si="76"/>
        <v>0</v>
      </c>
      <c r="CS101" s="15">
        <f t="shared" si="76"/>
        <v>0</v>
      </c>
      <c r="CT101" s="15">
        <f t="shared" si="76"/>
        <v>0</v>
      </c>
      <c r="CU101" s="15">
        <f t="shared" si="76"/>
        <v>0</v>
      </c>
      <c r="CV101" s="15">
        <f t="shared" si="76"/>
        <v>0</v>
      </c>
      <c r="CW101" s="15">
        <f t="shared" si="76"/>
        <v>0</v>
      </c>
      <c r="CX101" s="15">
        <f t="shared" si="76"/>
        <v>0</v>
      </c>
      <c r="CY101" s="15">
        <f t="shared" si="76"/>
        <v>0</v>
      </c>
      <c r="CZ101" s="15">
        <f t="shared" si="76"/>
        <v>0</v>
      </c>
      <c r="DA101" s="15">
        <f t="shared" si="76"/>
        <v>0</v>
      </c>
      <c r="DB101" s="15">
        <f t="shared" si="76"/>
        <v>0</v>
      </c>
      <c r="DC101" s="15">
        <f t="shared" si="76"/>
        <v>0</v>
      </c>
      <c r="DD101" s="15">
        <f t="shared" si="76"/>
        <v>0</v>
      </c>
      <c r="DE101" s="15">
        <f t="shared" si="76"/>
        <v>0</v>
      </c>
      <c r="DF101" s="15">
        <f t="shared" si="76"/>
        <v>906.56</v>
      </c>
      <c r="DG101" s="15">
        <f t="shared" si="76"/>
        <v>0</v>
      </c>
      <c r="DH101" s="15">
        <f t="shared" si="76"/>
        <v>0</v>
      </c>
      <c r="DI101" s="15">
        <f t="shared" si="76"/>
        <v>0</v>
      </c>
      <c r="DJ101" s="15">
        <f t="shared" si="76"/>
        <v>0</v>
      </c>
      <c r="DK101" s="15">
        <f t="shared" si="76"/>
        <v>0</v>
      </c>
      <c r="DL101" s="15">
        <f t="shared" si="76"/>
        <v>0</v>
      </c>
      <c r="DM101" s="15">
        <f t="shared" si="76"/>
        <v>0</v>
      </c>
      <c r="DN101" s="15">
        <f t="shared" si="76"/>
        <v>0</v>
      </c>
      <c r="DO101" s="15">
        <f t="shared" si="76"/>
        <v>0</v>
      </c>
      <c r="DP101" s="15">
        <f t="shared" si="76"/>
        <v>0</v>
      </c>
      <c r="DQ101" s="15">
        <f t="shared" si="76"/>
        <v>0</v>
      </c>
      <c r="DR101" s="15">
        <f t="shared" si="76"/>
        <v>0</v>
      </c>
      <c r="DS101" s="15">
        <f t="shared" si="76"/>
        <v>0</v>
      </c>
      <c r="DT101" s="15">
        <f t="shared" si="76"/>
        <v>0</v>
      </c>
      <c r="DU101" s="15">
        <f t="shared" si="76"/>
        <v>0</v>
      </c>
      <c r="DV101" s="15">
        <f t="shared" si="76"/>
        <v>0</v>
      </c>
      <c r="DW101" s="15">
        <f t="shared" si="76"/>
        <v>0</v>
      </c>
      <c r="DX101" s="15">
        <f t="shared" si="76"/>
        <v>0</v>
      </c>
      <c r="DY101" s="15">
        <f t="shared" si="76"/>
        <v>0</v>
      </c>
      <c r="DZ101" s="15">
        <f t="shared" si="76"/>
        <v>0</v>
      </c>
      <c r="EA101" s="15">
        <f t="shared" ref="EA101:FX101" si="77">EA91+EA92+EA93+EA98+EA96</f>
        <v>0</v>
      </c>
      <c r="EB101" s="15">
        <f t="shared" si="77"/>
        <v>0</v>
      </c>
      <c r="EC101" s="15">
        <f t="shared" si="77"/>
        <v>0</v>
      </c>
      <c r="ED101" s="15">
        <f t="shared" si="77"/>
        <v>0</v>
      </c>
      <c r="EE101" s="15">
        <f t="shared" si="77"/>
        <v>0</v>
      </c>
      <c r="EF101" s="15">
        <f t="shared" si="77"/>
        <v>0</v>
      </c>
      <c r="EG101" s="15">
        <f t="shared" si="77"/>
        <v>0</v>
      </c>
      <c r="EH101" s="15">
        <f t="shared" si="77"/>
        <v>0</v>
      </c>
      <c r="EI101" s="15">
        <f t="shared" si="77"/>
        <v>0</v>
      </c>
      <c r="EJ101" s="15">
        <f t="shared" si="77"/>
        <v>0</v>
      </c>
      <c r="EK101" s="15">
        <f t="shared" si="77"/>
        <v>0</v>
      </c>
      <c r="EL101" s="15">
        <f t="shared" si="77"/>
        <v>0</v>
      </c>
      <c r="EM101" s="15">
        <f t="shared" si="77"/>
        <v>0</v>
      </c>
      <c r="EN101" s="15">
        <f t="shared" si="77"/>
        <v>0</v>
      </c>
      <c r="EO101" s="15">
        <f t="shared" si="77"/>
        <v>0</v>
      </c>
      <c r="EP101" s="15">
        <f t="shared" si="77"/>
        <v>0</v>
      </c>
      <c r="EQ101" s="15">
        <f t="shared" si="77"/>
        <v>120</v>
      </c>
      <c r="ER101" s="15">
        <f t="shared" si="77"/>
        <v>0</v>
      </c>
      <c r="ES101" s="15">
        <f t="shared" si="77"/>
        <v>0</v>
      </c>
      <c r="ET101" s="15">
        <f t="shared" si="77"/>
        <v>0</v>
      </c>
      <c r="EU101" s="15">
        <f t="shared" si="77"/>
        <v>0</v>
      </c>
      <c r="EV101" s="15">
        <f t="shared" si="77"/>
        <v>0</v>
      </c>
      <c r="EW101" s="15">
        <f t="shared" si="77"/>
        <v>0</v>
      </c>
      <c r="EX101" s="15">
        <f t="shared" si="77"/>
        <v>0</v>
      </c>
      <c r="EY101" s="15">
        <f t="shared" si="77"/>
        <v>0</v>
      </c>
      <c r="EZ101" s="15">
        <f t="shared" si="77"/>
        <v>0</v>
      </c>
      <c r="FA101" s="15">
        <f t="shared" si="77"/>
        <v>0</v>
      </c>
      <c r="FB101" s="15">
        <f t="shared" si="77"/>
        <v>0</v>
      </c>
      <c r="FC101" s="15">
        <f t="shared" si="77"/>
        <v>0</v>
      </c>
      <c r="FD101" s="15">
        <f t="shared" si="77"/>
        <v>0</v>
      </c>
      <c r="FE101" s="15">
        <f t="shared" si="77"/>
        <v>0</v>
      </c>
      <c r="FF101" s="15">
        <f t="shared" si="77"/>
        <v>0</v>
      </c>
      <c r="FG101" s="15">
        <f t="shared" si="77"/>
        <v>0</v>
      </c>
      <c r="FH101" s="15">
        <f t="shared" si="77"/>
        <v>0</v>
      </c>
      <c r="FI101" s="15">
        <f t="shared" si="77"/>
        <v>0</v>
      </c>
      <c r="FJ101" s="15">
        <f t="shared" si="77"/>
        <v>0</v>
      </c>
      <c r="FK101" s="15">
        <f t="shared" si="77"/>
        <v>0</v>
      </c>
      <c r="FL101" s="15">
        <f t="shared" si="77"/>
        <v>0</v>
      </c>
      <c r="FM101" s="15">
        <f t="shared" si="77"/>
        <v>0</v>
      </c>
      <c r="FN101" s="15">
        <f t="shared" si="77"/>
        <v>0</v>
      </c>
      <c r="FO101" s="15">
        <f t="shared" si="77"/>
        <v>0</v>
      </c>
      <c r="FP101" s="15">
        <f t="shared" si="77"/>
        <v>0</v>
      </c>
      <c r="FQ101" s="15">
        <f t="shared" si="77"/>
        <v>0</v>
      </c>
      <c r="FR101" s="15">
        <f t="shared" si="77"/>
        <v>0</v>
      </c>
      <c r="FS101" s="15">
        <f t="shared" si="77"/>
        <v>0</v>
      </c>
      <c r="FT101" s="15">
        <f t="shared" si="77"/>
        <v>0</v>
      </c>
      <c r="FU101" s="15">
        <f t="shared" si="77"/>
        <v>0</v>
      </c>
      <c r="FV101" s="15">
        <f t="shared" si="77"/>
        <v>0</v>
      </c>
      <c r="FW101" s="15">
        <f t="shared" si="77"/>
        <v>0</v>
      </c>
      <c r="FX101" s="15">
        <f t="shared" si="77"/>
        <v>0</v>
      </c>
      <c r="FY101" s="17"/>
      <c r="FZ101" s="17">
        <f t="shared" si="55"/>
        <v>17772.719999999998</v>
      </c>
      <c r="GA101" s="9"/>
      <c r="GB101" s="9"/>
      <c r="GC101" s="17"/>
      <c r="GD101" s="17"/>
      <c r="GE101" s="17"/>
    </row>
    <row r="102" spans="1:187" s="20" customFormat="1" ht="15.75" x14ac:dyDescent="0.25">
      <c r="A102" s="7"/>
      <c r="B102" s="39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7"/>
      <c r="FZ102" s="17"/>
      <c r="GA102" s="9"/>
      <c r="GB102" s="9"/>
      <c r="GC102" s="17"/>
      <c r="GD102" s="17"/>
      <c r="GE102" s="17"/>
    </row>
    <row r="103" spans="1:187" s="20" customFormat="1" ht="15.75" x14ac:dyDescent="0.25">
      <c r="A103" s="7"/>
      <c r="B103" s="39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7"/>
      <c r="GA103" s="9"/>
      <c r="GB103" s="9"/>
      <c r="GC103" s="17"/>
      <c r="GD103" s="17"/>
      <c r="GE103" s="17"/>
    </row>
    <row r="104" spans="1:187" s="20" customFormat="1" ht="15.75" x14ac:dyDescent="0.25">
      <c r="A104" s="82"/>
      <c r="B104" s="83" t="s">
        <v>586</v>
      </c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1"/>
      <c r="GA104" s="27"/>
      <c r="GB104" s="27"/>
      <c r="GC104" s="84"/>
      <c r="GD104" s="84"/>
      <c r="GE104" s="82"/>
    </row>
    <row r="105" spans="1:187" x14ac:dyDescent="0.2">
      <c r="A105" s="85" t="s">
        <v>587</v>
      </c>
      <c r="B105" s="54" t="s">
        <v>588</v>
      </c>
      <c r="C105" s="30">
        <f t="shared" ref="C105:BN105" si="78">IF(AND(C17&gt;0,C99&lt;=500),C99-ROUND((C17*0.65),1),0)</f>
        <v>0</v>
      </c>
      <c r="D105" s="30">
        <f t="shared" si="78"/>
        <v>0</v>
      </c>
      <c r="E105" s="30">
        <f t="shared" si="78"/>
        <v>0</v>
      </c>
      <c r="F105" s="30">
        <f t="shared" si="78"/>
        <v>0</v>
      </c>
      <c r="G105" s="30">
        <f t="shared" si="78"/>
        <v>0</v>
      </c>
      <c r="H105" s="30">
        <f t="shared" si="78"/>
        <v>0</v>
      </c>
      <c r="I105" s="30">
        <f t="shared" si="78"/>
        <v>0</v>
      </c>
      <c r="J105" s="30">
        <f t="shared" si="78"/>
        <v>0</v>
      </c>
      <c r="K105" s="30">
        <f t="shared" si="78"/>
        <v>0</v>
      </c>
      <c r="L105" s="30">
        <f t="shared" si="78"/>
        <v>0</v>
      </c>
      <c r="M105" s="30">
        <f t="shared" si="78"/>
        <v>0</v>
      </c>
      <c r="N105" s="30">
        <f t="shared" si="78"/>
        <v>0</v>
      </c>
      <c r="O105" s="30">
        <f t="shared" si="78"/>
        <v>0</v>
      </c>
      <c r="P105" s="30">
        <f t="shared" si="78"/>
        <v>0</v>
      </c>
      <c r="Q105" s="30">
        <f t="shared" si="78"/>
        <v>0</v>
      </c>
      <c r="R105" s="30">
        <f t="shared" si="78"/>
        <v>0</v>
      </c>
      <c r="S105" s="30">
        <f t="shared" si="78"/>
        <v>0</v>
      </c>
      <c r="T105" s="30">
        <f t="shared" si="78"/>
        <v>0</v>
      </c>
      <c r="U105" s="30">
        <f t="shared" si="78"/>
        <v>0</v>
      </c>
      <c r="V105" s="30">
        <f t="shared" si="78"/>
        <v>0</v>
      </c>
      <c r="W105" s="30">
        <f t="shared" si="78"/>
        <v>0</v>
      </c>
      <c r="X105" s="30">
        <f t="shared" si="78"/>
        <v>0</v>
      </c>
      <c r="Y105" s="30">
        <f t="shared" si="78"/>
        <v>0</v>
      </c>
      <c r="Z105" s="30">
        <f t="shared" si="78"/>
        <v>0</v>
      </c>
      <c r="AA105" s="30">
        <f t="shared" si="78"/>
        <v>0</v>
      </c>
      <c r="AB105" s="30">
        <f t="shared" si="78"/>
        <v>0</v>
      </c>
      <c r="AC105" s="30">
        <f t="shared" si="78"/>
        <v>0</v>
      </c>
      <c r="AD105" s="30">
        <f t="shared" si="78"/>
        <v>0</v>
      </c>
      <c r="AE105" s="30">
        <f t="shared" si="78"/>
        <v>0</v>
      </c>
      <c r="AF105" s="30">
        <f t="shared" si="78"/>
        <v>0</v>
      </c>
      <c r="AG105" s="30">
        <f t="shared" si="78"/>
        <v>0</v>
      </c>
      <c r="AH105" s="30">
        <f t="shared" si="78"/>
        <v>0</v>
      </c>
      <c r="AI105" s="30">
        <f t="shared" si="78"/>
        <v>0</v>
      </c>
      <c r="AJ105" s="30">
        <f t="shared" si="78"/>
        <v>0</v>
      </c>
      <c r="AK105" s="30">
        <f t="shared" si="78"/>
        <v>0</v>
      </c>
      <c r="AL105" s="30">
        <f t="shared" si="78"/>
        <v>0</v>
      </c>
      <c r="AM105" s="30">
        <f t="shared" si="78"/>
        <v>0</v>
      </c>
      <c r="AN105" s="30">
        <f t="shared" si="78"/>
        <v>0</v>
      </c>
      <c r="AO105" s="30">
        <f t="shared" si="78"/>
        <v>0</v>
      </c>
      <c r="AP105" s="30">
        <f t="shared" si="78"/>
        <v>0</v>
      </c>
      <c r="AQ105" s="30">
        <f t="shared" si="78"/>
        <v>0</v>
      </c>
      <c r="AR105" s="30">
        <f t="shared" si="78"/>
        <v>0</v>
      </c>
      <c r="AS105" s="30">
        <f t="shared" si="78"/>
        <v>0</v>
      </c>
      <c r="AT105" s="30">
        <f t="shared" si="78"/>
        <v>0</v>
      </c>
      <c r="AU105" s="30">
        <f t="shared" si="78"/>
        <v>0</v>
      </c>
      <c r="AV105" s="30">
        <f t="shared" si="78"/>
        <v>0</v>
      </c>
      <c r="AW105" s="30">
        <f t="shared" si="78"/>
        <v>0</v>
      </c>
      <c r="AX105" s="30">
        <f t="shared" si="78"/>
        <v>0</v>
      </c>
      <c r="AY105" s="30">
        <f t="shared" si="78"/>
        <v>0</v>
      </c>
      <c r="AZ105" s="30">
        <f t="shared" si="78"/>
        <v>0</v>
      </c>
      <c r="BA105" s="30">
        <f t="shared" si="78"/>
        <v>0</v>
      </c>
      <c r="BB105" s="30">
        <f t="shared" si="78"/>
        <v>0</v>
      </c>
      <c r="BC105" s="30">
        <f t="shared" si="78"/>
        <v>0</v>
      </c>
      <c r="BD105" s="30">
        <f t="shared" si="78"/>
        <v>0</v>
      </c>
      <c r="BE105" s="30">
        <f t="shared" si="78"/>
        <v>0</v>
      </c>
      <c r="BF105" s="30">
        <f t="shared" si="78"/>
        <v>0</v>
      </c>
      <c r="BG105" s="30">
        <f t="shared" si="78"/>
        <v>0</v>
      </c>
      <c r="BH105" s="30">
        <f t="shared" si="78"/>
        <v>0</v>
      </c>
      <c r="BI105" s="30">
        <f t="shared" si="78"/>
        <v>0</v>
      </c>
      <c r="BJ105" s="30">
        <f t="shared" si="78"/>
        <v>0</v>
      </c>
      <c r="BK105" s="30">
        <f t="shared" si="78"/>
        <v>0</v>
      </c>
      <c r="BL105" s="30">
        <f t="shared" si="78"/>
        <v>0</v>
      </c>
      <c r="BM105" s="30">
        <f t="shared" si="78"/>
        <v>0</v>
      </c>
      <c r="BN105" s="30">
        <f t="shared" si="78"/>
        <v>0</v>
      </c>
      <c r="BO105" s="30">
        <f t="shared" ref="BO105:DZ105" si="79">IF(AND(BO17&gt;0,BO99&lt;=500),BO99-ROUND((BO17*0.65),1),0)</f>
        <v>0</v>
      </c>
      <c r="BP105" s="30">
        <f t="shared" si="79"/>
        <v>0</v>
      </c>
      <c r="BQ105" s="30">
        <f t="shared" si="79"/>
        <v>0</v>
      </c>
      <c r="BR105" s="30">
        <f t="shared" si="79"/>
        <v>0</v>
      </c>
      <c r="BS105" s="30">
        <f t="shared" si="79"/>
        <v>0</v>
      </c>
      <c r="BT105" s="30">
        <f t="shared" si="79"/>
        <v>0</v>
      </c>
      <c r="BU105" s="30">
        <f t="shared" si="79"/>
        <v>0</v>
      </c>
      <c r="BV105" s="30">
        <f t="shared" si="79"/>
        <v>0</v>
      </c>
      <c r="BW105" s="30">
        <f t="shared" si="79"/>
        <v>0</v>
      </c>
      <c r="BX105" s="30">
        <f t="shared" si="79"/>
        <v>0</v>
      </c>
      <c r="BY105" s="30">
        <f t="shared" si="79"/>
        <v>0</v>
      </c>
      <c r="BZ105" s="30">
        <f t="shared" si="79"/>
        <v>0</v>
      </c>
      <c r="CA105" s="30">
        <f t="shared" si="79"/>
        <v>0</v>
      </c>
      <c r="CB105" s="30">
        <f t="shared" si="79"/>
        <v>0</v>
      </c>
      <c r="CC105" s="30">
        <f t="shared" si="79"/>
        <v>0</v>
      </c>
      <c r="CD105" s="30">
        <f t="shared" si="79"/>
        <v>0</v>
      </c>
      <c r="CE105" s="30">
        <f t="shared" si="79"/>
        <v>0</v>
      </c>
      <c r="CF105" s="30">
        <f t="shared" si="79"/>
        <v>0</v>
      </c>
      <c r="CG105" s="30">
        <f t="shared" si="79"/>
        <v>0</v>
      </c>
      <c r="CH105" s="30">
        <f t="shared" si="79"/>
        <v>0</v>
      </c>
      <c r="CI105" s="30">
        <f t="shared" si="79"/>
        <v>0</v>
      </c>
      <c r="CJ105" s="30">
        <f t="shared" si="79"/>
        <v>0</v>
      </c>
      <c r="CK105" s="30">
        <f t="shared" si="79"/>
        <v>0</v>
      </c>
      <c r="CL105" s="30">
        <f t="shared" si="79"/>
        <v>0</v>
      </c>
      <c r="CM105" s="30">
        <f t="shared" si="79"/>
        <v>0</v>
      </c>
      <c r="CN105" s="30">
        <f t="shared" si="79"/>
        <v>0</v>
      </c>
      <c r="CO105" s="30">
        <f t="shared" si="79"/>
        <v>0</v>
      </c>
      <c r="CP105" s="30">
        <f t="shared" si="79"/>
        <v>0</v>
      </c>
      <c r="CQ105" s="30">
        <f t="shared" si="79"/>
        <v>0</v>
      </c>
      <c r="CR105" s="30">
        <f t="shared" si="79"/>
        <v>0</v>
      </c>
      <c r="CS105" s="30">
        <f t="shared" si="79"/>
        <v>0</v>
      </c>
      <c r="CT105" s="30">
        <f t="shared" si="79"/>
        <v>0</v>
      </c>
      <c r="CU105" s="30">
        <f t="shared" si="79"/>
        <v>0</v>
      </c>
      <c r="CV105" s="30">
        <f t="shared" si="79"/>
        <v>0</v>
      </c>
      <c r="CW105" s="30">
        <f t="shared" si="79"/>
        <v>0</v>
      </c>
      <c r="CX105" s="30">
        <f t="shared" si="79"/>
        <v>0</v>
      </c>
      <c r="CY105" s="30">
        <f t="shared" si="79"/>
        <v>0</v>
      </c>
      <c r="CZ105" s="30">
        <f t="shared" si="79"/>
        <v>0</v>
      </c>
      <c r="DA105" s="30">
        <f t="shared" si="79"/>
        <v>0</v>
      </c>
      <c r="DB105" s="30">
        <f t="shared" si="79"/>
        <v>0</v>
      </c>
      <c r="DC105" s="30">
        <f t="shared" si="79"/>
        <v>0</v>
      </c>
      <c r="DD105" s="30">
        <f t="shared" si="79"/>
        <v>0</v>
      </c>
      <c r="DE105" s="30">
        <f t="shared" si="79"/>
        <v>0</v>
      </c>
      <c r="DF105" s="30">
        <f t="shared" si="79"/>
        <v>0</v>
      </c>
      <c r="DG105" s="30">
        <f t="shared" si="79"/>
        <v>0</v>
      </c>
      <c r="DH105" s="30">
        <f t="shared" si="79"/>
        <v>0</v>
      </c>
      <c r="DI105" s="30">
        <f t="shared" si="79"/>
        <v>0</v>
      </c>
      <c r="DJ105" s="30">
        <f t="shared" si="79"/>
        <v>0</v>
      </c>
      <c r="DK105" s="30">
        <f t="shared" si="79"/>
        <v>0</v>
      </c>
      <c r="DL105" s="30">
        <f t="shared" si="79"/>
        <v>0</v>
      </c>
      <c r="DM105" s="30">
        <f t="shared" si="79"/>
        <v>247.7</v>
      </c>
      <c r="DN105" s="30">
        <f t="shared" si="79"/>
        <v>0</v>
      </c>
      <c r="DO105" s="30">
        <f t="shared" si="79"/>
        <v>0</v>
      </c>
      <c r="DP105" s="30">
        <f t="shared" si="79"/>
        <v>0</v>
      </c>
      <c r="DQ105" s="30">
        <f t="shared" si="79"/>
        <v>0</v>
      </c>
      <c r="DR105" s="30">
        <f t="shared" si="79"/>
        <v>0</v>
      </c>
      <c r="DS105" s="30">
        <f t="shared" si="79"/>
        <v>0</v>
      </c>
      <c r="DT105" s="30">
        <f t="shared" si="79"/>
        <v>0</v>
      </c>
      <c r="DU105" s="30">
        <f t="shared" si="79"/>
        <v>0</v>
      </c>
      <c r="DV105" s="30">
        <f t="shared" si="79"/>
        <v>0</v>
      </c>
      <c r="DW105" s="30">
        <f t="shared" si="79"/>
        <v>0</v>
      </c>
      <c r="DX105" s="30">
        <f t="shared" si="79"/>
        <v>0</v>
      </c>
      <c r="DY105" s="30">
        <f t="shared" si="79"/>
        <v>0</v>
      </c>
      <c r="DZ105" s="30">
        <f t="shared" si="79"/>
        <v>0</v>
      </c>
      <c r="EA105" s="30">
        <f t="shared" ref="EA105:FX105" si="80">IF(AND(EA17&gt;0,EA99&lt;=500),EA99-ROUND((EA17*0.65),1),0)</f>
        <v>0</v>
      </c>
      <c r="EB105" s="30">
        <f t="shared" si="80"/>
        <v>0</v>
      </c>
      <c r="EC105" s="30">
        <f t="shared" si="80"/>
        <v>0</v>
      </c>
      <c r="ED105" s="30">
        <f t="shared" si="80"/>
        <v>0</v>
      </c>
      <c r="EE105" s="30">
        <f t="shared" si="80"/>
        <v>0</v>
      </c>
      <c r="EF105" s="30">
        <f t="shared" si="80"/>
        <v>0</v>
      </c>
      <c r="EG105" s="30">
        <f t="shared" si="80"/>
        <v>0</v>
      </c>
      <c r="EH105" s="30">
        <f t="shared" si="80"/>
        <v>0</v>
      </c>
      <c r="EI105" s="30">
        <f t="shared" si="80"/>
        <v>0</v>
      </c>
      <c r="EJ105" s="30">
        <f t="shared" si="80"/>
        <v>0</v>
      </c>
      <c r="EK105" s="30">
        <f t="shared" si="80"/>
        <v>0</v>
      </c>
      <c r="EL105" s="30">
        <f t="shared" si="80"/>
        <v>0</v>
      </c>
      <c r="EM105" s="30">
        <f t="shared" si="80"/>
        <v>0</v>
      </c>
      <c r="EN105" s="30">
        <f t="shared" si="80"/>
        <v>0</v>
      </c>
      <c r="EO105" s="30">
        <f t="shared" si="80"/>
        <v>0</v>
      </c>
      <c r="EP105" s="30">
        <f t="shared" si="80"/>
        <v>0</v>
      </c>
      <c r="EQ105" s="30">
        <f t="shared" si="80"/>
        <v>0</v>
      </c>
      <c r="ER105" s="30">
        <f t="shared" si="80"/>
        <v>0</v>
      </c>
      <c r="ES105" s="30">
        <f t="shared" si="80"/>
        <v>0</v>
      </c>
      <c r="ET105" s="30">
        <f t="shared" si="80"/>
        <v>169.3</v>
      </c>
      <c r="EU105" s="30">
        <f t="shared" si="80"/>
        <v>0</v>
      </c>
      <c r="EV105" s="30">
        <f t="shared" si="80"/>
        <v>0</v>
      </c>
      <c r="EW105" s="30">
        <f t="shared" si="80"/>
        <v>0</v>
      </c>
      <c r="EX105" s="30">
        <f t="shared" si="80"/>
        <v>0</v>
      </c>
      <c r="EY105" s="30">
        <f t="shared" si="80"/>
        <v>0</v>
      </c>
      <c r="EZ105" s="30">
        <f t="shared" si="80"/>
        <v>0</v>
      </c>
      <c r="FA105" s="30">
        <f t="shared" si="80"/>
        <v>0</v>
      </c>
      <c r="FB105" s="30">
        <f t="shared" si="80"/>
        <v>0</v>
      </c>
      <c r="FC105" s="30">
        <f t="shared" si="80"/>
        <v>0</v>
      </c>
      <c r="FD105" s="30">
        <f t="shared" si="80"/>
        <v>0</v>
      </c>
      <c r="FE105" s="30">
        <f t="shared" si="80"/>
        <v>0</v>
      </c>
      <c r="FF105" s="30">
        <f t="shared" si="80"/>
        <v>0</v>
      </c>
      <c r="FG105" s="30">
        <f t="shared" si="80"/>
        <v>0</v>
      </c>
      <c r="FH105" s="30">
        <f t="shared" si="80"/>
        <v>0</v>
      </c>
      <c r="FI105" s="30">
        <f t="shared" si="80"/>
        <v>0</v>
      </c>
      <c r="FJ105" s="30">
        <f t="shared" si="80"/>
        <v>0</v>
      </c>
      <c r="FK105" s="30">
        <f t="shared" si="80"/>
        <v>0</v>
      </c>
      <c r="FL105" s="30">
        <f t="shared" si="80"/>
        <v>0</v>
      </c>
      <c r="FM105" s="30">
        <f t="shared" si="80"/>
        <v>0</v>
      </c>
      <c r="FN105" s="30">
        <f t="shared" si="80"/>
        <v>0</v>
      </c>
      <c r="FO105" s="30">
        <f t="shared" si="80"/>
        <v>0</v>
      </c>
      <c r="FP105" s="30">
        <f t="shared" si="80"/>
        <v>0</v>
      </c>
      <c r="FQ105" s="30">
        <f t="shared" si="80"/>
        <v>0</v>
      </c>
      <c r="FR105" s="30">
        <f t="shared" si="80"/>
        <v>0</v>
      </c>
      <c r="FS105" s="30">
        <f t="shared" si="80"/>
        <v>0</v>
      </c>
      <c r="FT105" s="30">
        <f t="shared" si="80"/>
        <v>0</v>
      </c>
      <c r="FU105" s="30">
        <f t="shared" si="80"/>
        <v>0</v>
      </c>
      <c r="FV105" s="30">
        <f t="shared" si="80"/>
        <v>0</v>
      </c>
      <c r="FW105" s="30">
        <f t="shared" si="80"/>
        <v>0</v>
      </c>
      <c r="FX105" s="30">
        <f t="shared" si="80"/>
        <v>0</v>
      </c>
      <c r="FY105" s="19"/>
      <c r="FZ105" s="17"/>
      <c r="GA105" s="27"/>
      <c r="GB105" s="27"/>
      <c r="GC105" s="17"/>
      <c r="GD105" s="17"/>
      <c r="GE105" s="80"/>
    </row>
    <row r="106" spans="1:187" s="81" customFormat="1" x14ac:dyDescent="0.2">
      <c r="A106" s="9"/>
      <c r="B106" s="54" t="s">
        <v>589</v>
      </c>
      <c r="C106" s="86"/>
      <c r="D106" s="86"/>
      <c r="E106" s="86"/>
      <c r="F106" s="86"/>
      <c r="G106" s="86">
        <v>1.1217999999999999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30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19"/>
      <c r="FZ106" s="80"/>
      <c r="GA106" s="27"/>
      <c r="GB106" s="27"/>
      <c r="GC106" s="17"/>
      <c r="GD106" s="17"/>
      <c r="GE106" s="80"/>
    </row>
    <row r="107" spans="1:187" x14ac:dyDescent="0.2">
      <c r="A107" s="85" t="s">
        <v>590</v>
      </c>
      <c r="B107" s="13" t="s">
        <v>591</v>
      </c>
      <c r="C107" s="26">
        <f t="shared" ref="C107:BN107" si="81">IF(C105&gt;0,ROUND(IF(C105&lt;276,((276-C105)*0.00376159)+1.5457,IF(C105&lt;459,((459-C105)*0.00167869)+1.2385,IF(C105&lt;1027,((1027-C105)*0.00020599)+1.1215,0))),4),0)</f>
        <v>0</v>
      </c>
      <c r="D107" s="26">
        <f t="shared" si="81"/>
        <v>0</v>
      </c>
      <c r="E107" s="26">
        <f t="shared" si="81"/>
        <v>0</v>
      </c>
      <c r="F107" s="26">
        <f t="shared" si="81"/>
        <v>0</v>
      </c>
      <c r="G107" s="26">
        <f t="shared" si="81"/>
        <v>0</v>
      </c>
      <c r="H107" s="26">
        <f t="shared" si="81"/>
        <v>0</v>
      </c>
      <c r="I107" s="26">
        <f t="shared" si="81"/>
        <v>0</v>
      </c>
      <c r="J107" s="26">
        <f t="shared" si="81"/>
        <v>0</v>
      </c>
      <c r="K107" s="26">
        <f t="shared" si="81"/>
        <v>0</v>
      </c>
      <c r="L107" s="26">
        <f t="shared" si="81"/>
        <v>0</v>
      </c>
      <c r="M107" s="26">
        <f t="shared" si="81"/>
        <v>0</v>
      </c>
      <c r="N107" s="26">
        <f t="shared" si="81"/>
        <v>0</v>
      </c>
      <c r="O107" s="26">
        <f t="shared" si="81"/>
        <v>0</v>
      </c>
      <c r="P107" s="26">
        <f t="shared" si="81"/>
        <v>0</v>
      </c>
      <c r="Q107" s="26">
        <f t="shared" si="81"/>
        <v>0</v>
      </c>
      <c r="R107" s="26">
        <f t="shared" si="81"/>
        <v>0</v>
      </c>
      <c r="S107" s="26">
        <f t="shared" si="81"/>
        <v>0</v>
      </c>
      <c r="T107" s="26">
        <f t="shared" si="81"/>
        <v>0</v>
      </c>
      <c r="U107" s="26">
        <f t="shared" si="81"/>
        <v>0</v>
      </c>
      <c r="V107" s="26">
        <f t="shared" si="81"/>
        <v>0</v>
      </c>
      <c r="W107" s="26">
        <f t="shared" si="81"/>
        <v>0</v>
      </c>
      <c r="X107" s="26">
        <f t="shared" si="81"/>
        <v>0</v>
      </c>
      <c r="Y107" s="26">
        <f t="shared" si="81"/>
        <v>0</v>
      </c>
      <c r="Z107" s="26">
        <f t="shared" si="81"/>
        <v>0</v>
      </c>
      <c r="AA107" s="26">
        <f t="shared" si="81"/>
        <v>0</v>
      </c>
      <c r="AB107" s="26">
        <f t="shared" si="81"/>
        <v>0</v>
      </c>
      <c r="AC107" s="26">
        <f t="shared" si="81"/>
        <v>0</v>
      </c>
      <c r="AD107" s="26">
        <f t="shared" si="81"/>
        <v>0</v>
      </c>
      <c r="AE107" s="26">
        <f t="shared" si="81"/>
        <v>0</v>
      </c>
      <c r="AF107" s="26">
        <f t="shared" si="81"/>
        <v>0</v>
      </c>
      <c r="AG107" s="26">
        <f t="shared" si="81"/>
        <v>0</v>
      </c>
      <c r="AH107" s="26">
        <f t="shared" si="81"/>
        <v>0</v>
      </c>
      <c r="AI107" s="26">
        <f t="shared" si="81"/>
        <v>0</v>
      </c>
      <c r="AJ107" s="26">
        <f t="shared" si="81"/>
        <v>0</v>
      </c>
      <c r="AK107" s="26">
        <f t="shared" si="81"/>
        <v>0</v>
      </c>
      <c r="AL107" s="26">
        <f t="shared" si="81"/>
        <v>0</v>
      </c>
      <c r="AM107" s="26">
        <f t="shared" si="81"/>
        <v>0</v>
      </c>
      <c r="AN107" s="26">
        <f t="shared" si="81"/>
        <v>0</v>
      </c>
      <c r="AO107" s="26">
        <f t="shared" si="81"/>
        <v>0</v>
      </c>
      <c r="AP107" s="26">
        <f t="shared" si="81"/>
        <v>0</v>
      </c>
      <c r="AQ107" s="26">
        <f t="shared" si="81"/>
        <v>0</v>
      </c>
      <c r="AR107" s="26">
        <f t="shared" si="81"/>
        <v>0</v>
      </c>
      <c r="AS107" s="26">
        <f t="shared" si="81"/>
        <v>0</v>
      </c>
      <c r="AT107" s="26">
        <f t="shared" si="81"/>
        <v>0</v>
      </c>
      <c r="AU107" s="26">
        <f t="shared" si="81"/>
        <v>0</v>
      </c>
      <c r="AV107" s="26">
        <f t="shared" si="81"/>
        <v>0</v>
      </c>
      <c r="AW107" s="26">
        <f t="shared" si="81"/>
        <v>0</v>
      </c>
      <c r="AX107" s="26">
        <f t="shared" si="81"/>
        <v>0</v>
      </c>
      <c r="AY107" s="26">
        <f t="shared" si="81"/>
        <v>0</v>
      </c>
      <c r="AZ107" s="26">
        <f t="shared" si="81"/>
        <v>0</v>
      </c>
      <c r="BA107" s="26">
        <f t="shared" si="81"/>
        <v>0</v>
      </c>
      <c r="BB107" s="26">
        <f t="shared" si="81"/>
        <v>0</v>
      </c>
      <c r="BC107" s="26">
        <f t="shared" si="81"/>
        <v>0</v>
      </c>
      <c r="BD107" s="26">
        <f t="shared" si="81"/>
        <v>0</v>
      </c>
      <c r="BE107" s="26">
        <f t="shared" si="81"/>
        <v>0</v>
      </c>
      <c r="BF107" s="26">
        <f t="shared" si="81"/>
        <v>0</v>
      </c>
      <c r="BG107" s="26">
        <f t="shared" si="81"/>
        <v>0</v>
      </c>
      <c r="BH107" s="26">
        <f t="shared" si="81"/>
        <v>0</v>
      </c>
      <c r="BI107" s="26">
        <f t="shared" si="81"/>
        <v>0</v>
      </c>
      <c r="BJ107" s="26">
        <f t="shared" si="81"/>
        <v>0</v>
      </c>
      <c r="BK107" s="26">
        <f t="shared" si="81"/>
        <v>0</v>
      </c>
      <c r="BL107" s="26">
        <f t="shared" si="81"/>
        <v>0</v>
      </c>
      <c r="BM107" s="26">
        <f t="shared" si="81"/>
        <v>0</v>
      </c>
      <c r="BN107" s="26">
        <f t="shared" si="81"/>
        <v>0</v>
      </c>
      <c r="BO107" s="26">
        <f t="shared" ref="BO107:DZ107" si="82">IF(BO105&gt;0,ROUND(IF(BO105&lt;276,((276-BO105)*0.00376159)+1.5457,IF(BO105&lt;459,((459-BO105)*0.00167869)+1.2385,IF(BO105&lt;1027,((1027-BO105)*0.00020599)+1.1215,0))),4),0)</f>
        <v>0</v>
      </c>
      <c r="BP107" s="26">
        <f t="shared" si="82"/>
        <v>0</v>
      </c>
      <c r="BQ107" s="26">
        <f t="shared" si="82"/>
        <v>0</v>
      </c>
      <c r="BR107" s="26">
        <f t="shared" si="82"/>
        <v>0</v>
      </c>
      <c r="BS107" s="26">
        <f t="shared" si="82"/>
        <v>0</v>
      </c>
      <c r="BT107" s="26">
        <f t="shared" si="82"/>
        <v>0</v>
      </c>
      <c r="BU107" s="26">
        <f t="shared" si="82"/>
        <v>0</v>
      </c>
      <c r="BV107" s="26">
        <f t="shared" si="82"/>
        <v>0</v>
      </c>
      <c r="BW107" s="26">
        <f t="shared" si="82"/>
        <v>0</v>
      </c>
      <c r="BX107" s="26">
        <f t="shared" si="82"/>
        <v>0</v>
      </c>
      <c r="BY107" s="26">
        <f t="shared" si="82"/>
        <v>0</v>
      </c>
      <c r="BZ107" s="26">
        <f t="shared" si="82"/>
        <v>0</v>
      </c>
      <c r="CA107" s="26">
        <f t="shared" si="82"/>
        <v>0</v>
      </c>
      <c r="CB107" s="26">
        <f t="shared" si="82"/>
        <v>0</v>
      </c>
      <c r="CC107" s="26">
        <f t="shared" si="82"/>
        <v>0</v>
      </c>
      <c r="CD107" s="26">
        <f t="shared" si="82"/>
        <v>0</v>
      </c>
      <c r="CE107" s="26">
        <f t="shared" si="82"/>
        <v>0</v>
      </c>
      <c r="CF107" s="26">
        <f t="shared" si="82"/>
        <v>0</v>
      </c>
      <c r="CG107" s="26">
        <f t="shared" si="82"/>
        <v>0</v>
      </c>
      <c r="CH107" s="26">
        <f t="shared" si="82"/>
        <v>0</v>
      </c>
      <c r="CI107" s="26">
        <f t="shared" si="82"/>
        <v>0</v>
      </c>
      <c r="CJ107" s="26">
        <f t="shared" si="82"/>
        <v>0</v>
      </c>
      <c r="CK107" s="26">
        <f t="shared" si="82"/>
        <v>0</v>
      </c>
      <c r="CL107" s="26">
        <f t="shared" si="82"/>
        <v>0</v>
      </c>
      <c r="CM107" s="26">
        <f t="shared" si="82"/>
        <v>0</v>
      </c>
      <c r="CN107" s="26">
        <f t="shared" si="82"/>
        <v>0</v>
      </c>
      <c r="CO107" s="26">
        <f t="shared" si="82"/>
        <v>0</v>
      </c>
      <c r="CP107" s="26">
        <f t="shared" si="82"/>
        <v>0</v>
      </c>
      <c r="CQ107" s="26">
        <f t="shared" si="82"/>
        <v>0</v>
      </c>
      <c r="CR107" s="26">
        <f t="shared" si="82"/>
        <v>0</v>
      </c>
      <c r="CS107" s="26">
        <f t="shared" si="82"/>
        <v>0</v>
      </c>
      <c r="CT107" s="26">
        <f t="shared" si="82"/>
        <v>0</v>
      </c>
      <c r="CU107" s="26">
        <f t="shared" si="82"/>
        <v>0</v>
      </c>
      <c r="CV107" s="26">
        <f t="shared" si="82"/>
        <v>0</v>
      </c>
      <c r="CW107" s="26">
        <f t="shared" si="82"/>
        <v>0</v>
      </c>
      <c r="CX107" s="26">
        <f t="shared" si="82"/>
        <v>0</v>
      </c>
      <c r="CY107" s="26">
        <f t="shared" si="82"/>
        <v>0</v>
      </c>
      <c r="CZ107" s="26">
        <f t="shared" si="82"/>
        <v>0</v>
      </c>
      <c r="DA107" s="26">
        <f t="shared" si="82"/>
        <v>0</v>
      </c>
      <c r="DB107" s="26">
        <f t="shared" si="82"/>
        <v>0</v>
      </c>
      <c r="DC107" s="26">
        <f t="shared" si="82"/>
        <v>0</v>
      </c>
      <c r="DD107" s="26">
        <f t="shared" si="82"/>
        <v>0</v>
      </c>
      <c r="DE107" s="26">
        <f t="shared" si="82"/>
        <v>0</v>
      </c>
      <c r="DF107" s="26">
        <f t="shared" si="82"/>
        <v>0</v>
      </c>
      <c r="DG107" s="26">
        <f t="shared" si="82"/>
        <v>0</v>
      </c>
      <c r="DH107" s="26">
        <f t="shared" si="82"/>
        <v>0</v>
      </c>
      <c r="DI107" s="26">
        <f t="shared" si="82"/>
        <v>0</v>
      </c>
      <c r="DJ107" s="26">
        <f t="shared" si="82"/>
        <v>0</v>
      </c>
      <c r="DK107" s="26">
        <f t="shared" si="82"/>
        <v>0</v>
      </c>
      <c r="DL107" s="26">
        <f t="shared" si="82"/>
        <v>0</v>
      </c>
      <c r="DM107" s="26">
        <f t="shared" si="82"/>
        <v>1.6521999999999999</v>
      </c>
      <c r="DN107" s="26">
        <f t="shared" si="82"/>
        <v>0</v>
      </c>
      <c r="DO107" s="26">
        <f t="shared" si="82"/>
        <v>0</v>
      </c>
      <c r="DP107" s="26">
        <f t="shared" si="82"/>
        <v>0</v>
      </c>
      <c r="DQ107" s="26">
        <f t="shared" si="82"/>
        <v>0</v>
      </c>
      <c r="DR107" s="26">
        <f t="shared" si="82"/>
        <v>0</v>
      </c>
      <c r="DS107" s="26">
        <f t="shared" si="82"/>
        <v>0</v>
      </c>
      <c r="DT107" s="26">
        <f t="shared" si="82"/>
        <v>0</v>
      </c>
      <c r="DU107" s="26">
        <f t="shared" si="82"/>
        <v>0</v>
      </c>
      <c r="DV107" s="26">
        <f t="shared" si="82"/>
        <v>0</v>
      </c>
      <c r="DW107" s="26">
        <f t="shared" si="82"/>
        <v>0</v>
      </c>
      <c r="DX107" s="26">
        <f t="shared" si="82"/>
        <v>0</v>
      </c>
      <c r="DY107" s="26">
        <f t="shared" si="82"/>
        <v>0</v>
      </c>
      <c r="DZ107" s="26">
        <f t="shared" si="82"/>
        <v>0</v>
      </c>
      <c r="EA107" s="26">
        <f t="shared" ref="EA107:FX107" si="83">IF(EA105&gt;0,ROUND(IF(EA105&lt;276,((276-EA105)*0.00376159)+1.5457,IF(EA105&lt;459,((459-EA105)*0.00167869)+1.2385,IF(EA105&lt;1027,((1027-EA105)*0.00020599)+1.1215,0))),4),0)</f>
        <v>0</v>
      </c>
      <c r="EB107" s="26">
        <f t="shared" si="83"/>
        <v>0</v>
      </c>
      <c r="EC107" s="26">
        <f t="shared" si="83"/>
        <v>0</v>
      </c>
      <c r="ED107" s="26">
        <f t="shared" si="83"/>
        <v>0</v>
      </c>
      <c r="EE107" s="26">
        <f t="shared" si="83"/>
        <v>0</v>
      </c>
      <c r="EF107" s="26">
        <f t="shared" si="83"/>
        <v>0</v>
      </c>
      <c r="EG107" s="26">
        <f t="shared" si="83"/>
        <v>0</v>
      </c>
      <c r="EH107" s="26">
        <f t="shared" si="83"/>
        <v>0</v>
      </c>
      <c r="EI107" s="26">
        <f t="shared" si="83"/>
        <v>0</v>
      </c>
      <c r="EJ107" s="26">
        <f t="shared" si="83"/>
        <v>0</v>
      </c>
      <c r="EK107" s="26">
        <f t="shared" si="83"/>
        <v>0</v>
      </c>
      <c r="EL107" s="26">
        <f t="shared" si="83"/>
        <v>0</v>
      </c>
      <c r="EM107" s="26">
        <f t="shared" si="83"/>
        <v>0</v>
      </c>
      <c r="EN107" s="26">
        <f t="shared" si="83"/>
        <v>0</v>
      </c>
      <c r="EO107" s="26">
        <f t="shared" si="83"/>
        <v>0</v>
      </c>
      <c r="EP107" s="26">
        <f t="shared" si="83"/>
        <v>0</v>
      </c>
      <c r="EQ107" s="26">
        <f t="shared" si="83"/>
        <v>0</v>
      </c>
      <c r="ER107" s="26">
        <f t="shared" si="83"/>
        <v>0</v>
      </c>
      <c r="ES107" s="26">
        <f t="shared" si="83"/>
        <v>0</v>
      </c>
      <c r="ET107" s="26">
        <f t="shared" si="83"/>
        <v>1.9471000000000001</v>
      </c>
      <c r="EU107" s="26">
        <f t="shared" si="83"/>
        <v>0</v>
      </c>
      <c r="EV107" s="26">
        <f t="shared" si="83"/>
        <v>0</v>
      </c>
      <c r="EW107" s="26">
        <f t="shared" si="83"/>
        <v>0</v>
      </c>
      <c r="EX107" s="26">
        <f t="shared" si="83"/>
        <v>0</v>
      </c>
      <c r="EY107" s="26">
        <f t="shared" si="83"/>
        <v>0</v>
      </c>
      <c r="EZ107" s="26">
        <f t="shared" si="83"/>
        <v>0</v>
      </c>
      <c r="FA107" s="26">
        <f t="shared" si="83"/>
        <v>0</v>
      </c>
      <c r="FB107" s="26">
        <f t="shared" si="83"/>
        <v>0</v>
      </c>
      <c r="FC107" s="26">
        <f t="shared" si="83"/>
        <v>0</v>
      </c>
      <c r="FD107" s="26">
        <f t="shared" si="83"/>
        <v>0</v>
      </c>
      <c r="FE107" s="26">
        <f t="shared" si="83"/>
        <v>0</v>
      </c>
      <c r="FF107" s="26">
        <f t="shared" si="83"/>
        <v>0</v>
      </c>
      <c r="FG107" s="26">
        <f t="shared" si="83"/>
        <v>0</v>
      </c>
      <c r="FH107" s="26">
        <f t="shared" si="83"/>
        <v>0</v>
      </c>
      <c r="FI107" s="26">
        <f t="shared" si="83"/>
        <v>0</v>
      </c>
      <c r="FJ107" s="26">
        <f t="shared" si="83"/>
        <v>0</v>
      </c>
      <c r="FK107" s="26">
        <f t="shared" si="83"/>
        <v>0</v>
      </c>
      <c r="FL107" s="26">
        <f t="shared" si="83"/>
        <v>0</v>
      </c>
      <c r="FM107" s="26">
        <f t="shared" si="83"/>
        <v>0</v>
      </c>
      <c r="FN107" s="26">
        <f t="shared" si="83"/>
        <v>0</v>
      </c>
      <c r="FO107" s="26">
        <f t="shared" si="83"/>
        <v>0</v>
      </c>
      <c r="FP107" s="26">
        <f t="shared" si="83"/>
        <v>0</v>
      </c>
      <c r="FQ107" s="26">
        <f t="shared" si="83"/>
        <v>0</v>
      </c>
      <c r="FR107" s="26">
        <f t="shared" si="83"/>
        <v>0</v>
      </c>
      <c r="FS107" s="26">
        <f t="shared" si="83"/>
        <v>0</v>
      </c>
      <c r="FT107" s="26">
        <f t="shared" si="83"/>
        <v>0</v>
      </c>
      <c r="FU107" s="26">
        <f t="shared" si="83"/>
        <v>0</v>
      </c>
      <c r="FV107" s="26">
        <f t="shared" si="83"/>
        <v>0</v>
      </c>
      <c r="FW107" s="26">
        <f t="shared" si="83"/>
        <v>0</v>
      </c>
      <c r="FX107" s="26">
        <f t="shared" si="83"/>
        <v>0</v>
      </c>
      <c r="FY107" s="87"/>
      <c r="FZ107" s="9"/>
      <c r="GA107" s="9"/>
      <c r="GB107" s="9"/>
      <c r="GC107" s="17"/>
      <c r="GD107" s="17"/>
      <c r="GE107" s="80"/>
    </row>
    <row r="108" spans="1:187" x14ac:dyDescent="0.2">
      <c r="A108" s="8" t="s">
        <v>592</v>
      </c>
      <c r="B108" s="13" t="s">
        <v>593</v>
      </c>
      <c r="C108" s="26">
        <f t="shared" ref="C108:BN108" si="84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26">
        <f t="shared" si="84"/>
        <v>1.0297000000000001</v>
      </c>
      <c r="E108" s="26">
        <f t="shared" si="84"/>
        <v>1.0297000000000001</v>
      </c>
      <c r="F108" s="26">
        <f t="shared" si="84"/>
        <v>1.0297000000000001</v>
      </c>
      <c r="G108" s="26">
        <f t="shared" si="84"/>
        <v>1.1185</v>
      </c>
      <c r="H108" s="26">
        <f t="shared" si="84"/>
        <v>1.1213</v>
      </c>
      <c r="I108" s="26">
        <f t="shared" si="84"/>
        <v>1.0297000000000001</v>
      </c>
      <c r="J108" s="26">
        <f t="shared" si="84"/>
        <v>1.0513999999999999</v>
      </c>
      <c r="K108" s="26">
        <f t="shared" si="84"/>
        <v>1.5206999999999999</v>
      </c>
      <c r="L108" s="26">
        <f t="shared" si="84"/>
        <v>1.0488</v>
      </c>
      <c r="M108" s="26">
        <f t="shared" si="84"/>
        <v>1.1039000000000001</v>
      </c>
      <c r="N108" s="26">
        <f t="shared" si="84"/>
        <v>1.0297000000000001</v>
      </c>
      <c r="O108" s="26">
        <f t="shared" si="84"/>
        <v>1.0297000000000001</v>
      </c>
      <c r="P108" s="26">
        <f t="shared" si="84"/>
        <v>1.7432000000000001</v>
      </c>
      <c r="Q108" s="26">
        <f t="shared" si="84"/>
        <v>1.0297000000000001</v>
      </c>
      <c r="R108" s="26">
        <f t="shared" si="84"/>
        <v>1.0612999999999999</v>
      </c>
      <c r="S108" s="26">
        <f t="shared" si="84"/>
        <v>1.0844</v>
      </c>
      <c r="T108" s="26">
        <f t="shared" si="84"/>
        <v>2.0272000000000001</v>
      </c>
      <c r="U108" s="26">
        <f t="shared" si="84"/>
        <v>2.3788999999999998</v>
      </c>
      <c r="V108" s="26">
        <f t="shared" si="84"/>
        <v>1.5172000000000001</v>
      </c>
      <c r="W108" s="26">
        <f t="shared" si="84"/>
        <v>2.2766000000000002</v>
      </c>
      <c r="X108" s="26">
        <f t="shared" si="84"/>
        <v>2.3957999999999999</v>
      </c>
      <c r="Y108" s="26">
        <f t="shared" si="84"/>
        <v>1.0524</v>
      </c>
      <c r="Z108" s="26">
        <f t="shared" si="84"/>
        <v>1.6691</v>
      </c>
      <c r="AA108" s="26">
        <f t="shared" si="84"/>
        <v>1.0297000000000001</v>
      </c>
      <c r="AB108" s="26">
        <f t="shared" si="84"/>
        <v>1.0297000000000001</v>
      </c>
      <c r="AC108" s="26">
        <f t="shared" si="84"/>
        <v>1.121</v>
      </c>
      <c r="AD108" s="26">
        <f t="shared" si="84"/>
        <v>1.1025</v>
      </c>
      <c r="AE108" s="26">
        <f t="shared" si="84"/>
        <v>2.1749999999999998</v>
      </c>
      <c r="AF108" s="26">
        <f t="shared" si="84"/>
        <v>1.8861000000000001</v>
      </c>
      <c r="AG108" s="26">
        <f t="shared" si="84"/>
        <v>1.1779999999999999</v>
      </c>
      <c r="AH108" s="26">
        <f t="shared" si="84"/>
        <v>1.1173</v>
      </c>
      <c r="AI108" s="26">
        <f t="shared" si="84"/>
        <v>1.4028</v>
      </c>
      <c r="AJ108" s="26">
        <f t="shared" si="84"/>
        <v>1.897</v>
      </c>
      <c r="AK108" s="26">
        <f t="shared" si="84"/>
        <v>1.7372000000000001</v>
      </c>
      <c r="AL108" s="26">
        <f t="shared" si="84"/>
        <v>1.5407999999999999</v>
      </c>
      <c r="AM108" s="26">
        <f t="shared" si="84"/>
        <v>1.2390000000000001</v>
      </c>
      <c r="AN108" s="26">
        <f t="shared" si="84"/>
        <v>1.3819999999999999</v>
      </c>
      <c r="AO108" s="26">
        <f t="shared" si="84"/>
        <v>1.0306</v>
      </c>
      <c r="AP108" s="26">
        <f t="shared" si="84"/>
        <v>1.0297000000000001</v>
      </c>
      <c r="AQ108" s="26">
        <f t="shared" si="84"/>
        <v>1.6838</v>
      </c>
      <c r="AR108" s="26">
        <f t="shared" si="84"/>
        <v>1.0297000000000001</v>
      </c>
      <c r="AS108" s="26">
        <f t="shared" si="84"/>
        <v>1.0297000000000001</v>
      </c>
      <c r="AT108" s="26">
        <f t="shared" si="84"/>
        <v>1.0530999999999999</v>
      </c>
      <c r="AU108" s="26">
        <f t="shared" si="84"/>
        <v>1.6273</v>
      </c>
      <c r="AV108" s="26">
        <f t="shared" si="84"/>
        <v>1.4718</v>
      </c>
      <c r="AW108" s="26">
        <f t="shared" si="84"/>
        <v>1.7093</v>
      </c>
      <c r="AX108" s="26">
        <f t="shared" si="84"/>
        <v>2.3957999999999999</v>
      </c>
      <c r="AY108" s="26">
        <f t="shared" si="84"/>
        <v>1.2444</v>
      </c>
      <c r="AZ108" s="26">
        <f t="shared" si="84"/>
        <v>1.0297000000000001</v>
      </c>
      <c r="BA108" s="26">
        <f t="shared" si="84"/>
        <v>1.0297000000000001</v>
      </c>
      <c r="BB108" s="26">
        <f t="shared" si="84"/>
        <v>1.0297000000000001</v>
      </c>
      <c r="BC108" s="26">
        <f t="shared" si="84"/>
        <v>1.0297000000000001</v>
      </c>
      <c r="BD108" s="26">
        <f t="shared" si="84"/>
        <v>1.0297000000000001</v>
      </c>
      <c r="BE108" s="26">
        <f t="shared" si="84"/>
        <v>1.0996999999999999</v>
      </c>
      <c r="BF108" s="26">
        <f t="shared" si="84"/>
        <v>1.0297000000000001</v>
      </c>
      <c r="BG108" s="26">
        <f t="shared" si="84"/>
        <v>1.1182000000000001</v>
      </c>
      <c r="BH108" s="26">
        <f t="shared" si="84"/>
        <v>1.2039</v>
      </c>
      <c r="BI108" s="26">
        <f t="shared" si="84"/>
        <v>1.6333</v>
      </c>
      <c r="BJ108" s="26">
        <f t="shared" si="84"/>
        <v>1.0297000000000001</v>
      </c>
      <c r="BK108" s="26">
        <f t="shared" si="84"/>
        <v>1.0297000000000001</v>
      </c>
      <c r="BL108" s="26">
        <f t="shared" si="84"/>
        <v>1.8051999999999999</v>
      </c>
      <c r="BM108" s="26">
        <f t="shared" si="84"/>
        <v>1.5308999999999999</v>
      </c>
      <c r="BN108" s="26">
        <f t="shared" si="84"/>
        <v>1.0357000000000001</v>
      </c>
      <c r="BO108" s="26">
        <f t="shared" ref="BO108:DZ108" si="85">ROUND(IF(BO99&lt;276,((276-BO99)*0.00376159)+1.5457,IF(BO99&lt;459,((459-BO99)*0.00167869)+1.2385,IF(BO99&lt;1027,((1027-BO99)*0.00020599)+1.1215,IF(BO99&lt;2293,((2293-BO99)*0.00005387)+1.0533,IF(BO99&lt;3500,((3500-BO99)*0.00001367)+1.0368,IF(BO99&lt;5000,((5000-BO99)*0.00000473)+1.0297,IF(BO99&gt;=5000,1.0297))))))),4)</f>
        <v>1.1028</v>
      </c>
      <c r="BP108" s="26">
        <f t="shared" si="85"/>
        <v>1.7639</v>
      </c>
      <c r="BQ108" s="26">
        <f t="shared" si="85"/>
        <v>1.0297000000000001</v>
      </c>
      <c r="BR108" s="26">
        <f t="shared" si="85"/>
        <v>1.0305</v>
      </c>
      <c r="BS108" s="26">
        <f t="shared" si="85"/>
        <v>1.1077999999999999</v>
      </c>
      <c r="BT108" s="26">
        <f t="shared" si="85"/>
        <v>1.2381</v>
      </c>
      <c r="BU108" s="26">
        <f t="shared" si="85"/>
        <v>1.2612000000000001</v>
      </c>
      <c r="BV108" s="26">
        <f t="shared" si="85"/>
        <v>1.1051</v>
      </c>
      <c r="BW108" s="26">
        <f t="shared" si="85"/>
        <v>1.0657000000000001</v>
      </c>
      <c r="BX108" s="26">
        <f t="shared" si="85"/>
        <v>2.2505999999999999</v>
      </c>
      <c r="BY108" s="26">
        <f t="shared" si="85"/>
        <v>1.2241</v>
      </c>
      <c r="BZ108" s="26">
        <f t="shared" si="85"/>
        <v>1.7811999999999999</v>
      </c>
      <c r="CA108" s="26">
        <f t="shared" si="85"/>
        <v>1.9361999999999999</v>
      </c>
      <c r="CB108" s="26">
        <f t="shared" si="85"/>
        <v>1.0297000000000001</v>
      </c>
      <c r="CC108" s="26">
        <f t="shared" si="85"/>
        <v>1.9125000000000001</v>
      </c>
      <c r="CD108" s="26">
        <f t="shared" si="85"/>
        <v>2.3759000000000001</v>
      </c>
      <c r="CE108" s="26">
        <f t="shared" si="85"/>
        <v>1.9782999999999999</v>
      </c>
      <c r="CF108" s="26">
        <f t="shared" si="85"/>
        <v>2.1343999999999999</v>
      </c>
      <c r="CG108" s="26">
        <f t="shared" si="85"/>
        <v>1.7563</v>
      </c>
      <c r="CH108" s="26">
        <f t="shared" si="85"/>
        <v>2.1457000000000002</v>
      </c>
      <c r="CI108" s="26">
        <f t="shared" si="85"/>
        <v>1.1811</v>
      </c>
      <c r="CJ108" s="26">
        <f t="shared" si="85"/>
        <v>1.1205000000000001</v>
      </c>
      <c r="CK108" s="26">
        <f t="shared" si="85"/>
        <v>1.0297000000000001</v>
      </c>
      <c r="CL108" s="26">
        <f t="shared" si="85"/>
        <v>1.1012</v>
      </c>
      <c r="CM108" s="26">
        <f t="shared" si="85"/>
        <v>1.1529</v>
      </c>
      <c r="CN108" s="26">
        <f t="shared" si="85"/>
        <v>1.0297000000000001</v>
      </c>
      <c r="CO108" s="26">
        <f t="shared" si="85"/>
        <v>1.0297000000000001</v>
      </c>
      <c r="CP108" s="26">
        <f t="shared" si="85"/>
        <v>1.1178999999999999</v>
      </c>
      <c r="CQ108" s="26">
        <f t="shared" si="85"/>
        <v>1.1223000000000001</v>
      </c>
      <c r="CR108" s="26">
        <f t="shared" si="85"/>
        <v>1.8673</v>
      </c>
      <c r="CS108" s="26">
        <f t="shared" si="85"/>
        <v>1.3812</v>
      </c>
      <c r="CT108" s="26">
        <f t="shared" si="85"/>
        <v>2.1423000000000001</v>
      </c>
      <c r="CU108" s="26">
        <f t="shared" si="85"/>
        <v>1.2666999999999999</v>
      </c>
      <c r="CV108" s="26">
        <f t="shared" si="85"/>
        <v>2.3957999999999999</v>
      </c>
      <c r="CW108" s="26">
        <f t="shared" si="85"/>
        <v>1.8297000000000001</v>
      </c>
      <c r="CX108" s="26">
        <f t="shared" si="85"/>
        <v>1.2298</v>
      </c>
      <c r="CY108" s="26">
        <f t="shared" si="85"/>
        <v>2.3957999999999999</v>
      </c>
      <c r="CZ108" s="26">
        <f t="shared" si="85"/>
        <v>1.0589</v>
      </c>
      <c r="DA108" s="26">
        <f t="shared" si="85"/>
        <v>1.841</v>
      </c>
      <c r="DB108" s="26">
        <f t="shared" si="85"/>
        <v>1.4904999999999999</v>
      </c>
      <c r="DC108" s="26">
        <f t="shared" si="85"/>
        <v>1.9896</v>
      </c>
      <c r="DD108" s="26">
        <f t="shared" si="85"/>
        <v>1.9659</v>
      </c>
      <c r="DE108" s="26">
        <f t="shared" si="85"/>
        <v>1.2863</v>
      </c>
      <c r="DF108" s="26">
        <f t="shared" si="85"/>
        <v>1.0297000000000001</v>
      </c>
      <c r="DG108" s="26">
        <f t="shared" si="85"/>
        <v>2.2366999999999999</v>
      </c>
      <c r="DH108" s="26">
        <f t="shared" si="85"/>
        <v>1.0615000000000001</v>
      </c>
      <c r="DI108" s="26">
        <f t="shared" si="85"/>
        <v>1.0468</v>
      </c>
      <c r="DJ108" s="26">
        <f t="shared" si="85"/>
        <v>1.1909000000000001</v>
      </c>
      <c r="DK108" s="26">
        <f t="shared" si="85"/>
        <v>1.2339</v>
      </c>
      <c r="DL108" s="26">
        <f t="shared" si="85"/>
        <v>1.0297000000000001</v>
      </c>
      <c r="DM108" s="26">
        <f t="shared" si="85"/>
        <v>1.5788</v>
      </c>
      <c r="DN108" s="26">
        <f t="shared" si="85"/>
        <v>1.0967</v>
      </c>
      <c r="DO108" s="26">
        <f t="shared" si="85"/>
        <v>1.0391999999999999</v>
      </c>
      <c r="DP108" s="26">
        <f t="shared" si="85"/>
        <v>1.8112999999999999</v>
      </c>
      <c r="DQ108" s="26">
        <f t="shared" si="85"/>
        <v>1.1913</v>
      </c>
      <c r="DR108" s="26">
        <f t="shared" si="85"/>
        <v>1.0973999999999999</v>
      </c>
      <c r="DS108" s="26">
        <f t="shared" si="85"/>
        <v>1.1654</v>
      </c>
      <c r="DT108" s="26">
        <f t="shared" si="85"/>
        <v>1.9557</v>
      </c>
      <c r="DU108" s="26">
        <f t="shared" si="85"/>
        <v>1.3517999999999999</v>
      </c>
      <c r="DV108" s="26">
        <f t="shared" si="85"/>
        <v>1.7468999999999999</v>
      </c>
      <c r="DW108" s="26">
        <f t="shared" si="85"/>
        <v>1.4106000000000001</v>
      </c>
      <c r="DX108" s="26">
        <f t="shared" si="85"/>
        <v>1.9508000000000001</v>
      </c>
      <c r="DY108" s="26">
        <f t="shared" si="85"/>
        <v>1.4444999999999999</v>
      </c>
      <c r="DZ108" s="26">
        <f t="shared" si="85"/>
        <v>1.1483000000000001</v>
      </c>
      <c r="EA108" s="26">
        <f t="shared" ref="EA108:FX108" si="86">ROUND(IF(EA99&lt;276,((276-EA99)*0.00376159)+1.5457,IF(EA99&lt;459,((459-EA99)*0.00167869)+1.2385,IF(EA99&lt;1027,((1027-EA99)*0.00020599)+1.1215,IF(EA99&lt;2293,((2293-EA99)*0.00005387)+1.0533,IF(EA99&lt;3500,((3500-EA99)*0.00001367)+1.0368,IF(EA99&lt;5000,((5000-EA99)*0.00000473)+1.0297,IF(EA99&gt;=5000,1.0297))))))),4)</f>
        <v>1.1991000000000001</v>
      </c>
      <c r="EB108" s="26">
        <f t="shared" si="86"/>
        <v>1.2077</v>
      </c>
      <c r="EC108" s="26">
        <f t="shared" si="86"/>
        <v>1.4642999999999999</v>
      </c>
      <c r="ED108" s="26">
        <f t="shared" si="86"/>
        <v>1.0862000000000001</v>
      </c>
      <c r="EE108" s="26">
        <f t="shared" si="86"/>
        <v>1.8431999999999999</v>
      </c>
      <c r="EF108" s="26">
        <f t="shared" si="86"/>
        <v>1.0941000000000001</v>
      </c>
      <c r="EG108" s="26">
        <f t="shared" si="86"/>
        <v>1.5166999999999999</v>
      </c>
      <c r="EH108" s="26">
        <f t="shared" si="86"/>
        <v>1.6838</v>
      </c>
      <c r="EI108" s="26">
        <f t="shared" si="86"/>
        <v>1.0297000000000001</v>
      </c>
      <c r="EJ108" s="26">
        <f t="shared" si="86"/>
        <v>1.0297000000000001</v>
      </c>
      <c r="EK108" s="26">
        <f t="shared" si="86"/>
        <v>1.1843999999999999</v>
      </c>
      <c r="EL108" s="26">
        <f t="shared" si="86"/>
        <v>1.232</v>
      </c>
      <c r="EM108" s="26">
        <f t="shared" si="86"/>
        <v>1.2593000000000001</v>
      </c>
      <c r="EN108" s="26">
        <f t="shared" si="86"/>
        <v>1.1158999999999999</v>
      </c>
      <c r="EO108" s="26">
        <f t="shared" si="86"/>
        <v>1.3624000000000001</v>
      </c>
      <c r="EP108" s="26">
        <f t="shared" si="86"/>
        <v>1.3292999999999999</v>
      </c>
      <c r="EQ108" s="26">
        <f t="shared" si="86"/>
        <v>1.0465</v>
      </c>
      <c r="ER108" s="26">
        <f t="shared" si="86"/>
        <v>1.4636</v>
      </c>
      <c r="ES108" s="26">
        <f t="shared" si="86"/>
        <v>1.9963</v>
      </c>
      <c r="ET108" s="26">
        <f t="shared" si="86"/>
        <v>1.7319</v>
      </c>
      <c r="EU108" s="26">
        <f t="shared" si="86"/>
        <v>1.2004999999999999</v>
      </c>
      <c r="EV108" s="26">
        <f t="shared" si="86"/>
        <v>2.2791999999999999</v>
      </c>
      <c r="EW108" s="26">
        <f t="shared" si="86"/>
        <v>1.1436999999999999</v>
      </c>
      <c r="EX108" s="26">
        <f t="shared" si="86"/>
        <v>1.7594000000000001</v>
      </c>
      <c r="EY108" s="26">
        <f t="shared" si="86"/>
        <v>1.1655</v>
      </c>
      <c r="EZ108" s="26">
        <f t="shared" si="86"/>
        <v>2.0253000000000001</v>
      </c>
      <c r="FA108" s="26">
        <f t="shared" si="86"/>
        <v>1.0367</v>
      </c>
      <c r="FB108" s="26">
        <f t="shared" si="86"/>
        <v>1.4092</v>
      </c>
      <c r="FC108" s="26">
        <f t="shared" si="86"/>
        <v>1.0529999999999999</v>
      </c>
      <c r="FD108" s="26">
        <f t="shared" si="86"/>
        <v>1.3631</v>
      </c>
      <c r="FE108" s="26">
        <f t="shared" si="86"/>
        <v>2.1814</v>
      </c>
      <c r="FF108" s="26">
        <f t="shared" si="86"/>
        <v>1.7353000000000001</v>
      </c>
      <c r="FG108" s="26">
        <f t="shared" si="86"/>
        <v>2.1023999999999998</v>
      </c>
      <c r="FH108" s="26">
        <f t="shared" si="86"/>
        <v>2.2239</v>
      </c>
      <c r="FI108" s="26">
        <f t="shared" si="86"/>
        <v>1.0742</v>
      </c>
      <c r="FJ108" s="26">
        <f t="shared" si="86"/>
        <v>1.0672999999999999</v>
      </c>
      <c r="FK108" s="26">
        <f t="shared" si="86"/>
        <v>1.0496000000000001</v>
      </c>
      <c r="FL108" s="26">
        <f t="shared" si="86"/>
        <v>1.0297000000000001</v>
      </c>
      <c r="FM108" s="26">
        <f t="shared" si="86"/>
        <v>1.0348999999999999</v>
      </c>
      <c r="FN108" s="26">
        <f t="shared" si="86"/>
        <v>1.0297000000000001</v>
      </c>
      <c r="FO108" s="26">
        <f t="shared" si="86"/>
        <v>1.1148</v>
      </c>
      <c r="FP108" s="26">
        <f t="shared" si="86"/>
        <v>1.0527</v>
      </c>
      <c r="FQ108" s="26">
        <f t="shared" si="86"/>
        <v>1.1348</v>
      </c>
      <c r="FR108" s="26">
        <f t="shared" si="86"/>
        <v>1.9106000000000001</v>
      </c>
      <c r="FS108" s="26">
        <f t="shared" si="86"/>
        <v>1.7714000000000001</v>
      </c>
      <c r="FT108" s="26">
        <f t="shared" si="86"/>
        <v>2.2896999999999998</v>
      </c>
      <c r="FU108" s="26">
        <f t="shared" si="86"/>
        <v>1.1551</v>
      </c>
      <c r="FV108" s="26">
        <f t="shared" si="86"/>
        <v>1.1819999999999999</v>
      </c>
      <c r="FW108" s="26">
        <f t="shared" si="86"/>
        <v>1.8282</v>
      </c>
      <c r="FX108" s="26">
        <f t="shared" si="86"/>
        <v>2.3502999999999998</v>
      </c>
      <c r="FY108" s="30"/>
      <c r="FZ108" s="9"/>
      <c r="GA108" s="55"/>
      <c r="GB108" s="55"/>
      <c r="GC108" s="80"/>
      <c r="GD108" s="80"/>
      <c r="GE108" s="88"/>
    </row>
    <row r="109" spans="1:187" x14ac:dyDescent="0.2">
      <c r="A109" s="8" t="s">
        <v>594</v>
      </c>
      <c r="B109" s="13" t="s">
        <v>595</v>
      </c>
      <c r="C109" s="26">
        <f t="shared" ref="C109:BN109" si="87">MAX(C107,C108)</f>
        <v>1.0297000000000001</v>
      </c>
      <c r="D109" s="26">
        <f t="shared" si="87"/>
        <v>1.0297000000000001</v>
      </c>
      <c r="E109" s="26">
        <f t="shared" si="87"/>
        <v>1.0297000000000001</v>
      </c>
      <c r="F109" s="26">
        <f t="shared" si="87"/>
        <v>1.0297000000000001</v>
      </c>
      <c r="G109" s="26">
        <f t="shared" si="87"/>
        <v>1.1185</v>
      </c>
      <c r="H109" s="26">
        <f t="shared" si="87"/>
        <v>1.1213</v>
      </c>
      <c r="I109" s="26">
        <f t="shared" si="87"/>
        <v>1.0297000000000001</v>
      </c>
      <c r="J109" s="26">
        <f t="shared" si="87"/>
        <v>1.0513999999999999</v>
      </c>
      <c r="K109" s="26">
        <f t="shared" si="87"/>
        <v>1.5206999999999999</v>
      </c>
      <c r="L109" s="26">
        <f t="shared" si="87"/>
        <v>1.0488</v>
      </c>
      <c r="M109" s="26">
        <f t="shared" si="87"/>
        <v>1.1039000000000001</v>
      </c>
      <c r="N109" s="26">
        <f t="shared" si="87"/>
        <v>1.0297000000000001</v>
      </c>
      <c r="O109" s="26">
        <f t="shared" si="87"/>
        <v>1.0297000000000001</v>
      </c>
      <c r="P109" s="26">
        <f t="shared" si="87"/>
        <v>1.7432000000000001</v>
      </c>
      <c r="Q109" s="26">
        <f t="shared" si="87"/>
        <v>1.0297000000000001</v>
      </c>
      <c r="R109" s="26">
        <f t="shared" si="87"/>
        <v>1.0612999999999999</v>
      </c>
      <c r="S109" s="26">
        <f t="shared" si="87"/>
        <v>1.0844</v>
      </c>
      <c r="T109" s="26">
        <f t="shared" si="87"/>
        <v>2.0272000000000001</v>
      </c>
      <c r="U109" s="26">
        <f t="shared" si="87"/>
        <v>2.3788999999999998</v>
      </c>
      <c r="V109" s="26">
        <f t="shared" si="87"/>
        <v>1.5172000000000001</v>
      </c>
      <c r="W109" s="26">
        <f t="shared" si="87"/>
        <v>2.2766000000000002</v>
      </c>
      <c r="X109" s="26">
        <f t="shared" si="87"/>
        <v>2.3957999999999999</v>
      </c>
      <c r="Y109" s="26">
        <f t="shared" si="87"/>
        <v>1.0524</v>
      </c>
      <c r="Z109" s="26">
        <f t="shared" si="87"/>
        <v>1.6691</v>
      </c>
      <c r="AA109" s="26">
        <f t="shared" si="87"/>
        <v>1.0297000000000001</v>
      </c>
      <c r="AB109" s="26">
        <f t="shared" si="87"/>
        <v>1.0297000000000001</v>
      </c>
      <c r="AC109" s="26">
        <f t="shared" si="87"/>
        <v>1.121</v>
      </c>
      <c r="AD109" s="26">
        <f t="shared" si="87"/>
        <v>1.1025</v>
      </c>
      <c r="AE109" s="26">
        <f t="shared" si="87"/>
        <v>2.1749999999999998</v>
      </c>
      <c r="AF109" s="26">
        <f t="shared" si="87"/>
        <v>1.8861000000000001</v>
      </c>
      <c r="AG109" s="26">
        <f t="shared" si="87"/>
        <v>1.1779999999999999</v>
      </c>
      <c r="AH109" s="26">
        <f t="shared" si="87"/>
        <v>1.1173</v>
      </c>
      <c r="AI109" s="26">
        <f t="shared" si="87"/>
        <v>1.4028</v>
      </c>
      <c r="AJ109" s="26">
        <f t="shared" si="87"/>
        <v>1.897</v>
      </c>
      <c r="AK109" s="26">
        <f t="shared" si="87"/>
        <v>1.7372000000000001</v>
      </c>
      <c r="AL109" s="26">
        <f t="shared" si="87"/>
        <v>1.5407999999999999</v>
      </c>
      <c r="AM109" s="26">
        <f t="shared" si="87"/>
        <v>1.2390000000000001</v>
      </c>
      <c r="AN109" s="26">
        <f t="shared" si="87"/>
        <v>1.3819999999999999</v>
      </c>
      <c r="AO109" s="26">
        <f t="shared" si="87"/>
        <v>1.0306</v>
      </c>
      <c r="AP109" s="26">
        <f t="shared" si="87"/>
        <v>1.0297000000000001</v>
      </c>
      <c r="AQ109" s="26">
        <f t="shared" si="87"/>
        <v>1.6838</v>
      </c>
      <c r="AR109" s="26">
        <f t="shared" si="87"/>
        <v>1.0297000000000001</v>
      </c>
      <c r="AS109" s="26">
        <f t="shared" si="87"/>
        <v>1.0297000000000001</v>
      </c>
      <c r="AT109" s="26">
        <f t="shared" si="87"/>
        <v>1.0530999999999999</v>
      </c>
      <c r="AU109" s="26">
        <f t="shared" si="87"/>
        <v>1.6273</v>
      </c>
      <c r="AV109" s="26">
        <f t="shared" si="87"/>
        <v>1.4718</v>
      </c>
      <c r="AW109" s="26">
        <f t="shared" si="87"/>
        <v>1.7093</v>
      </c>
      <c r="AX109" s="26">
        <f t="shared" si="87"/>
        <v>2.3957999999999999</v>
      </c>
      <c r="AY109" s="26">
        <f t="shared" si="87"/>
        <v>1.2444</v>
      </c>
      <c r="AZ109" s="26">
        <f t="shared" si="87"/>
        <v>1.0297000000000001</v>
      </c>
      <c r="BA109" s="26">
        <f t="shared" si="87"/>
        <v>1.0297000000000001</v>
      </c>
      <c r="BB109" s="26">
        <f t="shared" si="87"/>
        <v>1.0297000000000001</v>
      </c>
      <c r="BC109" s="26">
        <f t="shared" si="87"/>
        <v>1.0297000000000001</v>
      </c>
      <c r="BD109" s="26">
        <f t="shared" si="87"/>
        <v>1.0297000000000001</v>
      </c>
      <c r="BE109" s="26">
        <f t="shared" si="87"/>
        <v>1.0996999999999999</v>
      </c>
      <c r="BF109" s="26">
        <f t="shared" si="87"/>
        <v>1.0297000000000001</v>
      </c>
      <c r="BG109" s="26">
        <f t="shared" si="87"/>
        <v>1.1182000000000001</v>
      </c>
      <c r="BH109" s="26">
        <f t="shared" si="87"/>
        <v>1.2039</v>
      </c>
      <c r="BI109" s="26">
        <f t="shared" si="87"/>
        <v>1.6333</v>
      </c>
      <c r="BJ109" s="26">
        <f t="shared" si="87"/>
        <v>1.0297000000000001</v>
      </c>
      <c r="BK109" s="26">
        <f t="shared" si="87"/>
        <v>1.0297000000000001</v>
      </c>
      <c r="BL109" s="26">
        <f t="shared" si="87"/>
        <v>1.8051999999999999</v>
      </c>
      <c r="BM109" s="26">
        <f t="shared" si="87"/>
        <v>1.5308999999999999</v>
      </c>
      <c r="BN109" s="26">
        <f t="shared" si="87"/>
        <v>1.0357000000000001</v>
      </c>
      <c r="BO109" s="26">
        <f t="shared" ref="BO109:DZ109" si="88">MAX(BO107,BO108)</f>
        <v>1.1028</v>
      </c>
      <c r="BP109" s="26">
        <f t="shared" si="88"/>
        <v>1.7639</v>
      </c>
      <c r="BQ109" s="26">
        <f t="shared" si="88"/>
        <v>1.0297000000000001</v>
      </c>
      <c r="BR109" s="26">
        <f t="shared" si="88"/>
        <v>1.0305</v>
      </c>
      <c r="BS109" s="26">
        <f t="shared" si="88"/>
        <v>1.1077999999999999</v>
      </c>
      <c r="BT109" s="26">
        <f t="shared" si="88"/>
        <v>1.2381</v>
      </c>
      <c r="BU109" s="26">
        <f t="shared" si="88"/>
        <v>1.2612000000000001</v>
      </c>
      <c r="BV109" s="26">
        <f t="shared" si="88"/>
        <v>1.1051</v>
      </c>
      <c r="BW109" s="26">
        <f t="shared" si="88"/>
        <v>1.0657000000000001</v>
      </c>
      <c r="BX109" s="26">
        <f t="shared" si="88"/>
        <v>2.2505999999999999</v>
      </c>
      <c r="BY109" s="26">
        <f t="shared" si="88"/>
        <v>1.2241</v>
      </c>
      <c r="BZ109" s="26">
        <f t="shared" si="88"/>
        <v>1.7811999999999999</v>
      </c>
      <c r="CA109" s="26">
        <f t="shared" si="88"/>
        <v>1.9361999999999999</v>
      </c>
      <c r="CB109" s="26">
        <f t="shared" si="88"/>
        <v>1.0297000000000001</v>
      </c>
      <c r="CC109" s="26">
        <f t="shared" si="88"/>
        <v>1.9125000000000001</v>
      </c>
      <c r="CD109" s="26">
        <f t="shared" si="88"/>
        <v>2.3759000000000001</v>
      </c>
      <c r="CE109" s="26">
        <f t="shared" si="88"/>
        <v>1.9782999999999999</v>
      </c>
      <c r="CF109" s="26">
        <f t="shared" si="88"/>
        <v>2.1343999999999999</v>
      </c>
      <c r="CG109" s="26">
        <f t="shared" si="88"/>
        <v>1.7563</v>
      </c>
      <c r="CH109" s="26">
        <f t="shared" si="88"/>
        <v>2.1457000000000002</v>
      </c>
      <c r="CI109" s="26">
        <f t="shared" si="88"/>
        <v>1.1811</v>
      </c>
      <c r="CJ109" s="26">
        <f t="shared" si="88"/>
        <v>1.1205000000000001</v>
      </c>
      <c r="CK109" s="26">
        <f t="shared" si="88"/>
        <v>1.0297000000000001</v>
      </c>
      <c r="CL109" s="26">
        <f t="shared" si="88"/>
        <v>1.1012</v>
      </c>
      <c r="CM109" s="26">
        <f t="shared" si="88"/>
        <v>1.1529</v>
      </c>
      <c r="CN109" s="26">
        <f t="shared" si="88"/>
        <v>1.0297000000000001</v>
      </c>
      <c r="CO109" s="26">
        <f t="shared" si="88"/>
        <v>1.0297000000000001</v>
      </c>
      <c r="CP109" s="26">
        <f t="shared" si="88"/>
        <v>1.1178999999999999</v>
      </c>
      <c r="CQ109" s="26">
        <f t="shared" si="88"/>
        <v>1.1223000000000001</v>
      </c>
      <c r="CR109" s="26">
        <f t="shared" si="88"/>
        <v>1.8673</v>
      </c>
      <c r="CS109" s="26">
        <f t="shared" si="88"/>
        <v>1.3812</v>
      </c>
      <c r="CT109" s="26">
        <f t="shared" si="88"/>
        <v>2.1423000000000001</v>
      </c>
      <c r="CU109" s="26">
        <f t="shared" si="88"/>
        <v>1.2666999999999999</v>
      </c>
      <c r="CV109" s="26">
        <f t="shared" si="88"/>
        <v>2.3957999999999999</v>
      </c>
      <c r="CW109" s="26">
        <f t="shared" si="88"/>
        <v>1.8297000000000001</v>
      </c>
      <c r="CX109" s="26">
        <f t="shared" si="88"/>
        <v>1.2298</v>
      </c>
      <c r="CY109" s="26">
        <f t="shared" si="88"/>
        <v>2.3957999999999999</v>
      </c>
      <c r="CZ109" s="26">
        <f t="shared" si="88"/>
        <v>1.0589</v>
      </c>
      <c r="DA109" s="26">
        <f t="shared" si="88"/>
        <v>1.841</v>
      </c>
      <c r="DB109" s="26">
        <f t="shared" si="88"/>
        <v>1.4904999999999999</v>
      </c>
      <c r="DC109" s="26">
        <f t="shared" si="88"/>
        <v>1.9896</v>
      </c>
      <c r="DD109" s="26">
        <f t="shared" si="88"/>
        <v>1.9659</v>
      </c>
      <c r="DE109" s="26">
        <f t="shared" si="88"/>
        <v>1.2863</v>
      </c>
      <c r="DF109" s="26">
        <f t="shared" si="88"/>
        <v>1.0297000000000001</v>
      </c>
      <c r="DG109" s="26">
        <f t="shared" si="88"/>
        <v>2.2366999999999999</v>
      </c>
      <c r="DH109" s="26">
        <f t="shared" si="88"/>
        <v>1.0615000000000001</v>
      </c>
      <c r="DI109" s="26">
        <f t="shared" si="88"/>
        <v>1.0468</v>
      </c>
      <c r="DJ109" s="26">
        <f t="shared" si="88"/>
        <v>1.1909000000000001</v>
      </c>
      <c r="DK109" s="26">
        <f t="shared" si="88"/>
        <v>1.2339</v>
      </c>
      <c r="DL109" s="26">
        <f t="shared" si="88"/>
        <v>1.0297000000000001</v>
      </c>
      <c r="DM109" s="26">
        <f t="shared" si="88"/>
        <v>1.6521999999999999</v>
      </c>
      <c r="DN109" s="26">
        <f t="shared" si="88"/>
        <v>1.0967</v>
      </c>
      <c r="DO109" s="26">
        <f t="shared" si="88"/>
        <v>1.0391999999999999</v>
      </c>
      <c r="DP109" s="26">
        <f t="shared" si="88"/>
        <v>1.8112999999999999</v>
      </c>
      <c r="DQ109" s="26">
        <f t="shared" si="88"/>
        <v>1.1913</v>
      </c>
      <c r="DR109" s="26">
        <f t="shared" si="88"/>
        <v>1.0973999999999999</v>
      </c>
      <c r="DS109" s="26">
        <f t="shared" si="88"/>
        <v>1.1654</v>
      </c>
      <c r="DT109" s="26">
        <f t="shared" si="88"/>
        <v>1.9557</v>
      </c>
      <c r="DU109" s="26">
        <f t="shared" si="88"/>
        <v>1.3517999999999999</v>
      </c>
      <c r="DV109" s="26">
        <f t="shared" si="88"/>
        <v>1.7468999999999999</v>
      </c>
      <c r="DW109" s="26">
        <f t="shared" si="88"/>
        <v>1.4106000000000001</v>
      </c>
      <c r="DX109" s="26">
        <f t="shared" si="88"/>
        <v>1.9508000000000001</v>
      </c>
      <c r="DY109" s="26">
        <f t="shared" si="88"/>
        <v>1.4444999999999999</v>
      </c>
      <c r="DZ109" s="26">
        <f t="shared" si="88"/>
        <v>1.1483000000000001</v>
      </c>
      <c r="EA109" s="26">
        <f t="shared" ref="EA109:FX109" si="89">MAX(EA107,EA108)</f>
        <v>1.1991000000000001</v>
      </c>
      <c r="EB109" s="26">
        <f t="shared" si="89"/>
        <v>1.2077</v>
      </c>
      <c r="EC109" s="26">
        <f t="shared" si="89"/>
        <v>1.4642999999999999</v>
      </c>
      <c r="ED109" s="26">
        <f t="shared" si="89"/>
        <v>1.0862000000000001</v>
      </c>
      <c r="EE109" s="26">
        <f t="shared" si="89"/>
        <v>1.8431999999999999</v>
      </c>
      <c r="EF109" s="26">
        <f t="shared" si="89"/>
        <v>1.0941000000000001</v>
      </c>
      <c r="EG109" s="26">
        <f t="shared" si="89"/>
        <v>1.5166999999999999</v>
      </c>
      <c r="EH109" s="26">
        <f t="shared" si="89"/>
        <v>1.6838</v>
      </c>
      <c r="EI109" s="26">
        <f t="shared" si="89"/>
        <v>1.0297000000000001</v>
      </c>
      <c r="EJ109" s="26">
        <f t="shared" si="89"/>
        <v>1.0297000000000001</v>
      </c>
      <c r="EK109" s="26">
        <f t="shared" si="89"/>
        <v>1.1843999999999999</v>
      </c>
      <c r="EL109" s="26">
        <f t="shared" si="89"/>
        <v>1.232</v>
      </c>
      <c r="EM109" s="26">
        <f t="shared" si="89"/>
        <v>1.2593000000000001</v>
      </c>
      <c r="EN109" s="26">
        <f t="shared" si="89"/>
        <v>1.1158999999999999</v>
      </c>
      <c r="EO109" s="26">
        <f t="shared" si="89"/>
        <v>1.3624000000000001</v>
      </c>
      <c r="EP109" s="26">
        <f t="shared" si="89"/>
        <v>1.3292999999999999</v>
      </c>
      <c r="EQ109" s="26">
        <f t="shared" si="89"/>
        <v>1.0465</v>
      </c>
      <c r="ER109" s="26">
        <f t="shared" si="89"/>
        <v>1.4636</v>
      </c>
      <c r="ES109" s="26">
        <f t="shared" si="89"/>
        <v>1.9963</v>
      </c>
      <c r="ET109" s="26">
        <f t="shared" si="89"/>
        <v>1.9471000000000001</v>
      </c>
      <c r="EU109" s="26">
        <f t="shared" si="89"/>
        <v>1.2004999999999999</v>
      </c>
      <c r="EV109" s="26">
        <f t="shared" si="89"/>
        <v>2.2791999999999999</v>
      </c>
      <c r="EW109" s="26">
        <f t="shared" si="89"/>
        <v>1.1436999999999999</v>
      </c>
      <c r="EX109" s="26">
        <f t="shared" si="89"/>
        <v>1.7594000000000001</v>
      </c>
      <c r="EY109" s="26">
        <f t="shared" si="89"/>
        <v>1.1655</v>
      </c>
      <c r="EZ109" s="26">
        <f t="shared" si="89"/>
        <v>2.0253000000000001</v>
      </c>
      <c r="FA109" s="26">
        <f t="shared" si="89"/>
        <v>1.0367</v>
      </c>
      <c r="FB109" s="26">
        <f t="shared" si="89"/>
        <v>1.4092</v>
      </c>
      <c r="FC109" s="26">
        <f t="shared" si="89"/>
        <v>1.0529999999999999</v>
      </c>
      <c r="FD109" s="26">
        <f t="shared" si="89"/>
        <v>1.3631</v>
      </c>
      <c r="FE109" s="26">
        <f t="shared" si="89"/>
        <v>2.1814</v>
      </c>
      <c r="FF109" s="26">
        <f t="shared" si="89"/>
        <v>1.7353000000000001</v>
      </c>
      <c r="FG109" s="26">
        <f t="shared" si="89"/>
        <v>2.1023999999999998</v>
      </c>
      <c r="FH109" s="26">
        <f t="shared" si="89"/>
        <v>2.2239</v>
      </c>
      <c r="FI109" s="26">
        <f t="shared" si="89"/>
        <v>1.0742</v>
      </c>
      <c r="FJ109" s="26">
        <f t="shared" si="89"/>
        <v>1.0672999999999999</v>
      </c>
      <c r="FK109" s="26">
        <f t="shared" si="89"/>
        <v>1.0496000000000001</v>
      </c>
      <c r="FL109" s="26">
        <f t="shared" si="89"/>
        <v>1.0297000000000001</v>
      </c>
      <c r="FM109" s="26">
        <f t="shared" si="89"/>
        <v>1.0348999999999999</v>
      </c>
      <c r="FN109" s="26">
        <f t="shared" si="89"/>
        <v>1.0297000000000001</v>
      </c>
      <c r="FO109" s="26">
        <f t="shared" si="89"/>
        <v>1.1148</v>
      </c>
      <c r="FP109" s="26">
        <f t="shared" si="89"/>
        <v>1.0527</v>
      </c>
      <c r="FQ109" s="26">
        <f t="shared" si="89"/>
        <v>1.1348</v>
      </c>
      <c r="FR109" s="26">
        <f t="shared" si="89"/>
        <v>1.9106000000000001</v>
      </c>
      <c r="FS109" s="26">
        <f t="shared" si="89"/>
        <v>1.7714000000000001</v>
      </c>
      <c r="FT109" s="26">
        <f t="shared" si="89"/>
        <v>2.2896999999999998</v>
      </c>
      <c r="FU109" s="26">
        <f t="shared" si="89"/>
        <v>1.1551</v>
      </c>
      <c r="FV109" s="26">
        <f t="shared" si="89"/>
        <v>1.1819999999999999</v>
      </c>
      <c r="FW109" s="26">
        <f t="shared" si="89"/>
        <v>1.8282</v>
      </c>
      <c r="FX109" s="26">
        <f t="shared" si="89"/>
        <v>2.3502999999999998</v>
      </c>
      <c r="FY109" s="86"/>
      <c r="FZ109" s="86">
        <f>SUM(C109:FX109)</f>
        <v>251.20779999999999</v>
      </c>
      <c r="GA109" s="55"/>
      <c r="GB109" s="55"/>
      <c r="GC109" s="80"/>
      <c r="GD109" s="80"/>
      <c r="GE109" s="88"/>
    </row>
    <row r="110" spans="1:187" x14ac:dyDescent="0.2">
      <c r="A110" s="9"/>
      <c r="B110" s="13" t="s">
        <v>596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  <c r="EF110" s="54"/>
      <c r="EG110" s="54"/>
      <c r="EH110" s="54"/>
      <c r="EI110" s="54"/>
      <c r="EJ110" s="54"/>
      <c r="EK110" s="54"/>
      <c r="EL110" s="54"/>
      <c r="EM110" s="54"/>
      <c r="EN110" s="54"/>
      <c r="EO110" s="54"/>
      <c r="EP110" s="54"/>
      <c r="EQ110" s="54"/>
      <c r="ER110" s="54"/>
      <c r="ES110" s="54"/>
      <c r="ET110" s="54"/>
      <c r="EU110" s="54"/>
      <c r="EV110" s="54"/>
      <c r="EW110" s="54"/>
      <c r="EX110" s="54"/>
      <c r="EY110" s="54"/>
      <c r="EZ110" s="54"/>
      <c r="FA110" s="54"/>
      <c r="FB110" s="54"/>
      <c r="FC110" s="54"/>
      <c r="FD110" s="54"/>
      <c r="FE110" s="54"/>
      <c r="FF110" s="54"/>
      <c r="FG110" s="54"/>
      <c r="FH110" s="54"/>
      <c r="FI110" s="54"/>
      <c r="FJ110" s="54"/>
      <c r="FK110" s="54"/>
      <c r="FL110" s="54"/>
      <c r="FM110" s="54"/>
      <c r="FN110" s="54"/>
      <c r="FO110" s="54"/>
      <c r="FP110" s="54"/>
      <c r="FQ110" s="54"/>
      <c r="FR110" s="54"/>
      <c r="FS110" s="54"/>
      <c r="FT110" s="54"/>
      <c r="FU110" s="54"/>
      <c r="FV110" s="54"/>
      <c r="FW110" s="54"/>
      <c r="FX110" s="54"/>
      <c r="FY110" s="26"/>
      <c r="FZ110" s="27"/>
      <c r="GA110" s="55"/>
      <c r="GB110" s="55"/>
      <c r="GC110" s="9"/>
      <c r="GD110" s="9"/>
      <c r="GE110" s="9"/>
    </row>
    <row r="111" spans="1:187" ht="15.75" x14ac:dyDescent="0.25">
      <c r="A111" s="8" t="s">
        <v>597</v>
      </c>
      <c r="B111" s="39" t="s">
        <v>598</v>
      </c>
      <c r="C111" s="26">
        <f t="shared" ref="C111:BN111" si="90">ROUND(IF(C99&lt;453.5,0.825-(0.0000639*(453.5-C99)),IF(C99&lt;1567.5,0.8595-(0.000031*(1567.5-C99)),IF(C99&lt;6682,0.885-(0.000005*(6682-C99)),IF(C99&lt;30000,0.905-(0.0000009*(30000-C99)),0.905)))),4)</f>
        <v>0.88600000000000001</v>
      </c>
      <c r="D111" s="26">
        <f t="shared" si="90"/>
        <v>0.90500000000000003</v>
      </c>
      <c r="E111" s="26">
        <f t="shared" si="90"/>
        <v>0.88490000000000002</v>
      </c>
      <c r="F111" s="26">
        <f t="shared" si="90"/>
        <v>0.89559999999999995</v>
      </c>
      <c r="G111" s="26">
        <f t="shared" si="90"/>
        <v>0.84440000000000004</v>
      </c>
      <c r="H111" s="26">
        <f t="shared" si="90"/>
        <v>0.84289999999999998</v>
      </c>
      <c r="I111" s="26">
        <f t="shared" si="90"/>
        <v>0.88719999999999999</v>
      </c>
      <c r="J111" s="26">
        <f t="shared" si="90"/>
        <v>0.86370000000000002</v>
      </c>
      <c r="K111" s="26">
        <f t="shared" si="90"/>
        <v>0.81459999999999999</v>
      </c>
      <c r="L111" s="26">
        <f t="shared" si="90"/>
        <v>0.86470000000000002</v>
      </c>
      <c r="M111" s="26">
        <f t="shared" si="90"/>
        <v>0.85289999999999999</v>
      </c>
      <c r="N111" s="26">
        <f t="shared" si="90"/>
        <v>0.90500000000000003</v>
      </c>
      <c r="O111" s="26">
        <f t="shared" si="90"/>
        <v>0.89129999999999998</v>
      </c>
      <c r="P111" s="26">
        <f t="shared" si="90"/>
        <v>0.81030000000000002</v>
      </c>
      <c r="Q111" s="26">
        <f t="shared" si="90"/>
        <v>0.90500000000000003</v>
      </c>
      <c r="R111" s="26">
        <f t="shared" si="90"/>
        <v>0.86229999999999996</v>
      </c>
      <c r="S111" s="26">
        <f t="shared" si="90"/>
        <v>0.86019999999999996</v>
      </c>
      <c r="T111" s="26">
        <f t="shared" si="90"/>
        <v>0.80549999999999999</v>
      </c>
      <c r="U111" s="26">
        <f t="shared" si="90"/>
        <v>0.79949999999999999</v>
      </c>
      <c r="V111" s="26">
        <f t="shared" si="90"/>
        <v>0.81469999999999998</v>
      </c>
      <c r="W111" s="26">
        <f t="shared" si="90"/>
        <v>0.80120000000000002</v>
      </c>
      <c r="X111" s="26">
        <f t="shared" si="90"/>
        <v>0.79920000000000002</v>
      </c>
      <c r="Y111" s="26">
        <f t="shared" si="90"/>
        <v>0.86339999999999995</v>
      </c>
      <c r="Z111" s="26">
        <f t="shared" si="90"/>
        <v>0.81159999999999999</v>
      </c>
      <c r="AA111" s="26">
        <f t="shared" si="90"/>
        <v>0.90500000000000003</v>
      </c>
      <c r="AB111" s="26">
        <f t="shared" si="90"/>
        <v>0.90500000000000003</v>
      </c>
      <c r="AC111" s="26">
        <f t="shared" si="90"/>
        <v>0.84299999999999997</v>
      </c>
      <c r="AD111" s="26">
        <f t="shared" si="90"/>
        <v>0.85370000000000001</v>
      </c>
      <c r="AE111" s="26">
        <f t="shared" si="90"/>
        <v>0.80300000000000005</v>
      </c>
      <c r="AF111" s="26">
        <f t="shared" si="90"/>
        <v>0.80789999999999995</v>
      </c>
      <c r="AG111" s="26">
        <f t="shared" si="90"/>
        <v>0.83420000000000005</v>
      </c>
      <c r="AH111" s="26">
        <f t="shared" si="90"/>
        <v>0.84519999999999995</v>
      </c>
      <c r="AI111" s="26">
        <f t="shared" si="90"/>
        <v>0.81910000000000005</v>
      </c>
      <c r="AJ111" s="26">
        <f t="shared" si="90"/>
        <v>0.80769999999999997</v>
      </c>
      <c r="AK111" s="26">
        <f t="shared" si="90"/>
        <v>0.81040000000000001</v>
      </c>
      <c r="AL111" s="26">
        <f t="shared" si="90"/>
        <v>0.81379999999999997</v>
      </c>
      <c r="AM111" s="26">
        <f t="shared" si="90"/>
        <v>0.82509999999999994</v>
      </c>
      <c r="AN111" s="26">
        <f t="shared" si="90"/>
        <v>0.81989999999999996</v>
      </c>
      <c r="AO111" s="26">
        <f t="shared" si="90"/>
        <v>0.87560000000000004</v>
      </c>
      <c r="AP111" s="26">
        <f t="shared" si="90"/>
        <v>0.90500000000000003</v>
      </c>
      <c r="AQ111" s="26">
        <f t="shared" si="90"/>
        <v>0.81130000000000002</v>
      </c>
      <c r="AR111" s="26">
        <f t="shared" si="90"/>
        <v>0.90500000000000003</v>
      </c>
      <c r="AS111" s="26">
        <f t="shared" si="90"/>
        <v>0.88429999999999997</v>
      </c>
      <c r="AT111" s="26">
        <f t="shared" si="90"/>
        <v>0.86309999999999998</v>
      </c>
      <c r="AU111" s="26">
        <f t="shared" si="90"/>
        <v>0.81230000000000002</v>
      </c>
      <c r="AV111" s="26">
        <f t="shared" si="90"/>
        <v>0.8165</v>
      </c>
      <c r="AW111" s="26">
        <f t="shared" si="90"/>
        <v>0.81089999999999995</v>
      </c>
      <c r="AX111" s="26">
        <f t="shared" si="90"/>
        <v>0.79920000000000002</v>
      </c>
      <c r="AY111" s="26">
        <f t="shared" si="90"/>
        <v>0.82499999999999996</v>
      </c>
      <c r="AZ111" s="26">
        <f t="shared" si="90"/>
        <v>0.88859999999999995</v>
      </c>
      <c r="BA111" s="26">
        <f t="shared" si="90"/>
        <v>0.88639999999999997</v>
      </c>
      <c r="BB111" s="26">
        <f t="shared" si="90"/>
        <v>0.88549999999999995</v>
      </c>
      <c r="BC111" s="26">
        <f t="shared" si="90"/>
        <v>0.90500000000000003</v>
      </c>
      <c r="BD111" s="26">
        <f t="shared" si="90"/>
        <v>0.87749999999999995</v>
      </c>
      <c r="BE111" s="26">
        <f t="shared" si="90"/>
        <v>0.85529999999999995</v>
      </c>
      <c r="BF111" s="26">
        <f t="shared" si="90"/>
        <v>0.90110000000000001</v>
      </c>
      <c r="BG111" s="26">
        <f t="shared" si="90"/>
        <v>0.84460000000000002</v>
      </c>
      <c r="BH111" s="26">
        <f t="shared" si="90"/>
        <v>0.83030000000000004</v>
      </c>
      <c r="BI111" s="26">
        <f t="shared" si="90"/>
        <v>0.81220000000000003</v>
      </c>
      <c r="BJ111" s="26">
        <f t="shared" si="90"/>
        <v>0.88419999999999999</v>
      </c>
      <c r="BK111" s="26">
        <f t="shared" si="90"/>
        <v>0.9012</v>
      </c>
      <c r="BL111" s="26">
        <f t="shared" si="90"/>
        <v>0.80920000000000003</v>
      </c>
      <c r="BM111" s="26">
        <f t="shared" si="90"/>
        <v>0.81420000000000003</v>
      </c>
      <c r="BN111" s="26">
        <f t="shared" si="90"/>
        <v>0.87019999999999997</v>
      </c>
      <c r="BO111" s="26">
        <f t="shared" ref="BO111:DZ111" si="91">ROUND(IF(BO99&lt;453.5,0.825-(0.0000639*(453.5-BO99)),IF(BO99&lt;1567.5,0.8595-(0.000031*(1567.5-BO99)),IF(BO99&lt;6682,0.885-(0.000005*(6682-BO99)),IF(BO99&lt;30000,0.905-(0.0000009*(30000-BO99)),0.905)))),4)</f>
        <v>0.85350000000000004</v>
      </c>
      <c r="BP111" s="26">
        <f t="shared" si="91"/>
        <v>0.81</v>
      </c>
      <c r="BQ111" s="26">
        <f t="shared" si="91"/>
        <v>0.88300000000000001</v>
      </c>
      <c r="BR111" s="26">
        <f t="shared" si="91"/>
        <v>0.87580000000000002</v>
      </c>
      <c r="BS111" s="26">
        <f t="shared" si="91"/>
        <v>0.85060000000000002</v>
      </c>
      <c r="BT111" s="26">
        <f t="shared" si="91"/>
        <v>0.82520000000000004</v>
      </c>
      <c r="BU111" s="26">
        <f t="shared" si="91"/>
        <v>0.82450000000000001</v>
      </c>
      <c r="BV111" s="26">
        <f t="shared" si="91"/>
        <v>0.85219999999999996</v>
      </c>
      <c r="BW111" s="26">
        <f t="shared" si="91"/>
        <v>0.8619</v>
      </c>
      <c r="BX111" s="26">
        <f t="shared" si="91"/>
        <v>0.80169999999999997</v>
      </c>
      <c r="BY111" s="26">
        <f t="shared" si="91"/>
        <v>0.82730000000000004</v>
      </c>
      <c r="BZ111" s="26">
        <f t="shared" si="91"/>
        <v>0.80969999999999998</v>
      </c>
      <c r="CA111" s="26">
        <f t="shared" si="91"/>
        <v>0.80700000000000005</v>
      </c>
      <c r="CB111" s="26">
        <f t="shared" si="91"/>
        <v>0.90500000000000003</v>
      </c>
      <c r="CC111" s="26">
        <f t="shared" si="91"/>
        <v>0.80740000000000001</v>
      </c>
      <c r="CD111" s="26">
        <f t="shared" si="91"/>
        <v>0.79959999999999998</v>
      </c>
      <c r="CE111" s="26">
        <f t="shared" si="91"/>
        <v>0.80630000000000002</v>
      </c>
      <c r="CF111" s="26">
        <f t="shared" si="91"/>
        <v>0.80369999999999997</v>
      </c>
      <c r="CG111" s="26">
        <f t="shared" si="91"/>
        <v>0.81010000000000004</v>
      </c>
      <c r="CH111" s="26">
        <f t="shared" si="91"/>
        <v>0.80349999999999999</v>
      </c>
      <c r="CI111" s="26">
        <f t="shared" si="91"/>
        <v>0.83379999999999999</v>
      </c>
      <c r="CJ111" s="26">
        <f t="shared" si="91"/>
        <v>0.84330000000000005</v>
      </c>
      <c r="CK111" s="26">
        <f t="shared" si="91"/>
        <v>0.88090000000000002</v>
      </c>
      <c r="CL111" s="26">
        <f t="shared" si="91"/>
        <v>0.85440000000000005</v>
      </c>
      <c r="CM111" s="26">
        <f t="shared" si="91"/>
        <v>0.83799999999999997</v>
      </c>
      <c r="CN111" s="26">
        <f t="shared" si="91"/>
        <v>0.90500000000000003</v>
      </c>
      <c r="CO111" s="26">
        <f t="shared" si="91"/>
        <v>0.89200000000000002</v>
      </c>
      <c r="CP111" s="26">
        <f t="shared" si="91"/>
        <v>0.8448</v>
      </c>
      <c r="CQ111" s="26">
        <f t="shared" si="91"/>
        <v>0.84260000000000002</v>
      </c>
      <c r="CR111" s="26">
        <f t="shared" si="91"/>
        <v>0.80820000000000003</v>
      </c>
      <c r="CS111" s="26">
        <f t="shared" si="91"/>
        <v>0.81989999999999996</v>
      </c>
      <c r="CT111" s="26">
        <f t="shared" si="91"/>
        <v>0.80349999999999999</v>
      </c>
      <c r="CU111" s="26">
        <f t="shared" si="91"/>
        <v>0.82430000000000003</v>
      </c>
      <c r="CV111" s="26">
        <f t="shared" si="91"/>
        <v>0.79920000000000002</v>
      </c>
      <c r="CW111" s="26">
        <f t="shared" si="91"/>
        <v>0.80879999999999996</v>
      </c>
      <c r="CX111" s="26">
        <f t="shared" si="91"/>
        <v>0.82640000000000002</v>
      </c>
      <c r="CY111" s="26">
        <f t="shared" si="91"/>
        <v>0.79920000000000002</v>
      </c>
      <c r="CZ111" s="26">
        <f t="shared" si="91"/>
        <v>0.86250000000000004</v>
      </c>
      <c r="DA111" s="26">
        <f t="shared" si="91"/>
        <v>0.80859999999999999</v>
      </c>
      <c r="DB111" s="26">
        <f t="shared" si="91"/>
        <v>0.81579999999999997</v>
      </c>
      <c r="DC111" s="26">
        <f t="shared" si="91"/>
        <v>0.80610000000000004</v>
      </c>
      <c r="DD111" s="26">
        <f t="shared" si="91"/>
        <v>0.80649999999999999</v>
      </c>
      <c r="DE111" s="26">
        <f t="shared" si="91"/>
        <v>0.82350000000000001</v>
      </c>
      <c r="DF111" s="26">
        <f t="shared" si="91"/>
        <v>0.89810000000000001</v>
      </c>
      <c r="DG111" s="26">
        <f t="shared" si="91"/>
        <v>0.80189999999999995</v>
      </c>
      <c r="DH111" s="26">
        <f t="shared" si="91"/>
        <v>0.86229999999999996</v>
      </c>
      <c r="DI111" s="26">
        <f t="shared" si="91"/>
        <v>0.86539999999999995</v>
      </c>
      <c r="DJ111" s="26">
        <f t="shared" si="91"/>
        <v>0.83230000000000004</v>
      </c>
      <c r="DK111" s="26">
        <f t="shared" si="91"/>
        <v>0.82579999999999998</v>
      </c>
      <c r="DL111" s="26">
        <f t="shared" si="91"/>
        <v>0.88160000000000005</v>
      </c>
      <c r="DM111" s="26">
        <f t="shared" si="91"/>
        <v>0.81310000000000004</v>
      </c>
      <c r="DN111" s="26">
        <f t="shared" si="91"/>
        <v>0.85699999999999998</v>
      </c>
      <c r="DO111" s="26">
        <f t="shared" si="91"/>
        <v>0.86819999999999997</v>
      </c>
      <c r="DP111" s="26">
        <f t="shared" si="91"/>
        <v>0.80910000000000004</v>
      </c>
      <c r="DQ111" s="26">
        <f t="shared" si="91"/>
        <v>0.83220000000000005</v>
      </c>
      <c r="DR111" s="26">
        <f t="shared" si="91"/>
        <v>0.85660000000000003</v>
      </c>
      <c r="DS111" s="26">
        <f t="shared" si="91"/>
        <v>0.83609999999999995</v>
      </c>
      <c r="DT111" s="26">
        <f t="shared" si="91"/>
        <v>0.80669999999999997</v>
      </c>
      <c r="DU111" s="26">
        <f t="shared" si="91"/>
        <v>0.82099999999999995</v>
      </c>
      <c r="DV111" s="26">
        <f t="shared" si="91"/>
        <v>0.81020000000000003</v>
      </c>
      <c r="DW111" s="26">
        <f t="shared" si="91"/>
        <v>0.81879999999999997</v>
      </c>
      <c r="DX111" s="26">
        <f t="shared" si="91"/>
        <v>0.80679999999999996</v>
      </c>
      <c r="DY111" s="26">
        <f t="shared" si="91"/>
        <v>0.8175</v>
      </c>
      <c r="DZ111" s="26">
        <f t="shared" si="91"/>
        <v>0.8387</v>
      </c>
      <c r="EA111" s="26">
        <f t="shared" ref="EA111:FX111" si="92">ROUND(IF(EA99&lt;453.5,0.825-(0.0000639*(453.5-EA99)),IF(EA99&lt;1567.5,0.8595-(0.000031*(1567.5-EA99)),IF(EA99&lt;6682,0.885-(0.000005*(6682-EA99)),IF(EA99&lt;30000,0.905-(0.0000009*(30000-EA99)),0.905)))),4)</f>
        <v>0.83109999999999995</v>
      </c>
      <c r="EB111" s="26">
        <f t="shared" si="92"/>
        <v>0.82979999999999998</v>
      </c>
      <c r="EC111" s="26">
        <f t="shared" si="92"/>
        <v>0.81679999999999997</v>
      </c>
      <c r="ED111" s="26">
        <f t="shared" si="92"/>
        <v>0.86</v>
      </c>
      <c r="EE111" s="26">
        <f t="shared" si="92"/>
        <v>0.80859999999999999</v>
      </c>
      <c r="EF111" s="26">
        <f t="shared" si="92"/>
        <v>0.85850000000000004</v>
      </c>
      <c r="EG111" s="26">
        <f t="shared" si="92"/>
        <v>0.81479999999999997</v>
      </c>
      <c r="EH111" s="26">
        <f t="shared" si="92"/>
        <v>0.81130000000000002</v>
      </c>
      <c r="EI111" s="26">
        <f t="shared" si="92"/>
        <v>0.89300000000000002</v>
      </c>
      <c r="EJ111" s="26">
        <f t="shared" si="92"/>
        <v>0.88729999999999998</v>
      </c>
      <c r="EK111" s="26">
        <f t="shared" si="92"/>
        <v>0.83330000000000004</v>
      </c>
      <c r="EL111" s="26">
        <f t="shared" si="92"/>
        <v>0.82609999999999995</v>
      </c>
      <c r="EM111" s="26">
        <f t="shared" si="92"/>
        <v>0.8246</v>
      </c>
      <c r="EN111" s="26">
        <f t="shared" si="92"/>
        <v>0.84589999999999999</v>
      </c>
      <c r="EO111" s="26">
        <f t="shared" si="92"/>
        <v>0.8206</v>
      </c>
      <c r="EP111" s="26">
        <f t="shared" si="92"/>
        <v>0.82189999999999996</v>
      </c>
      <c r="EQ111" s="26">
        <f t="shared" si="92"/>
        <v>0.86560000000000004</v>
      </c>
      <c r="ER111" s="26">
        <f t="shared" si="92"/>
        <v>0.81679999999999997</v>
      </c>
      <c r="ES111" s="26">
        <f t="shared" si="92"/>
        <v>0.80600000000000005</v>
      </c>
      <c r="ET111" s="26">
        <f t="shared" si="92"/>
        <v>0.8105</v>
      </c>
      <c r="EU111" s="26">
        <f t="shared" si="92"/>
        <v>0.83079999999999998</v>
      </c>
      <c r="EV111" s="26">
        <f t="shared" si="92"/>
        <v>0.80120000000000002</v>
      </c>
      <c r="EW111" s="26">
        <f t="shared" si="92"/>
        <v>0.83940000000000003</v>
      </c>
      <c r="EX111" s="26">
        <f t="shared" si="92"/>
        <v>0.81</v>
      </c>
      <c r="EY111" s="26">
        <f t="shared" si="92"/>
        <v>0.83609999999999995</v>
      </c>
      <c r="EZ111" s="26">
        <f t="shared" si="92"/>
        <v>0.80549999999999999</v>
      </c>
      <c r="FA111" s="26">
        <f t="shared" si="92"/>
        <v>0.86909999999999998</v>
      </c>
      <c r="FB111" s="26">
        <f t="shared" si="92"/>
        <v>0.81889999999999996</v>
      </c>
      <c r="FC111" s="26">
        <f t="shared" si="92"/>
        <v>0.86319999999999997</v>
      </c>
      <c r="FD111" s="26">
        <f t="shared" si="92"/>
        <v>0.8206</v>
      </c>
      <c r="FE111" s="26">
        <f t="shared" si="92"/>
        <v>0.80289999999999995</v>
      </c>
      <c r="FF111" s="26">
        <f t="shared" si="92"/>
        <v>0.81040000000000001</v>
      </c>
      <c r="FG111" s="26">
        <f t="shared" si="92"/>
        <v>0.80420000000000003</v>
      </c>
      <c r="FH111" s="26">
        <f t="shared" si="92"/>
        <v>0.80210000000000004</v>
      </c>
      <c r="FI111" s="26">
        <f t="shared" si="92"/>
        <v>0.86109999999999998</v>
      </c>
      <c r="FJ111" s="26">
        <f t="shared" si="92"/>
        <v>0.86180000000000001</v>
      </c>
      <c r="FK111" s="26">
        <f t="shared" si="92"/>
        <v>0.86439999999999995</v>
      </c>
      <c r="FL111" s="26">
        <f t="shared" si="92"/>
        <v>0.88439999999999996</v>
      </c>
      <c r="FM111" s="26">
        <f t="shared" si="92"/>
        <v>0.87109999999999999</v>
      </c>
      <c r="FN111" s="26">
        <f t="shared" si="92"/>
        <v>0.8982</v>
      </c>
      <c r="FO111" s="26">
        <f t="shared" si="92"/>
        <v>0.84660000000000002</v>
      </c>
      <c r="FP111" s="26">
        <f t="shared" si="92"/>
        <v>0.86329999999999996</v>
      </c>
      <c r="FQ111" s="26">
        <f t="shared" si="92"/>
        <v>0.8407</v>
      </c>
      <c r="FR111" s="26">
        <f t="shared" si="92"/>
        <v>0.8075</v>
      </c>
      <c r="FS111" s="26">
        <f t="shared" si="92"/>
        <v>0.80979999999999996</v>
      </c>
      <c r="FT111" s="26">
        <f t="shared" si="92"/>
        <v>0.80100000000000005</v>
      </c>
      <c r="FU111" s="26">
        <f t="shared" si="92"/>
        <v>0.8377</v>
      </c>
      <c r="FV111" s="26">
        <f t="shared" si="92"/>
        <v>0.83360000000000001</v>
      </c>
      <c r="FW111" s="26">
        <f t="shared" si="92"/>
        <v>0.80889999999999995</v>
      </c>
      <c r="FX111" s="26">
        <f t="shared" si="92"/>
        <v>0.8</v>
      </c>
      <c r="FY111" s="26"/>
      <c r="FZ111" s="27" t="s">
        <v>499</v>
      </c>
      <c r="GA111" s="27"/>
      <c r="GB111" s="27"/>
      <c r="GC111" s="9"/>
      <c r="GD111" s="9"/>
      <c r="GE111" s="9"/>
    </row>
    <row r="112" spans="1:187" x14ac:dyDescent="0.2">
      <c r="A112" s="9"/>
      <c r="B112" s="13" t="s">
        <v>596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  <c r="EF112" s="54"/>
      <c r="EG112" s="54"/>
      <c r="EH112" s="54"/>
      <c r="EI112" s="54"/>
      <c r="EJ112" s="54"/>
      <c r="EK112" s="54"/>
      <c r="EL112" s="54"/>
      <c r="EM112" s="54"/>
      <c r="EN112" s="54"/>
      <c r="EO112" s="54"/>
      <c r="EP112" s="54"/>
      <c r="EQ112" s="54"/>
      <c r="ER112" s="54"/>
      <c r="ES112" s="54"/>
      <c r="ET112" s="54"/>
      <c r="EU112" s="54"/>
      <c r="EV112" s="54"/>
      <c r="EW112" s="54"/>
      <c r="EX112" s="54"/>
      <c r="EY112" s="54"/>
      <c r="EZ112" s="54"/>
      <c r="FA112" s="54"/>
      <c r="FB112" s="54"/>
      <c r="FC112" s="54"/>
      <c r="FD112" s="54"/>
      <c r="FE112" s="54"/>
      <c r="FF112" s="54"/>
      <c r="FG112" s="54"/>
      <c r="FH112" s="54"/>
      <c r="FI112" s="54"/>
      <c r="FJ112" s="54"/>
      <c r="FK112" s="54"/>
      <c r="FL112" s="54"/>
      <c r="FM112" s="54"/>
      <c r="FN112" s="54"/>
      <c r="FO112" s="54"/>
      <c r="FP112" s="54"/>
      <c r="FQ112" s="54"/>
      <c r="FR112" s="54"/>
      <c r="FS112" s="54"/>
      <c r="FT112" s="54"/>
      <c r="FU112" s="54"/>
      <c r="FV112" s="54"/>
      <c r="FW112" s="54"/>
      <c r="FX112" s="54"/>
      <c r="FY112" s="26"/>
      <c r="FZ112" s="9"/>
      <c r="GA112" s="55"/>
      <c r="GB112" s="55"/>
      <c r="GC112" s="27"/>
      <c r="GD112" s="27"/>
      <c r="GE112" s="27"/>
    </row>
    <row r="113" spans="1:187" ht="15.75" x14ac:dyDescent="0.25">
      <c r="A113" s="8" t="s">
        <v>596</v>
      </c>
      <c r="B113" s="39" t="s">
        <v>599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  <c r="DK113" s="86"/>
      <c r="DL113" s="86"/>
      <c r="DM113" s="86"/>
      <c r="DN113" s="86"/>
      <c r="DO113" s="86"/>
      <c r="DP113" s="86"/>
      <c r="DQ113" s="86"/>
      <c r="DR113" s="86"/>
      <c r="DS113" s="86"/>
      <c r="DT113" s="86"/>
      <c r="DU113" s="86"/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  <c r="FJ113" s="86"/>
      <c r="FK113" s="86"/>
      <c r="FL113" s="86"/>
      <c r="FM113" s="86"/>
      <c r="FN113" s="86"/>
      <c r="FO113" s="86"/>
      <c r="FP113" s="86"/>
      <c r="FQ113" s="86"/>
      <c r="FR113" s="86"/>
      <c r="FS113" s="86"/>
      <c r="FT113" s="86"/>
      <c r="FU113" s="86"/>
      <c r="FV113" s="86"/>
      <c r="FW113" s="86"/>
      <c r="FX113" s="86"/>
      <c r="FY113" s="26"/>
      <c r="FZ113" s="55"/>
      <c r="GA113" s="55"/>
      <c r="GB113" s="55"/>
      <c r="GC113" s="27"/>
      <c r="GD113" s="27"/>
      <c r="GE113" s="27"/>
    </row>
    <row r="114" spans="1:187" x14ac:dyDescent="0.2">
      <c r="A114" s="8" t="s">
        <v>600</v>
      </c>
      <c r="B114" s="54" t="s">
        <v>601</v>
      </c>
      <c r="C114" s="41">
        <f t="shared" ref="C114:BN114" si="93">+C34</f>
        <v>6951.53</v>
      </c>
      <c r="D114" s="41">
        <f t="shared" si="93"/>
        <v>6951.53</v>
      </c>
      <c r="E114" s="41">
        <f t="shared" si="93"/>
        <v>6951.53</v>
      </c>
      <c r="F114" s="41">
        <f t="shared" si="93"/>
        <v>6951.53</v>
      </c>
      <c r="G114" s="41">
        <f t="shared" si="93"/>
        <v>6951.53</v>
      </c>
      <c r="H114" s="41">
        <f t="shared" si="93"/>
        <v>6951.53</v>
      </c>
      <c r="I114" s="41">
        <f t="shared" si="93"/>
        <v>6951.53</v>
      </c>
      <c r="J114" s="41">
        <f t="shared" si="93"/>
        <v>6951.53</v>
      </c>
      <c r="K114" s="41">
        <f t="shared" si="93"/>
        <v>6951.53</v>
      </c>
      <c r="L114" s="41">
        <f t="shared" si="93"/>
        <v>6951.53</v>
      </c>
      <c r="M114" s="41">
        <f t="shared" si="93"/>
        <v>6951.53</v>
      </c>
      <c r="N114" s="41">
        <f t="shared" si="93"/>
        <v>6951.53</v>
      </c>
      <c r="O114" s="41">
        <f t="shared" si="93"/>
        <v>6951.53</v>
      </c>
      <c r="P114" s="41">
        <f t="shared" si="93"/>
        <v>6951.53</v>
      </c>
      <c r="Q114" s="41">
        <f t="shared" si="93"/>
        <v>6951.53</v>
      </c>
      <c r="R114" s="41">
        <f t="shared" si="93"/>
        <v>6951.53</v>
      </c>
      <c r="S114" s="41">
        <f t="shared" si="93"/>
        <v>6951.53</v>
      </c>
      <c r="T114" s="41">
        <f t="shared" si="93"/>
        <v>6951.53</v>
      </c>
      <c r="U114" s="41">
        <f t="shared" si="93"/>
        <v>6951.53</v>
      </c>
      <c r="V114" s="41">
        <f t="shared" si="93"/>
        <v>6951.53</v>
      </c>
      <c r="W114" s="41">
        <f t="shared" si="93"/>
        <v>6951.53</v>
      </c>
      <c r="X114" s="41">
        <f t="shared" si="93"/>
        <v>6951.53</v>
      </c>
      <c r="Y114" s="41">
        <f t="shared" si="93"/>
        <v>6951.53</v>
      </c>
      <c r="Z114" s="41">
        <f t="shared" si="93"/>
        <v>6951.53</v>
      </c>
      <c r="AA114" s="41">
        <f t="shared" si="93"/>
        <v>6951.53</v>
      </c>
      <c r="AB114" s="41">
        <f t="shared" si="93"/>
        <v>6951.53</v>
      </c>
      <c r="AC114" s="41">
        <f t="shared" si="93"/>
        <v>6951.53</v>
      </c>
      <c r="AD114" s="41">
        <f t="shared" si="93"/>
        <v>6951.53</v>
      </c>
      <c r="AE114" s="41">
        <f t="shared" si="93"/>
        <v>6951.53</v>
      </c>
      <c r="AF114" s="41">
        <f t="shared" si="93"/>
        <v>6951.53</v>
      </c>
      <c r="AG114" s="41">
        <f t="shared" si="93"/>
        <v>6951.53</v>
      </c>
      <c r="AH114" s="41">
        <f t="shared" si="93"/>
        <v>6951.53</v>
      </c>
      <c r="AI114" s="41">
        <f t="shared" si="93"/>
        <v>6951.53</v>
      </c>
      <c r="AJ114" s="41">
        <f t="shared" si="93"/>
        <v>6951.53</v>
      </c>
      <c r="AK114" s="41">
        <f t="shared" si="93"/>
        <v>6951.53</v>
      </c>
      <c r="AL114" s="41">
        <f t="shared" si="93"/>
        <v>6951.53</v>
      </c>
      <c r="AM114" s="41">
        <f t="shared" si="93"/>
        <v>6951.53</v>
      </c>
      <c r="AN114" s="41">
        <f t="shared" si="93"/>
        <v>6951.53</v>
      </c>
      <c r="AO114" s="41">
        <f t="shared" si="93"/>
        <v>6951.53</v>
      </c>
      <c r="AP114" s="41">
        <f t="shared" si="93"/>
        <v>6951.53</v>
      </c>
      <c r="AQ114" s="41">
        <f t="shared" si="93"/>
        <v>6951.53</v>
      </c>
      <c r="AR114" s="41">
        <f t="shared" si="93"/>
        <v>6951.53</v>
      </c>
      <c r="AS114" s="41">
        <f t="shared" si="93"/>
        <v>6951.53</v>
      </c>
      <c r="AT114" s="41">
        <f t="shared" si="93"/>
        <v>6951.53</v>
      </c>
      <c r="AU114" s="41">
        <f t="shared" si="93"/>
        <v>6951.53</v>
      </c>
      <c r="AV114" s="41">
        <f t="shared" si="93"/>
        <v>6951.53</v>
      </c>
      <c r="AW114" s="41">
        <f t="shared" si="93"/>
        <v>6951.53</v>
      </c>
      <c r="AX114" s="41">
        <f t="shared" si="93"/>
        <v>6951.53</v>
      </c>
      <c r="AY114" s="41">
        <f t="shared" si="93"/>
        <v>6951.53</v>
      </c>
      <c r="AZ114" s="41">
        <f t="shared" si="93"/>
        <v>6951.53</v>
      </c>
      <c r="BA114" s="41">
        <f t="shared" si="93"/>
        <v>6951.53</v>
      </c>
      <c r="BB114" s="41">
        <f t="shared" si="93"/>
        <v>6951.53</v>
      </c>
      <c r="BC114" s="41">
        <f t="shared" si="93"/>
        <v>6951.53</v>
      </c>
      <c r="BD114" s="41">
        <f t="shared" si="93"/>
        <v>6951.53</v>
      </c>
      <c r="BE114" s="41">
        <f t="shared" si="93"/>
        <v>6951.53</v>
      </c>
      <c r="BF114" s="41">
        <f t="shared" si="93"/>
        <v>6951.53</v>
      </c>
      <c r="BG114" s="41">
        <f t="shared" si="93"/>
        <v>6951.53</v>
      </c>
      <c r="BH114" s="41">
        <f t="shared" si="93"/>
        <v>6951.53</v>
      </c>
      <c r="BI114" s="41">
        <f t="shared" si="93"/>
        <v>6951.53</v>
      </c>
      <c r="BJ114" s="41">
        <f t="shared" si="93"/>
        <v>6951.53</v>
      </c>
      <c r="BK114" s="41">
        <f t="shared" si="93"/>
        <v>6951.53</v>
      </c>
      <c r="BL114" s="41">
        <f t="shared" si="93"/>
        <v>6951.53</v>
      </c>
      <c r="BM114" s="41">
        <f t="shared" si="93"/>
        <v>6951.53</v>
      </c>
      <c r="BN114" s="41">
        <f t="shared" si="93"/>
        <v>6951.53</v>
      </c>
      <c r="BO114" s="41">
        <f t="shared" ref="BO114:DZ114" si="94">+BO34</f>
        <v>6951.53</v>
      </c>
      <c r="BP114" s="41">
        <f t="shared" si="94"/>
        <v>6951.53</v>
      </c>
      <c r="BQ114" s="41">
        <f t="shared" si="94"/>
        <v>6951.53</v>
      </c>
      <c r="BR114" s="41">
        <f t="shared" si="94"/>
        <v>6951.53</v>
      </c>
      <c r="BS114" s="41">
        <f t="shared" si="94"/>
        <v>6951.53</v>
      </c>
      <c r="BT114" s="41">
        <f t="shared" si="94"/>
        <v>6951.53</v>
      </c>
      <c r="BU114" s="41">
        <f t="shared" si="94"/>
        <v>6951.53</v>
      </c>
      <c r="BV114" s="41">
        <f t="shared" si="94"/>
        <v>6951.53</v>
      </c>
      <c r="BW114" s="41">
        <f t="shared" si="94"/>
        <v>6951.53</v>
      </c>
      <c r="BX114" s="41">
        <f t="shared" si="94"/>
        <v>6951.53</v>
      </c>
      <c r="BY114" s="41">
        <f t="shared" si="94"/>
        <v>6951.53</v>
      </c>
      <c r="BZ114" s="41">
        <f t="shared" si="94"/>
        <v>6951.53</v>
      </c>
      <c r="CA114" s="41">
        <f t="shared" si="94"/>
        <v>6951.53</v>
      </c>
      <c r="CB114" s="41">
        <f t="shared" si="94"/>
        <v>6951.53</v>
      </c>
      <c r="CC114" s="41">
        <f t="shared" si="94"/>
        <v>6951.53</v>
      </c>
      <c r="CD114" s="41">
        <f t="shared" si="94"/>
        <v>6951.53</v>
      </c>
      <c r="CE114" s="41">
        <f t="shared" si="94"/>
        <v>6951.53</v>
      </c>
      <c r="CF114" s="41">
        <f t="shared" si="94"/>
        <v>6951.53</v>
      </c>
      <c r="CG114" s="41">
        <f t="shared" si="94"/>
        <v>6951.53</v>
      </c>
      <c r="CH114" s="41">
        <f t="shared" si="94"/>
        <v>6951.53</v>
      </c>
      <c r="CI114" s="41">
        <f t="shared" si="94"/>
        <v>6951.53</v>
      </c>
      <c r="CJ114" s="41">
        <f t="shared" si="94"/>
        <v>6951.53</v>
      </c>
      <c r="CK114" s="41">
        <f t="shared" si="94"/>
        <v>6951.53</v>
      </c>
      <c r="CL114" s="41">
        <f t="shared" si="94"/>
        <v>6951.53</v>
      </c>
      <c r="CM114" s="41">
        <f t="shared" si="94"/>
        <v>6951.53</v>
      </c>
      <c r="CN114" s="41">
        <f t="shared" si="94"/>
        <v>6951.53</v>
      </c>
      <c r="CO114" s="41">
        <f t="shared" si="94"/>
        <v>6951.53</v>
      </c>
      <c r="CP114" s="41">
        <f t="shared" si="94"/>
        <v>6951.53</v>
      </c>
      <c r="CQ114" s="41">
        <f t="shared" si="94"/>
        <v>6951.53</v>
      </c>
      <c r="CR114" s="41">
        <f t="shared" si="94"/>
        <v>6951.53</v>
      </c>
      <c r="CS114" s="41">
        <f t="shared" si="94"/>
        <v>6951.53</v>
      </c>
      <c r="CT114" s="41">
        <f t="shared" si="94"/>
        <v>6951.53</v>
      </c>
      <c r="CU114" s="41">
        <f t="shared" si="94"/>
        <v>6951.53</v>
      </c>
      <c r="CV114" s="41">
        <f t="shared" si="94"/>
        <v>6951.53</v>
      </c>
      <c r="CW114" s="41">
        <f t="shared" si="94"/>
        <v>6951.53</v>
      </c>
      <c r="CX114" s="41">
        <f t="shared" si="94"/>
        <v>6951.53</v>
      </c>
      <c r="CY114" s="41">
        <f t="shared" si="94"/>
        <v>6951.53</v>
      </c>
      <c r="CZ114" s="41">
        <f t="shared" si="94"/>
        <v>6951.53</v>
      </c>
      <c r="DA114" s="41">
        <f t="shared" si="94"/>
        <v>6951.53</v>
      </c>
      <c r="DB114" s="41">
        <f t="shared" si="94"/>
        <v>6951.53</v>
      </c>
      <c r="DC114" s="41">
        <f t="shared" si="94"/>
        <v>6951.53</v>
      </c>
      <c r="DD114" s="41">
        <f t="shared" si="94"/>
        <v>6951.53</v>
      </c>
      <c r="DE114" s="41">
        <f t="shared" si="94"/>
        <v>6951.53</v>
      </c>
      <c r="DF114" s="41">
        <f t="shared" si="94"/>
        <v>6951.53</v>
      </c>
      <c r="DG114" s="41">
        <f t="shared" si="94"/>
        <v>6951.53</v>
      </c>
      <c r="DH114" s="41">
        <f t="shared" si="94"/>
        <v>6951.53</v>
      </c>
      <c r="DI114" s="41">
        <f t="shared" si="94"/>
        <v>6951.53</v>
      </c>
      <c r="DJ114" s="41">
        <f t="shared" si="94"/>
        <v>6951.53</v>
      </c>
      <c r="DK114" s="41">
        <f t="shared" si="94"/>
        <v>6951.53</v>
      </c>
      <c r="DL114" s="41">
        <f t="shared" si="94"/>
        <v>6951.53</v>
      </c>
      <c r="DM114" s="41">
        <f t="shared" si="94"/>
        <v>6951.53</v>
      </c>
      <c r="DN114" s="41">
        <f t="shared" si="94"/>
        <v>6951.53</v>
      </c>
      <c r="DO114" s="41">
        <f t="shared" si="94"/>
        <v>6951.53</v>
      </c>
      <c r="DP114" s="41">
        <f t="shared" si="94"/>
        <v>6951.53</v>
      </c>
      <c r="DQ114" s="41">
        <f t="shared" si="94"/>
        <v>6951.53</v>
      </c>
      <c r="DR114" s="41">
        <f t="shared" si="94"/>
        <v>6951.53</v>
      </c>
      <c r="DS114" s="41">
        <f t="shared" si="94"/>
        <v>6951.53</v>
      </c>
      <c r="DT114" s="41">
        <f t="shared" si="94"/>
        <v>6951.53</v>
      </c>
      <c r="DU114" s="41">
        <f t="shared" si="94"/>
        <v>6951.53</v>
      </c>
      <c r="DV114" s="41">
        <f t="shared" si="94"/>
        <v>6951.53</v>
      </c>
      <c r="DW114" s="41">
        <f t="shared" si="94"/>
        <v>6951.53</v>
      </c>
      <c r="DX114" s="41">
        <f t="shared" si="94"/>
        <v>6951.53</v>
      </c>
      <c r="DY114" s="41">
        <f t="shared" si="94"/>
        <v>6951.53</v>
      </c>
      <c r="DZ114" s="41">
        <f t="shared" si="94"/>
        <v>6951.53</v>
      </c>
      <c r="EA114" s="41">
        <f t="shared" ref="EA114:FX114" si="95">+EA34</f>
        <v>6951.53</v>
      </c>
      <c r="EB114" s="41">
        <f t="shared" si="95"/>
        <v>6951.53</v>
      </c>
      <c r="EC114" s="41">
        <f t="shared" si="95"/>
        <v>6951.53</v>
      </c>
      <c r="ED114" s="41">
        <f t="shared" si="95"/>
        <v>6951.53</v>
      </c>
      <c r="EE114" s="41">
        <f t="shared" si="95"/>
        <v>6951.53</v>
      </c>
      <c r="EF114" s="41">
        <f t="shared" si="95"/>
        <v>6951.53</v>
      </c>
      <c r="EG114" s="41">
        <f t="shared" si="95"/>
        <v>6951.53</v>
      </c>
      <c r="EH114" s="41">
        <f t="shared" si="95"/>
        <v>6951.53</v>
      </c>
      <c r="EI114" s="41">
        <f t="shared" si="95"/>
        <v>6951.53</v>
      </c>
      <c r="EJ114" s="41">
        <f t="shared" si="95"/>
        <v>6951.53</v>
      </c>
      <c r="EK114" s="41">
        <f t="shared" si="95"/>
        <v>6951.53</v>
      </c>
      <c r="EL114" s="41">
        <f t="shared" si="95"/>
        <v>6951.53</v>
      </c>
      <c r="EM114" s="41">
        <f t="shared" si="95"/>
        <v>6951.53</v>
      </c>
      <c r="EN114" s="41">
        <f t="shared" si="95"/>
        <v>6951.53</v>
      </c>
      <c r="EO114" s="41">
        <f t="shared" si="95"/>
        <v>6951.53</v>
      </c>
      <c r="EP114" s="41">
        <f t="shared" si="95"/>
        <v>6951.53</v>
      </c>
      <c r="EQ114" s="41">
        <f t="shared" si="95"/>
        <v>6951.53</v>
      </c>
      <c r="ER114" s="41">
        <f t="shared" si="95"/>
        <v>6951.53</v>
      </c>
      <c r="ES114" s="41">
        <f t="shared" si="95"/>
        <v>6951.53</v>
      </c>
      <c r="ET114" s="41">
        <f t="shared" si="95"/>
        <v>6951.53</v>
      </c>
      <c r="EU114" s="41">
        <f t="shared" si="95"/>
        <v>6951.53</v>
      </c>
      <c r="EV114" s="41">
        <f t="shared" si="95"/>
        <v>6951.53</v>
      </c>
      <c r="EW114" s="41">
        <f t="shared" si="95"/>
        <v>6951.53</v>
      </c>
      <c r="EX114" s="41">
        <f t="shared" si="95"/>
        <v>6951.53</v>
      </c>
      <c r="EY114" s="41">
        <f t="shared" si="95"/>
        <v>6951.53</v>
      </c>
      <c r="EZ114" s="41">
        <f t="shared" si="95"/>
        <v>6951.53</v>
      </c>
      <c r="FA114" s="41">
        <f t="shared" si="95"/>
        <v>6951.53</v>
      </c>
      <c r="FB114" s="41">
        <f t="shared" si="95"/>
        <v>6951.53</v>
      </c>
      <c r="FC114" s="41">
        <f t="shared" si="95"/>
        <v>6951.53</v>
      </c>
      <c r="FD114" s="41">
        <f t="shared" si="95"/>
        <v>6951.53</v>
      </c>
      <c r="FE114" s="41">
        <f t="shared" si="95"/>
        <v>6951.53</v>
      </c>
      <c r="FF114" s="41">
        <f t="shared" si="95"/>
        <v>6951.53</v>
      </c>
      <c r="FG114" s="41">
        <f t="shared" si="95"/>
        <v>6951.53</v>
      </c>
      <c r="FH114" s="41">
        <f t="shared" si="95"/>
        <v>6951.53</v>
      </c>
      <c r="FI114" s="41">
        <f t="shared" si="95"/>
        <v>6951.53</v>
      </c>
      <c r="FJ114" s="41">
        <f t="shared" si="95"/>
        <v>6951.53</v>
      </c>
      <c r="FK114" s="41">
        <f t="shared" si="95"/>
        <v>6951.53</v>
      </c>
      <c r="FL114" s="41">
        <f t="shared" si="95"/>
        <v>6951.53</v>
      </c>
      <c r="FM114" s="41">
        <f t="shared" si="95"/>
        <v>6951.53</v>
      </c>
      <c r="FN114" s="41">
        <f t="shared" si="95"/>
        <v>6951.53</v>
      </c>
      <c r="FO114" s="41">
        <f t="shared" si="95"/>
        <v>6951.53</v>
      </c>
      <c r="FP114" s="41">
        <f t="shared" si="95"/>
        <v>6951.53</v>
      </c>
      <c r="FQ114" s="41">
        <f t="shared" si="95"/>
        <v>6951.53</v>
      </c>
      <c r="FR114" s="41">
        <f t="shared" si="95"/>
        <v>6951.53</v>
      </c>
      <c r="FS114" s="41">
        <f t="shared" si="95"/>
        <v>6951.53</v>
      </c>
      <c r="FT114" s="41">
        <f t="shared" si="95"/>
        <v>6951.53</v>
      </c>
      <c r="FU114" s="41">
        <f t="shared" si="95"/>
        <v>6951.53</v>
      </c>
      <c r="FV114" s="41">
        <f t="shared" si="95"/>
        <v>6951.53</v>
      </c>
      <c r="FW114" s="41">
        <f t="shared" si="95"/>
        <v>6951.53</v>
      </c>
      <c r="FX114" s="41">
        <f t="shared" si="95"/>
        <v>6951.53</v>
      </c>
      <c r="FY114" s="26"/>
      <c r="FZ114" s="55"/>
      <c r="GA114" s="27"/>
      <c r="GB114" s="27"/>
      <c r="GC114" s="27"/>
      <c r="GD114" s="27"/>
      <c r="GE114" s="89"/>
    </row>
    <row r="115" spans="1:187" x14ac:dyDescent="0.2">
      <c r="A115" s="8" t="s">
        <v>602</v>
      </c>
      <c r="B115" s="54" t="s">
        <v>603</v>
      </c>
      <c r="C115" s="26">
        <f t="shared" ref="C115:BN115" si="96">+C111</f>
        <v>0.88600000000000001</v>
      </c>
      <c r="D115" s="26">
        <f t="shared" si="96"/>
        <v>0.90500000000000003</v>
      </c>
      <c r="E115" s="26">
        <f t="shared" si="96"/>
        <v>0.88490000000000002</v>
      </c>
      <c r="F115" s="26">
        <f t="shared" si="96"/>
        <v>0.89559999999999995</v>
      </c>
      <c r="G115" s="26">
        <f t="shared" si="96"/>
        <v>0.84440000000000004</v>
      </c>
      <c r="H115" s="26">
        <f t="shared" si="96"/>
        <v>0.84289999999999998</v>
      </c>
      <c r="I115" s="26">
        <f t="shared" si="96"/>
        <v>0.88719999999999999</v>
      </c>
      <c r="J115" s="26">
        <f t="shared" si="96"/>
        <v>0.86370000000000002</v>
      </c>
      <c r="K115" s="26">
        <f t="shared" si="96"/>
        <v>0.81459999999999999</v>
      </c>
      <c r="L115" s="26">
        <f t="shared" si="96"/>
        <v>0.86470000000000002</v>
      </c>
      <c r="M115" s="26">
        <f t="shared" si="96"/>
        <v>0.85289999999999999</v>
      </c>
      <c r="N115" s="26">
        <f t="shared" si="96"/>
        <v>0.90500000000000003</v>
      </c>
      <c r="O115" s="26">
        <f t="shared" si="96"/>
        <v>0.89129999999999998</v>
      </c>
      <c r="P115" s="26">
        <f t="shared" si="96"/>
        <v>0.81030000000000002</v>
      </c>
      <c r="Q115" s="26">
        <f t="shared" si="96"/>
        <v>0.90500000000000003</v>
      </c>
      <c r="R115" s="26">
        <f t="shared" si="96"/>
        <v>0.86229999999999996</v>
      </c>
      <c r="S115" s="26">
        <f t="shared" si="96"/>
        <v>0.86019999999999996</v>
      </c>
      <c r="T115" s="26">
        <f t="shared" si="96"/>
        <v>0.80549999999999999</v>
      </c>
      <c r="U115" s="26">
        <f t="shared" si="96"/>
        <v>0.79949999999999999</v>
      </c>
      <c r="V115" s="26">
        <f t="shared" si="96"/>
        <v>0.81469999999999998</v>
      </c>
      <c r="W115" s="26">
        <f t="shared" si="96"/>
        <v>0.80120000000000002</v>
      </c>
      <c r="X115" s="26">
        <f t="shared" si="96"/>
        <v>0.79920000000000002</v>
      </c>
      <c r="Y115" s="26">
        <f t="shared" si="96"/>
        <v>0.86339999999999995</v>
      </c>
      <c r="Z115" s="26">
        <f t="shared" si="96"/>
        <v>0.81159999999999999</v>
      </c>
      <c r="AA115" s="26">
        <f t="shared" si="96"/>
        <v>0.90500000000000003</v>
      </c>
      <c r="AB115" s="26">
        <f t="shared" si="96"/>
        <v>0.90500000000000003</v>
      </c>
      <c r="AC115" s="26">
        <f t="shared" si="96"/>
        <v>0.84299999999999997</v>
      </c>
      <c r="AD115" s="26">
        <f t="shared" si="96"/>
        <v>0.85370000000000001</v>
      </c>
      <c r="AE115" s="26">
        <f t="shared" si="96"/>
        <v>0.80300000000000005</v>
      </c>
      <c r="AF115" s="26">
        <f t="shared" si="96"/>
        <v>0.80789999999999995</v>
      </c>
      <c r="AG115" s="26">
        <f t="shared" si="96"/>
        <v>0.83420000000000005</v>
      </c>
      <c r="AH115" s="26">
        <f t="shared" si="96"/>
        <v>0.84519999999999995</v>
      </c>
      <c r="AI115" s="26">
        <f t="shared" si="96"/>
        <v>0.81910000000000005</v>
      </c>
      <c r="AJ115" s="26">
        <f t="shared" si="96"/>
        <v>0.80769999999999997</v>
      </c>
      <c r="AK115" s="26">
        <f t="shared" si="96"/>
        <v>0.81040000000000001</v>
      </c>
      <c r="AL115" s="26">
        <f t="shared" si="96"/>
        <v>0.81379999999999997</v>
      </c>
      <c r="AM115" s="26">
        <f t="shared" si="96"/>
        <v>0.82509999999999994</v>
      </c>
      <c r="AN115" s="26">
        <f t="shared" si="96"/>
        <v>0.81989999999999996</v>
      </c>
      <c r="AO115" s="26">
        <f t="shared" si="96"/>
        <v>0.87560000000000004</v>
      </c>
      <c r="AP115" s="26">
        <f t="shared" si="96"/>
        <v>0.90500000000000003</v>
      </c>
      <c r="AQ115" s="26">
        <f t="shared" si="96"/>
        <v>0.81130000000000002</v>
      </c>
      <c r="AR115" s="26">
        <f t="shared" si="96"/>
        <v>0.90500000000000003</v>
      </c>
      <c r="AS115" s="26">
        <f t="shared" si="96"/>
        <v>0.88429999999999997</v>
      </c>
      <c r="AT115" s="26">
        <f t="shared" si="96"/>
        <v>0.86309999999999998</v>
      </c>
      <c r="AU115" s="26">
        <f t="shared" si="96"/>
        <v>0.81230000000000002</v>
      </c>
      <c r="AV115" s="26">
        <f t="shared" si="96"/>
        <v>0.8165</v>
      </c>
      <c r="AW115" s="26">
        <f t="shared" si="96"/>
        <v>0.81089999999999995</v>
      </c>
      <c r="AX115" s="26">
        <f t="shared" si="96"/>
        <v>0.79920000000000002</v>
      </c>
      <c r="AY115" s="26">
        <f t="shared" si="96"/>
        <v>0.82499999999999996</v>
      </c>
      <c r="AZ115" s="26">
        <f t="shared" si="96"/>
        <v>0.88859999999999995</v>
      </c>
      <c r="BA115" s="26">
        <f t="shared" si="96"/>
        <v>0.88639999999999997</v>
      </c>
      <c r="BB115" s="26">
        <f t="shared" si="96"/>
        <v>0.88549999999999995</v>
      </c>
      <c r="BC115" s="26">
        <f t="shared" si="96"/>
        <v>0.90500000000000003</v>
      </c>
      <c r="BD115" s="26">
        <f t="shared" si="96"/>
        <v>0.87749999999999995</v>
      </c>
      <c r="BE115" s="26">
        <f t="shared" si="96"/>
        <v>0.85529999999999995</v>
      </c>
      <c r="BF115" s="26">
        <f t="shared" si="96"/>
        <v>0.90110000000000001</v>
      </c>
      <c r="BG115" s="26">
        <f t="shared" si="96"/>
        <v>0.84460000000000002</v>
      </c>
      <c r="BH115" s="26">
        <f t="shared" si="96"/>
        <v>0.83030000000000004</v>
      </c>
      <c r="BI115" s="26">
        <f t="shared" si="96"/>
        <v>0.81220000000000003</v>
      </c>
      <c r="BJ115" s="26">
        <f t="shared" si="96"/>
        <v>0.88419999999999999</v>
      </c>
      <c r="BK115" s="26">
        <f t="shared" si="96"/>
        <v>0.9012</v>
      </c>
      <c r="BL115" s="26">
        <f t="shared" si="96"/>
        <v>0.80920000000000003</v>
      </c>
      <c r="BM115" s="26">
        <f t="shared" si="96"/>
        <v>0.81420000000000003</v>
      </c>
      <c r="BN115" s="26">
        <f t="shared" si="96"/>
        <v>0.87019999999999997</v>
      </c>
      <c r="BO115" s="26">
        <f t="shared" ref="BO115:DZ115" si="97">+BO111</f>
        <v>0.85350000000000004</v>
      </c>
      <c r="BP115" s="26">
        <f t="shared" si="97"/>
        <v>0.81</v>
      </c>
      <c r="BQ115" s="26">
        <f t="shared" si="97"/>
        <v>0.88300000000000001</v>
      </c>
      <c r="BR115" s="26">
        <f t="shared" si="97"/>
        <v>0.87580000000000002</v>
      </c>
      <c r="BS115" s="26">
        <f t="shared" si="97"/>
        <v>0.85060000000000002</v>
      </c>
      <c r="BT115" s="26">
        <f t="shared" si="97"/>
        <v>0.82520000000000004</v>
      </c>
      <c r="BU115" s="26">
        <f t="shared" si="97"/>
        <v>0.82450000000000001</v>
      </c>
      <c r="BV115" s="26">
        <f t="shared" si="97"/>
        <v>0.85219999999999996</v>
      </c>
      <c r="BW115" s="26">
        <f t="shared" si="97"/>
        <v>0.8619</v>
      </c>
      <c r="BX115" s="26">
        <f t="shared" si="97"/>
        <v>0.80169999999999997</v>
      </c>
      <c r="BY115" s="26">
        <f t="shared" si="97"/>
        <v>0.82730000000000004</v>
      </c>
      <c r="BZ115" s="26">
        <f t="shared" si="97"/>
        <v>0.80969999999999998</v>
      </c>
      <c r="CA115" s="26">
        <f t="shared" si="97"/>
        <v>0.80700000000000005</v>
      </c>
      <c r="CB115" s="26">
        <f t="shared" si="97"/>
        <v>0.90500000000000003</v>
      </c>
      <c r="CC115" s="26">
        <f t="shared" si="97"/>
        <v>0.80740000000000001</v>
      </c>
      <c r="CD115" s="26">
        <f t="shared" si="97"/>
        <v>0.79959999999999998</v>
      </c>
      <c r="CE115" s="26">
        <f t="shared" si="97"/>
        <v>0.80630000000000002</v>
      </c>
      <c r="CF115" s="26">
        <f t="shared" si="97"/>
        <v>0.80369999999999997</v>
      </c>
      <c r="CG115" s="26">
        <f t="shared" si="97"/>
        <v>0.81010000000000004</v>
      </c>
      <c r="CH115" s="26">
        <f t="shared" si="97"/>
        <v>0.80349999999999999</v>
      </c>
      <c r="CI115" s="26">
        <f t="shared" si="97"/>
        <v>0.83379999999999999</v>
      </c>
      <c r="CJ115" s="26">
        <f t="shared" si="97"/>
        <v>0.84330000000000005</v>
      </c>
      <c r="CK115" s="26">
        <f t="shared" si="97"/>
        <v>0.88090000000000002</v>
      </c>
      <c r="CL115" s="26">
        <f t="shared" si="97"/>
        <v>0.85440000000000005</v>
      </c>
      <c r="CM115" s="26">
        <f t="shared" si="97"/>
        <v>0.83799999999999997</v>
      </c>
      <c r="CN115" s="26">
        <f t="shared" si="97"/>
        <v>0.90500000000000003</v>
      </c>
      <c r="CO115" s="26">
        <f t="shared" si="97"/>
        <v>0.89200000000000002</v>
      </c>
      <c r="CP115" s="26">
        <f t="shared" si="97"/>
        <v>0.8448</v>
      </c>
      <c r="CQ115" s="26">
        <f t="shared" si="97"/>
        <v>0.84260000000000002</v>
      </c>
      <c r="CR115" s="26">
        <f t="shared" si="97"/>
        <v>0.80820000000000003</v>
      </c>
      <c r="CS115" s="26">
        <f t="shared" si="97"/>
        <v>0.81989999999999996</v>
      </c>
      <c r="CT115" s="26">
        <f t="shared" si="97"/>
        <v>0.80349999999999999</v>
      </c>
      <c r="CU115" s="26">
        <f t="shared" si="97"/>
        <v>0.82430000000000003</v>
      </c>
      <c r="CV115" s="26">
        <f t="shared" si="97"/>
        <v>0.79920000000000002</v>
      </c>
      <c r="CW115" s="26">
        <f t="shared" si="97"/>
        <v>0.80879999999999996</v>
      </c>
      <c r="CX115" s="26">
        <f t="shared" si="97"/>
        <v>0.82640000000000002</v>
      </c>
      <c r="CY115" s="26">
        <f t="shared" si="97"/>
        <v>0.79920000000000002</v>
      </c>
      <c r="CZ115" s="26">
        <f t="shared" si="97"/>
        <v>0.86250000000000004</v>
      </c>
      <c r="DA115" s="26">
        <f t="shared" si="97"/>
        <v>0.80859999999999999</v>
      </c>
      <c r="DB115" s="26">
        <f t="shared" si="97"/>
        <v>0.81579999999999997</v>
      </c>
      <c r="DC115" s="26">
        <f t="shared" si="97"/>
        <v>0.80610000000000004</v>
      </c>
      <c r="DD115" s="26">
        <f t="shared" si="97"/>
        <v>0.80649999999999999</v>
      </c>
      <c r="DE115" s="26">
        <f t="shared" si="97"/>
        <v>0.82350000000000001</v>
      </c>
      <c r="DF115" s="26">
        <f t="shared" si="97"/>
        <v>0.89810000000000001</v>
      </c>
      <c r="DG115" s="26">
        <f t="shared" si="97"/>
        <v>0.80189999999999995</v>
      </c>
      <c r="DH115" s="26">
        <f t="shared" si="97"/>
        <v>0.86229999999999996</v>
      </c>
      <c r="DI115" s="26">
        <f t="shared" si="97"/>
        <v>0.86539999999999995</v>
      </c>
      <c r="DJ115" s="26">
        <f t="shared" si="97"/>
        <v>0.83230000000000004</v>
      </c>
      <c r="DK115" s="26">
        <f t="shared" si="97"/>
        <v>0.82579999999999998</v>
      </c>
      <c r="DL115" s="26">
        <f t="shared" si="97"/>
        <v>0.88160000000000005</v>
      </c>
      <c r="DM115" s="26">
        <f t="shared" si="97"/>
        <v>0.81310000000000004</v>
      </c>
      <c r="DN115" s="26">
        <f t="shared" si="97"/>
        <v>0.85699999999999998</v>
      </c>
      <c r="DO115" s="26">
        <f t="shared" si="97"/>
        <v>0.86819999999999997</v>
      </c>
      <c r="DP115" s="26">
        <f t="shared" si="97"/>
        <v>0.80910000000000004</v>
      </c>
      <c r="DQ115" s="26">
        <f t="shared" si="97"/>
        <v>0.83220000000000005</v>
      </c>
      <c r="DR115" s="26">
        <f t="shared" si="97"/>
        <v>0.85660000000000003</v>
      </c>
      <c r="DS115" s="26">
        <f t="shared" si="97"/>
        <v>0.83609999999999995</v>
      </c>
      <c r="DT115" s="26">
        <f t="shared" si="97"/>
        <v>0.80669999999999997</v>
      </c>
      <c r="DU115" s="26">
        <f t="shared" si="97"/>
        <v>0.82099999999999995</v>
      </c>
      <c r="DV115" s="26">
        <f t="shared" si="97"/>
        <v>0.81020000000000003</v>
      </c>
      <c r="DW115" s="26">
        <f t="shared" si="97"/>
        <v>0.81879999999999997</v>
      </c>
      <c r="DX115" s="26">
        <f t="shared" si="97"/>
        <v>0.80679999999999996</v>
      </c>
      <c r="DY115" s="26">
        <f t="shared" si="97"/>
        <v>0.8175</v>
      </c>
      <c r="DZ115" s="26">
        <f t="shared" si="97"/>
        <v>0.8387</v>
      </c>
      <c r="EA115" s="26">
        <f t="shared" ref="EA115:FX115" si="98">+EA111</f>
        <v>0.83109999999999995</v>
      </c>
      <c r="EB115" s="26">
        <f t="shared" si="98"/>
        <v>0.82979999999999998</v>
      </c>
      <c r="EC115" s="26">
        <f t="shared" si="98"/>
        <v>0.81679999999999997</v>
      </c>
      <c r="ED115" s="26">
        <f t="shared" si="98"/>
        <v>0.86</v>
      </c>
      <c r="EE115" s="26">
        <f t="shared" si="98"/>
        <v>0.80859999999999999</v>
      </c>
      <c r="EF115" s="26">
        <f t="shared" si="98"/>
        <v>0.85850000000000004</v>
      </c>
      <c r="EG115" s="26">
        <f t="shared" si="98"/>
        <v>0.81479999999999997</v>
      </c>
      <c r="EH115" s="26">
        <f t="shared" si="98"/>
        <v>0.81130000000000002</v>
      </c>
      <c r="EI115" s="26">
        <f t="shared" si="98"/>
        <v>0.89300000000000002</v>
      </c>
      <c r="EJ115" s="26">
        <f t="shared" si="98"/>
        <v>0.88729999999999998</v>
      </c>
      <c r="EK115" s="26">
        <f t="shared" si="98"/>
        <v>0.83330000000000004</v>
      </c>
      <c r="EL115" s="26">
        <f t="shared" si="98"/>
        <v>0.82609999999999995</v>
      </c>
      <c r="EM115" s="26">
        <f t="shared" si="98"/>
        <v>0.8246</v>
      </c>
      <c r="EN115" s="26">
        <f t="shared" si="98"/>
        <v>0.84589999999999999</v>
      </c>
      <c r="EO115" s="26">
        <f t="shared" si="98"/>
        <v>0.8206</v>
      </c>
      <c r="EP115" s="26">
        <f t="shared" si="98"/>
        <v>0.82189999999999996</v>
      </c>
      <c r="EQ115" s="26">
        <f t="shared" si="98"/>
        <v>0.86560000000000004</v>
      </c>
      <c r="ER115" s="26">
        <f t="shared" si="98"/>
        <v>0.81679999999999997</v>
      </c>
      <c r="ES115" s="26">
        <f t="shared" si="98"/>
        <v>0.80600000000000005</v>
      </c>
      <c r="ET115" s="26">
        <f t="shared" si="98"/>
        <v>0.8105</v>
      </c>
      <c r="EU115" s="26">
        <f t="shared" si="98"/>
        <v>0.83079999999999998</v>
      </c>
      <c r="EV115" s="26">
        <f t="shared" si="98"/>
        <v>0.80120000000000002</v>
      </c>
      <c r="EW115" s="26">
        <f t="shared" si="98"/>
        <v>0.83940000000000003</v>
      </c>
      <c r="EX115" s="26">
        <f t="shared" si="98"/>
        <v>0.81</v>
      </c>
      <c r="EY115" s="26">
        <f t="shared" si="98"/>
        <v>0.83609999999999995</v>
      </c>
      <c r="EZ115" s="26">
        <f t="shared" si="98"/>
        <v>0.80549999999999999</v>
      </c>
      <c r="FA115" s="26">
        <f t="shared" si="98"/>
        <v>0.86909999999999998</v>
      </c>
      <c r="FB115" s="26">
        <f t="shared" si="98"/>
        <v>0.81889999999999996</v>
      </c>
      <c r="FC115" s="26">
        <f t="shared" si="98"/>
        <v>0.86319999999999997</v>
      </c>
      <c r="FD115" s="26">
        <f t="shared" si="98"/>
        <v>0.8206</v>
      </c>
      <c r="FE115" s="26">
        <f t="shared" si="98"/>
        <v>0.80289999999999995</v>
      </c>
      <c r="FF115" s="26">
        <f t="shared" si="98"/>
        <v>0.81040000000000001</v>
      </c>
      <c r="FG115" s="26">
        <f t="shared" si="98"/>
        <v>0.80420000000000003</v>
      </c>
      <c r="FH115" s="26">
        <f t="shared" si="98"/>
        <v>0.80210000000000004</v>
      </c>
      <c r="FI115" s="26">
        <f t="shared" si="98"/>
        <v>0.86109999999999998</v>
      </c>
      <c r="FJ115" s="26">
        <f t="shared" si="98"/>
        <v>0.86180000000000001</v>
      </c>
      <c r="FK115" s="26">
        <f t="shared" si="98"/>
        <v>0.86439999999999995</v>
      </c>
      <c r="FL115" s="26">
        <f t="shared" si="98"/>
        <v>0.88439999999999996</v>
      </c>
      <c r="FM115" s="26">
        <f t="shared" si="98"/>
        <v>0.87109999999999999</v>
      </c>
      <c r="FN115" s="26">
        <f t="shared" si="98"/>
        <v>0.8982</v>
      </c>
      <c r="FO115" s="26">
        <f t="shared" si="98"/>
        <v>0.84660000000000002</v>
      </c>
      <c r="FP115" s="26">
        <f t="shared" si="98"/>
        <v>0.86329999999999996</v>
      </c>
      <c r="FQ115" s="26">
        <f t="shared" si="98"/>
        <v>0.8407</v>
      </c>
      <c r="FR115" s="26">
        <f t="shared" si="98"/>
        <v>0.8075</v>
      </c>
      <c r="FS115" s="26">
        <f t="shared" si="98"/>
        <v>0.80979999999999996</v>
      </c>
      <c r="FT115" s="26">
        <f t="shared" si="98"/>
        <v>0.80100000000000005</v>
      </c>
      <c r="FU115" s="26">
        <f t="shared" si="98"/>
        <v>0.8377</v>
      </c>
      <c r="FV115" s="26">
        <f t="shared" si="98"/>
        <v>0.83360000000000001</v>
      </c>
      <c r="FW115" s="26">
        <f t="shared" si="98"/>
        <v>0.80889999999999995</v>
      </c>
      <c r="FX115" s="26">
        <f t="shared" si="98"/>
        <v>0.8</v>
      </c>
      <c r="FY115" s="41"/>
      <c r="FZ115" s="27">
        <f>SUM(C115:FX115)</f>
        <v>149.4495</v>
      </c>
      <c r="GA115" s="27"/>
      <c r="GB115" s="27"/>
      <c r="GC115" s="9"/>
      <c r="GD115" s="9"/>
      <c r="GE115" s="9"/>
    </row>
    <row r="116" spans="1:187" x14ac:dyDescent="0.2">
      <c r="A116" s="8" t="s">
        <v>604</v>
      </c>
      <c r="B116" s="54" t="s">
        <v>605</v>
      </c>
      <c r="C116" s="90">
        <f t="shared" ref="C116:BN116" si="99">+C37</f>
        <v>1.2250000000000001</v>
      </c>
      <c r="D116" s="90">
        <f t="shared" si="99"/>
        <v>1.224</v>
      </c>
      <c r="E116" s="90">
        <f t="shared" si="99"/>
        <v>1.214</v>
      </c>
      <c r="F116" s="90">
        <f t="shared" si="99"/>
        <v>1.214</v>
      </c>
      <c r="G116" s="90">
        <f t="shared" si="99"/>
        <v>1.216</v>
      </c>
      <c r="H116" s="90">
        <f t="shared" si="99"/>
        <v>1.2070000000000001</v>
      </c>
      <c r="I116" s="90">
        <f t="shared" si="99"/>
        <v>1.2150000000000001</v>
      </c>
      <c r="J116" s="90">
        <f t="shared" si="99"/>
        <v>1.131</v>
      </c>
      <c r="K116" s="90">
        <f t="shared" si="99"/>
        <v>1.111</v>
      </c>
      <c r="L116" s="90">
        <f t="shared" si="99"/>
        <v>1.2430000000000001</v>
      </c>
      <c r="M116" s="90">
        <f t="shared" si="99"/>
        <v>1.2430000000000001</v>
      </c>
      <c r="N116" s="90">
        <f t="shared" si="99"/>
        <v>1.2629999999999999</v>
      </c>
      <c r="O116" s="90">
        <f t="shared" si="99"/>
        <v>1.234</v>
      </c>
      <c r="P116" s="90">
        <f t="shared" si="99"/>
        <v>1.214</v>
      </c>
      <c r="Q116" s="90">
        <f t="shared" si="99"/>
        <v>1.2430000000000001</v>
      </c>
      <c r="R116" s="90">
        <f t="shared" si="99"/>
        <v>1.2150000000000001</v>
      </c>
      <c r="S116" s="90">
        <f t="shared" si="99"/>
        <v>1.1839999999999999</v>
      </c>
      <c r="T116" s="90">
        <f t="shared" si="99"/>
        <v>1.083</v>
      </c>
      <c r="U116" s="90">
        <f t="shared" si="99"/>
        <v>1.073</v>
      </c>
      <c r="V116" s="90">
        <f t="shared" si="99"/>
        <v>1.081</v>
      </c>
      <c r="W116" s="90">
        <f t="shared" si="99"/>
        <v>1.073</v>
      </c>
      <c r="X116" s="90">
        <f t="shared" si="99"/>
        <v>1.073</v>
      </c>
      <c r="Y116" s="90">
        <f t="shared" si="99"/>
        <v>1.0720000000000001</v>
      </c>
      <c r="Z116" s="90">
        <f t="shared" si="99"/>
        <v>1.0529999999999999</v>
      </c>
      <c r="AA116" s="90">
        <f t="shared" si="99"/>
        <v>1.2350000000000001</v>
      </c>
      <c r="AB116" s="90">
        <f t="shared" si="99"/>
        <v>1.2649999999999999</v>
      </c>
      <c r="AC116" s="90">
        <f t="shared" si="99"/>
        <v>1.1759999999999999</v>
      </c>
      <c r="AD116" s="90">
        <f t="shared" si="99"/>
        <v>1.1559999999999999</v>
      </c>
      <c r="AE116" s="90">
        <f t="shared" si="99"/>
        <v>1.0660000000000001</v>
      </c>
      <c r="AF116" s="90">
        <f t="shared" si="99"/>
        <v>1.1200000000000001</v>
      </c>
      <c r="AG116" s="90">
        <f t="shared" si="99"/>
        <v>1.214</v>
      </c>
      <c r="AH116" s="90">
        <f t="shared" si="99"/>
        <v>1.1100000000000001</v>
      </c>
      <c r="AI116" s="90">
        <f t="shared" si="99"/>
        <v>1.101</v>
      </c>
      <c r="AJ116" s="90">
        <f t="shared" si="99"/>
        <v>1.1140000000000001</v>
      </c>
      <c r="AK116" s="90">
        <f t="shared" si="99"/>
        <v>1.0900000000000001</v>
      </c>
      <c r="AL116" s="90">
        <f t="shared" si="99"/>
        <v>1.1020000000000001</v>
      </c>
      <c r="AM116" s="90">
        <f t="shared" si="99"/>
        <v>1.111</v>
      </c>
      <c r="AN116" s="90">
        <f t="shared" si="99"/>
        <v>1.145</v>
      </c>
      <c r="AO116" s="90">
        <f t="shared" si="99"/>
        <v>1.1930000000000001</v>
      </c>
      <c r="AP116" s="90">
        <f t="shared" si="99"/>
        <v>1.2450000000000001</v>
      </c>
      <c r="AQ116" s="90">
        <f t="shared" si="99"/>
        <v>1.167</v>
      </c>
      <c r="AR116" s="90">
        <f t="shared" si="99"/>
        <v>1.244</v>
      </c>
      <c r="AS116" s="90">
        <f t="shared" si="99"/>
        <v>1.319</v>
      </c>
      <c r="AT116" s="90">
        <f t="shared" si="99"/>
        <v>1.246</v>
      </c>
      <c r="AU116" s="90">
        <f t="shared" si="99"/>
        <v>1.214</v>
      </c>
      <c r="AV116" s="90">
        <f t="shared" si="99"/>
        <v>1.2</v>
      </c>
      <c r="AW116" s="90">
        <f t="shared" si="99"/>
        <v>1.2030000000000001</v>
      </c>
      <c r="AX116" s="90">
        <f t="shared" si="99"/>
        <v>1.171</v>
      </c>
      <c r="AY116" s="90">
        <f t="shared" si="99"/>
        <v>1.202</v>
      </c>
      <c r="AZ116" s="90">
        <f t="shared" si="99"/>
        <v>1.2070000000000001</v>
      </c>
      <c r="BA116" s="90">
        <f t="shared" si="99"/>
        <v>1.177</v>
      </c>
      <c r="BB116" s="90">
        <f t="shared" si="99"/>
        <v>1.1870000000000001</v>
      </c>
      <c r="BC116" s="90">
        <f t="shared" si="99"/>
        <v>1.206</v>
      </c>
      <c r="BD116" s="90">
        <f t="shared" si="99"/>
        <v>1.2090000000000001</v>
      </c>
      <c r="BE116" s="90">
        <f t="shared" si="99"/>
        <v>1.2070000000000001</v>
      </c>
      <c r="BF116" s="90">
        <f t="shared" si="99"/>
        <v>1.216</v>
      </c>
      <c r="BG116" s="90">
        <f t="shared" si="99"/>
        <v>1.1930000000000001</v>
      </c>
      <c r="BH116" s="90">
        <f t="shared" si="99"/>
        <v>1.204</v>
      </c>
      <c r="BI116" s="90">
        <f t="shared" si="99"/>
        <v>1.177</v>
      </c>
      <c r="BJ116" s="90">
        <f t="shared" si="99"/>
        <v>1.228</v>
      </c>
      <c r="BK116" s="90">
        <f t="shared" si="99"/>
        <v>1.2070000000000001</v>
      </c>
      <c r="BL116" s="90">
        <f t="shared" si="99"/>
        <v>1.1619999999999999</v>
      </c>
      <c r="BM116" s="90">
        <f t="shared" si="99"/>
        <v>1.165</v>
      </c>
      <c r="BN116" s="90">
        <f t="shared" si="99"/>
        <v>1.1539999999999999</v>
      </c>
      <c r="BO116" s="90">
        <f t="shared" ref="BO116:DZ116" si="100">+BO37</f>
        <v>1.1359999999999999</v>
      </c>
      <c r="BP116" s="90">
        <f t="shared" si="100"/>
        <v>1.125</v>
      </c>
      <c r="BQ116" s="90">
        <f t="shared" si="100"/>
        <v>1.3089999999999999</v>
      </c>
      <c r="BR116" s="90">
        <f t="shared" si="100"/>
        <v>1.206</v>
      </c>
      <c r="BS116" s="90">
        <f t="shared" si="100"/>
        <v>1.2130000000000001</v>
      </c>
      <c r="BT116" s="90">
        <f t="shared" si="100"/>
        <v>1.2350000000000001</v>
      </c>
      <c r="BU116" s="90">
        <f t="shared" si="100"/>
        <v>1.2370000000000001</v>
      </c>
      <c r="BV116" s="90">
        <f t="shared" si="100"/>
        <v>1.1890000000000001</v>
      </c>
      <c r="BW116" s="90">
        <f t="shared" si="100"/>
        <v>1.218</v>
      </c>
      <c r="BX116" s="90">
        <f t="shared" si="100"/>
        <v>1.2170000000000001</v>
      </c>
      <c r="BY116" s="90">
        <f t="shared" si="100"/>
        <v>1.0840000000000001</v>
      </c>
      <c r="BZ116" s="90">
        <f t="shared" si="100"/>
        <v>1.0660000000000001</v>
      </c>
      <c r="CA116" s="90">
        <f t="shared" si="100"/>
        <v>1.1639999999999999</v>
      </c>
      <c r="CB116" s="90">
        <f t="shared" si="100"/>
        <v>1.2330000000000001</v>
      </c>
      <c r="CC116" s="90">
        <f t="shared" si="100"/>
        <v>1.0640000000000001</v>
      </c>
      <c r="CD116" s="90">
        <f t="shared" si="100"/>
        <v>1.044</v>
      </c>
      <c r="CE116" s="90">
        <f t="shared" si="100"/>
        <v>1.075</v>
      </c>
      <c r="CF116" s="90">
        <f t="shared" si="100"/>
        <v>1.036</v>
      </c>
      <c r="CG116" s="90">
        <f t="shared" si="100"/>
        <v>1.075</v>
      </c>
      <c r="CH116" s="90">
        <f t="shared" si="100"/>
        <v>1.075</v>
      </c>
      <c r="CI116" s="90">
        <f t="shared" si="100"/>
        <v>1.077</v>
      </c>
      <c r="CJ116" s="90">
        <f t="shared" si="100"/>
        <v>1.1859999999999999</v>
      </c>
      <c r="CK116" s="90">
        <f t="shared" si="100"/>
        <v>1.256</v>
      </c>
      <c r="CL116" s="90">
        <f t="shared" si="100"/>
        <v>1.236</v>
      </c>
      <c r="CM116" s="90">
        <f t="shared" si="100"/>
        <v>1.2250000000000001</v>
      </c>
      <c r="CN116" s="90">
        <f t="shared" si="100"/>
        <v>1.1850000000000001</v>
      </c>
      <c r="CO116" s="90">
        <f t="shared" si="100"/>
        <v>1.1859999999999999</v>
      </c>
      <c r="CP116" s="90">
        <f t="shared" si="100"/>
        <v>1.224</v>
      </c>
      <c r="CQ116" s="90">
        <f t="shared" si="100"/>
        <v>1.1619999999999999</v>
      </c>
      <c r="CR116" s="90">
        <f t="shared" si="100"/>
        <v>1.113</v>
      </c>
      <c r="CS116" s="90">
        <f t="shared" si="100"/>
        <v>1.1220000000000001</v>
      </c>
      <c r="CT116" s="90">
        <f t="shared" si="100"/>
        <v>1.073</v>
      </c>
      <c r="CU116" s="90">
        <f t="shared" si="100"/>
        <v>1.014</v>
      </c>
      <c r="CV116" s="90">
        <f t="shared" si="100"/>
        <v>1.0129999999999999</v>
      </c>
      <c r="CW116" s="90">
        <f t="shared" si="100"/>
        <v>1.113</v>
      </c>
      <c r="CX116" s="90">
        <f t="shared" si="100"/>
        <v>1.143</v>
      </c>
      <c r="CY116" s="90">
        <f t="shared" si="100"/>
        <v>1.083</v>
      </c>
      <c r="CZ116" s="90">
        <f t="shared" si="100"/>
        <v>1.1599999999999999</v>
      </c>
      <c r="DA116" s="90">
        <f t="shared" si="100"/>
        <v>1.121</v>
      </c>
      <c r="DB116" s="90">
        <f t="shared" si="100"/>
        <v>1.151</v>
      </c>
      <c r="DC116" s="90">
        <f t="shared" si="100"/>
        <v>1.1319999999999999</v>
      </c>
      <c r="DD116" s="90">
        <f t="shared" si="100"/>
        <v>1.1259999999999999</v>
      </c>
      <c r="DE116" s="90">
        <f t="shared" si="100"/>
        <v>1.145</v>
      </c>
      <c r="DF116" s="90">
        <f t="shared" si="100"/>
        <v>1.145</v>
      </c>
      <c r="DG116" s="90">
        <f t="shared" si="100"/>
        <v>1.153</v>
      </c>
      <c r="DH116" s="90">
        <f t="shared" si="100"/>
        <v>1.135</v>
      </c>
      <c r="DI116" s="90">
        <f t="shared" si="100"/>
        <v>1.1479999999999999</v>
      </c>
      <c r="DJ116" s="90">
        <f t="shared" si="100"/>
        <v>1.1579999999999999</v>
      </c>
      <c r="DK116" s="90">
        <f t="shared" si="100"/>
        <v>1.147</v>
      </c>
      <c r="DL116" s="90">
        <f t="shared" si="100"/>
        <v>1.226</v>
      </c>
      <c r="DM116" s="90">
        <f t="shared" si="100"/>
        <v>1.202</v>
      </c>
      <c r="DN116" s="90">
        <f t="shared" si="100"/>
        <v>1.1870000000000001</v>
      </c>
      <c r="DO116" s="90">
        <f t="shared" si="100"/>
        <v>1.194</v>
      </c>
      <c r="DP116" s="90">
        <f t="shared" si="100"/>
        <v>1.1739999999999999</v>
      </c>
      <c r="DQ116" s="90">
        <f t="shared" si="100"/>
        <v>1.171</v>
      </c>
      <c r="DR116" s="90">
        <f t="shared" si="100"/>
        <v>1.143</v>
      </c>
      <c r="DS116" s="90">
        <f t="shared" si="100"/>
        <v>1.1319999999999999</v>
      </c>
      <c r="DT116" s="90">
        <f t="shared" si="100"/>
        <v>1.131</v>
      </c>
      <c r="DU116" s="90">
        <f t="shared" si="100"/>
        <v>1.123</v>
      </c>
      <c r="DV116" s="90">
        <f t="shared" si="100"/>
        <v>1.121</v>
      </c>
      <c r="DW116" s="90">
        <f t="shared" si="100"/>
        <v>1.1319999999999999</v>
      </c>
      <c r="DX116" s="90">
        <f t="shared" si="100"/>
        <v>1.3080000000000001</v>
      </c>
      <c r="DY116" s="90">
        <f t="shared" si="100"/>
        <v>1.2849999999999999</v>
      </c>
      <c r="DZ116" s="90">
        <f t="shared" si="100"/>
        <v>1.2370000000000001</v>
      </c>
      <c r="EA116" s="90">
        <f t="shared" ref="EA116:FX116" si="101">+EA37</f>
        <v>1.2130000000000001</v>
      </c>
      <c r="EB116" s="90">
        <f t="shared" si="101"/>
        <v>1.117</v>
      </c>
      <c r="EC116" s="90">
        <f t="shared" si="101"/>
        <v>1.0740000000000001</v>
      </c>
      <c r="ED116" s="90">
        <f t="shared" si="101"/>
        <v>1.65</v>
      </c>
      <c r="EE116" s="90">
        <f t="shared" si="101"/>
        <v>1.073</v>
      </c>
      <c r="EF116" s="90">
        <f t="shared" si="101"/>
        <v>1.1319999999999999</v>
      </c>
      <c r="EG116" s="90">
        <f t="shared" si="101"/>
        <v>1.042</v>
      </c>
      <c r="EH116" s="90">
        <f t="shared" si="101"/>
        <v>1.0720000000000001</v>
      </c>
      <c r="EI116" s="90">
        <f t="shared" si="101"/>
        <v>1.175</v>
      </c>
      <c r="EJ116" s="90">
        <f t="shared" si="101"/>
        <v>1.1639999999999999</v>
      </c>
      <c r="EK116" s="90">
        <f t="shared" si="101"/>
        <v>1.1259999999999999</v>
      </c>
      <c r="EL116" s="90">
        <f t="shared" si="101"/>
        <v>1.105</v>
      </c>
      <c r="EM116" s="90">
        <f t="shared" si="101"/>
        <v>1.1220000000000001</v>
      </c>
      <c r="EN116" s="90">
        <f t="shared" si="101"/>
        <v>1.1220000000000001</v>
      </c>
      <c r="EO116" s="90">
        <f t="shared" si="101"/>
        <v>1.113</v>
      </c>
      <c r="EP116" s="90">
        <f t="shared" si="101"/>
        <v>1.248</v>
      </c>
      <c r="EQ116" s="90">
        <f t="shared" si="101"/>
        <v>1.27</v>
      </c>
      <c r="ER116" s="90">
        <f t="shared" si="101"/>
        <v>1.2470000000000001</v>
      </c>
      <c r="ES116" s="90">
        <f t="shared" si="101"/>
        <v>1.081</v>
      </c>
      <c r="ET116" s="90">
        <f t="shared" si="101"/>
        <v>1.105</v>
      </c>
      <c r="EU116" s="90">
        <f t="shared" si="101"/>
        <v>1.091</v>
      </c>
      <c r="EV116" s="90">
        <f t="shared" si="101"/>
        <v>1.179</v>
      </c>
      <c r="EW116" s="90">
        <f t="shared" si="101"/>
        <v>1.5940000000000001</v>
      </c>
      <c r="EX116" s="90">
        <f t="shared" si="101"/>
        <v>1.2310000000000001</v>
      </c>
      <c r="EY116" s="90">
        <f t="shared" si="101"/>
        <v>1.115</v>
      </c>
      <c r="EZ116" s="90">
        <f t="shared" si="101"/>
        <v>1.103</v>
      </c>
      <c r="FA116" s="90">
        <f t="shared" si="101"/>
        <v>1.319</v>
      </c>
      <c r="FB116" s="90">
        <f t="shared" si="101"/>
        <v>1.143</v>
      </c>
      <c r="FC116" s="90">
        <f t="shared" si="101"/>
        <v>1.1930000000000001</v>
      </c>
      <c r="FD116" s="90">
        <f t="shared" si="101"/>
        <v>1.1439999999999999</v>
      </c>
      <c r="FE116" s="90">
        <f t="shared" si="101"/>
        <v>1.115</v>
      </c>
      <c r="FF116" s="90">
        <f t="shared" si="101"/>
        <v>1.133</v>
      </c>
      <c r="FG116" s="90">
        <f t="shared" si="101"/>
        <v>1.143</v>
      </c>
      <c r="FH116" s="90">
        <f t="shared" si="101"/>
        <v>1.1060000000000001</v>
      </c>
      <c r="FI116" s="90">
        <f t="shared" si="101"/>
        <v>1.175</v>
      </c>
      <c r="FJ116" s="90">
        <f t="shared" si="101"/>
        <v>1.1659999999999999</v>
      </c>
      <c r="FK116" s="90">
        <f t="shared" si="101"/>
        <v>1.1850000000000001</v>
      </c>
      <c r="FL116" s="90">
        <f t="shared" si="101"/>
        <v>1.1739999999999999</v>
      </c>
      <c r="FM116" s="90">
        <f t="shared" si="101"/>
        <v>1.1759999999999999</v>
      </c>
      <c r="FN116" s="90">
        <f t="shared" si="101"/>
        <v>1.1839999999999999</v>
      </c>
      <c r="FO116" s="90">
        <f t="shared" si="101"/>
        <v>1.175</v>
      </c>
      <c r="FP116" s="90">
        <f t="shared" si="101"/>
        <v>1.2050000000000001</v>
      </c>
      <c r="FQ116" s="90">
        <f t="shared" si="101"/>
        <v>1.1659999999999999</v>
      </c>
      <c r="FR116" s="90">
        <f t="shared" si="101"/>
        <v>1.147</v>
      </c>
      <c r="FS116" s="90">
        <f t="shared" si="101"/>
        <v>1.1439999999999999</v>
      </c>
      <c r="FT116" s="90">
        <f t="shared" si="101"/>
        <v>1.1439999999999999</v>
      </c>
      <c r="FU116" s="90">
        <f t="shared" si="101"/>
        <v>1.194</v>
      </c>
      <c r="FV116" s="90">
        <f t="shared" si="101"/>
        <v>1.145</v>
      </c>
      <c r="FW116" s="90">
        <f t="shared" si="101"/>
        <v>1.145</v>
      </c>
      <c r="FX116" s="90">
        <f t="shared" si="101"/>
        <v>1.194</v>
      </c>
      <c r="FY116" s="41"/>
      <c r="FZ116" s="27">
        <f>SUM(C116:FX116)</f>
        <v>207.89000000000007</v>
      </c>
      <c r="GA116" s="91"/>
      <c r="GB116" s="91"/>
      <c r="GC116" s="55"/>
      <c r="GD116" s="55"/>
      <c r="GE116" s="9"/>
    </row>
    <row r="117" spans="1:187" x14ac:dyDescent="0.2">
      <c r="A117" s="8" t="s">
        <v>606</v>
      </c>
      <c r="B117" s="54" t="s">
        <v>607</v>
      </c>
      <c r="C117" s="41">
        <f t="shared" ref="C117:BN117" si="102">+C34</f>
        <v>6951.53</v>
      </c>
      <c r="D117" s="41">
        <f t="shared" si="102"/>
        <v>6951.53</v>
      </c>
      <c r="E117" s="41">
        <f t="shared" si="102"/>
        <v>6951.53</v>
      </c>
      <c r="F117" s="41">
        <f t="shared" si="102"/>
        <v>6951.53</v>
      </c>
      <c r="G117" s="41">
        <f t="shared" si="102"/>
        <v>6951.53</v>
      </c>
      <c r="H117" s="41">
        <f t="shared" si="102"/>
        <v>6951.53</v>
      </c>
      <c r="I117" s="41">
        <f t="shared" si="102"/>
        <v>6951.53</v>
      </c>
      <c r="J117" s="41">
        <f t="shared" si="102"/>
        <v>6951.53</v>
      </c>
      <c r="K117" s="41">
        <f t="shared" si="102"/>
        <v>6951.53</v>
      </c>
      <c r="L117" s="41">
        <f t="shared" si="102"/>
        <v>6951.53</v>
      </c>
      <c r="M117" s="41">
        <f t="shared" si="102"/>
        <v>6951.53</v>
      </c>
      <c r="N117" s="41">
        <f t="shared" si="102"/>
        <v>6951.53</v>
      </c>
      <c r="O117" s="41">
        <f t="shared" si="102"/>
        <v>6951.53</v>
      </c>
      <c r="P117" s="41">
        <f t="shared" si="102"/>
        <v>6951.53</v>
      </c>
      <c r="Q117" s="41">
        <f t="shared" si="102"/>
        <v>6951.53</v>
      </c>
      <c r="R117" s="41">
        <f t="shared" si="102"/>
        <v>6951.53</v>
      </c>
      <c r="S117" s="41">
        <f t="shared" si="102"/>
        <v>6951.53</v>
      </c>
      <c r="T117" s="41">
        <f t="shared" si="102"/>
        <v>6951.53</v>
      </c>
      <c r="U117" s="41">
        <f t="shared" si="102"/>
        <v>6951.53</v>
      </c>
      <c r="V117" s="41">
        <f t="shared" si="102"/>
        <v>6951.53</v>
      </c>
      <c r="W117" s="41">
        <f t="shared" si="102"/>
        <v>6951.53</v>
      </c>
      <c r="X117" s="41">
        <f t="shared" si="102"/>
        <v>6951.53</v>
      </c>
      <c r="Y117" s="41">
        <f t="shared" si="102"/>
        <v>6951.53</v>
      </c>
      <c r="Z117" s="41">
        <f t="shared" si="102"/>
        <v>6951.53</v>
      </c>
      <c r="AA117" s="41">
        <f t="shared" si="102"/>
        <v>6951.53</v>
      </c>
      <c r="AB117" s="41">
        <f t="shared" si="102"/>
        <v>6951.53</v>
      </c>
      <c r="AC117" s="41">
        <f t="shared" si="102"/>
        <v>6951.53</v>
      </c>
      <c r="AD117" s="41">
        <f t="shared" si="102"/>
        <v>6951.53</v>
      </c>
      <c r="AE117" s="41">
        <f t="shared" si="102"/>
        <v>6951.53</v>
      </c>
      <c r="AF117" s="41">
        <f t="shared" si="102"/>
        <v>6951.53</v>
      </c>
      <c r="AG117" s="41">
        <f t="shared" si="102"/>
        <v>6951.53</v>
      </c>
      <c r="AH117" s="41">
        <f t="shared" si="102"/>
        <v>6951.53</v>
      </c>
      <c r="AI117" s="41">
        <f t="shared" si="102"/>
        <v>6951.53</v>
      </c>
      <c r="AJ117" s="41">
        <f t="shared" si="102"/>
        <v>6951.53</v>
      </c>
      <c r="AK117" s="41">
        <f t="shared" si="102"/>
        <v>6951.53</v>
      </c>
      <c r="AL117" s="41">
        <f t="shared" si="102"/>
        <v>6951.53</v>
      </c>
      <c r="AM117" s="41">
        <f t="shared" si="102"/>
        <v>6951.53</v>
      </c>
      <c r="AN117" s="41">
        <f t="shared" si="102"/>
        <v>6951.53</v>
      </c>
      <c r="AO117" s="41">
        <f t="shared" si="102"/>
        <v>6951.53</v>
      </c>
      <c r="AP117" s="41">
        <f t="shared" si="102"/>
        <v>6951.53</v>
      </c>
      <c r="AQ117" s="41">
        <f t="shared" si="102"/>
        <v>6951.53</v>
      </c>
      <c r="AR117" s="41">
        <f t="shared" si="102"/>
        <v>6951.53</v>
      </c>
      <c r="AS117" s="41">
        <f t="shared" si="102"/>
        <v>6951.53</v>
      </c>
      <c r="AT117" s="41">
        <f t="shared" si="102"/>
        <v>6951.53</v>
      </c>
      <c r="AU117" s="41">
        <f t="shared" si="102"/>
        <v>6951.53</v>
      </c>
      <c r="AV117" s="41">
        <f t="shared" si="102"/>
        <v>6951.53</v>
      </c>
      <c r="AW117" s="41">
        <f t="shared" si="102"/>
        <v>6951.53</v>
      </c>
      <c r="AX117" s="41">
        <f t="shared" si="102"/>
        <v>6951.53</v>
      </c>
      <c r="AY117" s="41">
        <f t="shared" si="102"/>
        <v>6951.53</v>
      </c>
      <c r="AZ117" s="41">
        <f t="shared" si="102"/>
        <v>6951.53</v>
      </c>
      <c r="BA117" s="41">
        <f t="shared" si="102"/>
        <v>6951.53</v>
      </c>
      <c r="BB117" s="41">
        <f t="shared" si="102"/>
        <v>6951.53</v>
      </c>
      <c r="BC117" s="41">
        <f t="shared" si="102"/>
        <v>6951.53</v>
      </c>
      <c r="BD117" s="41">
        <f t="shared" si="102"/>
        <v>6951.53</v>
      </c>
      <c r="BE117" s="41">
        <f t="shared" si="102"/>
        <v>6951.53</v>
      </c>
      <c r="BF117" s="41">
        <f t="shared" si="102"/>
        <v>6951.53</v>
      </c>
      <c r="BG117" s="41">
        <f t="shared" si="102"/>
        <v>6951.53</v>
      </c>
      <c r="BH117" s="41">
        <f t="shared" si="102"/>
        <v>6951.53</v>
      </c>
      <c r="BI117" s="41">
        <f t="shared" si="102"/>
        <v>6951.53</v>
      </c>
      <c r="BJ117" s="41">
        <f t="shared" si="102"/>
        <v>6951.53</v>
      </c>
      <c r="BK117" s="41">
        <f t="shared" si="102"/>
        <v>6951.53</v>
      </c>
      <c r="BL117" s="41">
        <f t="shared" si="102"/>
        <v>6951.53</v>
      </c>
      <c r="BM117" s="41">
        <f t="shared" si="102"/>
        <v>6951.53</v>
      </c>
      <c r="BN117" s="41">
        <f t="shared" si="102"/>
        <v>6951.53</v>
      </c>
      <c r="BO117" s="41">
        <f t="shared" ref="BO117:DZ117" si="103">+BO34</f>
        <v>6951.53</v>
      </c>
      <c r="BP117" s="41">
        <f t="shared" si="103"/>
        <v>6951.53</v>
      </c>
      <c r="BQ117" s="41">
        <f t="shared" si="103"/>
        <v>6951.53</v>
      </c>
      <c r="BR117" s="41">
        <f t="shared" si="103"/>
        <v>6951.53</v>
      </c>
      <c r="BS117" s="41">
        <f t="shared" si="103"/>
        <v>6951.53</v>
      </c>
      <c r="BT117" s="41">
        <f t="shared" si="103"/>
        <v>6951.53</v>
      </c>
      <c r="BU117" s="41">
        <f t="shared" si="103"/>
        <v>6951.53</v>
      </c>
      <c r="BV117" s="41">
        <f t="shared" si="103"/>
        <v>6951.53</v>
      </c>
      <c r="BW117" s="41">
        <f t="shared" si="103"/>
        <v>6951.53</v>
      </c>
      <c r="BX117" s="41">
        <f t="shared" si="103"/>
        <v>6951.53</v>
      </c>
      <c r="BY117" s="41">
        <f t="shared" si="103"/>
        <v>6951.53</v>
      </c>
      <c r="BZ117" s="41">
        <f t="shared" si="103"/>
        <v>6951.53</v>
      </c>
      <c r="CA117" s="41">
        <f t="shared" si="103"/>
        <v>6951.53</v>
      </c>
      <c r="CB117" s="41">
        <f t="shared" si="103"/>
        <v>6951.53</v>
      </c>
      <c r="CC117" s="41">
        <f t="shared" si="103"/>
        <v>6951.53</v>
      </c>
      <c r="CD117" s="41">
        <f t="shared" si="103"/>
        <v>6951.53</v>
      </c>
      <c r="CE117" s="41">
        <f t="shared" si="103"/>
        <v>6951.53</v>
      </c>
      <c r="CF117" s="41">
        <f t="shared" si="103"/>
        <v>6951.53</v>
      </c>
      <c r="CG117" s="41">
        <f t="shared" si="103"/>
        <v>6951.53</v>
      </c>
      <c r="CH117" s="41">
        <f t="shared" si="103"/>
        <v>6951.53</v>
      </c>
      <c r="CI117" s="41">
        <f t="shared" si="103"/>
        <v>6951.53</v>
      </c>
      <c r="CJ117" s="41">
        <f t="shared" si="103"/>
        <v>6951.53</v>
      </c>
      <c r="CK117" s="41">
        <f t="shared" si="103"/>
        <v>6951.53</v>
      </c>
      <c r="CL117" s="41">
        <f t="shared" si="103"/>
        <v>6951.53</v>
      </c>
      <c r="CM117" s="41">
        <f t="shared" si="103"/>
        <v>6951.53</v>
      </c>
      <c r="CN117" s="41">
        <f t="shared" si="103"/>
        <v>6951.53</v>
      </c>
      <c r="CO117" s="41">
        <f t="shared" si="103"/>
        <v>6951.53</v>
      </c>
      <c r="CP117" s="41">
        <f t="shared" si="103"/>
        <v>6951.53</v>
      </c>
      <c r="CQ117" s="41">
        <f t="shared" si="103"/>
        <v>6951.53</v>
      </c>
      <c r="CR117" s="41">
        <f t="shared" si="103"/>
        <v>6951.53</v>
      </c>
      <c r="CS117" s="41">
        <f t="shared" si="103"/>
        <v>6951.53</v>
      </c>
      <c r="CT117" s="41">
        <f t="shared" si="103"/>
        <v>6951.53</v>
      </c>
      <c r="CU117" s="41">
        <f t="shared" si="103"/>
        <v>6951.53</v>
      </c>
      <c r="CV117" s="41">
        <f t="shared" si="103"/>
        <v>6951.53</v>
      </c>
      <c r="CW117" s="41">
        <f t="shared" si="103"/>
        <v>6951.53</v>
      </c>
      <c r="CX117" s="41">
        <f t="shared" si="103"/>
        <v>6951.53</v>
      </c>
      <c r="CY117" s="41">
        <f t="shared" si="103"/>
        <v>6951.53</v>
      </c>
      <c r="CZ117" s="41">
        <f t="shared" si="103"/>
        <v>6951.53</v>
      </c>
      <c r="DA117" s="41">
        <f t="shared" si="103"/>
        <v>6951.53</v>
      </c>
      <c r="DB117" s="41">
        <f t="shared" si="103"/>
        <v>6951.53</v>
      </c>
      <c r="DC117" s="41">
        <f t="shared" si="103"/>
        <v>6951.53</v>
      </c>
      <c r="DD117" s="41">
        <f t="shared" si="103"/>
        <v>6951.53</v>
      </c>
      <c r="DE117" s="41">
        <f t="shared" si="103"/>
        <v>6951.53</v>
      </c>
      <c r="DF117" s="41">
        <f t="shared" si="103"/>
        <v>6951.53</v>
      </c>
      <c r="DG117" s="41">
        <f t="shared" si="103"/>
        <v>6951.53</v>
      </c>
      <c r="DH117" s="41">
        <f t="shared" si="103"/>
        <v>6951.53</v>
      </c>
      <c r="DI117" s="41">
        <f t="shared" si="103"/>
        <v>6951.53</v>
      </c>
      <c r="DJ117" s="41">
        <f t="shared" si="103"/>
        <v>6951.53</v>
      </c>
      <c r="DK117" s="41">
        <f t="shared" si="103"/>
        <v>6951.53</v>
      </c>
      <c r="DL117" s="41">
        <f t="shared" si="103"/>
        <v>6951.53</v>
      </c>
      <c r="DM117" s="41">
        <f t="shared" si="103"/>
        <v>6951.53</v>
      </c>
      <c r="DN117" s="41">
        <f t="shared" si="103"/>
        <v>6951.53</v>
      </c>
      <c r="DO117" s="41">
        <f t="shared" si="103"/>
        <v>6951.53</v>
      </c>
      <c r="DP117" s="41">
        <f t="shared" si="103"/>
        <v>6951.53</v>
      </c>
      <c r="DQ117" s="41">
        <f t="shared" si="103"/>
        <v>6951.53</v>
      </c>
      <c r="DR117" s="41">
        <f t="shared" si="103"/>
        <v>6951.53</v>
      </c>
      <c r="DS117" s="41">
        <f t="shared" si="103"/>
        <v>6951.53</v>
      </c>
      <c r="DT117" s="41">
        <f t="shared" si="103"/>
        <v>6951.53</v>
      </c>
      <c r="DU117" s="41">
        <f t="shared" si="103"/>
        <v>6951.53</v>
      </c>
      <c r="DV117" s="41">
        <f t="shared" si="103"/>
        <v>6951.53</v>
      </c>
      <c r="DW117" s="41">
        <f t="shared" si="103"/>
        <v>6951.53</v>
      </c>
      <c r="DX117" s="41">
        <f t="shared" si="103"/>
        <v>6951.53</v>
      </c>
      <c r="DY117" s="41">
        <f t="shared" si="103"/>
        <v>6951.53</v>
      </c>
      <c r="DZ117" s="41">
        <f t="shared" si="103"/>
        <v>6951.53</v>
      </c>
      <c r="EA117" s="41">
        <f t="shared" ref="EA117:FX117" si="104">+EA34</f>
        <v>6951.53</v>
      </c>
      <c r="EB117" s="41">
        <f t="shared" si="104"/>
        <v>6951.53</v>
      </c>
      <c r="EC117" s="41">
        <f t="shared" si="104"/>
        <v>6951.53</v>
      </c>
      <c r="ED117" s="41">
        <f t="shared" si="104"/>
        <v>6951.53</v>
      </c>
      <c r="EE117" s="41">
        <f t="shared" si="104"/>
        <v>6951.53</v>
      </c>
      <c r="EF117" s="41">
        <f t="shared" si="104"/>
        <v>6951.53</v>
      </c>
      <c r="EG117" s="41">
        <f t="shared" si="104"/>
        <v>6951.53</v>
      </c>
      <c r="EH117" s="41">
        <f t="shared" si="104"/>
        <v>6951.53</v>
      </c>
      <c r="EI117" s="41">
        <f t="shared" si="104"/>
        <v>6951.53</v>
      </c>
      <c r="EJ117" s="41">
        <f t="shared" si="104"/>
        <v>6951.53</v>
      </c>
      <c r="EK117" s="41">
        <f t="shared" si="104"/>
        <v>6951.53</v>
      </c>
      <c r="EL117" s="41">
        <f t="shared" si="104"/>
        <v>6951.53</v>
      </c>
      <c r="EM117" s="41">
        <f t="shared" si="104"/>
        <v>6951.53</v>
      </c>
      <c r="EN117" s="41">
        <f t="shared" si="104"/>
        <v>6951.53</v>
      </c>
      <c r="EO117" s="41">
        <f t="shared" si="104"/>
        <v>6951.53</v>
      </c>
      <c r="EP117" s="41">
        <f t="shared" si="104"/>
        <v>6951.53</v>
      </c>
      <c r="EQ117" s="41">
        <f t="shared" si="104"/>
        <v>6951.53</v>
      </c>
      <c r="ER117" s="41">
        <f t="shared" si="104"/>
        <v>6951.53</v>
      </c>
      <c r="ES117" s="41">
        <f t="shared" si="104"/>
        <v>6951.53</v>
      </c>
      <c r="ET117" s="41">
        <f t="shared" si="104"/>
        <v>6951.53</v>
      </c>
      <c r="EU117" s="41">
        <f t="shared" si="104"/>
        <v>6951.53</v>
      </c>
      <c r="EV117" s="41">
        <f t="shared" si="104"/>
        <v>6951.53</v>
      </c>
      <c r="EW117" s="41">
        <f t="shared" si="104"/>
        <v>6951.53</v>
      </c>
      <c r="EX117" s="41">
        <f t="shared" si="104"/>
        <v>6951.53</v>
      </c>
      <c r="EY117" s="41">
        <f t="shared" si="104"/>
        <v>6951.53</v>
      </c>
      <c r="EZ117" s="41">
        <f t="shared" si="104"/>
        <v>6951.53</v>
      </c>
      <c r="FA117" s="41">
        <f t="shared" si="104"/>
        <v>6951.53</v>
      </c>
      <c r="FB117" s="41">
        <f t="shared" si="104"/>
        <v>6951.53</v>
      </c>
      <c r="FC117" s="41">
        <f t="shared" si="104"/>
        <v>6951.53</v>
      </c>
      <c r="FD117" s="41">
        <f t="shared" si="104"/>
        <v>6951.53</v>
      </c>
      <c r="FE117" s="41">
        <f t="shared" si="104"/>
        <v>6951.53</v>
      </c>
      <c r="FF117" s="41">
        <f t="shared" si="104"/>
        <v>6951.53</v>
      </c>
      <c r="FG117" s="41">
        <f t="shared" si="104"/>
        <v>6951.53</v>
      </c>
      <c r="FH117" s="41">
        <f t="shared" si="104"/>
        <v>6951.53</v>
      </c>
      <c r="FI117" s="41">
        <f t="shared" si="104"/>
        <v>6951.53</v>
      </c>
      <c r="FJ117" s="41">
        <f t="shared" si="104"/>
        <v>6951.53</v>
      </c>
      <c r="FK117" s="41">
        <f t="shared" si="104"/>
        <v>6951.53</v>
      </c>
      <c r="FL117" s="41">
        <f t="shared" si="104"/>
        <v>6951.53</v>
      </c>
      <c r="FM117" s="41">
        <f t="shared" si="104"/>
        <v>6951.53</v>
      </c>
      <c r="FN117" s="41">
        <f t="shared" si="104"/>
        <v>6951.53</v>
      </c>
      <c r="FO117" s="41">
        <f t="shared" si="104"/>
        <v>6951.53</v>
      </c>
      <c r="FP117" s="41">
        <f t="shared" si="104"/>
        <v>6951.53</v>
      </c>
      <c r="FQ117" s="41">
        <f t="shared" si="104"/>
        <v>6951.53</v>
      </c>
      <c r="FR117" s="41">
        <f t="shared" si="104"/>
        <v>6951.53</v>
      </c>
      <c r="FS117" s="41">
        <f t="shared" si="104"/>
        <v>6951.53</v>
      </c>
      <c r="FT117" s="41">
        <f t="shared" si="104"/>
        <v>6951.53</v>
      </c>
      <c r="FU117" s="41">
        <f t="shared" si="104"/>
        <v>6951.53</v>
      </c>
      <c r="FV117" s="41">
        <f t="shared" si="104"/>
        <v>6951.53</v>
      </c>
      <c r="FW117" s="41">
        <f t="shared" si="104"/>
        <v>6951.53</v>
      </c>
      <c r="FX117" s="41">
        <f t="shared" si="104"/>
        <v>6951.53</v>
      </c>
      <c r="FY117" s="41"/>
      <c r="FZ117" s="55"/>
      <c r="GA117" s="91"/>
      <c r="GB117" s="91"/>
      <c r="GC117" s="55"/>
      <c r="GD117" s="55"/>
      <c r="GE117" s="9"/>
    </row>
    <row r="118" spans="1:187" x14ac:dyDescent="0.2">
      <c r="A118" s="8" t="s">
        <v>608</v>
      </c>
      <c r="B118" s="54" t="s">
        <v>609</v>
      </c>
      <c r="C118" s="26">
        <f t="shared" ref="C118:BN118" si="105">1-C111</f>
        <v>0.11399999999999999</v>
      </c>
      <c r="D118" s="26">
        <f t="shared" si="105"/>
        <v>9.4999999999999973E-2</v>
      </c>
      <c r="E118" s="26">
        <f t="shared" si="105"/>
        <v>0.11509999999999998</v>
      </c>
      <c r="F118" s="26">
        <f t="shared" si="105"/>
        <v>0.10440000000000005</v>
      </c>
      <c r="G118" s="26">
        <f t="shared" si="105"/>
        <v>0.15559999999999996</v>
      </c>
      <c r="H118" s="26">
        <f t="shared" si="105"/>
        <v>0.15710000000000002</v>
      </c>
      <c r="I118" s="26">
        <f t="shared" si="105"/>
        <v>0.11280000000000001</v>
      </c>
      <c r="J118" s="26">
        <f t="shared" si="105"/>
        <v>0.13629999999999998</v>
      </c>
      <c r="K118" s="26">
        <f t="shared" si="105"/>
        <v>0.18540000000000001</v>
      </c>
      <c r="L118" s="26">
        <f t="shared" si="105"/>
        <v>0.13529999999999998</v>
      </c>
      <c r="M118" s="26">
        <f t="shared" si="105"/>
        <v>0.14710000000000001</v>
      </c>
      <c r="N118" s="26">
        <f t="shared" si="105"/>
        <v>9.4999999999999973E-2</v>
      </c>
      <c r="O118" s="26">
        <f t="shared" si="105"/>
        <v>0.10870000000000002</v>
      </c>
      <c r="P118" s="26">
        <f t="shared" si="105"/>
        <v>0.18969999999999998</v>
      </c>
      <c r="Q118" s="26">
        <f t="shared" si="105"/>
        <v>9.4999999999999973E-2</v>
      </c>
      <c r="R118" s="26">
        <f t="shared" si="105"/>
        <v>0.13770000000000004</v>
      </c>
      <c r="S118" s="26">
        <f t="shared" si="105"/>
        <v>0.13980000000000004</v>
      </c>
      <c r="T118" s="26">
        <f t="shared" si="105"/>
        <v>0.19450000000000001</v>
      </c>
      <c r="U118" s="26">
        <f t="shared" si="105"/>
        <v>0.20050000000000001</v>
      </c>
      <c r="V118" s="26">
        <f t="shared" si="105"/>
        <v>0.18530000000000002</v>
      </c>
      <c r="W118" s="26">
        <f t="shared" si="105"/>
        <v>0.19879999999999998</v>
      </c>
      <c r="X118" s="26">
        <f t="shared" si="105"/>
        <v>0.20079999999999998</v>
      </c>
      <c r="Y118" s="26">
        <f t="shared" si="105"/>
        <v>0.13660000000000005</v>
      </c>
      <c r="Z118" s="26">
        <f t="shared" si="105"/>
        <v>0.18840000000000001</v>
      </c>
      <c r="AA118" s="26">
        <f t="shared" si="105"/>
        <v>9.4999999999999973E-2</v>
      </c>
      <c r="AB118" s="26">
        <f t="shared" si="105"/>
        <v>9.4999999999999973E-2</v>
      </c>
      <c r="AC118" s="26">
        <f t="shared" si="105"/>
        <v>0.15700000000000003</v>
      </c>
      <c r="AD118" s="26">
        <f t="shared" si="105"/>
        <v>0.14629999999999999</v>
      </c>
      <c r="AE118" s="26">
        <f t="shared" si="105"/>
        <v>0.19699999999999995</v>
      </c>
      <c r="AF118" s="26">
        <f t="shared" si="105"/>
        <v>0.19210000000000005</v>
      </c>
      <c r="AG118" s="26">
        <f t="shared" si="105"/>
        <v>0.16579999999999995</v>
      </c>
      <c r="AH118" s="26">
        <f t="shared" si="105"/>
        <v>0.15480000000000005</v>
      </c>
      <c r="AI118" s="26">
        <f t="shared" si="105"/>
        <v>0.18089999999999995</v>
      </c>
      <c r="AJ118" s="26">
        <f t="shared" si="105"/>
        <v>0.19230000000000003</v>
      </c>
      <c r="AK118" s="26">
        <f t="shared" si="105"/>
        <v>0.18959999999999999</v>
      </c>
      <c r="AL118" s="26">
        <f t="shared" si="105"/>
        <v>0.18620000000000003</v>
      </c>
      <c r="AM118" s="26">
        <f t="shared" si="105"/>
        <v>0.17490000000000006</v>
      </c>
      <c r="AN118" s="26">
        <f t="shared" si="105"/>
        <v>0.18010000000000004</v>
      </c>
      <c r="AO118" s="26">
        <f t="shared" si="105"/>
        <v>0.12439999999999996</v>
      </c>
      <c r="AP118" s="26">
        <f t="shared" si="105"/>
        <v>9.4999999999999973E-2</v>
      </c>
      <c r="AQ118" s="26">
        <f t="shared" si="105"/>
        <v>0.18869999999999998</v>
      </c>
      <c r="AR118" s="26">
        <f t="shared" si="105"/>
        <v>9.4999999999999973E-2</v>
      </c>
      <c r="AS118" s="26">
        <f t="shared" si="105"/>
        <v>0.11570000000000003</v>
      </c>
      <c r="AT118" s="26">
        <f t="shared" si="105"/>
        <v>0.13690000000000002</v>
      </c>
      <c r="AU118" s="26">
        <f t="shared" si="105"/>
        <v>0.18769999999999998</v>
      </c>
      <c r="AV118" s="26">
        <f t="shared" si="105"/>
        <v>0.1835</v>
      </c>
      <c r="AW118" s="26">
        <f t="shared" si="105"/>
        <v>0.18910000000000005</v>
      </c>
      <c r="AX118" s="26">
        <f t="shared" si="105"/>
        <v>0.20079999999999998</v>
      </c>
      <c r="AY118" s="26">
        <f t="shared" si="105"/>
        <v>0.17500000000000004</v>
      </c>
      <c r="AZ118" s="26">
        <f t="shared" si="105"/>
        <v>0.11140000000000005</v>
      </c>
      <c r="BA118" s="26">
        <f t="shared" si="105"/>
        <v>0.11360000000000003</v>
      </c>
      <c r="BB118" s="26">
        <f t="shared" si="105"/>
        <v>0.11450000000000005</v>
      </c>
      <c r="BC118" s="26">
        <f t="shared" si="105"/>
        <v>9.4999999999999973E-2</v>
      </c>
      <c r="BD118" s="26">
        <f t="shared" si="105"/>
        <v>0.12250000000000005</v>
      </c>
      <c r="BE118" s="26">
        <f t="shared" si="105"/>
        <v>0.14470000000000005</v>
      </c>
      <c r="BF118" s="26">
        <f t="shared" si="105"/>
        <v>9.8899999999999988E-2</v>
      </c>
      <c r="BG118" s="26">
        <f t="shared" si="105"/>
        <v>0.15539999999999998</v>
      </c>
      <c r="BH118" s="26">
        <f t="shared" si="105"/>
        <v>0.16969999999999996</v>
      </c>
      <c r="BI118" s="26">
        <f t="shared" si="105"/>
        <v>0.18779999999999997</v>
      </c>
      <c r="BJ118" s="26">
        <f t="shared" si="105"/>
        <v>0.11580000000000001</v>
      </c>
      <c r="BK118" s="26">
        <f t="shared" si="105"/>
        <v>9.8799999999999999E-2</v>
      </c>
      <c r="BL118" s="26">
        <f t="shared" si="105"/>
        <v>0.19079999999999997</v>
      </c>
      <c r="BM118" s="26">
        <f t="shared" si="105"/>
        <v>0.18579999999999997</v>
      </c>
      <c r="BN118" s="26">
        <f t="shared" si="105"/>
        <v>0.12980000000000003</v>
      </c>
      <c r="BO118" s="26">
        <f t="shared" ref="BO118:DZ118" si="106">1-BO111</f>
        <v>0.14649999999999996</v>
      </c>
      <c r="BP118" s="26">
        <f t="shared" si="106"/>
        <v>0.18999999999999995</v>
      </c>
      <c r="BQ118" s="26">
        <f t="shared" si="106"/>
        <v>0.11699999999999999</v>
      </c>
      <c r="BR118" s="26">
        <f t="shared" si="106"/>
        <v>0.12419999999999998</v>
      </c>
      <c r="BS118" s="26">
        <f t="shared" si="106"/>
        <v>0.14939999999999998</v>
      </c>
      <c r="BT118" s="26">
        <f t="shared" si="106"/>
        <v>0.17479999999999996</v>
      </c>
      <c r="BU118" s="26">
        <f t="shared" si="106"/>
        <v>0.17549999999999999</v>
      </c>
      <c r="BV118" s="26">
        <f t="shared" si="106"/>
        <v>0.14780000000000004</v>
      </c>
      <c r="BW118" s="26">
        <f t="shared" si="106"/>
        <v>0.1381</v>
      </c>
      <c r="BX118" s="26">
        <f t="shared" si="106"/>
        <v>0.19830000000000003</v>
      </c>
      <c r="BY118" s="26">
        <f t="shared" si="106"/>
        <v>0.17269999999999996</v>
      </c>
      <c r="BZ118" s="26">
        <f t="shared" si="106"/>
        <v>0.19030000000000002</v>
      </c>
      <c r="CA118" s="26">
        <f t="shared" si="106"/>
        <v>0.19299999999999995</v>
      </c>
      <c r="CB118" s="26">
        <f t="shared" si="106"/>
        <v>9.4999999999999973E-2</v>
      </c>
      <c r="CC118" s="26">
        <f t="shared" si="106"/>
        <v>0.19259999999999999</v>
      </c>
      <c r="CD118" s="26">
        <f t="shared" si="106"/>
        <v>0.20040000000000002</v>
      </c>
      <c r="CE118" s="26">
        <f t="shared" si="106"/>
        <v>0.19369999999999998</v>
      </c>
      <c r="CF118" s="26">
        <f t="shared" si="106"/>
        <v>0.19630000000000003</v>
      </c>
      <c r="CG118" s="26">
        <f t="shared" si="106"/>
        <v>0.18989999999999996</v>
      </c>
      <c r="CH118" s="26">
        <f t="shared" si="106"/>
        <v>0.19650000000000001</v>
      </c>
      <c r="CI118" s="26">
        <f t="shared" si="106"/>
        <v>0.16620000000000001</v>
      </c>
      <c r="CJ118" s="26">
        <f t="shared" si="106"/>
        <v>0.15669999999999995</v>
      </c>
      <c r="CK118" s="26">
        <f t="shared" si="106"/>
        <v>0.11909999999999998</v>
      </c>
      <c r="CL118" s="26">
        <f t="shared" si="106"/>
        <v>0.14559999999999995</v>
      </c>
      <c r="CM118" s="26">
        <f t="shared" si="106"/>
        <v>0.16200000000000003</v>
      </c>
      <c r="CN118" s="26">
        <f t="shared" si="106"/>
        <v>9.4999999999999973E-2</v>
      </c>
      <c r="CO118" s="26">
        <f t="shared" si="106"/>
        <v>0.10799999999999998</v>
      </c>
      <c r="CP118" s="26">
        <f t="shared" si="106"/>
        <v>0.1552</v>
      </c>
      <c r="CQ118" s="26">
        <f t="shared" si="106"/>
        <v>0.15739999999999998</v>
      </c>
      <c r="CR118" s="26">
        <f t="shared" si="106"/>
        <v>0.19179999999999997</v>
      </c>
      <c r="CS118" s="26">
        <f t="shared" si="106"/>
        <v>0.18010000000000004</v>
      </c>
      <c r="CT118" s="26">
        <f t="shared" si="106"/>
        <v>0.19650000000000001</v>
      </c>
      <c r="CU118" s="26">
        <f t="shared" si="106"/>
        <v>0.17569999999999997</v>
      </c>
      <c r="CV118" s="26">
        <f t="shared" si="106"/>
        <v>0.20079999999999998</v>
      </c>
      <c r="CW118" s="26">
        <f t="shared" si="106"/>
        <v>0.19120000000000004</v>
      </c>
      <c r="CX118" s="26">
        <f t="shared" si="106"/>
        <v>0.17359999999999998</v>
      </c>
      <c r="CY118" s="26">
        <f t="shared" si="106"/>
        <v>0.20079999999999998</v>
      </c>
      <c r="CZ118" s="26">
        <f t="shared" si="106"/>
        <v>0.13749999999999996</v>
      </c>
      <c r="DA118" s="26">
        <f t="shared" si="106"/>
        <v>0.19140000000000001</v>
      </c>
      <c r="DB118" s="26">
        <f t="shared" si="106"/>
        <v>0.18420000000000003</v>
      </c>
      <c r="DC118" s="26">
        <f t="shared" si="106"/>
        <v>0.19389999999999996</v>
      </c>
      <c r="DD118" s="26">
        <f t="shared" si="106"/>
        <v>0.19350000000000001</v>
      </c>
      <c r="DE118" s="26">
        <f t="shared" si="106"/>
        <v>0.17649999999999999</v>
      </c>
      <c r="DF118" s="26">
        <f t="shared" si="106"/>
        <v>0.10189999999999999</v>
      </c>
      <c r="DG118" s="26">
        <f t="shared" si="106"/>
        <v>0.19810000000000005</v>
      </c>
      <c r="DH118" s="26">
        <f t="shared" si="106"/>
        <v>0.13770000000000004</v>
      </c>
      <c r="DI118" s="26">
        <f t="shared" si="106"/>
        <v>0.13460000000000005</v>
      </c>
      <c r="DJ118" s="26">
        <f t="shared" si="106"/>
        <v>0.16769999999999996</v>
      </c>
      <c r="DK118" s="26">
        <f t="shared" si="106"/>
        <v>0.17420000000000002</v>
      </c>
      <c r="DL118" s="26">
        <f t="shared" si="106"/>
        <v>0.11839999999999995</v>
      </c>
      <c r="DM118" s="26">
        <f t="shared" si="106"/>
        <v>0.18689999999999996</v>
      </c>
      <c r="DN118" s="26">
        <f t="shared" si="106"/>
        <v>0.14300000000000002</v>
      </c>
      <c r="DO118" s="26">
        <f t="shared" si="106"/>
        <v>0.13180000000000003</v>
      </c>
      <c r="DP118" s="26">
        <f t="shared" si="106"/>
        <v>0.19089999999999996</v>
      </c>
      <c r="DQ118" s="26">
        <f t="shared" si="106"/>
        <v>0.16779999999999995</v>
      </c>
      <c r="DR118" s="26">
        <f t="shared" si="106"/>
        <v>0.14339999999999997</v>
      </c>
      <c r="DS118" s="26">
        <f t="shared" si="106"/>
        <v>0.16390000000000005</v>
      </c>
      <c r="DT118" s="26">
        <f t="shared" si="106"/>
        <v>0.19330000000000003</v>
      </c>
      <c r="DU118" s="26">
        <f t="shared" si="106"/>
        <v>0.17900000000000005</v>
      </c>
      <c r="DV118" s="26">
        <f t="shared" si="106"/>
        <v>0.18979999999999997</v>
      </c>
      <c r="DW118" s="26">
        <f t="shared" si="106"/>
        <v>0.18120000000000003</v>
      </c>
      <c r="DX118" s="26">
        <f t="shared" si="106"/>
        <v>0.19320000000000004</v>
      </c>
      <c r="DY118" s="26">
        <f t="shared" si="106"/>
        <v>0.1825</v>
      </c>
      <c r="DZ118" s="26">
        <f t="shared" si="106"/>
        <v>0.1613</v>
      </c>
      <c r="EA118" s="26">
        <f t="shared" ref="EA118:FX118" si="107">1-EA111</f>
        <v>0.16890000000000005</v>
      </c>
      <c r="EB118" s="26">
        <f t="shared" si="107"/>
        <v>0.17020000000000002</v>
      </c>
      <c r="EC118" s="26">
        <f t="shared" si="107"/>
        <v>0.18320000000000003</v>
      </c>
      <c r="ED118" s="26">
        <f t="shared" si="107"/>
        <v>0.14000000000000001</v>
      </c>
      <c r="EE118" s="26">
        <f t="shared" si="107"/>
        <v>0.19140000000000001</v>
      </c>
      <c r="EF118" s="26">
        <f t="shared" si="107"/>
        <v>0.14149999999999996</v>
      </c>
      <c r="EG118" s="26">
        <f t="shared" si="107"/>
        <v>0.18520000000000003</v>
      </c>
      <c r="EH118" s="26">
        <f t="shared" si="107"/>
        <v>0.18869999999999998</v>
      </c>
      <c r="EI118" s="26">
        <f t="shared" si="107"/>
        <v>0.10699999999999998</v>
      </c>
      <c r="EJ118" s="26">
        <f t="shared" si="107"/>
        <v>0.11270000000000002</v>
      </c>
      <c r="EK118" s="26">
        <f t="shared" si="107"/>
        <v>0.16669999999999996</v>
      </c>
      <c r="EL118" s="26">
        <f t="shared" si="107"/>
        <v>0.17390000000000005</v>
      </c>
      <c r="EM118" s="26">
        <f t="shared" si="107"/>
        <v>0.1754</v>
      </c>
      <c r="EN118" s="26">
        <f t="shared" si="107"/>
        <v>0.15410000000000001</v>
      </c>
      <c r="EO118" s="26">
        <f t="shared" si="107"/>
        <v>0.1794</v>
      </c>
      <c r="EP118" s="26">
        <f t="shared" si="107"/>
        <v>0.17810000000000004</v>
      </c>
      <c r="EQ118" s="26">
        <f t="shared" si="107"/>
        <v>0.13439999999999996</v>
      </c>
      <c r="ER118" s="26">
        <f t="shared" si="107"/>
        <v>0.18320000000000003</v>
      </c>
      <c r="ES118" s="26">
        <f t="shared" si="107"/>
        <v>0.19399999999999995</v>
      </c>
      <c r="ET118" s="26">
        <f t="shared" si="107"/>
        <v>0.1895</v>
      </c>
      <c r="EU118" s="26">
        <f t="shared" si="107"/>
        <v>0.16920000000000002</v>
      </c>
      <c r="EV118" s="26">
        <f t="shared" si="107"/>
        <v>0.19879999999999998</v>
      </c>
      <c r="EW118" s="26">
        <f t="shared" si="107"/>
        <v>0.16059999999999997</v>
      </c>
      <c r="EX118" s="26">
        <f t="shared" si="107"/>
        <v>0.18999999999999995</v>
      </c>
      <c r="EY118" s="26">
        <f t="shared" si="107"/>
        <v>0.16390000000000005</v>
      </c>
      <c r="EZ118" s="26">
        <f t="shared" si="107"/>
        <v>0.19450000000000001</v>
      </c>
      <c r="FA118" s="26">
        <f t="shared" si="107"/>
        <v>0.13090000000000002</v>
      </c>
      <c r="FB118" s="26">
        <f t="shared" si="107"/>
        <v>0.18110000000000004</v>
      </c>
      <c r="FC118" s="26">
        <f t="shared" si="107"/>
        <v>0.13680000000000003</v>
      </c>
      <c r="FD118" s="26">
        <f t="shared" si="107"/>
        <v>0.1794</v>
      </c>
      <c r="FE118" s="26">
        <f t="shared" si="107"/>
        <v>0.19710000000000005</v>
      </c>
      <c r="FF118" s="26">
        <f t="shared" si="107"/>
        <v>0.18959999999999999</v>
      </c>
      <c r="FG118" s="26">
        <f t="shared" si="107"/>
        <v>0.19579999999999997</v>
      </c>
      <c r="FH118" s="26">
        <f t="shared" si="107"/>
        <v>0.19789999999999996</v>
      </c>
      <c r="FI118" s="26">
        <f t="shared" si="107"/>
        <v>0.13890000000000002</v>
      </c>
      <c r="FJ118" s="26">
        <f t="shared" si="107"/>
        <v>0.13819999999999999</v>
      </c>
      <c r="FK118" s="26">
        <f t="shared" si="107"/>
        <v>0.13560000000000005</v>
      </c>
      <c r="FL118" s="26">
        <f t="shared" si="107"/>
        <v>0.11560000000000004</v>
      </c>
      <c r="FM118" s="26">
        <f t="shared" si="107"/>
        <v>0.12890000000000001</v>
      </c>
      <c r="FN118" s="26">
        <f t="shared" si="107"/>
        <v>0.1018</v>
      </c>
      <c r="FO118" s="26">
        <f t="shared" si="107"/>
        <v>0.15339999999999998</v>
      </c>
      <c r="FP118" s="26">
        <f t="shared" si="107"/>
        <v>0.13670000000000004</v>
      </c>
      <c r="FQ118" s="26">
        <f t="shared" si="107"/>
        <v>0.1593</v>
      </c>
      <c r="FR118" s="26">
        <f t="shared" si="107"/>
        <v>0.1925</v>
      </c>
      <c r="FS118" s="26">
        <f t="shared" si="107"/>
        <v>0.19020000000000004</v>
      </c>
      <c r="FT118" s="26">
        <f t="shared" si="107"/>
        <v>0.19899999999999995</v>
      </c>
      <c r="FU118" s="26">
        <f t="shared" si="107"/>
        <v>0.1623</v>
      </c>
      <c r="FV118" s="26">
        <f t="shared" si="107"/>
        <v>0.16639999999999999</v>
      </c>
      <c r="FW118" s="26">
        <f t="shared" si="107"/>
        <v>0.19110000000000005</v>
      </c>
      <c r="FX118" s="26">
        <f t="shared" si="107"/>
        <v>0.19999999999999996</v>
      </c>
      <c r="FY118" s="26"/>
      <c r="FZ118" s="55"/>
      <c r="GA118" s="55"/>
      <c r="GB118" s="55"/>
      <c r="GC118" s="55"/>
      <c r="GD118" s="55"/>
      <c r="GE118" s="9"/>
    </row>
    <row r="119" spans="1:187" x14ac:dyDescent="0.2">
      <c r="A119" s="8" t="s">
        <v>610</v>
      </c>
      <c r="B119" s="54" t="s">
        <v>611</v>
      </c>
      <c r="C119" s="26">
        <f t="shared" ref="C119:BN119" si="108">C109</f>
        <v>1.0297000000000001</v>
      </c>
      <c r="D119" s="26">
        <f t="shared" si="108"/>
        <v>1.0297000000000001</v>
      </c>
      <c r="E119" s="26">
        <f t="shared" si="108"/>
        <v>1.0297000000000001</v>
      </c>
      <c r="F119" s="26">
        <f t="shared" si="108"/>
        <v>1.0297000000000001</v>
      </c>
      <c r="G119" s="26">
        <f t="shared" si="108"/>
        <v>1.1185</v>
      </c>
      <c r="H119" s="26">
        <f t="shared" si="108"/>
        <v>1.1213</v>
      </c>
      <c r="I119" s="26">
        <f t="shared" si="108"/>
        <v>1.0297000000000001</v>
      </c>
      <c r="J119" s="26">
        <f t="shared" si="108"/>
        <v>1.0513999999999999</v>
      </c>
      <c r="K119" s="26">
        <f t="shared" si="108"/>
        <v>1.5206999999999999</v>
      </c>
      <c r="L119" s="26">
        <f t="shared" si="108"/>
        <v>1.0488</v>
      </c>
      <c r="M119" s="26">
        <f t="shared" si="108"/>
        <v>1.1039000000000001</v>
      </c>
      <c r="N119" s="26">
        <f t="shared" si="108"/>
        <v>1.0297000000000001</v>
      </c>
      <c r="O119" s="26">
        <f t="shared" si="108"/>
        <v>1.0297000000000001</v>
      </c>
      <c r="P119" s="26">
        <f t="shared" si="108"/>
        <v>1.7432000000000001</v>
      </c>
      <c r="Q119" s="26">
        <f t="shared" si="108"/>
        <v>1.0297000000000001</v>
      </c>
      <c r="R119" s="26">
        <f t="shared" si="108"/>
        <v>1.0612999999999999</v>
      </c>
      <c r="S119" s="26">
        <f t="shared" si="108"/>
        <v>1.0844</v>
      </c>
      <c r="T119" s="26">
        <f t="shared" si="108"/>
        <v>2.0272000000000001</v>
      </c>
      <c r="U119" s="26">
        <f t="shared" si="108"/>
        <v>2.3788999999999998</v>
      </c>
      <c r="V119" s="26">
        <f t="shared" si="108"/>
        <v>1.5172000000000001</v>
      </c>
      <c r="W119" s="26">
        <f t="shared" si="108"/>
        <v>2.2766000000000002</v>
      </c>
      <c r="X119" s="26">
        <f t="shared" si="108"/>
        <v>2.3957999999999999</v>
      </c>
      <c r="Y119" s="26">
        <f t="shared" si="108"/>
        <v>1.0524</v>
      </c>
      <c r="Z119" s="26">
        <f t="shared" si="108"/>
        <v>1.6691</v>
      </c>
      <c r="AA119" s="26">
        <f t="shared" si="108"/>
        <v>1.0297000000000001</v>
      </c>
      <c r="AB119" s="26">
        <f t="shared" si="108"/>
        <v>1.0297000000000001</v>
      </c>
      <c r="AC119" s="26">
        <f t="shared" si="108"/>
        <v>1.121</v>
      </c>
      <c r="AD119" s="26">
        <f t="shared" si="108"/>
        <v>1.1025</v>
      </c>
      <c r="AE119" s="26">
        <f t="shared" si="108"/>
        <v>2.1749999999999998</v>
      </c>
      <c r="AF119" s="26">
        <f t="shared" si="108"/>
        <v>1.8861000000000001</v>
      </c>
      <c r="AG119" s="26">
        <f t="shared" si="108"/>
        <v>1.1779999999999999</v>
      </c>
      <c r="AH119" s="26">
        <f t="shared" si="108"/>
        <v>1.1173</v>
      </c>
      <c r="AI119" s="26">
        <f t="shared" si="108"/>
        <v>1.4028</v>
      </c>
      <c r="AJ119" s="26">
        <f t="shared" si="108"/>
        <v>1.897</v>
      </c>
      <c r="AK119" s="26">
        <f t="shared" si="108"/>
        <v>1.7372000000000001</v>
      </c>
      <c r="AL119" s="26">
        <f t="shared" si="108"/>
        <v>1.5407999999999999</v>
      </c>
      <c r="AM119" s="26">
        <f t="shared" si="108"/>
        <v>1.2390000000000001</v>
      </c>
      <c r="AN119" s="26">
        <f t="shared" si="108"/>
        <v>1.3819999999999999</v>
      </c>
      <c r="AO119" s="26">
        <f t="shared" si="108"/>
        <v>1.0306</v>
      </c>
      <c r="AP119" s="26">
        <f t="shared" si="108"/>
        <v>1.0297000000000001</v>
      </c>
      <c r="AQ119" s="26">
        <f t="shared" si="108"/>
        <v>1.6838</v>
      </c>
      <c r="AR119" s="26">
        <f t="shared" si="108"/>
        <v>1.0297000000000001</v>
      </c>
      <c r="AS119" s="26">
        <f t="shared" si="108"/>
        <v>1.0297000000000001</v>
      </c>
      <c r="AT119" s="26">
        <f t="shared" si="108"/>
        <v>1.0530999999999999</v>
      </c>
      <c r="AU119" s="26">
        <f t="shared" si="108"/>
        <v>1.6273</v>
      </c>
      <c r="AV119" s="26">
        <f t="shared" si="108"/>
        <v>1.4718</v>
      </c>
      <c r="AW119" s="26">
        <f t="shared" si="108"/>
        <v>1.7093</v>
      </c>
      <c r="AX119" s="26">
        <f t="shared" si="108"/>
        <v>2.3957999999999999</v>
      </c>
      <c r="AY119" s="26">
        <f t="shared" si="108"/>
        <v>1.2444</v>
      </c>
      <c r="AZ119" s="26">
        <f t="shared" si="108"/>
        <v>1.0297000000000001</v>
      </c>
      <c r="BA119" s="26">
        <f t="shared" si="108"/>
        <v>1.0297000000000001</v>
      </c>
      <c r="BB119" s="26">
        <f t="shared" si="108"/>
        <v>1.0297000000000001</v>
      </c>
      <c r="BC119" s="26">
        <f t="shared" si="108"/>
        <v>1.0297000000000001</v>
      </c>
      <c r="BD119" s="26">
        <f t="shared" si="108"/>
        <v>1.0297000000000001</v>
      </c>
      <c r="BE119" s="26">
        <f t="shared" si="108"/>
        <v>1.0996999999999999</v>
      </c>
      <c r="BF119" s="26">
        <f t="shared" si="108"/>
        <v>1.0297000000000001</v>
      </c>
      <c r="BG119" s="26">
        <f t="shared" si="108"/>
        <v>1.1182000000000001</v>
      </c>
      <c r="BH119" s="26">
        <f t="shared" si="108"/>
        <v>1.2039</v>
      </c>
      <c r="BI119" s="26">
        <f t="shared" si="108"/>
        <v>1.6333</v>
      </c>
      <c r="BJ119" s="26">
        <f t="shared" si="108"/>
        <v>1.0297000000000001</v>
      </c>
      <c r="BK119" s="26">
        <f t="shared" si="108"/>
        <v>1.0297000000000001</v>
      </c>
      <c r="BL119" s="26">
        <f t="shared" si="108"/>
        <v>1.8051999999999999</v>
      </c>
      <c r="BM119" s="26">
        <f t="shared" si="108"/>
        <v>1.5308999999999999</v>
      </c>
      <c r="BN119" s="26">
        <f t="shared" si="108"/>
        <v>1.0357000000000001</v>
      </c>
      <c r="BO119" s="26">
        <f t="shared" ref="BO119:DZ119" si="109">BO109</f>
        <v>1.1028</v>
      </c>
      <c r="BP119" s="26">
        <f t="shared" si="109"/>
        <v>1.7639</v>
      </c>
      <c r="BQ119" s="26">
        <f t="shared" si="109"/>
        <v>1.0297000000000001</v>
      </c>
      <c r="BR119" s="26">
        <f t="shared" si="109"/>
        <v>1.0305</v>
      </c>
      <c r="BS119" s="26">
        <f t="shared" si="109"/>
        <v>1.1077999999999999</v>
      </c>
      <c r="BT119" s="26">
        <f t="shared" si="109"/>
        <v>1.2381</v>
      </c>
      <c r="BU119" s="26">
        <f t="shared" si="109"/>
        <v>1.2612000000000001</v>
      </c>
      <c r="BV119" s="26">
        <f t="shared" si="109"/>
        <v>1.1051</v>
      </c>
      <c r="BW119" s="26">
        <f t="shared" si="109"/>
        <v>1.0657000000000001</v>
      </c>
      <c r="BX119" s="26">
        <f t="shared" si="109"/>
        <v>2.2505999999999999</v>
      </c>
      <c r="BY119" s="26">
        <f t="shared" si="109"/>
        <v>1.2241</v>
      </c>
      <c r="BZ119" s="26">
        <f t="shared" si="109"/>
        <v>1.7811999999999999</v>
      </c>
      <c r="CA119" s="26">
        <f t="shared" si="109"/>
        <v>1.9361999999999999</v>
      </c>
      <c r="CB119" s="26">
        <f t="shared" si="109"/>
        <v>1.0297000000000001</v>
      </c>
      <c r="CC119" s="26">
        <f t="shared" si="109"/>
        <v>1.9125000000000001</v>
      </c>
      <c r="CD119" s="26">
        <f t="shared" si="109"/>
        <v>2.3759000000000001</v>
      </c>
      <c r="CE119" s="26">
        <f t="shared" si="109"/>
        <v>1.9782999999999999</v>
      </c>
      <c r="CF119" s="26">
        <f t="shared" si="109"/>
        <v>2.1343999999999999</v>
      </c>
      <c r="CG119" s="26">
        <f t="shared" si="109"/>
        <v>1.7563</v>
      </c>
      <c r="CH119" s="26">
        <f t="shared" si="109"/>
        <v>2.1457000000000002</v>
      </c>
      <c r="CI119" s="26">
        <f t="shared" si="109"/>
        <v>1.1811</v>
      </c>
      <c r="CJ119" s="26">
        <f t="shared" si="109"/>
        <v>1.1205000000000001</v>
      </c>
      <c r="CK119" s="26">
        <f t="shared" si="109"/>
        <v>1.0297000000000001</v>
      </c>
      <c r="CL119" s="26">
        <f t="shared" si="109"/>
        <v>1.1012</v>
      </c>
      <c r="CM119" s="26">
        <f t="shared" si="109"/>
        <v>1.1529</v>
      </c>
      <c r="CN119" s="26">
        <f t="shared" si="109"/>
        <v>1.0297000000000001</v>
      </c>
      <c r="CO119" s="26">
        <f t="shared" si="109"/>
        <v>1.0297000000000001</v>
      </c>
      <c r="CP119" s="26">
        <f t="shared" si="109"/>
        <v>1.1178999999999999</v>
      </c>
      <c r="CQ119" s="26">
        <f t="shared" si="109"/>
        <v>1.1223000000000001</v>
      </c>
      <c r="CR119" s="26">
        <f t="shared" si="109"/>
        <v>1.8673</v>
      </c>
      <c r="CS119" s="26">
        <f t="shared" si="109"/>
        <v>1.3812</v>
      </c>
      <c r="CT119" s="26">
        <f t="shared" si="109"/>
        <v>2.1423000000000001</v>
      </c>
      <c r="CU119" s="26">
        <f t="shared" si="109"/>
        <v>1.2666999999999999</v>
      </c>
      <c r="CV119" s="26">
        <f t="shared" si="109"/>
        <v>2.3957999999999999</v>
      </c>
      <c r="CW119" s="26">
        <f t="shared" si="109"/>
        <v>1.8297000000000001</v>
      </c>
      <c r="CX119" s="26">
        <f t="shared" si="109"/>
        <v>1.2298</v>
      </c>
      <c r="CY119" s="26">
        <f t="shared" si="109"/>
        <v>2.3957999999999999</v>
      </c>
      <c r="CZ119" s="26">
        <f t="shared" si="109"/>
        <v>1.0589</v>
      </c>
      <c r="DA119" s="26">
        <f t="shared" si="109"/>
        <v>1.841</v>
      </c>
      <c r="DB119" s="26">
        <f t="shared" si="109"/>
        <v>1.4904999999999999</v>
      </c>
      <c r="DC119" s="26">
        <f t="shared" si="109"/>
        <v>1.9896</v>
      </c>
      <c r="DD119" s="26">
        <f t="shared" si="109"/>
        <v>1.9659</v>
      </c>
      <c r="DE119" s="26">
        <f t="shared" si="109"/>
        <v>1.2863</v>
      </c>
      <c r="DF119" s="26">
        <f t="shared" si="109"/>
        <v>1.0297000000000001</v>
      </c>
      <c r="DG119" s="26">
        <f t="shared" si="109"/>
        <v>2.2366999999999999</v>
      </c>
      <c r="DH119" s="26">
        <f t="shared" si="109"/>
        <v>1.0615000000000001</v>
      </c>
      <c r="DI119" s="26">
        <f t="shared" si="109"/>
        <v>1.0468</v>
      </c>
      <c r="DJ119" s="26">
        <f t="shared" si="109"/>
        <v>1.1909000000000001</v>
      </c>
      <c r="DK119" s="26">
        <f t="shared" si="109"/>
        <v>1.2339</v>
      </c>
      <c r="DL119" s="26">
        <f t="shared" si="109"/>
        <v>1.0297000000000001</v>
      </c>
      <c r="DM119" s="26">
        <f t="shared" si="109"/>
        <v>1.6521999999999999</v>
      </c>
      <c r="DN119" s="26">
        <f t="shared" si="109"/>
        <v>1.0967</v>
      </c>
      <c r="DO119" s="26">
        <f t="shared" si="109"/>
        <v>1.0391999999999999</v>
      </c>
      <c r="DP119" s="26">
        <f t="shared" si="109"/>
        <v>1.8112999999999999</v>
      </c>
      <c r="DQ119" s="26">
        <f t="shared" si="109"/>
        <v>1.1913</v>
      </c>
      <c r="DR119" s="26">
        <f t="shared" si="109"/>
        <v>1.0973999999999999</v>
      </c>
      <c r="DS119" s="26">
        <f t="shared" si="109"/>
        <v>1.1654</v>
      </c>
      <c r="DT119" s="26">
        <f t="shared" si="109"/>
        <v>1.9557</v>
      </c>
      <c r="DU119" s="26">
        <f t="shared" si="109"/>
        <v>1.3517999999999999</v>
      </c>
      <c r="DV119" s="26">
        <f t="shared" si="109"/>
        <v>1.7468999999999999</v>
      </c>
      <c r="DW119" s="26">
        <f t="shared" si="109"/>
        <v>1.4106000000000001</v>
      </c>
      <c r="DX119" s="26">
        <f t="shared" si="109"/>
        <v>1.9508000000000001</v>
      </c>
      <c r="DY119" s="26">
        <f t="shared" si="109"/>
        <v>1.4444999999999999</v>
      </c>
      <c r="DZ119" s="26">
        <f t="shared" si="109"/>
        <v>1.1483000000000001</v>
      </c>
      <c r="EA119" s="26">
        <f t="shared" ref="EA119:FX119" si="110">EA109</f>
        <v>1.1991000000000001</v>
      </c>
      <c r="EB119" s="26">
        <f t="shared" si="110"/>
        <v>1.2077</v>
      </c>
      <c r="EC119" s="26">
        <f t="shared" si="110"/>
        <v>1.4642999999999999</v>
      </c>
      <c r="ED119" s="26">
        <f t="shared" si="110"/>
        <v>1.0862000000000001</v>
      </c>
      <c r="EE119" s="26">
        <f t="shared" si="110"/>
        <v>1.8431999999999999</v>
      </c>
      <c r="EF119" s="26">
        <f t="shared" si="110"/>
        <v>1.0941000000000001</v>
      </c>
      <c r="EG119" s="26">
        <f t="shared" si="110"/>
        <v>1.5166999999999999</v>
      </c>
      <c r="EH119" s="26">
        <f t="shared" si="110"/>
        <v>1.6838</v>
      </c>
      <c r="EI119" s="26">
        <f t="shared" si="110"/>
        <v>1.0297000000000001</v>
      </c>
      <c r="EJ119" s="26">
        <f t="shared" si="110"/>
        <v>1.0297000000000001</v>
      </c>
      <c r="EK119" s="26">
        <f t="shared" si="110"/>
        <v>1.1843999999999999</v>
      </c>
      <c r="EL119" s="26">
        <f t="shared" si="110"/>
        <v>1.232</v>
      </c>
      <c r="EM119" s="26">
        <f t="shared" si="110"/>
        <v>1.2593000000000001</v>
      </c>
      <c r="EN119" s="26">
        <f t="shared" si="110"/>
        <v>1.1158999999999999</v>
      </c>
      <c r="EO119" s="26">
        <f t="shared" si="110"/>
        <v>1.3624000000000001</v>
      </c>
      <c r="EP119" s="26">
        <f t="shared" si="110"/>
        <v>1.3292999999999999</v>
      </c>
      <c r="EQ119" s="26">
        <f t="shared" si="110"/>
        <v>1.0465</v>
      </c>
      <c r="ER119" s="26">
        <f t="shared" si="110"/>
        <v>1.4636</v>
      </c>
      <c r="ES119" s="26">
        <f t="shared" si="110"/>
        <v>1.9963</v>
      </c>
      <c r="ET119" s="26">
        <f t="shared" si="110"/>
        <v>1.9471000000000001</v>
      </c>
      <c r="EU119" s="26">
        <f t="shared" si="110"/>
        <v>1.2004999999999999</v>
      </c>
      <c r="EV119" s="26">
        <f t="shared" si="110"/>
        <v>2.2791999999999999</v>
      </c>
      <c r="EW119" s="26">
        <f t="shared" si="110"/>
        <v>1.1436999999999999</v>
      </c>
      <c r="EX119" s="26">
        <f t="shared" si="110"/>
        <v>1.7594000000000001</v>
      </c>
      <c r="EY119" s="26">
        <f t="shared" si="110"/>
        <v>1.1655</v>
      </c>
      <c r="EZ119" s="26">
        <f t="shared" si="110"/>
        <v>2.0253000000000001</v>
      </c>
      <c r="FA119" s="26">
        <f t="shared" si="110"/>
        <v>1.0367</v>
      </c>
      <c r="FB119" s="26">
        <f t="shared" si="110"/>
        <v>1.4092</v>
      </c>
      <c r="FC119" s="26">
        <f t="shared" si="110"/>
        <v>1.0529999999999999</v>
      </c>
      <c r="FD119" s="26">
        <f t="shared" si="110"/>
        <v>1.3631</v>
      </c>
      <c r="FE119" s="26">
        <f t="shared" si="110"/>
        <v>2.1814</v>
      </c>
      <c r="FF119" s="26">
        <f t="shared" si="110"/>
        <v>1.7353000000000001</v>
      </c>
      <c r="FG119" s="26">
        <f t="shared" si="110"/>
        <v>2.1023999999999998</v>
      </c>
      <c r="FH119" s="26">
        <f t="shared" si="110"/>
        <v>2.2239</v>
      </c>
      <c r="FI119" s="26">
        <f t="shared" si="110"/>
        <v>1.0742</v>
      </c>
      <c r="FJ119" s="26">
        <f t="shared" si="110"/>
        <v>1.0672999999999999</v>
      </c>
      <c r="FK119" s="26">
        <f t="shared" si="110"/>
        <v>1.0496000000000001</v>
      </c>
      <c r="FL119" s="26">
        <f t="shared" si="110"/>
        <v>1.0297000000000001</v>
      </c>
      <c r="FM119" s="26">
        <f t="shared" si="110"/>
        <v>1.0348999999999999</v>
      </c>
      <c r="FN119" s="26">
        <f t="shared" si="110"/>
        <v>1.0297000000000001</v>
      </c>
      <c r="FO119" s="26">
        <f t="shared" si="110"/>
        <v>1.1148</v>
      </c>
      <c r="FP119" s="26">
        <f t="shared" si="110"/>
        <v>1.0527</v>
      </c>
      <c r="FQ119" s="26">
        <f t="shared" si="110"/>
        <v>1.1348</v>
      </c>
      <c r="FR119" s="26">
        <f t="shared" si="110"/>
        <v>1.9106000000000001</v>
      </c>
      <c r="FS119" s="26">
        <f t="shared" si="110"/>
        <v>1.7714000000000001</v>
      </c>
      <c r="FT119" s="26">
        <f t="shared" si="110"/>
        <v>2.2896999999999998</v>
      </c>
      <c r="FU119" s="26">
        <f t="shared" si="110"/>
        <v>1.1551</v>
      </c>
      <c r="FV119" s="26">
        <f t="shared" si="110"/>
        <v>1.1819999999999999</v>
      </c>
      <c r="FW119" s="26">
        <f t="shared" si="110"/>
        <v>1.8282</v>
      </c>
      <c r="FX119" s="26">
        <f t="shared" si="110"/>
        <v>2.3502999999999998</v>
      </c>
      <c r="FY119" s="92"/>
      <c r="FZ119" s="86">
        <f>SUM(C119:FX119)</f>
        <v>251.20779999999999</v>
      </c>
      <c r="GA119" s="55"/>
      <c r="GB119" s="55"/>
      <c r="GC119" s="27"/>
      <c r="GD119" s="27"/>
      <c r="GE119" s="89"/>
    </row>
    <row r="120" spans="1:187" x14ac:dyDescent="0.2">
      <c r="A120" s="8" t="s">
        <v>612</v>
      </c>
      <c r="B120" s="13" t="s">
        <v>599</v>
      </c>
      <c r="C120" s="53">
        <f t="shared" ref="C120:BN120" si="111">ROUND(((C114*C115*C116)+(C118*C117))*C119,8)</f>
        <v>8584.9358354100004</v>
      </c>
      <c r="D120" s="53">
        <f t="shared" si="111"/>
        <v>8609.0582632000005</v>
      </c>
      <c r="E120" s="53">
        <f t="shared" si="111"/>
        <v>8513.4890696300008</v>
      </c>
      <c r="F120" s="53">
        <f t="shared" si="111"/>
        <v>8529.8794361399996</v>
      </c>
      <c r="G120" s="53">
        <f t="shared" si="111"/>
        <v>9193.4238842800005</v>
      </c>
      <c r="H120" s="53">
        <f t="shared" si="111"/>
        <v>9154.7810101899995</v>
      </c>
      <c r="I120" s="53">
        <f t="shared" si="111"/>
        <v>8523.3628016399998</v>
      </c>
      <c r="J120" s="53">
        <f t="shared" si="111"/>
        <v>8135.7949975000001</v>
      </c>
      <c r="K120" s="53">
        <f t="shared" si="111"/>
        <v>11527.045164609999</v>
      </c>
      <c r="L120" s="53">
        <f t="shared" si="111"/>
        <v>8822.7154458099994</v>
      </c>
      <c r="M120" s="53">
        <f t="shared" si="111"/>
        <v>9264.2238334899994</v>
      </c>
      <c r="N120" s="53">
        <f t="shared" si="111"/>
        <v>8861.6995358099994</v>
      </c>
      <c r="O120" s="53">
        <f t="shared" si="111"/>
        <v>8650.89099093</v>
      </c>
      <c r="P120" s="53">
        <f t="shared" si="111"/>
        <v>14219.20308166</v>
      </c>
      <c r="Q120" s="53">
        <f t="shared" si="111"/>
        <v>8732.1399088300004</v>
      </c>
      <c r="R120" s="53">
        <f t="shared" si="111"/>
        <v>8745.4361513599997</v>
      </c>
      <c r="S120" s="53">
        <f t="shared" si="111"/>
        <v>8731.3674994499997</v>
      </c>
      <c r="T120" s="53">
        <f t="shared" si="111"/>
        <v>15034.292881949999</v>
      </c>
      <c r="U120" s="53">
        <f t="shared" si="111"/>
        <v>17502.151608169999</v>
      </c>
      <c r="V120" s="53">
        <f t="shared" si="111"/>
        <v>11242.856077050001</v>
      </c>
      <c r="W120" s="53">
        <f t="shared" si="111"/>
        <v>16751.469369499999</v>
      </c>
      <c r="X120" s="53">
        <f t="shared" si="111"/>
        <v>17626.124326149999</v>
      </c>
      <c r="Y120" s="53">
        <f t="shared" si="111"/>
        <v>7770.5748048799996</v>
      </c>
      <c r="Z120" s="53">
        <f t="shared" si="111"/>
        <v>12101.89078951</v>
      </c>
      <c r="AA120" s="53">
        <f t="shared" si="111"/>
        <v>8680.3160580399999</v>
      </c>
      <c r="AB120" s="53">
        <f t="shared" si="111"/>
        <v>8874.6554985099992</v>
      </c>
      <c r="AC120" s="53">
        <f t="shared" si="111"/>
        <v>8948.8472700099992</v>
      </c>
      <c r="AD120" s="53">
        <f t="shared" si="111"/>
        <v>8684.7401194800004</v>
      </c>
      <c r="AE120" s="53">
        <f t="shared" si="111"/>
        <v>15920.885131589999</v>
      </c>
      <c r="AF120" s="53">
        <f t="shared" si="111"/>
        <v>14382.3931775</v>
      </c>
      <c r="AG120" s="53">
        <f t="shared" si="111"/>
        <v>9650.7753590499997</v>
      </c>
      <c r="AH120" s="53">
        <f t="shared" si="111"/>
        <v>8489.0528301699997</v>
      </c>
      <c r="AI120" s="53">
        <f t="shared" si="111"/>
        <v>10558.347895430001</v>
      </c>
      <c r="AJ120" s="53">
        <f t="shared" si="111"/>
        <v>14401.2871844</v>
      </c>
      <c r="AK120" s="53">
        <f t="shared" si="111"/>
        <v>12956.9874872</v>
      </c>
      <c r="AL120" s="53">
        <f t="shared" si="111"/>
        <v>11600.004973159999</v>
      </c>
      <c r="AM120" s="53">
        <f t="shared" si="111"/>
        <v>9401.7717734300004</v>
      </c>
      <c r="AN120" s="53">
        <f t="shared" si="111"/>
        <v>10749.14917758</v>
      </c>
      <c r="AO120" s="53">
        <f t="shared" si="111"/>
        <v>8374.9386191699996</v>
      </c>
      <c r="AP120" s="53">
        <f t="shared" si="111"/>
        <v>8745.0958715300003</v>
      </c>
      <c r="AQ120" s="53">
        <f t="shared" si="111"/>
        <v>13290.860851670001</v>
      </c>
      <c r="AR120" s="53">
        <f t="shared" si="111"/>
        <v>8738.6178901799994</v>
      </c>
      <c r="AS120" s="53">
        <f t="shared" si="111"/>
        <v>9177.2001330900002</v>
      </c>
      <c r="AT120" s="53">
        <f t="shared" si="111"/>
        <v>8874.9970102200004</v>
      </c>
      <c r="AU120" s="53">
        <f t="shared" si="111"/>
        <v>13278.653687489999</v>
      </c>
      <c r="AV120" s="53">
        <f t="shared" si="111"/>
        <v>11902.026914759999</v>
      </c>
      <c r="AW120" s="53">
        <f t="shared" si="111"/>
        <v>13838.219521270001</v>
      </c>
      <c r="AX120" s="53">
        <f t="shared" si="111"/>
        <v>18930.52950026</v>
      </c>
      <c r="AY120" s="53">
        <f t="shared" si="111"/>
        <v>10092.087079270001</v>
      </c>
      <c r="AZ120" s="53">
        <f t="shared" si="111"/>
        <v>8474.6326343199999</v>
      </c>
      <c r="BA120" s="53">
        <f t="shared" si="111"/>
        <v>8281.0276036600008</v>
      </c>
      <c r="BB120" s="53">
        <f t="shared" si="111"/>
        <v>8343.27134114</v>
      </c>
      <c r="BC120" s="53">
        <f t="shared" si="111"/>
        <v>8492.4545989199996</v>
      </c>
      <c r="BD120" s="53">
        <f t="shared" si="111"/>
        <v>8470.7479929000001</v>
      </c>
      <c r="BE120" s="53">
        <f t="shared" si="111"/>
        <v>8998.0513663000002</v>
      </c>
      <c r="BF120" s="53">
        <f t="shared" si="111"/>
        <v>8551.2045212600005</v>
      </c>
      <c r="BG120" s="53">
        <f t="shared" si="111"/>
        <v>9040.2932148599994</v>
      </c>
      <c r="BH120" s="53">
        <f t="shared" si="111"/>
        <v>9786.4892470100003</v>
      </c>
      <c r="BI120" s="53">
        <f t="shared" si="111"/>
        <v>12986.16868115</v>
      </c>
      <c r="BJ120" s="53">
        <f t="shared" si="111"/>
        <v>8601.0241347299998</v>
      </c>
      <c r="BK120" s="53">
        <f t="shared" si="111"/>
        <v>8493.3021049800009</v>
      </c>
      <c r="BL120" s="53">
        <f t="shared" si="111"/>
        <v>14193.942532970001</v>
      </c>
      <c r="BM120" s="53">
        <f t="shared" si="111"/>
        <v>12071.78855148</v>
      </c>
      <c r="BN120" s="53">
        <f t="shared" si="111"/>
        <v>8164.5371269699999</v>
      </c>
      <c r="BO120" s="53">
        <f t="shared" ref="BO120:DZ120" si="112">ROUND(((BO114*BO115*BO116)+(BO118*BO117))*BO119,8)</f>
        <v>8556.0029961399996</v>
      </c>
      <c r="BP120" s="53">
        <f t="shared" si="112"/>
        <v>13503.31139841</v>
      </c>
      <c r="BQ120" s="53">
        <f t="shared" si="112"/>
        <v>9111.0266588600007</v>
      </c>
      <c r="BR120" s="53">
        <f t="shared" si="112"/>
        <v>8455.9624059300004</v>
      </c>
      <c r="BS120" s="53">
        <f t="shared" si="112"/>
        <v>9096.1379479499992</v>
      </c>
      <c r="BT120" s="53">
        <f t="shared" si="112"/>
        <v>10275.71569408</v>
      </c>
      <c r="BU120" s="53">
        <f t="shared" si="112"/>
        <v>10480.45111013</v>
      </c>
      <c r="BV120" s="53">
        <f t="shared" si="112"/>
        <v>8919.4651518200008</v>
      </c>
      <c r="BW120" s="53">
        <f t="shared" si="112"/>
        <v>8800.2118865699995</v>
      </c>
      <c r="BX120" s="53">
        <f t="shared" si="112"/>
        <v>18366.876589700001</v>
      </c>
      <c r="BY120" s="53">
        <f t="shared" si="112"/>
        <v>9100.7110764699992</v>
      </c>
      <c r="BZ120" s="53">
        <f t="shared" si="112"/>
        <v>13043.76527862</v>
      </c>
      <c r="CA120" s="53">
        <f t="shared" si="112"/>
        <v>15240.897225180001</v>
      </c>
      <c r="CB120" s="53">
        <f t="shared" si="112"/>
        <v>8667.36009534</v>
      </c>
      <c r="CC120" s="53">
        <f t="shared" si="112"/>
        <v>13981.791360409999</v>
      </c>
      <c r="CD120" s="53">
        <f t="shared" si="112"/>
        <v>17097.217575400002</v>
      </c>
      <c r="CE120" s="53">
        <f t="shared" si="112"/>
        <v>14583.842427019999</v>
      </c>
      <c r="CF120" s="53">
        <f t="shared" si="112"/>
        <v>15266.637520640001</v>
      </c>
      <c r="CG120" s="53">
        <f t="shared" si="112"/>
        <v>12950.758763739999</v>
      </c>
      <c r="CH120" s="53">
        <f t="shared" si="112"/>
        <v>15814.76721946</v>
      </c>
      <c r="CI120" s="53">
        <f t="shared" si="112"/>
        <v>8737.5844539000009</v>
      </c>
      <c r="CJ120" s="53">
        <f t="shared" si="112"/>
        <v>9010.9533158199993</v>
      </c>
      <c r="CK120" s="53">
        <f t="shared" si="112"/>
        <v>8772.1917285500003</v>
      </c>
      <c r="CL120" s="53">
        <f t="shared" si="112"/>
        <v>9198.5717958900004</v>
      </c>
      <c r="CM120" s="53">
        <f t="shared" si="112"/>
        <v>9525.53762757</v>
      </c>
      <c r="CN120" s="53">
        <f t="shared" si="112"/>
        <v>8356.4169905800009</v>
      </c>
      <c r="CO120" s="53">
        <f t="shared" si="112"/>
        <v>8345.5869510499997</v>
      </c>
      <c r="CP120" s="53">
        <f t="shared" si="112"/>
        <v>9241.6839614799992</v>
      </c>
      <c r="CQ120" s="53">
        <f t="shared" si="112"/>
        <v>8866.6438202900008</v>
      </c>
      <c r="CR120" s="53">
        <f t="shared" si="112"/>
        <v>14166.06529952</v>
      </c>
      <c r="CS120" s="53">
        <f t="shared" si="112"/>
        <v>10561.86548</v>
      </c>
      <c r="CT120" s="53">
        <f t="shared" si="112"/>
        <v>15765.77583491</v>
      </c>
      <c r="CU120" s="53">
        <f t="shared" si="112"/>
        <v>8907.1203173100002</v>
      </c>
      <c r="CV120" s="53">
        <f t="shared" si="112"/>
        <v>16827.508913419999</v>
      </c>
      <c r="CW120" s="53">
        <f t="shared" si="112"/>
        <v>13881.679413309999</v>
      </c>
      <c r="CX120" s="53">
        <f t="shared" si="112"/>
        <v>9559.2703854200008</v>
      </c>
      <c r="CY120" s="53">
        <f t="shared" si="112"/>
        <v>17759.226894939999</v>
      </c>
      <c r="CZ120" s="53">
        <f t="shared" si="112"/>
        <v>8376.7896831500002</v>
      </c>
      <c r="DA120" s="53">
        <f t="shared" si="112"/>
        <v>14049.90790552</v>
      </c>
      <c r="DB120" s="53">
        <f t="shared" si="112"/>
        <v>11637.615008459999</v>
      </c>
      <c r="DC120" s="53">
        <f t="shared" si="112"/>
        <v>15302.429306939999</v>
      </c>
      <c r="DD120" s="53">
        <f t="shared" si="112"/>
        <v>15054.73938447</v>
      </c>
      <c r="DE120" s="53">
        <f t="shared" si="112"/>
        <v>10009.465415000001</v>
      </c>
      <c r="DF120" s="53">
        <f t="shared" si="112"/>
        <v>8090.1361671799996</v>
      </c>
      <c r="DG120" s="53">
        <f t="shared" si="112"/>
        <v>17456.141923499999</v>
      </c>
      <c r="DH120" s="53">
        <f t="shared" si="112"/>
        <v>8238.0478896700006</v>
      </c>
      <c r="DI120" s="53">
        <f t="shared" si="112"/>
        <v>8208.8762167500008</v>
      </c>
      <c r="DJ120" s="53">
        <f t="shared" si="112"/>
        <v>9367.2381097899997</v>
      </c>
      <c r="DK120" s="53">
        <f t="shared" si="112"/>
        <v>9618.7370276099991</v>
      </c>
      <c r="DL120" s="53">
        <f t="shared" si="112"/>
        <v>8584.1599092500001</v>
      </c>
      <c r="DM120" s="53">
        <f t="shared" si="112"/>
        <v>13371.737681279999</v>
      </c>
      <c r="DN120" s="53">
        <f t="shared" si="112"/>
        <v>8845.5163725799994</v>
      </c>
      <c r="DO120" s="53">
        <f t="shared" si="112"/>
        <v>8440.7791240799997</v>
      </c>
      <c r="DP120" s="53">
        <f t="shared" si="112"/>
        <v>14363.953198810001</v>
      </c>
      <c r="DQ120" s="53">
        <f t="shared" si="112"/>
        <v>9459.8462325599994</v>
      </c>
      <c r="DR120" s="53">
        <f t="shared" si="112"/>
        <v>8563.0663298199997</v>
      </c>
      <c r="DS120" s="53">
        <f t="shared" si="112"/>
        <v>8995.4160983500005</v>
      </c>
      <c r="DT120" s="53">
        <f t="shared" si="112"/>
        <v>15031.80688337</v>
      </c>
      <c r="DU120" s="53">
        <f t="shared" si="112"/>
        <v>10346.023407320001</v>
      </c>
      <c r="DV120" s="53">
        <f t="shared" si="112"/>
        <v>13334.118589260001</v>
      </c>
      <c r="DW120" s="53">
        <f t="shared" si="112"/>
        <v>10865.65782113</v>
      </c>
      <c r="DX120" s="53">
        <f t="shared" si="112"/>
        <v>16930.88839606</v>
      </c>
      <c r="DY120" s="53">
        <f t="shared" si="112"/>
        <v>12381.025591240001</v>
      </c>
      <c r="DZ120" s="53">
        <f t="shared" si="112"/>
        <v>9569.1270418999993</v>
      </c>
      <c r="EA120" s="53">
        <f t="shared" ref="EA120:FX120" si="113">ROUND(((EA114*EA115*EA116)+(EA118*EA117))*EA119,8)</f>
        <v>9811.1797708600006</v>
      </c>
      <c r="EB120" s="53">
        <f t="shared" si="113"/>
        <v>9210.4400091700008</v>
      </c>
      <c r="EC120" s="53">
        <f t="shared" si="113"/>
        <v>10794.38429011</v>
      </c>
      <c r="ED120" s="53">
        <f t="shared" si="113"/>
        <v>11771.62219027</v>
      </c>
      <c r="EE120" s="53">
        <f t="shared" si="113"/>
        <v>13569.386844729999</v>
      </c>
      <c r="EF120" s="53">
        <f t="shared" si="113"/>
        <v>8467.5585923599992</v>
      </c>
      <c r="EG120" s="53">
        <f t="shared" si="113"/>
        <v>10904.197073969999</v>
      </c>
      <c r="EH120" s="53">
        <f t="shared" si="113"/>
        <v>12388.716596710001</v>
      </c>
      <c r="EI120" s="53">
        <f t="shared" si="113"/>
        <v>8276.6053971700003</v>
      </c>
      <c r="EJ120" s="53">
        <f t="shared" si="113"/>
        <v>8199.6011675999998</v>
      </c>
      <c r="EK120" s="53">
        <f t="shared" si="113"/>
        <v>9097.8637256099992</v>
      </c>
      <c r="EL120" s="53">
        <f t="shared" si="113"/>
        <v>9307.1553195699998</v>
      </c>
      <c r="EM120" s="53">
        <f t="shared" si="113"/>
        <v>9634.7308438100008</v>
      </c>
      <c r="EN120" s="53">
        <f t="shared" si="113"/>
        <v>8557.7550876999994</v>
      </c>
      <c r="EO120" s="53">
        <f t="shared" si="113"/>
        <v>10348.967625810001</v>
      </c>
      <c r="EP120" s="53">
        <f t="shared" si="113"/>
        <v>11124.205445219999</v>
      </c>
      <c r="EQ120" s="53">
        <f t="shared" si="113"/>
        <v>8974.9786273999998</v>
      </c>
      <c r="ER120" s="53">
        <f t="shared" si="113"/>
        <v>12226.912053690001</v>
      </c>
      <c r="ES120" s="53">
        <f t="shared" si="113"/>
        <v>14783.33531509</v>
      </c>
      <c r="ET120" s="53">
        <f t="shared" si="113"/>
        <v>14687.21397907</v>
      </c>
      <c r="EU120" s="53">
        <f t="shared" si="113"/>
        <v>8976.2407013100001</v>
      </c>
      <c r="EV120" s="53">
        <f t="shared" si="113"/>
        <v>18116.180823160001</v>
      </c>
      <c r="EW120" s="53">
        <f t="shared" si="113"/>
        <v>11914.59526237</v>
      </c>
      <c r="EX120" s="53">
        <f t="shared" si="113"/>
        <v>14518.97483134</v>
      </c>
      <c r="EY120" s="53">
        <f t="shared" si="113"/>
        <v>8881.0284578800001</v>
      </c>
      <c r="EZ120" s="53">
        <f t="shared" si="113"/>
        <v>15247.01356257</v>
      </c>
      <c r="FA120" s="53">
        <f t="shared" si="113"/>
        <v>9204.6440153900003</v>
      </c>
      <c r="FB120" s="53">
        <f t="shared" si="113"/>
        <v>10943.245375959999</v>
      </c>
      <c r="FC120" s="53">
        <f t="shared" si="113"/>
        <v>8539.4490396900001</v>
      </c>
      <c r="FD120" s="53">
        <f t="shared" si="113"/>
        <v>10595.331692</v>
      </c>
      <c r="FE120" s="53">
        <f t="shared" si="113"/>
        <v>16564.218972390001</v>
      </c>
      <c r="FF120" s="53">
        <f t="shared" si="113"/>
        <v>13363.17767374</v>
      </c>
      <c r="FG120" s="53">
        <f t="shared" si="113"/>
        <v>16295.61855822</v>
      </c>
      <c r="FH120" s="53">
        <f t="shared" si="113"/>
        <v>16773.915095069999</v>
      </c>
      <c r="FI120" s="53">
        <f t="shared" si="113"/>
        <v>8592.6046833700002</v>
      </c>
      <c r="FJ120" s="53">
        <f t="shared" si="113"/>
        <v>8480.7738473999998</v>
      </c>
      <c r="FK120" s="53">
        <f t="shared" si="113"/>
        <v>8463.1105460500003</v>
      </c>
      <c r="FL120" s="53">
        <f t="shared" si="113"/>
        <v>8259.5020948099991</v>
      </c>
      <c r="FM120" s="53">
        <f t="shared" si="113"/>
        <v>8297.0976535400005</v>
      </c>
      <c r="FN120" s="53">
        <f t="shared" si="113"/>
        <v>8340.9829315999996</v>
      </c>
      <c r="FO120" s="53">
        <f t="shared" si="113"/>
        <v>8897.7025419900001</v>
      </c>
      <c r="FP120" s="53">
        <f t="shared" si="113"/>
        <v>8612.9676476099994</v>
      </c>
      <c r="FQ120" s="53">
        <f t="shared" si="113"/>
        <v>8989.4987591499994</v>
      </c>
      <c r="FR120" s="53">
        <f t="shared" si="113"/>
        <v>14858.15153696</v>
      </c>
      <c r="FS120" s="53">
        <f t="shared" si="113"/>
        <v>13749.88359035</v>
      </c>
      <c r="FT120" s="53">
        <f t="shared" si="113"/>
        <v>17752.83925859</v>
      </c>
      <c r="FU120" s="53">
        <f t="shared" si="113"/>
        <v>9334.6513622700004</v>
      </c>
      <c r="FV120" s="53">
        <f t="shared" si="113"/>
        <v>9209.8784449800005</v>
      </c>
      <c r="FW120" s="53">
        <f t="shared" si="113"/>
        <v>14199.407144749999</v>
      </c>
      <c r="FX120" s="53">
        <f t="shared" si="113"/>
        <v>18873.86664384</v>
      </c>
      <c r="FY120" s="41"/>
      <c r="FZ120" s="27"/>
      <c r="GC120" s="55"/>
      <c r="GD120" s="55"/>
      <c r="GE120" s="9"/>
    </row>
    <row r="121" spans="1:187" x14ac:dyDescent="0.2">
      <c r="A121" s="6"/>
      <c r="B121" s="13" t="s">
        <v>613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4"/>
      <c r="EE121" s="54"/>
      <c r="EF121" s="54"/>
      <c r="EG121" s="54"/>
      <c r="EH121" s="54"/>
      <c r="EI121" s="54"/>
      <c r="EJ121" s="54"/>
      <c r="EK121" s="54"/>
      <c r="EL121" s="54"/>
      <c r="EM121" s="54"/>
      <c r="EN121" s="54"/>
      <c r="EO121" s="54"/>
      <c r="EP121" s="54"/>
      <c r="EQ121" s="54"/>
      <c r="ER121" s="54"/>
      <c r="ES121" s="54"/>
      <c r="ET121" s="54"/>
      <c r="EU121" s="54"/>
      <c r="EV121" s="54"/>
      <c r="EW121" s="54"/>
      <c r="EX121" s="54"/>
      <c r="EY121" s="54"/>
      <c r="EZ121" s="54"/>
      <c r="FA121" s="54"/>
      <c r="FB121" s="54"/>
      <c r="FC121" s="54"/>
      <c r="FD121" s="54"/>
      <c r="FE121" s="54"/>
      <c r="FF121" s="54"/>
      <c r="FG121" s="54"/>
      <c r="FH121" s="54"/>
      <c r="FI121" s="54"/>
      <c r="FJ121" s="54"/>
      <c r="FK121" s="54"/>
      <c r="FL121" s="54"/>
      <c r="FM121" s="54"/>
      <c r="FN121" s="54"/>
      <c r="FO121" s="54"/>
      <c r="FP121" s="54"/>
      <c r="FQ121" s="54"/>
      <c r="FR121" s="54"/>
      <c r="FS121" s="54"/>
      <c r="FT121" s="54"/>
      <c r="FU121" s="54"/>
      <c r="FV121" s="54"/>
      <c r="FW121" s="54"/>
      <c r="FX121" s="54"/>
      <c r="FY121" s="26"/>
      <c r="FZ121" s="91"/>
      <c r="GA121" s="55"/>
      <c r="GB121" s="55"/>
      <c r="GC121" s="55"/>
      <c r="GD121" s="55"/>
      <c r="GE121" s="9"/>
    </row>
    <row r="122" spans="1:187" x14ac:dyDescent="0.2">
      <c r="A122" s="6"/>
      <c r="B122" s="13" t="s">
        <v>614</v>
      </c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26"/>
      <c r="FZ122" s="91"/>
      <c r="GA122" s="55"/>
      <c r="GB122" s="55"/>
      <c r="GC122" s="27"/>
      <c r="GD122" s="27"/>
      <c r="GE122" s="89"/>
    </row>
    <row r="123" spans="1:187" x14ac:dyDescent="0.2">
      <c r="A123" s="8" t="s">
        <v>615</v>
      </c>
      <c r="B123" s="13" t="s">
        <v>616</v>
      </c>
      <c r="C123" s="15">
        <f t="shared" ref="C123:BN123" si="114">ROUND(C94,1)</f>
        <v>6590.5</v>
      </c>
      <c r="D123" s="15">
        <f t="shared" si="114"/>
        <v>42590.400000000001</v>
      </c>
      <c r="E123" s="15">
        <f t="shared" si="114"/>
        <v>7645.4</v>
      </c>
      <c r="F123" s="15">
        <f t="shared" si="114"/>
        <v>19531.599999999999</v>
      </c>
      <c r="G123" s="15">
        <f t="shared" si="114"/>
        <v>1081</v>
      </c>
      <c r="H123" s="15">
        <f t="shared" si="114"/>
        <v>1029</v>
      </c>
      <c r="I123" s="15">
        <f t="shared" si="114"/>
        <v>10256.299999999999</v>
      </c>
      <c r="J123" s="15">
        <f t="shared" si="114"/>
        <v>2430.3000000000002</v>
      </c>
      <c r="K123" s="15">
        <f t="shared" si="114"/>
        <v>290.89999999999998</v>
      </c>
      <c r="L123" s="15">
        <f t="shared" si="114"/>
        <v>2621.8</v>
      </c>
      <c r="M123" s="15">
        <f t="shared" si="114"/>
        <v>1354.5</v>
      </c>
      <c r="N123" s="15">
        <f t="shared" si="114"/>
        <v>54521.599999999999</v>
      </c>
      <c r="O123" s="15">
        <f t="shared" si="114"/>
        <v>14792.1</v>
      </c>
      <c r="P123" s="15">
        <f t="shared" si="114"/>
        <v>223.5</v>
      </c>
      <c r="Q123" s="15">
        <f t="shared" si="114"/>
        <v>40470.699999999997</v>
      </c>
      <c r="R123" s="15">
        <f t="shared" si="114"/>
        <v>519.1</v>
      </c>
      <c r="S123" s="15">
        <f t="shared" si="114"/>
        <v>1713.3</v>
      </c>
      <c r="T123" s="15">
        <f t="shared" si="114"/>
        <v>148</v>
      </c>
      <c r="U123" s="15">
        <f t="shared" si="114"/>
        <v>54.5</v>
      </c>
      <c r="V123" s="15">
        <f t="shared" si="114"/>
        <v>293</v>
      </c>
      <c r="W123" s="15">
        <f t="shared" si="114"/>
        <v>81.7</v>
      </c>
      <c r="X123" s="15">
        <f t="shared" si="114"/>
        <v>50</v>
      </c>
      <c r="Y123" s="15">
        <f t="shared" si="114"/>
        <v>502.8</v>
      </c>
      <c r="Z123" s="15">
        <f t="shared" si="114"/>
        <v>242.2</v>
      </c>
      <c r="AA123" s="15">
        <f t="shared" si="114"/>
        <v>31300.799999999999</v>
      </c>
      <c r="AB123" s="15">
        <f t="shared" si="114"/>
        <v>30231.4</v>
      </c>
      <c r="AC123" s="15">
        <f t="shared" si="114"/>
        <v>1035.5</v>
      </c>
      <c r="AD123" s="15">
        <f t="shared" si="114"/>
        <v>1379</v>
      </c>
      <c r="AE123" s="15">
        <f t="shared" si="114"/>
        <v>107.7</v>
      </c>
      <c r="AF123" s="15">
        <f t="shared" si="114"/>
        <v>185.5</v>
      </c>
      <c r="AG123" s="15">
        <f t="shared" si="114"/>
        <v>752.5</v>
      </c>
      <c r="AH123" s="15">
        <f t="shared" si="114"/>
        <v>1105.5</v>
      </c>
      <c r="AI123" s="15">
        <f t="shared" si="114"/>
        <v>361.1</v>
      </c>
      <c r="AJ123" s="15">
        <f t="shared" si="114"/>
        <v>182.6</v>
      </c>
      <c r="AK123" s="15">
        <f t="shared" si="114"/>
        <v>225.1</v>
      </c>
      <c r="AL123" s="15">
        <f t="shared" si="114"/>
        <v>278.89999999999998</v>
      </c>
      <c r="AM123" s="15">
        <f t="shared" si="114"/>
        <v>458.7</v>
      </c>
      <c r="AN123" s="15">
        <f t="shared" si="114"/>
        <v>373.5</v>
      </c>
      <c r="AO123" s="15">
        <f t="shared" si="114"/>
        <v>4807.8</v>
      </c>
      <c r="AP123" s="15">
        <f t="shared" si="114"/>
        <v>90857.2</v>
      </c>
      <c r="AQ123" s="15">
        <f t="shared" si="114"/>
        <v>239.3</v>
      </c>
      <c r="AR123" s="15">
        <f t="shared" si="114"/>
        <v>64110.2</v>
      </c>
      <c r="AS123" s="15">
        <f t="shared" si="114"/>
        <v>7051</v>
      </c>
      <c r="AT123" s="15">
        <f t="shared" si="114"/>
        <v>2308.1</v>
      </c>
      <c r="AU123" s="15">
        <f t="shared" si="114"/>
        <v>254.3</v>
      </c>
      <c r="AV123" s="15">
        <f t="shared" si="114"/>
        <v>320</v>
      </c>
      <c r="AW123" s="15">
        <f t="shared" si="114"/>
        <v>232.5</v>
      </c>
      <c r="AX123" s="15">
        <f t="shared" si="114"/>
        <v>50</v>
      </c>
      <c r="AY123" s="15">
        <f t="shared" si="114"/>
        <v>455.5</v>
      </c>
      <c r="AZ123" s="15">
        <f t="shared" si="114"/>
        <v>11800.5</v>
      </c>
      <c r="BA123" s="15">
        <f t="shared" si="114"/>
        <v>9380.7000000000007</v>
      </c>
      <c r="BB123" s="15">
        <f t="shared" si="114"/>
        <v>8311.5</v>
      </c>
      <c r="BC123" s="15">
        <f t="shared" si="114"/>
        <v>30296.9</v>
      </c>
      <c r="BD123" s="15">
        <f t="shared" si="114"/>
        <v>5175.3</v>
      </c>
      <c r="BE123" s="15">
        <f t="shared" si="114"/>
        <v>1432.5</v>
      </c>
      <c r="BF123" s="15">
        <f t="shared" si="114"/>
        <v>24781.4</v>
      </c>
      <c r="BG123" s="15">
        <f t="shared" si="114"/>
        <v>1087.5</v>
      </c>
      <c r="BH123" s="15">
        <f t="shared" si="114"/>
        <v>596.4</v>
      </c>
      <c r="BI123" s="15">
        <f t="shared" si="114"/>
        <v>246.7</v>
      </c>
      <c r="BJ123" s="15">
        <f t="shared" si="114"/>
        <v>6514.2</v>
      </c>
      <c r="BK123" s="15">
        <f t="shared" si="114"/>
        <v>17581.400000000001</v>
      </c>
      <c r="BL123" s="15">
        <f t="shared" si="114"/>
        <v>199</v>
      </c>
      <c r="BM123" s="15">
        <f t="shared" si="114"/>
        <v>284.8</v>
      </c>
      <c r="BN123" s="15">
        <f t="shared" si="114"/>
        <v>3726.2</v>
      </c>
      <c r="BO123" s="15">
        <f t="shared" ref="BO123:DZ123" si="115">ROUND(BO94,1)</f>
        <v>1373.3</v>
      </c>
      <c r="BP123" s="15">
        <f t="shared" si="115"/>
        <v>218</v>
      </c>
      <c r="BQ123" s="15">
        <f t="shared" si="115"/>
        <v>6284.6</v>
      </c>
      <c r="BR123" s="15">
        <f t="shared" si="115"/>
        <v>4837.2</v>
      </c>
      <c r="BS123" s="15">
        <f t="shared" si="115"/>
        <v>1282</v>
      </c>
      <c r="BT123" s="15">
        <f t="shared" si="115"/>
        <v>461</v>
      </c>
      <c r="BU123" s="15">
        <f t="shared" si="115"/>
        <v>445.5</v>
      </c>
      <c r="BV123" s="15">
        <f t="shared" si="115"/>
        <v>1330.5</v>
      </c>
      <c r="BW123" s="15">
        <f t="shared" si="115"/>
        <v>2061.5</v>
      </c>
      <c r="BX123" s="15">
        <f t="shared" si="115"/>
        <v>88.6</v>
      </c>
      <c r="BY123" s="15">
        <f t="shared" si="115"/>
        <v>529.1</v>
      </c>
      <c r="BZ123" s="15">
        <f t="shared" si="115"/>
        <v>213.4</v>
      </c>
      <c r="CA123" s="15">
        <f t="shared" si="115"/>
        <v>172.2</v>
      </c>
      <c r="CB123" s="15">
        <f t="shared" si="115"/>
        <v>82545.7</v>
      </c>
      <c r="CC123" s="15">
        <f t="shared" si="115"/>
        <v>178.5</v>
      </c>
      <c r="CD123" s="15">
        <f t="shared" si="115"/>
        <v>55.3</v>
      </c>
      <c r="CE123" s="15">
        <f t="shared" si="115"/>
        <v>161</v>
      </c>
      <c r="CF123" s="15">
        <f t="shared" si="115"/>
        <v>119.5</v>
      </c>
      <c r="CG123" s="15">
        <f t="shared" si="115"/>
        <v>220</v>
      </c>
      <c r="CH123" s="15">
        <f t="shared" si="115"/>
        <v>116.5</v>
      </c>
      <c r="CI123" s="15">
        <f t="shared" si="115"/>
        <v>737.9</v>
      </c>
      <c r="CJ123" s="15">
        <f t="shared" si="115"/>
        <v>1045</v>
      </c>
      <c r="CK123" s="15">
        <f t="shared" si="115"/>
        <v>5060.7</v>
      </c>
      <c r="CL123" s="15">
        <f t="shared" si="115"/>
        <v>1393.5</v>
      </c>
      <c r="CM123" s="15">
        <f t="shared" si="115"/>
        <v>834</v>
      </c>
      <c r="CN123" s="15">
        <f t="shared" si="115"/>
        <v>31428.3</v>
      </c>
      <c r="CO123" s="15">
        <f t="shared" si="115"/>
        <v>15521.9</v>
      </c>
      <c r="CP123" s="15">
        <f t="shared" si="115"/>
        <v>1094.0999999999999</v>
      </c>
      <c r="CQ123" s="15">
        <f t="shared" si="115"/>
        <v>1023.3</v>
      </c>
      <c r="CR123" s="15">
        <f t="shared" si="115"/>
        <v>190.5</v>
      </c>
      <c r="CS123" s="15">
        <f t="shared" si="115"/>
        <v>374</v>
      </c>
      <c r="CT123" s="15">
        <f t="shared" si="115"/>
        <v>117.4</v>
      </c>
      <c r="CU123" s="15">
        <f t="shared" si="115"/>
        <v>76.2</v>
      </c>
      <c r="CV123" s="15">
        <f t="shared" si="115"/>
        <v>50</v>
      </c>
      <c r="CW123" s="15">
        <f t="shared" si="115"/>
        <v>200.5</v>
      </c>
      <c r="CX123" s="15">
        <f t="shared" si="115"/>
        <v>500.2</v>
      </c>
      <c r="CY123" s="15">
        <f t="shared" si="115"/>
        <v>50</v>
      </c>
      <c r="CZ123" s="15">
        <f t="shared" si="115"/>
        <v>2188.5</v>
      </c>
      <c r="DA123" s="15">
        <f t="shared" si="115"/>
        <v>197.5</v>
      </c>
      <c r="DB123" s="15">
        <f t="shared" si="115"/>
        <v>308.89999999999998</v>
      </c>
      <c r="DC123" s="15">
        <f t="shared" si="115"/>
        <v>158</v>
      </c>
      <c r="DD123" s="15">
        <f t="shared" si="115"/>
        <v>164.3</v>
      </c>
      <c r="DE123" s="15">
        <f t="shared" si="115"/>
        <v>430.5</v>
      </c>
      <c r="DF123" s="15">
        <f t="shared" si="115"/>
        <v>22314.1</v>
      </c>
      <c r="DG123" s="15">
        <f t="shared" si="115"/>
        <v>92.3</v>
      </c>
      <c r="DH123" s="15">
        <f t="shared" si="115"/>
        <v>2141.4</v>
      </c>
      <c r="DI123" s="15">
        <f t="shared" si="115"/>
        <v>2764</v>
      </c>
      <c r="DJ123" s="15">
        <f t="shared" si="115"/>
        <v>689.1</v>
      </c>
      <c r="DK123" s="15">
        <f t="shared" si="115"/>
        <v>481.5</v>
      </c>
      <c r="DL123" s="15">
        <f t="shared" si="115"/>
        <v>5998.9</v>
      </c>
      <c r="DM123" s="15">
        <f t="shared" si="115"/>
        <v>267.2</v>
      </c>
      <c r="DN123" s="15">
        <f t="shared" si="115"/>
        <v>1488.2</v>
      </c>
      <c r="DO123" s="15">
        <f t="shared" si="115"/>
        <v>3326.5</v>
      </c>
      <c r="DP123" s="15">
        <f t="shared" si="115"/>
        <v>205.4</v>
      </c>
      <c r="DQ123" s="15">
        <f t="shared" si="115"/>
        <v>688</v>
      </c>
      <c r="DR123" s="15">
        <f t="shared" si="115"/>
        <v>1475</v>
      </c>
      <c r="DS123" s="15">
        <f t="shared" si="115"/>
        <v>813.9</v>
      </c>
      <c r="DT123" s="15">
        <f t="shared" si="115"/>
        <v>167</v>
      </c>
      <c r="DU123" s="15">
        <f t="shared" si="115"/>
        <v>391.5</v>
      </c>
      <c r="DV123" s="15">
        <f t="shared" si="115"/>
        <v>222.5</v>
      </c>
      <c r="DW123" s="15">
        <f t="shared" si="115"/>
        <v>356.5</v>
      </c>
      <c r="DX123" s="15">
        <f t="shared" si="115"/>
        <v>168.3</v>
      </c>
      <c r="DY123" s="15">
        <f t="shared" si="115"/>
        <v>336.3</v>
      </c>
      <c r="DZ123" s="15">
        <f t="shared" si="115"/>
        <v>895.8</v>
      </c>
      <c r="EA123" s="15">
        <f t="shared" ref="EA123:FX123" si="116">ROUND(EA94,1)</f>
        <v>650.29999999999995</v>
      </c>
      <c r="EB123" s="15">
        <f t="shared" si="116"/>
        <v>608.5</v>
      </c>
      <c r="EC123" s="15">
        <f t="shared" si="116"/>
        <v>324.5</v>
      </c>
      <c r="ED123" s="15">
        <f t="shared" si="116"/>
        <v>1683</v>
      </c>
      <c r="EE123" s="15">
        <f t="shared" si="116"/>
        <v>193.9</v>
      </c>
      <c r="EF123" s="15">
        <f t="shared" si="116"/>
        <v>1535.5</v>
      </c>
      <c r="EG123" s="15">
        <f t="shared" si="116"/>
        <v>293.3</v>
      </c>
      <c r="EH123" s="15">
        <f t="shared" si="116"/>
        <v>238.3</v>
      </c>
      <c r="EI123" s="15">
        <f t="shared" si="116"/>
        <v>16627.3</v>
      </c>
      <c r="EJ123" s="15">
        <f t="shared" si="116"/>
        <v>10051.1</v>
      </c>
      <c r="EK123" s="15">
        <f t="shared" si="116"/>
        <v>721.8</v>
      </c>
      <c r="EL123" s="15">
        <f t="shared" si="116"/>
        <v>490.8</v>
      </c>
      <c r="EM123" s="15">
        <f t="shared" si="116"/>
        <v>446.6</v>
      </c>
      <c r="EN123" s="15">
        <f t="shared" si="116"/>
        <v>1017.1</v>
      </c>
      <c r="EO123" s="15">
        <f t="shared" si="116"/>
        <v>385.2</v>
      </c>
      <c r="EP123" s="15">
        <f t="shared" si="116"/>
        <v>404.9</v>
      </c>
      <c r="EQ123" s="15">
        <f t="shared" si="116"/>
        <v>2793.8</v>
      </c>
      <c r="ER123" s="15">
        <f t="shared" si="116"/>
        <v>323.89999999999998</v>
      </c>
      <c r="ES123" s="15">
        <f t="shared" si="116"/>
        <v>156.19999999999999</v>
      </c>
      <c r="ET123" s="15">
        <f t="shared" si="116"/>
        <v>226.5</v>
      </c>
      <c r="EU123" s="15">
        <f t="shared" si="116"/>
        <v>643.29999999999995</v>
      </c>
      <c r="EV123" s="15">
        <f t="shared" si="116"/>
        <v>81</v>
      </c>
      <c r="EW123" s="15">
        <f t="shared" si="116"/>
        <v>919.3</v>
      </c>
      <c r="EX123" s="15">
        <f t="shared" si="116"/>
        <v>219.2</v>
      </c>
      <c r="EY123" s="15">
        <f t="shared" si="116"/>
        <v>268.5</v>
      </c>
      <c r="EZ123" s="15">
        <f t="shared" si="116"/>
        <v>148.5</v>
      </c>
      <c r="FA123" s="15">
        <f t="shared" si="116"/>
        <v>3510</v>
      </c>
      <c r="FB123" s="15">
        <f t="shared" si="116"/>
        <v>357.3</v>
      </c>
      <c r="FC123" s="15">
        <f t="shared" si="116"/>
        <v>2316</v>
      </c>
      <c r="FD123" s="15">
        <f t="shared" si="116"/>
        <v>384.8</v>
      </c>
      <c r="FE123" s="15">
        <f t="shared" si="116"/>
        <v>107</v>
      </c>
      <c r="FF123" s="15">
        <f t="shared" si="116"/>
        <v>225.6</v>
      </c>
      <c r="FG123" s="15">
        <f t="shared" si="116"/>
        <v>128</v>
      </c>
      <c r="FH123" s="15">
        <f t="shared" si="116"/>
        <v>95.7</v>
      </c>
      <c r="FI123" s="15">
        <f t="shared" si="116"/>
        <v>1904.2</v>
      </c>
      <c r="FJ123" s="15">
        <f t="shared" si="116"/>
        <v>2033</v>
      </c>
      <c r="FK123" s="15">
        <f t="shared" si="116"/>
        <v>2563</v>
      </c>
      <c r="FL123" s="15">
        <f t="shared" si="116"/>
        <v>7127</v>
      </c>
      <c r="FM123" s="15">
        <f t="shared" si="116"/>
        <v>3894.5</v>
      </c>
      <c r="FN123" s="15">
        <f t="shared" si="116"/>
        <v>22414.799999999999</v>
      </c>
      <c r="FO123" s="15">
        <f t="shared" si="116"/>
        <v>1152.0999999999999</v>
      </c>
      <c r="FP123" s="15">
        <f t="shared" si="116"/>
        <v>2337.3000000000002</v>
      </c>
      <c r="FQ123" s="15">
        <f t="shared" si="116"/>
        <v>962.5</v>
      </c>
      <c r="FR123" s="15">
        <f t="shared" si="116"/>
        <v>179</v>
      </c>
      <c r="FS123" s="15">
        <f t="shared" si="116"/>
        <v>216</v>
      </c>
      <c r="FT123" s="15">
        <f t="shared" si="116"/>
        <v>78.2</v>
      </c>
      <c r="FU123" s="15">
        <f t="shared" si="116"/>
        <v>864</v>
      </c>
      <c r="FV123" s="15">
        <f t="shared" si="116"/>
        <v>733.5</v>
      </c>
      <c r="FW123" s="15">
        <f t="shared" si="116"/>
        <v>200.9</v>
      </c>
      <c r="FX123" s="15">
        <f t="shared" si="116"/>
        <v>62.1</v>
      </c>
      <c r="FY123" s="17"/>
      <c r="FZ123" s="30">
        <f>SUM(C123:FX123)</f>
        <v>875533.7000000003</v>
      </c>
      <c r="GA123" s="80"/>
      <c r="GB123" s="80"/>
      <c r="GC123" s="27"/>
      <c r="GD123" s="27"/>
      <c r="GE123" s="27"/>
    </row>
    <row r="124" spans="1:187" x14ac:dyDescent="0.2">
      <c r="A124" s="8" t="s">
        <v>617</v>
      </c>
      <c r="B124" s="13" t="s">
        <v>618</v>
      </c>
      <c r="C124" s="41">
        <f t="shared" ref="C124:BN124" si="117">ROUND(C123*C120,2)</f>
        <v>56579019.619999997</v>
      </c>
      <c r="D124" s="41">
        <f t="shared" si="117"/>
        <v>366663235.05000001</v>
      </c>
      <c r="E124" s="41">
        <f t="shared" si="117"/>
        <v>65089029.329999998</v>
      </c>
      <c r="F124" s="41">
        <f t="shared" si="117"/>
        <v>166602193.19</v>
      </c>
      <c r="G124" s="41">
        <f t="shared" si="117"/>
        <v>9938091.2200000007</v>
      </c>
      <c r="H124" s="41">
        <f t="shared" si="117"/>
        <v>9420269.6600000001</v>
      </c>
      <c r="I124" s="41">
        <f t="shared" si="117"/>
        <v>87418165.900000006</v>
      </c>
      <c r="J124" s="41">
        <f t="shared" si="117"/>
        <v>19772422.579999998</v>
      </c>
      <c r="K124" s="41">
        <f t="shared" si="117"/>
        <v>3353217.44</v>
      </c>
      <c r="L124" s="41">
        <f t="shared" si="117"/>
        <v>23131395.359999999</v>
      </c>
      <c r="M124" s="41">
        <f t="shared" si="117"/>
        <v>12548391.18</v>
      </c>
      <c r="N124" s="41">
        <f t="shared" si="117"/>
        <v>483154037.41000003</v>
      </c>
      <c r="O124" s="41">
        <f t="shared" si="117"/>
        <v>127964844.63</v>
      </c>
      <c r="P124" s="41">
        <f t="shared" si="117"/>
        <v>3177991.89</v>
      </c>
      <c r="Q124" s="41">
        <f t="shared" si="117"/>
        <v>353395814.61000001</v>
      </c>
      <c r="R124" s="41">
        <f t="shared" si="117"/>
        <v>4539755.91</v>
      </c>
      <c r="S124" s="41">
        <f t="shared" si="117"/>
        <v>14959451.939999999</v>
      </c>
      <c r="T124" s="41">
        <f t="shared" si="117"/>
        <v>2225075.35</v>
      </c>
      <c r="U124" s="41">
        <f t="shared" si="117"/>
        <v>953867.26</v>
      </c>
      <c r="V124" s="41">
        <f t="shared" si="117"/>
        <v>3294156.83</v>
      </c>
      <c r="W124" s="41">
        <f t="shared" si="117"/>
        <v>1368595.05</v>
      </c>
      <c r="X124" s="41">
        <f t="shared" si="117"/>
        <v>881306.22</v>
      </c>
      <c r="Y124" s="41">
        <f t="shared" si="117"/>
        <v>3907045.01</v>
      </c>
      <c r="Z124" s="41">
        <f t="shared" si="117"/>
        <v>2931077.95</v>
      </c>
      <c r="AA124" s="41">
        <f t="shared" si="117"/>
        <v>271700836.87</v>
      </c>
      <c r="AB124" s="41">
        <f t="shared" si="117"/>
        <v>268293260.24000001</v>
      </c>
      <c r="AC124" s="41">
        <f t="shared" si="117"/>
        <v>9266531.3499999996</v>
      </c>
      <c r="AD124" s="41">
        <f t="shared" si="117"/>
        <v>11976256.619999999</v>
      </c>
      <c r="AE124" s="41">
        <f t="shared" si="117"/>
        <v>1714679.33</v>
      </c>
      <c r="AF124" s="41">
        <f t="shared" si="117"/>
        <v>2667933.9300000002</v>
      </c>
      <c r="AG124" s="41">
        <f t="shared" si="117"/>
        <v>7262208.46</v>
      </c>
      <c r="AH124" s="41">
        <f t="shared" si="117"/>
        <v>9384647.9000000004</v>
      </c>
      <c r="AI124" s="41">
        <f t="shared" si="117"/>
        <v>3812619.43</v>
      </c>
      <c r="AJ124" s="41">
        <f t="shared" si="117"/>
        <v>2629675.04</v>
      </c>
      <c r="AK124" s="41">
        <f t="shared" si="117"/>
        <v>2916617.88</v>
      </c>
      <c r="AL124" s="41">
        <f t="shared" si="117"/>
        <v>3235241.39</v>
      </c>
      <c r="AM124" s="41">
        <f t="shared" si="117"/>
        <v>4312592.71</v>
      </c>
      <c r="AN124" s="41">
        <f t="shared" si="117"/>
        <v>4014807.22</v>
      </c>
      <c r="AO124" s="41">
        <f t="shared" si="117"/>
        <v>40265029.890000001</v>
      </c>
      <c r="AP124" s="41">
        <f t="shared" si="117"/>
        <v>794554924.62</v>
      </c>
      <c r="AQ124" s="41">
        <f t="shared" si="117"/>
        <v>3180503</v>
      </c>
      <c r="AR124" s="41">
        <f t="shared" si="117"/>
        <v>560234540.65999997</v>
      </c>
      <c r="AS124" s="41">
        <f t="shared" si="117"/>
        <v>64708438.140000001</v>
      </c>
      <c r="AT124" s="41">
        <f t="shared" si="117"/>
        <v>20484380.600000001</v>
      </c>
      <c r="AU124" s="41">
        <f t="shared" si="117"/>
        <v>3376761.63</v>
      </c>
      <c r="AV124" s="41">
        <f t="shared" si="117"/>
        <v>3808648.61</v>
      </c>
      <c r="AW124" s="41">
        <f t="shared" si="117"/>
        <v>3217386.04</v>
      </c>
      <c r="AX124" s="41">
        <f t="shared" si="117"/>
        <v>946526.48</v>
      </c>
      <c r="AY124" s="41">
        <f t="shared" si="117"/>
        <v>4596945.66</v>
      </c>
      <c r="AZ124" s="41">
        <f t="shared" si="117"/>
        <v>100004902.40000001</v>
      </c>
      <c r="BA124" s="41">
        <f t="shared" si="117"/>
        <v>77681835.640000001</v>
      </c>
      <c r="BB124" s="41">
        <f t="shared" si="117"/>
        <v>69345099.75</v>
      </c>
      <c r="BC124" s="41">
        <f t="shared" si="117"/>
        <v>257295047.74000001</v>
      </c>
      <c r="BD124" s="41">
        <f t="shared" si="117"/>
        <v>43838662.090000004</v>
      </c>
      <c r="BE124" s="41">
        <f t="shared" si="117"/>
        <v>12889708.58</v>
      </c>
      <c r="BF124" s="41">
        <f t="shared" si="117"/>
        <v>211910819.72</v>
      </c>
      <c r="BG124" s="41">
        <f t="shared" si="117"/>
        <v>9831318.8699999992</v>
      </c>
      <c r="BH124" s="41">
        <f t="shared" si="117"/>
        <v>5836662.1900000004</v>
      </c>
      <c r="BI124" s="41">
        <f t="shared" si="117"/>
        <v>3203687.81</v>
      </c>
      <c r="BJ124" s="41">
        <f t="shared" si="117"/>
        <v>56028791.420000002</v>
      </c>
      <c r="BK124" s="41">
        <f t="shared" si="117"/>
        <v>149324141.63</v>
      </c>
      <c r="BL124" s="41">
        <f t="shared" si="117"/>
        <v>2824594.56</v>
      </c>
      <c r="BM124" s="41">
        <f t="shared" si="117"/>
        <v>3438045.38</v>
      </c>
      <c r="BN124" s="41">
        <f t="shared" si="117"/>
        <v>30422698.239999998</v>
      </c>
      <c r="BO124" s="41">
        <f t="shared" ref="BO124:DZ124" si="118">ROUND(BO123*BO120,2)</f>
        <v>11749958.91</v>
      </c>
      <c r="BP124" s="41">
        <f t="shared" si="118"/>
        <v>2943721.88</v>
      </c>
      <c r="BQ124" s="41">
        <f t="shared" si="118"/>
        <v>57259158.140000001</v>
      </c>
      <c r="BR124" s="41">
        <f t="shared" si="118"/>
        <v>40903181.350000001</v>
      </c>
      <c r="BS124" s="41">
        <f t="shared" si="118"/>
        <v>11661248.85</v>
      </c>
      <c r="BT124" s="41">
        <f t="shared" si="118"/>
        <v>4737104.93</v>
      </c>
      <c r="BU124" s="41">
        <f t="shared" si="118"/>
        <v>4669040.97</v>
      </c>
      <c r="BV124" s="41">
        <f t="shared" si="118"/>
        <v>11867348.380000001</v>
      </c>
      <c r="BW124" s="41">
        <f t="shared" si="118"/>
        <v>18141636.800000001</v>
      </c>
      <c r="BX124" s="41">
        <f t="shared" si="118"/>
        <v>1627305.27</v>
      </c>
      <c r="BY124" s="41">
        <f t="shared" si="118"/>
        <v>4815186.2300000004</v>
      </c>
      <c r="BZ124" s="41">
        <f t="shared" si="118"/>
        <v>2783539.51</v>
      </c>
      <c r="CA124" s="41">
        <f t="shared" si="118"/>
        <v>2624482.5</v>
      </c>
      <c r="CB124" s="41">
        <f t="shared" si="118"/>
        <v>715453306.22000003</v>
      </c>
      <c r="CC124" s="41">
        <f t="shared" si="118"/>
        <v>2495749.7599999998</v>
      </c>
      <c r="CD124" s="41">
        <f t="shared" si="118"/>
        <v>945476.13</v>
      </c>
      <c r="CE124" s="41">
        <f t="shared" si="118"/>
        <v>2347998.63</v>
      </c>
      <c r="CF124" s="41">
        <f t="shared" si="118"/>
        <v>1824363.18</v>
      </c>
      <c r="CG124" s="41">
        <f t="shared" si="118"/>
        <v>2849166.93</v>
      </c>
      <c r="CH124" s="41">
        <f t="shared" si="118"/>
        <v>1842420.38</v>
      </c>
      <c r="CI124" s="41">
        <f t="shared" si="118"/>
        <v>6447463.5700000003</v>
      </c>
      <c r="CJ124" s="41">
        <f t="shared" si="118"/>
        <v>9416446.2200000007</v>
      </c>
      <c r="CK124" s="41">
        <f t="shared" si="118"/>
        <v>44393430.68</v>
      </c>
      <c r="CL124" s="41">
        <f t="shared" si="118"/>
        <v>12818209.800000001</v>
      </c>
      <c r="CM124" s="41">
        <f t="shared" si="118"/>
        <v>7944298.3799999999</v>
      </c>
      <c r="CN124" s="41">
        <f t="shared" si="118"/>
        <v>262627980.11000001</v>
      </c>
      <c r="CO124" s="41">
        <f t="shared" si="118"/>
        <v>129539366.09999999</v>
      </c>
      <c r="CP124" s="41">
        <f t="shared" si="118"/>
        <v>10111326.42</v>
      </c>
      <c r="CQ124" s="41">
        <f t="shared" si="118"/>
        <v>9073236.6199999992</v>
      </c>
      <c r="CR124" s="41">
        <f t="shared" si="118"/>
        <v>2698635.44</v>
      </c>
      <c r="CS124" s="41">
        <f t="shared" si="118"/>
        <v>3950137.69</v>
      </c>
      <c r="CT124" s="41">
        <f t="shared" si="118"/>
        <v>1850902.08</v>
      </c>
      <c r="CU124" s="41">
        <f t="shared" si="118"/>
        <v>678722.57</v>
      </c>
      <c r="CV124" s="41">
        <f t="shared" si="118"/>
        <v>841375.45</v>
      </c>
      <c r="CW124" s="41">
        <f t="shared" si="118"/>
        <v>2783276.72</v>
      </c>
      <c r="CX124" s="41">
        <f t="shared" si="118"/>
        <v>4781547.05</v>
      </c>
      <c r="CY124" s="41">
        <f t="shared" si="118"/>
        <v>887961.34</v>
      </c>
      <c r="CZ124" s="41">
        <f t="shared" si="118"/>
        <v>18332604.219999999</v>
      </c>
      <c r="DA124" s="41">
        <f t="shared" si="118"/>
        <v>2774856.81</v>
      </c>
      <c r="DB124" s="41">
        <f t="shared" si="118"/>
        <v>3594859.28</v>
      </c>
      <c r="DC124" s="41">
        <f t="shared" si="118"/>
        <v>2417783.83</v>
      </c>
      <c r="DD124" s="41">
        <f t="shared" si="118"/>
        <v>2473493.6800000002</v>
      </c>
      <c r="DE124" s="41">
        <f t="shared" si="118"/>
        <v>4309074.8600000003</v>
      </c>
      <c r="DF124" s="41">
        <f t="shared" si="118"/>
        <v>180524107.44999999</v>
      </c>
      <c r="DG124" s="41">
        <f t="shared" si="118"/>
        <v>1611201.9</v>
      </c>
      <c r="DH124" s="41">
        <f t="shared" si="118"/>
        <v>17640955.75</v>
      </c>
      <c r="DI124" s="41">
        <f t="shared" si="118"/>
        <v>22689333.859999999</v>
      </c>
      <c r="DJ124" s="41">
        <f t="shared" si="118"/>
        <v>6454963.7800000003</v>
      </c>
      <c r="DK124" s="41">
        <f t="shared" si="118"/>
        <v>4631421.88</v>
      </c>
      <c r="DL124" s="41">
        <f t="shared" si="118"/>
        <v>51495516.880000003</v>
      </c>
      <c r="DM124" s="41">
        <f t="shared" si="118"/>
        <v>3572928.31</v>
      </c>
      <c r="DN124" s="41">
        <f t="shared" si="118"/>
        <v>13163897.470000001</v>
      </c>
      <c r="DO124" s="41">
        <f t="shared" si="118"/>
        <v>28078251.760000002</v>
      </c>
      <c r="DP124" s="41">
        <f t="shared" si="118"/>
        <v>2950355.99</v>
      </c>
      <c r="DQ124" s="41">
        <f t="shared" si="118"/>
        <v>6508374.21</v>
      </c>
      <c r="DR124" s="41">
        <f t="shared" si="118"/>
        <v>12630522.84</v>
      </c>
      <c r="DS124" s="41">
        <f t="shared" si="118"/>
        <v>7321369.1600000001</v>
      </c>
      <c r="DT124" s="41">
        <f t="shared" si="118"/>
        <v>2510311.75</v>
      </c>
      <c r="DU124" s="41">
        <f t="shared" si="118"/>
        <v>4050468.16</v>
      </c>
      <c r="DV124" s="41">
        <f t="shared" si="118"/>
        <v>2966841.39</v>
      </c>
      <c r="DW124" s="41">
        <f t="shared" si="118"/>
        <v>3873607.01</v>
      </c>
      <c r="DX124" s="41">
        <f t="shared" si="118"/>
        <v>2849468.52</v>
      </c>
      <c r="DY124" s="41">
        <f t="shared" si="118"/>
        <v>4163738.91</v>
      </c>
      <c r="DZ124" s="41">
        <f t="shared" si="118"/>
        <v>8572024</v>
      </c>
      <c r="EA124" s="41">
        <f t="shared" ref="EA124:FX124" si="119">ROUND(EA123*EA120,2)</f>
        <v>6380210.2000000002</v>
      </c>
      <c r="EB124" s="41">
        <f t="shared" si="119"/>
        <v>5604552.75</v>
      </c>
      <c r="EC124" s="41">
        <f t="shared" si="119"/>
        <v>3502777.7</v>
      </c>
      <c r="ED124" s="41">
        <f t="shared" si="119"/>
        <v>19811640.149999999</v>
      </c>
      <c r="EE124" s="41">
        <f t="shared" si="119"/>
        <v>2631104.11</v>
      </c>
      <c r="EF124" s="41">
        <f t="shared" si="119"/>
        <v>13001936.220000001</v>
      </c>
      <c r="EG124" s="41">
        <f t="shared" si="119"/>
        <v>3198201</v>
      </c>
      <c r="EH124" s="41">
        <f t="shared" si="119"/>
        <v>2952231.16</v>
      </c>
      <c r="EI124" s="41">
        <f t="shared" si="119"/>
        <v>137617600.91999999</v>
      </c>
      <c r="EJ124" s="41">
        <f t="shared" si="119"/>
        <v>82415011.299999997</v>
      </c>
      <c r="EK124" s="41">
        <f t="shared" si="119"/>
        <v>6566838.04</v>
      </c>
      <c r="EL124" s="41">
        <f t="shared" si="119"/>
        <v>4567951.83</v>
      </c>
      <c r="EM124" s="41">
        <f t="shared" si="119"/>
        <v>4302870.79</v>
      </c>
      <c r="EN124" s="41">
        <f t="shared" si="119"/>
        <v>8704092.6999999993</v>
      </c>
      <c r="EO124" s="41">
        <f t="shared" si="119"/>
        <v>3986422.33</v>
      </c>
      <c r="EP124" s="41">
        <f t="shared" si="119"/>
        <v>4504190.78</v>
      </c>
      <c r="EQ124" s="41">
        <f t="shared" si="119"/>
        <v>25074295.289999999</v>
      </c>
      <c r="ER124" s="41">
        <f t="shared" si="119"/>
        <v>3960296.81</v>
      </c>
      <c r="ES124" s="41">
        <f t="shared" si="119"/>
        <v>2309156.98</v>
      </c>
      <c r="ET124" s="41">
        <f t="shared" si="119"/>
        <v>3326653.97</v>
      </c>
      <c r="EU124" s="41">
        <f t="shared" si="119"/>
        <v>5774415.6399999997</v>
      </c>
      <c r="EV124" s="41">
        <f t="shared" si="119"/>
        <v>1467410.65</v>
      </c>
      <c r="EW124" s="41">
        <f t="shared" si="119"/>
        <v>10953087.42</v>
      </c>
      <c r="EX124" s="41">
        <f t="shared" si="119"/>
        <v>3182559.28</v>
      </c>
      <c r="EY124" s="41">
        <f t="shared" si="119"/>
        <v>2384556.14</v>
      </c>
      <c r="EZ124" s="41">
        <f t="shared" si="119"/>
        <v>2264181.5099999998</v>
      </c>
      <c r="FA124" s="41">
        <f t="shared" si="119"/>
        <v>32308300.489999998</v>
      </c>
      <c r="FB124" s="41">
        <f t="shared" si="119"/>
        <v>3910021.57</v>
      </c>
      <c r="FC124" s="41">
        <f t="shared" si="119"/>
        <v>19777363.98</v>
      </c>
      <c r="FD124" s="41">
        <f t="shared" si="119"/>
        <v>4077083.64</v>
      </c>
      <c r="FE124" s="41">
        <f t="shared" si="119"/>
        <v>1772371.43</v>
      </c>
      <c r="FF124" s="41">
        <f t="shared" si="119"/>
        <v>3014732.88</v>
      </c>
      <c r="FG124" s="41">
        <f t="shared" si="119"/>
        <v>2085839.18</v>
      </c>
      <c r="FH124" s="41">
        <f t="shared" si="119"/>
        <v>1605263.67</v>
      </c>
      <c r="FI124" s="41">
        <f t="shared" si="119"/>
        <v>16362037.84</v>
      </c>
      <c r="FJ124" s="41">
        <f t="shared" si="119"/>
        <v>17241413.23</v>
      </c>
      <c r="FK124" s="41">
        <f t="shared" si="119"/>
        <v>21690952.329999998</v>
      </c>
      <c r="FL124" s="41">
        <f t="shared" si="119"/>
        <v>58865471.43</v>
      </c>
      <c r="FM124" s="41">
        <f t="shared" si="119"/>
        <v>32313046.809999999</v>
      </c>
      <c r="FN124" s="41">
        <f t="shared" si="119"/>
        <v>186961464.22</v>
      </c>
      <c r="FO124" s="41">
        <f t="shared" si="119"/>
        <v>10251043.1</v>
      </c>
      <c r="FP124" s="41">
        <f t="shared" si="119"/>
        <v>20131089.280000001</v>
      </c>
      <c r="FQ124" s="41">
        <f t="shared" si="119"/>
        <v>8652392.5600000005</v>
      </c>
      <c r="FR124" s="41">
        <f t="shared" si="119"/>
        <v>2659609.13</v>
      </c>
      <c r="FS124" s="41">
        <f t="shared" si="119"/>
        <v>2969974.86</v>
      </c>
      <c r="FT124" s="41">
        <f t="shared" si="119"/>
        <v>1388272.03</v>
      </c>
      <c r="FU124" s="41">
        <f t="shared" si="119"/>
        <v>8065138.7800000003</v>
      </c>
      <c r="FV124" s="41">
        <f t="shared" si="119"/>
        <v>6755445.8399999999</v>
      </c>
      <c r="FW124" s="41">
        <f t="shared" si="119"/>
        <v>2852660.9</v>
      </c>
      <c r="FX124" s="41">
        <f t="shared" si="119"/>
        <v>1172067.1200000001</v>
      </c>
      <c r="FY124" s="54"/>
      <c r="FZ124" s="55">
        <f>SUM(C124:FX124)</f>
        <v>7633581807.130003</v>
      </c>
      <c r="GA124" s="236">
        <v>7633581807.1300001</v>
      </c>
      <c r="GB124" s="55">
        <f>FZ124-GA124</f>
        <v>0</v>
      </c>
      <c r="GC124" s="91"/>
      <c r="GD124" s="91"/>
      <c r="GE124" s="93"/>
    </row>
    <row r="125" spans="1:187" x14ac:dyDescent="0.2">
      <c r="A125" s="9"/>
      <c r="B125" s="13" t="s">
        <v>619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4"/>
      <c r="DU125" s="54"/>
      <c r="DV125" s="54"/>
      <c r="DW125" s="54"/>
      <c r="DX125" s="54"/>
      <c r="DY125" s="54"/>
      <c r="DZ125" s="54"/>
      <c r="EA125" s="54"/>
      <c r="EB125" s="54"/>
      <c r="EC125" s="54"/>
      <c r="ED125" s="54"/>
      <c r="EE125" s="54"/>
      <c r="EF125" s="54"/>
      <c r="EG125" s="54"/>
      <c r="EH125" s="54"/>
      <c r="EI125" s="54"/>
      <c r="EJ125" s="54"/>
      <c r="EK125" s="54"/>
      <c r="EL125" s="54"/>
      <c r="EM125" s="54"/>
      <c r="EN125" s="54"/>
      <c r="EO125" s="54"/>
      <c r="EP125" s="54"/>
      <c r="EQ125" s="54"/>
      <c r="ER125" s="54"/>
      <c r="ES125" s="54"/>
      <c r="ET125" s="54"/>
      <c r="EU125" s="54"/>
      <c r="EV125" s="54"/>
      <c r="EW125" s="54"/>
      <c r="EX125" s="54"/>
      <c r="EY125" s="54"/>
      <c r="EZ125" s="54"/>
      <c r="FA125" s="54"/>
      <c r="FB125" s="54"/>
      <c r="FC125" s="54"/>
      <c r="FD125" s="54"/>
      <c r="FE125" s="54"/>
      <c r="FF125" s="54"/>
      <c r="FG125" s="54"/>
      <c r="FH125" s="54"/>
      <c r="FI125" s="54"/>
      <c r="FJ125" s="54"/>
      <c r="FK125" s="54"/>
      <c r="FL125" s="54"/>
      <c r="FM125" s="54"/>
      <c r="FN125" s="54"/>
      <c r="FO125" s="54"/>
      <c r="FP125" s="54"/>
      <c r="FQ125" s="54"/>
      <c r="FR125" s="54"/>
      <c r="FS125" s="54"/>
      <c r="FT125" s="54"/>
      <c r="FU125" s="54"/>
      <c r="FV125" s="54"/>
      <c r="FW125" s="54"/>
      <c r="FX125" s="54"/>
      <c r="FY125" s="41"/>
      <c r="GA125" s="80"/>
      <c r="GB125" s="55"/>
      <c r="GC125" s="91"/>
      <c r="GD125" s="91"/>
      <c r="GE125" s="93"/>
    </row>
    <row r="126" spans="1:187" x14ac:dyDescent="0.2">
      <c r="A126" s="8" t="s">
        <v>596</v>
      </c>
      <c r="B126" s="13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55"/>
      <c r="GA126" s="80"/>
      <c r="GB126" s="80"/>
      <c r="GC126" s="55"/>
      <c r="GD126" s="55"/>
      <c r="GE126" s="9"/>
    </row>
    <row r="127" spans="1:187" ht="15.75" x14ac:dyDescent="0.25">
      <c r="A127" s="6"/>
      <c r="B127" s="39" t="s">
        <v>620</v>
      </c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/>
      <c r="BL127" s="94"/>
      <c r="BM127" s="94"/>
      <c r="BN127" s="94"/>
      <c r="BO127" s="94"/>
      <c r="BP127" s="94"/>
      <c r="BQ127" s="94"/>
      <c r="BR127" s="94"/>
      <c r="BS127" s="94"/>
      <c r="BT127" s="94"/>
      <c r="BU127" s="94"/>
      <c r="BV127" s="94"/>
      <c r="BW127" s="94"/>
      <c r="BX127" s="94"/>
      <c r="BY127" s="94"/>
      <c r="BZ127" s="94"/>
      <c r="CA127" s="94"/>
      <c r="CB127" s="94"/>
      <c r="CC127" s="94"/>
      <c r="CD127" s="94"/>
      <c r="CE127" s="94"/>
      <c r="CF127" s="94"/>
      <c r="CG127" s="94"/>
      <c r="CH127" s="94"/>
      <c r="CI127" s="94"/>
      <c r="CJ127" s="94"/>
      <c r="CK127" s="94"/>
      <c r="CL127" s="94"/>
      <c r="CM127" s="94"/>
      <c r="CN127" s="94"/>
      <c r="CO127" s="94"/>
      <c r="CP127" s="94"/>
      <c r="CQ127" s="94"/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  <c r="DD127" s="94"/>
      <c r="DE127" s="94"/>
      <c r="DF127" s="94"/>
      <c r="DG127" s="94"/>
      <c r="DH127" s="94"/>
      <c r="DI127" s="94"/>
      <c r="DJ127" s="94"/>
      <c r="DK127" s="94"/>
      <c r="DL127" s="94"/>
      <c r="DM127" s="94"/>
      <c r="DN127" s="94"/>
      <c r="DO127" s="94"/>
      <c r="DP127" s="94"/>
      <c r="DQ127" s="94"/>
      <c r="DR127" s="94"/>
      <c r="DS127" s="94"/>
      <c r="DT127" s="94"/>
      <c r="DU127" s="94"/>
      <c r="DV127" s="94"/>
      <c r="DW127" s="94"/>
      <c r="DX127" s="94"/>
      <c r="DY127" s="94"/>
      <c r="DZ127" s="94"/>
      <c r="EA127" s="94"/>
      <c r="EB127" s="94"/>
      <c r="EC127" s="94"/>
      <c r="ED127" s="94"/>
      <c r="EE127" s="94"/>
      <c r="EF127" s="94"/>
      <c r="EG127" s="94"/>
      <c r="EH127" s="94"/>
      <c r="EI127" s="94"/>
      <c r="EJ127" s="94"/>
      <c r="EK127" s="94"/>
      <c r="EL127" s="94"/>
      <c r="EM127" s="94"/>
      <c r="EN127" s="94"/>
      <c r="EO127" s="94"/>
      <c r="EP127" s="94"/>
      <c r="EQ127" s="94"/>
      <c r="ER127" s="94"/>
      <c r="ES127" s="94"/>
      <c r="ET127" s="94"/>
      <c r="EU127" s="94"/>
      <c r="EV127" s="94"/>
      <c r="EW127" s="94"/>
      <c r="EX127" s="94"/>
      <c r="EY127" s="94"/>
      <c r="EZ127" s="94"/>
      <c r="FA127" s="94"/>
      <c r="FB127" s="94"/>
      <c r="FC127" s="94"/>
      <c r="FD127" s="94"/>
      <c r="FE127" s="94"/>
      <c r="FF127" s="94"/>
      <c r="FG127" s="94"/>
      <c r="FH127" s="94"/>
      <c r="FI127" s="94"/>
      <c r="FJ127" s="94"/>
      <c r="FK127" s="94"/>
      <c r="FL127" s="94"/>
      <c r="FM127" s="94"/>
      <c r="FN127" s="94"/>
      <c r="FO127" s="94"/>
      <c r="FP127" s="94"/>
      <c r="FQ127" s="94"/>
      <c r="FR127" s="94"/>
      <c r="FS127" s="94"/>
      <c r="FT127" s="94"/>
      <c r="FU127" s="94"/>
      <c r="FV127" s="94"/>
      <c r="FW127" s="94"/>
      <c r="FX127" s="94"/>
      <c r="FY127" s="41"/>
      <c r="FZ127" s="55"/>
      <c r="GA127" s="17"/>
      <c r="GB127" s="17"/>
      <c r="GC127" s="55"/>
      <c r="GD127" s="55"/>
      <c r="GE127" s="9"/>
    </row>
    <row r="128" spans="1:187" x14ac:dyDescent="0.2">
      <c r="A128" s="8" t="s">
        <v>621</v>
      </c>
      <c r="B128" s="13" t="s">
        <v>622</v>
      </c>
      <c r="C128" s="28">
        <f t="shared" ref="C128:BN128" si="120">C12</f>
        <v>2408</v>
      </c>
      <c r="D128" s="28">
        <f t="shared" si="120"/>
        <v>8300</v>
      </c>
      <c r="E128" s="28">
        <f t="shared" si="120"/>
        <v>2953</v>
      </c>
      <c r="F128" s="28">
        <f t="shared" si="120"/>
        <v>3759</v>
      </c>
      <c r="G128" s="28">
        <f t="shared" si="120"/>
        <v>179</v>
      </c>
      <c r="H128" s="28">
        <f t="shared" si="120"/>
        <v>126</v>
      </c>
      <c r="I128" s="28">
        <f t="shared" si="120"/>
        <v>3795</v>
      </c>
      <c r="J128" s="28">
        <f t="shared" si="120"/>
        <v>977</v>
      </c>
      <c r="K128" s="28">
        <f t="shared" si="120"/>
        <v>86</v>
      </c>
      <c r="L128" s="28">
        <f t="shared" si="120"/>
        <v>770</v>
      </c>
      <c r="M128" s="28">
        <f t="shared" si="120"/>
        <v>568</v>
      </c>
      <c r="N128" s="28">
        <f t="shared" si="120"/>
        <v>7359</v>
      </c>
      <c r="O128" s="28">
        <f t="shared" si="120"/>
        <v>1218</v>
      </c>
      <c r="P128" s="28">
        <f t="shared" si="120"/>
        <v>55</v>
      </c>
      <c r="Q128" s="28">
        <f t="shared" si="120"/>
        <v>16678</v>
      </c>
      <c r="R128" s="28">
        <f t="shared" si="120"/>
        <v>305</v>
      </c>
      <c r="S128" s="28">
        <f t="shared" si="120"/>
        <v>517</v>
      </c>
      <c r="T128" s="28">
        <f t="shared" si="120"/>
        <v>41</v>
      </c>
      <c r="U128" s="28">
        <f t="shared" si="120"/>
        <v>18</v>
      </c>
      <c r="V128" s="28">
        <f t="shared" si="120"/>
        <v>83</v>
      </c>
      <c r="W128" s="28">
        <f t="shared" si="120"/>
        <v>25</v>
      </c>
      <c r="X128" s="28">
        <f t="shared" si="120"/>
        <v>9</v>
      </c>
      <c r="Y128" s="28">
        <f t="shared" si="120"/>
        <v>461</v>
      </c>
      <c r="Z128" s="28">
        <f t="shared" si="120"/>
        <v>54</v>
      </c>
      <c r="AA128" s="28">
        <f t="shared" si="120"/>
        <v>4357</v>
      </c>
      <c r="AB128" s="28">
        <f t="shared" si="120"/>
        <v>3099</v>
      </c>
      <c r="AC128" s="28">
        <f t="shared" si="120"/>
        <v>126</v>
      </c>
      <c r="AD128" s="28">
        <f t="shared" si="120"/>
        <v>256</v>
      </c>
      <c r="AE128" s="28">
        <f t="shared" si="120"/>
        <v>22</v>
      </c>
      <c r="AF128" s="28">
        <f t="shared" si="120"/>
        <v>25</v>
      </c>
      <c r="AG128" s="28">
        <f t="shared" si="120"/>
        <v>62</v>
      </c>
      <c r="AH128" s="28">
        <f t="shared" si="120"/>
        <v>315</v>
      </c>
      <c r="AI128" s="28">
        <f t="shared" si="120"/>
        <v>88</v>
      </c>
      <c r="AJ128" s="28">
        <f t="shared" si="120"/>
        <v>61</v>
      </c>
      <c r="AK128" s="28">
        <f t="shared" si="120"/>
        <v>93</v>
      </c>
      <c r="AL128" s="28">
        <f t="shared" si="120"/>
        <v>129</v>
      </c>
      <c r="AM128" s="28">
        <f t="shared" si="120"/>
        <v>196</v>
      </c>
      <c r="AN128" s="28">
        <f t="shared" si="120"/>
        <v>112</v>
      </c>
      <c r="AO128" s="28">
        <f t="shared" si="120"/>
        <v>1406</v>
      </c>
      <c r="AP128" s="28">
        <f t="shared" si="120"/>
        <v>29117</v>
      </c>
      <c r="AQ128" s="28">
        <f t="shared" si="120"/>
        <v>44</v>
      </c>
      <c r="AR128" s="28">
        <f t="shared" si="120"/>
        <v>3765</v>
      </c>
      <c r="AS128" s="28">
        <f t="shared" si="120"/>
        <v>940</v>
      </c>
      <c r="AT128" s="28">
        <f t="shared" si="120"/>
        <v>200</v>
      </c>
      <c r="AU128" s="28">
        <f t="shared" si="120"/>
        <v>38</v>
      </c>
      <c r="AV128" s="28">
        <f t="shared" si="120"/>
        <v>73</v>
      </c>
      <c r="AW128" s="28">
        <f t="shared" si="120"/>
        <v>34</v>
      </c>
      <c r="AX128" s="28">
        <f t="shared" si="120"/>
        <v>13</v>
      </c>
      <c r="AY128" s="28">
        <f t="shared" si="120"/>
        <v>93</v>
      </c>
      <c r="AZ128" s="28">
        <f t="shared" si="120"/>
        <v>5132</v>
      </c>
      <c r="BA128" s="28">
        <f t="shared" si="120"/>
        <v>2089</v>
      </c>
      <c r="BB128" s="28">
        <f t="shared" si="120"/>
        <v>1683</v>
      </c>
      <c r="BC128" s="28">
        <f t="shared" si="120"/>
        <v>8647</v>
      </c>
      <c r="BD128" s="28">
        <f t="shared" si="120"/>
        <v>371</v>
      </c>
      <c r="BE128" s="28">
        <f t="shared" si="120"/>
        <v>232</v>
      </c>
      <c r="BF128" s="28">
        <f t="shared" si="120"/>
        <v>1529</v>
      </c>
      <c r="BG128" s="28">
        <f t="shared" si="120"/>
        <v>313</v>
      </c>
      <c r="BH128" s="28">
        <f t="shared" si="120"/>
        <v>69</v>
      </c>
      <c r="BI128" s="28">
        <f t="shared" si="120"/>
        <v>63</v>
      </c>
      <c r="BJ128" s="28">
        <f t="shared" si="120"/>
        <v>320</v>
      </c>
      <c r="BK128" s="28">
        <f t="shared" si="120"/>
        <v>2915</v>
      </c>
      <c r="BL128" s="28">
        <f t="shared" si="120"/>
        <v>28</v>
      </c>
      <c r="BM128" s="28">
        <f t="shared" si="120"/>
        <v>58</v>
      </c>
      <c r="BN128" s="28">
        <f t="shared" si="120"/>
        <v>1098</v>
      </c>
      <c r="BO128" s="28">
        <f t="shared" ref="BO128:DZ128" si="121">BO12</f>
        <v>393</v>
      </c>
      <c r="BP128" s="28">
        <f t="shared" si="121"/>
        <v>47</v>
      </c>
      <c r="BQ128" s="28">
        <f t="shared" si="121"/>
        <v>1091</v>
      </c>
      <c r="BR128" s="28">
        <f t="shared" si="121"/>
        <v>1048</v>
      </c>
      <c r="BS128" s="28">
        <f t="shared" si="121"/>
        <v>370</v>
      </c>
      <c r="BT128" s="28">
        <f t="shared" si="121"/>
        <v>74</v>
      </c>
      <c r="BU128" s="28">
        <f t="shared" si="121"/>
        <v>62</v>
      </c>
      <c r="BV128" s="28">
        <f t="shared" si="121"/>
        <v>189</v>
      </c>
      <c r="BW128" s="28">
        <f t="shared" si="121"/>
        <v>240</v>
      </c>
      <c r="BX128" s="28">
        <f t="shared" si="121"/>
        <v>11</v>
      </c>
      <c r="BY128" s="28">
        <f t="shared" si="121"/>
        <v>240</v>
      </c>
      <c r="BZ128" s="28">
        <f t="shared" si="121"/>
        <v>60</v>
      </c>
      <c r="CA128" s="28">
        <f t="shared" si="121"/>
        <v>41</v>
      </c>
      <c r="CB128" s="28">
        <f t="shared" si="121"/>
        <v>12747</v>
      </c>
      <c r="CC128" s="28">
        <f t="shared" si="121"/>
        <v>43</v>
      </c>
      <c r="CD128" s="28">
        <f t="shared" si="121"/>
        <v>20</v>
      </c>
      <c r="CE128" s="28">
        <f t="shared" si="121"/>
        <v>34</v>
      </c>
      <c r="CF128" s="28">
        <f t="shared" si="121"/>
        <v>32</v>
      </c>
      <c r="CG128" s="28">
        <f t="shared" si="121"/>
        <v>50</v>
      </c>
      <c r="CH128" s="28">
        <f t="shared" si="121"/>
        <v>31</v>
      </c>
      <c r="CI128" s="28">
        <f t="shared" si="121"/>
        <v>234</v>
      </c>
      <c r="CJ128" s="28">
        <f t="shared" si="121"/>
        <v>218</v>
      </c>
      <c r="CK128" s="28">
        <f t="shared" si="121"/>
        <v>968</v>
      </c>
      <c r="CL128" s="28">
        <f t="shared" si="121"/>
        <v>221</v>
      </c>
      <c r="CM128" s="28">
        <f t="shared" si="121"/>
        <v>217</v>
      </c>
      <c r="CN128" s="28">
        <f t="shared" si="121"/>
        <v>4690</v>
      </c>
      <c r="CO128" s="28">
        <f t="shared" si="121"/>
        <v>2885</v>
      </c>
      <c r="CP128" s="28">
        <f t="shared" si="121"/>
        <v>199</v>
      </c>
      <c r="CQ128" s="28">
        <f t="shared" si="121"/>
        <v>344</v>
      </c>
      <c r="CR128" s="28">
        <f t="shared" si="121"/>
        <v>65</v>
      </c>
      <c r="CS128" s="28">
        <f t="shared" si="121"/>
        <v>60</v>
      </c>
      <c r="CT128" s="28">
        <f t="shared" si="121"/>
        <v>45</v>
      </c>
      <c r="CU128" s="28">
        <f t="shared" si="121"/>
        <v>65</v>
      </c>
      <c r="CV128" s="28">
        <f t="shared" si="121"/>
        <v>10</v>
      </c>
      <c r="CW128" s="28">
        <f t="shared" si="121"/>
        <v>44</v>
      </c>
      <c r="CX128" s="28">
        <f t="shared" si="121"/>
        <v>122</v>
      </c>
      <c r="CY128" s="28">
        <f t="shared" si="121"/>
        <v>11</v>
      </c>
      <c r="CZ128" s="28">
        <f t="shared" si="121"/>
        <v>570</v>
      </c>
      <c r="DA128" s="28">
        <f t="shared" si="121"/>
        <v>34</v>
      </c>
      <c r="DB128" s="28">
        <f t="shared" si="121"/>
        <v>40</v>
      </c>
      <c r="DC128" s="28">
        <f t="shared" si="121"/>
        <v>18</v>
      </c>
      <c r="DD128" s="28">
        <f t="shared" si="121"/>
        <v>30</v>
      </c>
      <c r="DE128" s="28">
        <f t="shared" si="121"/>
        <v>46</v>
      </c>
      <c r="DF128" s="28">
        <f t="shared" si="121"/>
        <v>4990</v>
      </c>
      <c r="DG128" s="28">
        <f t="shared" si="121"/>
        <v>13</v>
      </c>
      <c r="DH128" s="28">
        <f t="shared" si="121"/>
        <v>467</v>
      </c>
      <c r="DI128" s="28">
        <f t="shared" si="121"/>
        <v>952</v>
      </c>
      <c r="DJ128" s="28">
        <f t="shared" si="121"/>
        <v>161</v>
      </c>
      <c r="DK128" s="28">
        <f t="shared" si="121"/>
        <v>138</v>
      </c>
      <c r="DL128" s="28">
        <f t="shared" si="121"/>
        <v>1471</v>
      </c>
      <c r="DM128" s="28">
        <f t="shared" si="121"/>
        <v>59</v>
      </c>
      <c r="DN128" s="28">
        <f t="shared" si="121"/>
        <v>389</v>
      </c>
      <c r="DO128" s="28">
        <f t="shared" si="121"/>
        <v>1206</v>
      </c>
      <c r="DP128" s="28">
        <f t="shared" si="121"/>
        <v>23</v>
      </c>
      <c r="DQ128" s="28">
        <f t="shared" si="121"/>
        <v>109</v>
      </c>
      <c r="DR128" s="28">
        <f t="shared" si="121"/>
        <v>653</v>
      </c>
      <c r="DS128" s="28">
        <f t="shared" si="121"/>
        <v>316</v>
      </c>
      <c r="DT128" s="28">
        <f t="shared" si="121"/>
        <v>61</v>
      </c>
      <c r="DU128" s="28">
        <f t="shared" si="121"/>
        <v>97</v>
      </c>
      <c r="DV128" s="28">
        <f t="shared" si="121"/>
        <v>39</v>
      </c>
      <c r="DW128" s="28">
        <f t="shared" si="121"/>
        <v>68</v>
      </c>
      <c r="DX128" s="28">
        <f t="shared" si="121"/>
        <v>26</v>
      </c>
      <c r="DY128" s="28">
        <f t="shared" si="121"/>
        <v>29</v>
      </c>
      <c r="DZ128" s="28">
        <f t="shared" si="121"/>
        <v>87</v>
      </c>
      <c r="EA128" s="28">
        <f t="shared" ref="EA128:FX128" si="122">EA12</f>
        <v>147</v>
      </c>
      <c r="EB128" s="28">
        <f t="shared" si="122"/>
        <v>174</v>
      </c>
      <c r="EC128" s="28">
        <f t="shared" si="122"/>
        <v>51</v>
      </c>
      <c r="ED128" s="28">
        <f t="shared" si="122"/>
        <v>16</v>
      </c>
      <c r="EE128" s="28">
        <f t="shared" si="122"/>
        <v>70</v>
      </c>
      <c r="EF128" s="28">
        <f t="shared" si="122"/>
        <v>576</v>
      </c>
      <c r="EG128" s="28">
        <f t="shared" si="122"/>
        <v>70</v>
      </c>
      <c r="EH128" s="28">
        <f t="shared" si="122"/>
        <v>38</v>
      </c>
      <c r="EI128" s="28">
        <f t="shared" si="122"/>
        <v>7059</v>
      </c>
      <c r="EJ128" s="28">
        <f t="shared" si="122"/>
        <v>2497</v>
      </c>
      <c r="EK128" s="28">
        <f t="shared" si="122"/>
        <v>136</v>
      </c>
      <c r="EL128" s="28">
        <f t="shared" si="122"/>
        <v>89</v>
      </c>
      <c r="EM128" s="28">
        <f t="shared" si="122"/>
        <v>152</v>
      </c>
      <c r="EN128" s="28">
        <f t="shared" si="122"/>
        <v>383</v>
      </c>
      <c r="EO128" s="28">
        <f t="shared" si="122"/>
        <v>78</v>
      </c>
      <c r="EP128" s="28">
        <f t="shared" si="122"/>
        <v>48</v>
      </c>
      <c r="EQ128" s="28">
        <f t="shared" si="122"/>
        <v>200</v>
      </c>
      <c r="ER128" s="28">
        <f t="shared" si="122"/>
        <v>50</v>
      </c>
      <c r="ES128" s="28">
        <f t="shared" si="122"/>
        <v>53</v>
      </c>
      <c r="ET128" s="28">
        <f t="shared" si="122"/>
        <v>101</v>
      </c>
      <c r="EU128" s="28">
        <f t="shared" si="122"/>
        <v>306</v>
      </c>
      <c r="EV128" s="28">
        <f t="shared" si="122"/>
        <v>24</v>
      </c>
      <c r="EW128" s="28">
        <f t="shared" si="122"/>
        <v>99</v>
      </c>
      <c r="EX128" s="28">
        <f t="shared" si="122"/>
        <v>27</v>
      </c>
      <c r="EY128" s="28">
        <f t="shared" si="122"/>
        <v>165</v>
      </c>
      <c r="EZ128" s="28">
        <f t="shared" si="122"/>
        <v>36</v>
      </c>
      <c r="FA128" s="28">
        <f t="shared" si="122"/>
        <v>533</v>
      </c>
      <c r="FB128" s="28">
        <f t="shared" si="122"/>
        <v>138</v>
      </c>
      <c r="FC128" s="28">
        <f t="shared" si="122"/>
        <v>346</v>
      </c>
      <c r="FD128" s="28">
        <f t="shared" si="122"/>
        <v>100</v>
      </c>
      <c r="FE128" s="28">
        <f t="shared" si="122"/>
        <v>29</v>
      </c>
      <c r="FF128" s="28">
        <f t="shared" si="122"/>
        <v>60</v>
      </c>
      <c r="FG128" s="28">
        <f t="shared" si="122"/>
        <v>30</v>
      </c>
      <c r="FH128" s="28">
        <f t="shared" si="122"/>
        <v>31</v>
      </c>
      <c r="FI128" s="28">
        <f t="shared" si="122"/>
        <v>546</v>
      </c>
      <c r="FJ128" s="28">
        <f t="shared" si="122"/>
        <v>269</v>
      </c>
      <c r="FK128" s="28">
        <f t="shared" si="122"/>
        <v>527</v>
      </c>
      <c r="FL128" s="28">
        <f t="shared" si="122"/>
        <v>486</v>
      </c>
      <c r="FM128" s="28">
        <f t="shared" si="122"/>
        <v>523</v>
      </c>
      <c r="FN128" s="28">
        <f t="shared" si="122"/>
        <v>7170</v>
      </c>
      <c r="FO128" s="28">
        <f t="shared" si="122"/>
        <v>254</v>
      </c>
      <c r="FP128" s="28">
        <f t="shared" si="122"/>
        <v>710</v>
      </c>
      <c r="FQ128" s="28">
        <f t="shared" si="122"/>
        <v>222</v>
      </c>
      <c r="FR128" s="28">
        <f t="shared" si="122"/>
        <v>21</v>
      </c>
      <c r="FS128" s="28">
        <f t="shared" si="122"/>
        <v>23</v>
      </c>
      <c r="FT128" s="28">
        <f t="shared" si="122"/>
        <v>17</v>
      </c>
      <c r="FU128" s="28">
        <f t="shared" si="122"/>
        <v>283</v>
      </c>
      <c r="FV128" s="28">
        <f t="shared" si="122"/>
        <v>179</v>
      </c>
      <c r="FW128" s="28">
        <f t="shared" si="122"/>
        <v>43</v>
      </c>
      <c r="FX128" s="28">
        <f t="shared" si="122"/>
        <v>12</v>
      </c>
      <c r="FY128" s="94"/>
      <c r="FZ128" s="95"/>
      <c r="GA128" s="17"/>
      <c r="GB128" s="17"/>
      <c r="GC128" s="55"/>
      <c r="GD128" s="55"/>
      <c r="GE128" s="9"/>
    </row>
    <row r="129" spans="1:187" x14ac:dyDescent="0.2">
      <c r="A129" s="8" t="s">
        <v>623</v>
      </c>
      <c r="B129" s="13" t="s">
        <v>624</v>
      </c>
      <c r="C129" s="28">
        <f t="shared" ref="C129:BN129" si="123">C15</f>
        <v>4889</v>
      </c>
      <c r="D129" s="28">
        <f t="shared" si="123"/>
        <v>26214</v>
      </c>
      <c r="E129" s="28">
        <f t="shared" si="123"/>
        <v>4357</v>
      </c>
      <c r="F129" s="28">
        <f t="shared" si="123"/>
        <v>12426</v>
      </c>
      <c r="G129" s="28">
        <f t="shared" si="123"/>
        <v>645</v>
      </c>
      <c r="H129" s="28">
        <f t="shared" si="123"/>
        <v>616</v>
      </c>
      <c r="I129" s="28">
        <f t="shared" si="123"/>
        <v>5874</v>
      </c>
      <c r="J129" s="28">
        <f t="shared" si="123"/>
        <v>1479</v>
      </c>
      <c r="K129" s="28">
        <f t="shared" si="123"/>
        <v>177</v>
      </c>
      <c r="L129" s="28">
        <f t="shared" si="123"/>
        <v>1361</v>
      </c>
      <c r="M129" s="28">
        <f t="shared" si="123"/>
        <v>681</v>
      </c>
      <c r="N129" s="28">
        <f t="shared" si="123"/>
        <v>33131</v>
      </c>
      <c r="O129" s="28">
        <f t="shared" si="123"/>
        <v>8356</v>
      </c>
      <c r="P129" s="28">
        <f t="shared" si="123"/>
        <v>143</v>
      </c>
      <c r="Q129" s="28">
        <f t="shared" si="123"/>
        <v>24711</v>
      </c>
      <c r="R129" s="28">
        <f t="shared" si="123"/>
        <v>1036</v>
      </c>
      <c r="S129" s="28">
        <f t="shared" si="123"/>
        <v>1125</v>
      </c>
      <c r="T129" s="28">
        <f t="shared" si="123"/>
        <v>102</v>
      </c>
      <c r="U129" s="28">
        <f t="shared" si="123"/>
        <v>30</v>
      </c>
      <c r="V129" s="28">
        <f t="shared" si="123"/>
        <v>186</v>
      </c>
      <c r="W129" s="28">
        <f t="shared" si="123"/>
        <v>67</v>
      </c>
      <c r="X129" s="28">
        <f t="shared" si="123"/>
        <v>23</v>
      </c>
      <c r="Y129" s="28">
        <f t="shared" si="123"/>
        <v>698</v>
      </c>
      <c r="Z129" s="28">
        <f t="shared" si="123"/>
        <v>143</v>
      </c>
      <c r="AA129" s="28">
        <f t="shared" si="123"/>
        <v>19287</v>
      </c>
      <c r="AB129" s="28">
        <f t="shared" si="123"/>
        <v>17794</v>
      </c>
      <c r="AC129" s="28">
        <f t="shared" si="123"/>
        <v>568</v>
      </c>
      <c r="AD129" s="28">
        <f t="shared" si="123"/>
        <v>827</v>
      </c>
      <c r="AE129" s="28">
        <f t="shared" si="123"/>
        <v>64</v>
      </c>
      <c r="AF129" s="28">
        <f t="shared" si="123"/>
        <v>116</v>
      </c>
      <c r="AG129" s="28">
        <f t="shared" si="123"/>
        <v>398</v>
      </c>
      <c r="AH129" s="28">
        <f t="shared" si="123"/>
        <v>643</v>
      </c>
      <c r="AI129" s="28">
        <f t="shared" si="123"/>
        <v>215</v>
      </c>
      <c r="AJ129" s="28">
        <f t="shared" si="123"/>
        <v>91</v>
      </c>
      <c r="AK129" s="28">
        <f t="shared" si="123"/>
        <v>125</v>
      </c>
      <c r="AL129" s="28">
        <f t="shared" si="123"/>
        <v>168</v>
      </c>
      <c r="AM129" s="28">
        <f t="shared" si="123"/>
        <v>279</v>
      </c>
      <c r="AN129" s="28">
        <f t="shared" si="123"/>
        <v>242</v>
      </c>
      <c r="AO129" s="28">
        <f t="shared" si="123"/>
        <v>2957</v>
      </c>
      <c r="AP129" s="28">
        <f t="shared" si="123"/>
        <v>54209</v>
      </c>
      <c r="AQ129" s="28">
        <f t="shared" si="123"/>
        <v>129</v>
      </c>
      <c r="AR129" s="28">
        <f t="shared" si="123"/>
        <v>40545</v>
      </c>
      <c r="AS129" s="28">
        <f t="shared" si="123"/>
        <v>4113</v>
      </c>
      <c r="AT129" s="28">
        <f t="shared" si="123"/>
        <v>1375</v>
      </c>
      <c r="AU129" s="28">
        <f t="shared" si="123"/>
        <v>142</v>
      </c>
      <c r="AV129" s="28">
        <f t="shared" si="123"/>
        <v>189</v>
      </c>
      <c r="AW129" s="28">
        <f t="shared" si="123"/>
        <v>122</v>
      </c>
      <c r="AX129" s="28">
        <f t="shared" si="123"/>
        <v>28</v>
      </c>
      <c r="AY129" s="28">
        <f t="shared" si="123"/>
        <v>263</v>
      </c>
      <c r="AZ129" s="28">
        <f t="shared" si="123"/>
        <v>7613</v>
      </c>
      <c r="BA129" s="28">
        <f t="shared" si="123"/>
        <v>5825</v>
      </c>
      <c r="BB129" s="28">
        <f t="shared" si="123"/>
        <v>5285</v>
      </c>
      <c r="BC129" s="28">
        <f t="shared" si="123"/>
        <v>17967</v>
      </c>
      <c r="BD129" s="28">
        <f t="shared" si="123"/>
        <v>3211</v>
      </c>
      <c r="BE129" s="28">
        <f t="shared" si="123"/>
        <v>841</v>
      </c>
      <c r="BF129" s="28">
        <f t="shared" si="123"/>
        <v>15585</v>
      </c>
      <c r="BG129" s="28">
        <f t="shared" si="123"/>
        <v>643</v>
      </c>
      <c r="BH129" s="28">
        <f t="shared" si="123"/>
        <v>318</v>
      </c>
      <c r="BI129" s="28">
        <f t="shared" si="123"/>
        <v>152</v>
      </c>
      <c r="BJ129" s="28">
        <f t="shared" si="123"/>
        <v>3810</v>
      </c>
      <c r="BK129" s="28">
        <f t="shared" si="123"/>
        <v>11997</v>
      </c>
      <c r="BL129" s="28">
        <f t="shared" si="123"/>
        <v>64</v>
      </c>
      <c r="BM129" s="28">
        <f t="shared" si="123"/>
        <v>156</v>
      </c>
      <c r="BN129" s="28">
        <f t="shared" si="123"/>
        <v>2167</v>
      </c>
      <c r="BO129" s="28">
        <f t="shared" ref="BO129:DZ129" si="124">BO15</f>
        <v>862</v>
      </c>
      <c r="BP129" s="28">
        <f t="shared" si="124"/>
        <v>117</v>
      </c>
      <c r="BQ129" s="28">
        <f t="shared" si="124"/>
        <v>3738</v>
      </c>
      <c r="BR129" s="28">
        <f t="shared" si="124"/>
        <v>2887</v>
      </c>
      <c r="BS129" s="28">
        <f t="shared" si="124"/>
        <v>760</v>
      </c>
      <c r="BT129" s="28">
        <f t="shared" si="124"/>
        <v>284</v>
      </c>
      <c r="BU129" s="28">
        <f t="shared" si="124"/>
        <v>258</v>
      </c>
      <c r="BV129" s="28">
        <f t="shared" si="124"/>
        <v>800</v>
      </c>
      <c r="BW129" s="28">
        <f t="shared" si="124"/>
        <v>1245</v>
      </c>
      <c r="BX129" s="28">
        <f t="shared" si="124"/>
        <v>54</v>
      </c>
      <c r="BY129" s="28">
        <f t="shared" si="124"/>
        <v>311</v>
      </c>
      <c r="BZ129" s="28">
        <f t="shared" si="124"/>
        <v>120</v>
      </c>
      <c r="CA129" s="28">
        <f t="shared" si="124"/>
        <v>111</v>
      </c>
      <c r="CB129" s="28">
        <f t="shared" si="124"/>
        <v>49713</v>
      </c>
      <c r="CC129" s="28">
        <f t="shared" si="124"/>
        <v>103</v>
      </c>
      <c r="CD129" s="28">
        <f t="shared" si="124"/>
        <v>31</v>
      </c>
      <c r="CE129" s="28">
        <f t="shared" si="124"/>
        <v>95</v>
      </c>
      <c r="CF129" s="28">
        <f t="shared" si="124"/>
        <v>74</v>
      </c>
      <c r="CG129" s="28">
        <f t="shared" si="124"/>
        <v>146</v>
      </c>
      <c r="CH129" s="28">
        <f t="shared" si="124"/>
        <v>60</v>
      </c>
      <c r="CI129" s="28">
        <f t="shared" si="124"/>
        <v>441</v>
      </c>
      <c r="CJ129" s="28">
        <f t="shared" si="124"/>
        <v>611</v>
      </c>
      <c r="CK129" s="28">
        <f t="shared" si="124"/>
        <v>3493</v>
      </c>
      <c r="CL129" s="28">
        <f t="shared" si="124"/>
        <v>893</v>
      </c>
      <c r="CM129" s="28">
        <f t="shared" si="124"/>
        <v>439</v>
      </c>
      <c r="CN129" s="28">
        <f t="shared" si="124"/>
        <v>19448</v>
      </c>
      <c r="CO129" s="28">
        <f t="shared" si="124"/>
        <v>9579</v>
      </c>
      <c r="CP129" s="28">
        <f t="shared" si="124"/>
        <v>674</v>
      </c>
      <c r="CQ129" s="28">
        <f t="shared" si="124"/>
        <v>573</v>
      </c>
      <c r="CR129" s="28">
        <f t="shared" si="124"/>
        <v>128</v>
      </c>
      <c r="CS129" s="28">
        <f t="shared" si="124"/>
        <v>223</v>
      </c>
      <c r="CT129" s="28">
        <f t="shared" si="124"/>
        <v>72</v>
      </c>
      <c r="CU129" s="28">
        <f t="shared" si="124"/>
        <v>236</v>
      </c>
      <c r="CV129" s="28">
        <f t="shared" si="124"/>
        <v>23</v>
      </c>
      <c r="CW129" s="28">
        <f t="shared" si="124"/>
        <v>130</v>
      </c>
      <c r="CX129" s="28">
        <f t="shared" si="124"/>
        <v>293</v>
      </c>
      <c r="CY129" s="28">
        <f t="shared" si="124"/>
        <v>30</v>
      </c>
      <c r="CZ129" s="28">
        <f t="shared" si="124"/>
        <v>1348</v>
      </c>
      <c r="DA129" s="28">
        <f t="shared" si="124"/>
        <v>120</v>
      </c>
      <c r="DB129" s="28">
        <f t="shared" si="124"/>
        <v>189</v>
      </c>
      <c r="DC129" s="28">
        <f t="shared" si="124"/>
        <v>103</v>
      </c>
      <c r="DD129" s="28">
        <f t="shared" si="124"/>
        <v>95</v>
      </c>
      <c r="DE129" s="28">
        <f t="shared" si="124"/>
        <v>161</v>
      </c>
      <c r="DF129" s="28">
        <f t="shared" si="124"/>
        <v>13588</v>
      </c>
      <c r="DG129" s="28">
        <f t="shared" si="124"/>
        <v>44</v>
      </c>
      <c r="DH129" s="28">
        <f t="shared" si="124"/>
        <v>1307</v>
      </c>
      <c r="DI129" s="28">
        <f t="shared" si="124"/>
        <v>1701</v>
      </c>
      <c r="DJ129" s="28">
        <f t="shared" si="124"/>
        <v>428</v>
      </c>
      <c r="DK129" s="28">
        <f t="shared" si="124"/>
        <v>294</v>
      </c>
      <c r="DL129" s="28">
        <f t="shared" si="124"/>
        <v>3599</v>
      </c>
      <c r="DM129" s="28">
        <f t="shared" si="124"/>
        <v>141</v>
      </c>
      <c r="DN129" s="28">
        <f t="shared" si="124"/>
        <v>840</v>
      </c>
      <c r="DO129" s="28">
        <f t="shared" si="124"/>
        <v>2016</v>
      </c>
      <c r="DP129" s="28">
        <f t="shared" si="124"/>
        <v>120</v>
      </c>
      <c r="DQ129" s="28">
        <f t="shared" si="124"/>
        <v>399</v>
      </c>
      <c r="DR129" s="28">
        <f t="shared" si="124"/>
        <v>887</v>
      </c>
      <c r="DS129" s="28">
        <f t="shared" si="124"/>
        <v>468</v>
      </c>
      <c r="DT129" s="28">
        <f t="shared" si="124"/>
        <v>100</v>
      </c>
      <c r="DU129" s="28">
        <f t="shared" si="124"/>
        <v>230</v>
      </c>
      <c r="DV129" s="28">
        <f t="shared" si="124"/>
        <v>137</v>
      </c>
      <c r="DW129" s="28">
        <f t="shared" si="124"/>
        <v>203</v>
      </c>
      <c r="DX129" s="28">
        <f t="shared" si="124"/>
        <v>90</v>
      </c>
      <c r="DY129" s="28">
        <f t="shared" si="124"/>
        <v>200</v>
      </c>
      <c r="DZ129" s="28">
        <f t="shared" si="124"/>
        <v>489</v>
      </c>
      <c r="EA129" s="28">
        <f t="shared" ref="EA129:FX129" si="125">EA15</f>
        <v>434</v>
      </c>
      <c r="EB129" s="28">
        <f t="shared" si="125"/>
        <v>349</v>
      </c>
      <c r="EC129" s="28">
        <f t="shared" si="125"/>
        <v>201</v>
      </c>
      <c r="ED129" s="28">
        <f t="shared" si="125"/>
        <v>974</v>
      </c>
      <c r="EE129" s="28">
        <f t="shared" si="125"/>
        <v>119</v>
      </c>
      <c r="EF129" s="28">
        <f t="shared" si="125"/>
        <v>927</v>
      </c>
      <c r="EG129" s="28">
        <f t="shared" si="125"/>
        <v>164</v>
      </c>
      <c r="EH129" s="28">
        <f t="shared" si="125"/>
        <v>134</v>
      </c>
      <c r="EI129" s="28">
        <f t="shared" si="125"/>
        <v>9862</v>
      </c>
      <c r="EJ129" s="28">
        <f t="shared" si="125"/>
        <v>6518</v>
      </c>
      <c r="EK129" s="28">
        <f t="shared" si="125"/>
        <v>463</v>
      </c>
      <c r="EL129" s="28">
        <f t="shared" si="125"/>
        <v>315</v>
      </c>
      <c r="EM129" s="28">
        <f t="shared" si="125"/>
        <v>257</v>
      </c>
      <c r="EN129" s="28">
        <f t="shared" si="125"/>
        <v>623</v>
      </c>
      <c r="EO129" s="28">
        <f t="shared" si="125"/>
        <v>225</v>
      </c>
      <c r="EP129" s="28">
        <f t="shared" si="125"/>
        <v>240</v>
      </c>
      <c r="EQ129" s="28">
        <f t="shared" si="125"/>
        <v>1696</v>
      </c>
      <c r="ER129" s="28">
        <f t="shared" si="125"/>
        <v>164</v>
      </c>
      <c r="ES129" s="28">
        <f t="shared" si="125"/>
        <v>105</v>
      </c>
      <c r="ET129" s="28">
        <f t="shared" si="125"/>
        <v>133</v>
      </c>
      <c r="EU129" s="28">
        <f t="shared" si="125"/>
        <v>365</v>
      </c>
      <c r="EV129" s="28">
        <f t="shared" si="125"/>
        <v>47</v>
      </c>
      <c r="EW129" s="28">
        <f t="shared" si="125"/>
        <v>565</v>
      </c>
      <c r="EX129" s="28">
        <f t="shared" si="125"/>
        <v>106</v>
      </c>
      <c r="EY129" s="28">
        <f t="shared" si="125"/>
        <v>359</v>
      </c>
      <c r="EZ129" s="28">
        <f t="shared" si="125"/>
        <v>89</v>
      </c>
      <c r="FA129" s="28">
        <f t="shared" si="125"/>
        <v>2204</v>
      </c>
      <c r="FB129" s="28">
        <f t="shared" si="125"/>
        <v>224</v>
      </c>
      <c r="FC129" s="28">
        <f t="shared" si="125"/>
        <v>1316</v>
      </c>
      <c r="FD129" s="28">
        <f t="shared" si="125"/>
        <v>234</v>
      </c>
      <c r="FE129" s="28">
        <f t="shared" si="125"/>
        <v>54</v>
      </c>
      <c r="FF129" s="28">
        <f t="shared" si="125"/>
        <v>134</v>
      </c>
      <c r="FG129" s="28">
        <f t="shared" si="125"/>
        <v>77</v>
      </c>
      <c r="FH129" s="28">
        <f t="shared" si="125"/>
        <v>53</v>
      </c>
      <c r="FI129" s="28">
        <f t="shared" si="125"/>
        <v>1155</v>
      </c>
      <c r="FJ129" s="28">
        <f t="shared" si="125"/>
        <v>1232</v>
      </c>
      <c r="FK129" s="28">
        <f t="shared" si="125"/>
        <v>1606</v>
      </c>
      <c r="FL129" s="28">
        <f t="shared" si="125"/>
        <v>4530</v>
      </c>
      <c r="FM129" s="28">
        <f t="shared" si="125"/>
        <v>2451</v>
      </c>
      <c r="FN129" s="28">
        <f t="shared" si="125"/>
        <v>14021</v>
      </c>
      <c r="FO129" s="28">
        <f t="shared" si="125"/>
        <v>671</v>
      </c>
      <c r="FP129" s="28">
        <f t="shared" si="125"/>
        <v>1384</v>
      </c>
      <c r="FQ129" s="28">
        <f t="shared" si="125"/>
        <v>591</v>
      </c>
      <c r="FR129" s="28">
        <f t="shared" si="125"/>
        <v>100</v>
      </c>
      <c r="FS129" s="28">
        <f t="shared" si="125"/>
        <v>135</v>
      </c>
      <c r="FT129" s="28">
        <f t="shared" si="125"/>
        <v>53</v>
      </c>
      <c r="FU129" s="28">
        <f t="shared" si="125"/>
        <v>527</v>
      </c>
      <c r="FV129" s="28">
        <f t="shared" si="125"/>
        <v>451</v>
      </c>
      <c r="FW129" s="28">
        <f t="shared" si="125"/>
        <v>125</v>
      </c>
      <c r="FX129" s="28">
        <f t="shared" si="125"/>
        <v>36</v>
      </c>
      <c r="FY129" s="96"/>
      <c r="FZ129" s="95"/>
      <c r="GA129" s="27"/>
      <c r="GB129" s="27"/>
      <c r="GC129" s="55"/>
      <c r="GD129" s="55"/>
      <c r="GE129" s="9"/>
    </row>
    <row r="130" spans="1:187" x14ac:dyDescent="0.2">
      <c r="A130" s="7" t="s">
        <v>625</v>
      </c>
      <c r="B130" s="13" t="s">
        <v>626</v>
      </c>
      <c r="C130" s="97">
        <f t="shared" ref="C130:BN130" si="126">ROUND(C128/C129,4)</f>
        <v>0.49249999999999999</v>
      </c>
      <c r="D130" s="97">
        <f t="shared" si="126"/>
        <v>0.31659999999999999</v>
      </c>
      <c r="E130" s="97">
        <f t="shared" si="126"/>
        <v>0.67779999999999996</v>
      </c>
      <c r="F130" s="97">
        <f t="shared" si="126"/>
        <v>0.30249999999999999</v>
      </c>
      <c r="G130" s="97">
        <f t="shared" si="126"/>
        <v>0.27750000000000002</v>
      </c>
      <c r="H130" s="97">
        <f t="shared" si="126"/>
        <v>0.20449999999999999</v>
      </c>
      <c r="I130" s="97">
        <f t="shared" si="126"/>
        <v>0.64610000000000001</v>
      </c>
      <c r="J130" s="97">
        <f t="shared" si="126"/>
        <v>0.66059999999999997</v>
      </c>
      <c r="K130" s="97">
        <f t="shared" si="126"/>
        <v>0.4859</v>
      </c>
      <c r="L130" s="97">
        <f t="shared" si="126"/>
        <v>0.56579999999999997</v>
      </c>
      <c r="M130" s="97">
        <f t="shared" si="126"/>
        <v>0.83409999999999995</v>
      </c>
      <c r="N130" s="97">
        <f t="shared" si="126"/>
        <v>0.22209999999999999</v>
      </c>
      <c r="O130" s="97">
        <f t="shared" si="126"/>
        <v>0.14580000000000001</v>
      </c>
      <c r="P130" s="97">
        <f t="shared" si="126"/>
        <v>0.3846</v>
      </c>
      <c r="Q130" s="97">
        <f t="shared" si="126"/>
        <v>0.67490000000000006</v>
      </c>
      <c r="R130" s="97">
        <f t="shared" si="126"/>
        <v>0.2944</v>
      </c>
      <c r="S130" s="97">
        <f t="shared" si="126"/>
        <v>0.45960000000000001</v>
      </c>
      <c r="T130" s="97">
        <f t="shared" si="126"/>
        <v>0.40200000000000002</v>
      </c>
      <c r="U130" s="97">
        <f t="shared" si="126"/>
        <v>0.6</v>
      </c>
      <c r="V130" s="97">
        <f t="shared" si="126"/>
        <v>0.44619999999999999</v>
      </c>
      <c r="W130" s="97">
        <f t="shared" si="126"/>
        <v>0.37309999999999999</v>
      </c>
      <c r="X130" s="97">
        <f t="shared" si="126"/>
        <v>0.39129999999999998</v>
      </c>
      <c r="Y130" s="97">
        <f t="shared" si="126"/>
        <v>0.66049999999999998</v>
      </c>
      <c r="Z130" s="97">
        <f t="shared" si="126"/>
        <v>0.37759999999999999</v>
      </c>
      <c r="AA130" s="97">
        <f t="shared" si="126"/>
        <v>0.22589999999999999</v>
      </c>
      <c r="AB130" s="97">
        <f t="shared" si="126"/>
        <v>0.17419999999999999</v>
      </c>
      <c r="AC130" s="97">
        <f t="shared" si="126"/>
        <v>0.2218</v>
      </c>
      <c r="AD130" s="97">
        <f t="shared" si="126"/>
        <v>0.30959999999999999</v>
      </c>
      <c r="AE130" s="97">
        <f t="shared" si="126"/>
        <v>0.34379999999999999</v>
      </c>
      <c r="AF130" s="97">
        <f t="shared" si="126"/>
        <v>0.2155</v>
      </c>
      <c r="AG130" s="97">
        <f t="shared" si="126"/>
        <v>0.15579999999999999</v>
      </c>
      <c r="AH130" s="97">
        <f t="shared" si="126"/>
        <v>0.4899</v>
      </c>
      <c r="AI130" s="97">
        <f t="shared" si="126"/>
        <v>0.4093</v>
      </c>
      <c r="AJ130" s="97">
        <f t="shared" si="126"/>
        <v>0.67030000000000001</v>
      </c>
      <c r="AK130" s="97">
        <f t="shared" si="126"/>
        <v>0.74399999999999999</v>
      </c>
      <c r="AL130" s="97">
        <f t="shared" si="126"/>
        <v>0.76790000000000003</v>
      </c>
      <c r="AM130" s="97">
        <f t="shared" si="126"/>
        <v>0.70250000000000001</v>
      </c>
      <c r="AN130" s="97">
        <f t="shared" si="126"/>
        <v>0.46279999999999999</v>
      </c>
      <c r="AO130" s="97">
        <f t="shared" si="126"/>
        <v>0.47549999999999998</v>
      </c>
      <c r="AP130" s="97">
        <f t="shared" si="126"/>
        <v>0.53710000000000002</v>
      </c>
      <c r="AQ130" s="97">
        <f t="shared" si="126"/>
        <v>0.34110000000000001</v>
      </c>
      <c r="AR130" s="97">
        <f t="shared" si="126"/>
        <v>9.2899999999999996E-2</v>
      </c>
      <c r="AS130" s="97">
        <f t="shared" si="126"/>
        <v>0.22850000000000001</v>
      </c>
      <c r="AT130" s="97">
        <f t="shared" si="126"/>
        <v>0.14549999999999999</v>
      </c>
      <c r="AU130" s="97">
        <f t="shared" si="126"/>
        <v>0.2676</v>
      </c>
      <c r="AV130" s="97">
        <f t="shared" si="126"/>
        <v>0.38619999999999999</v>
      </c>
      <c r="AW130" s="97">
        <f t="shared" si="126"/>
        <v>0.2787</v>
      </c>
      <c r="AX130" s="97">
        <f t="shared" si="126"/>
        <v>0.46429999999999999</v>
      </c>
      <c r="AY130" s="97">
        <f t="shared" si="126"/>
        <v>0.35360000000000003</v>
      </c>
      <c r="AZ130" s="97">
        <f t="shared" si="126"/>
        <v>0.67410000000000003</v>
      </c>
      <c r="BA130" s="97">
        <f t="shared" si="126"/>
        <v>0.35859999999999997</v>
      </c>
      <c r="BB130" s="97">
        <f t="shared" si="126"/>
        <v>0.31840000000000002</v>
      </c>
      <c r="BC130" s="97">
        <f t="shared" si="126"/>
        <v>0.48130000000000001</v>
      </c>
      <c r="BD130" s="97">
        <f t="shared" si="126"/>
        <v>0.11550000000000001</v>
      </c>
      <c r="BE130" s="97">
        <f t="shared" si="126"/>
        <v>0.27589999999999998</v>
      </c>
      <c r="BF130" s="97">
        <f t="shared" si="126"/>
        <v>9.8100000000000007E-2</v>
      </c>
      <c r="BG130" s="97">
        <f t="shared" si="126"/>
        <v>0.48680000000000001</v>
      </c>
      <c r="BH130" s="97">
        <f t="shared" si="126"/>
        <v>0.217</v>
      </c>
      <c r="BI130" s="97">
        <f t="shared" si="126"/>
        <v>0.41449999999999998</v>
      </c>
      <c r="BJ130" s="97">
        <f t="shared" si="126"/>
        <v>8.4000000000000005E-2</v>
      </c>
      <c r="BK130" s="97">
        <f t="shared" si="126"/>
        <v>0.24299999999999999</v>
      </c>
      <c r="BL130" s="97">
        <f t="shared" si="126"/>
        <v>0.4375</v>
      </c>
      <c r="BM130" s="97">
        <f t="shared" si="126"/>
        <v>0.37180000000000002</v>
      </c>
      <c r="BN130" s="97">
        <f t="shared" si="126"/>
        <v>0.50670000000000004</v>
      </c>
      <c r="BO130" s="97">
        <f t="shared" ref="BO130:DZ130" si="127">ROUND(BO128/BO129,4)</f>
        <v>0.45590000000000003</v>
      </c>
      <c r="BP130" s="97">
        <f t="shared" si="127"/>
        <v>0.4017</v>
      </c>
      <c r="BQ130" s="97">
        <f t="shared" si="127"/>
        <v>0.29189999999999999</v>
      </c>
      <c r="BR130" s="97">
        <f t="shared" si="127"/>
        <v>0.36299999999999999</v>
      </c>
      <c r="BS130" s="97">
        <f t="shared" si="127"/>
        <v>0.48680000000000001</v>
      </c>
      <c r="BT130" s="97">
        <f t="shared" si="127"/>
        <v>0.2606</v>
      </c>
      <c r="BU130" s="97">
        <f t="shared" si="127"/>
        <v>0.24030000000000001</v>
      </c>
      <c r="BV130" s="97">
        <f t="shared" si="127"/>
        <v>0.23630000000000001</v>
      </c>
      <c r="BW130" s="97">
        <f t="shared" si="127"/>
        <v>0.1928</v>
      </c>
      <c r="BX130" s="97">
        <f t="shared" si="127"/>
        <v>0.20369999999999999</v>
      </c>
      <c r="BY130" s="97">
        <f t="shared" si="127"/>
        <v>0.77170000000000005</v>
      </c>
      <c r="BZ130" s="97">
        <f t="shared" si="127"/>
        <v>0.5</v>
      </c>
      <c r="CA130" s="97">
        <f t="shared" si="127"/>
        <v>0.36940000000000001</v>
      </c>
      <c r="CB130" s="97">
        <f t="shared" si="127"/>
        <v>0.25640000000000002</v>
      </c>
      <c r="CC130" s="97">
        <f t="shared" si="127"/>
        <v>0.41749999999999998</v>
      </c>
      <c r="CD130" s="97">
        <f t="shared" si="127"/>
        <v>0.6452</v>
      </c>
      <c r="CE130" s="97">
        <f t="shared" si="127"/>
        <v>0.3579</v>
      </c>
      <c r="CF130" s="97">
        <f t="shared" si="127"/>
        <v>0.43240000000000001</v>
      </c>
      <c r="CG130" s="97">
        <f t="shared" si="127"/>
        <v>0.34250000000000003</v>
      </c>
      <c r="CH130" s="97">
        <f t="shared" si="127"/>
        <v>0.51670000000000005</v>
      </c>
      <c r="CI130" s="97">
        <f t="shared" si="127"/>
        <v>0.53059999999999996</v>
      </c>
      <c r="CJ130" s="97">
        <f t="shared" si="127"/>
        <v>0.35680000000000001</v>
      </c>
      <c r="CK130" s="97">
        <f t="shared" si="127"/>
        <v>0.27710000000000001</v>
      </c>
      <c r="CL130" s="97">
        <f t="shared" si="127"/>
        <v>0.2475</v>
      </c>
      <c r="CM130" s="97">
        <f t="shared" si="127"/>
        <v>0.49430000000000002</v>
      </c>
      <c r="CN130" s="97">
        <f t="shared" si="127"/>
        <v>0.2412</v>
      </c>
      <c r="CO130" s="97">
        <f t="shared" si="127"/>
        <v>0.30120000000000002</v>
      </c>
      <c r="CP130" s="97">
        <f t="shared" si="127"/>
        <v>0.29530000000000001</v>
      </c>
      <c r="CQ130" s="97">
        <f t="shared" si="127"/>
        <v>0.60029999999999994</v>
      </c>
      <c r="CR130" s="97">
        <f t="shared" si="127"/>
        <v>0.50780000000000003</v>
      </c>
      <c r="CS130" s="97">
        <f t="shared" si="127"/>
        <v>0.26910000000000001</v>
      </c>
      <c r="CT130" s="97">
        <f t="shared" si="127"/>
        <v>0.625</v>
      </c>
      <c r="CU130" s="97">
        <f t="shared" si="127"/>
        <v>0.27539999999999998</v>
      </c>
      <c r="CV130" s="97">
        <f t="shared" si="127"/>
        <v>0.43480000000000002</v>
      </c>
      <c r="CW130" s="97">
        <f t="shared" si="127"/>
        <v>0.33850000000000002</v>
      </c>
      <c r="CX130" s="97">
        <f t="shared" si="127"/>
        <v>0.41639999999999999</v>
      </c>
      <c r="CY130" s="97">
        <f t="shared" si="127"/>
        <v>0.36670000000000003</v>
      </c>
      <c r="CZ130" s="97">
        <f t="shared" si="127"/>
        <v>0.42280000000000001</v>
      </c>
      <c r="DA130" s="97">
        <f t="shared" si="127"/>
        <v>0.2833</v>
      </c>
      <c r="DB130" s="97">
        <f t="shared" si="127"/>
        <v>0.21160000000000001</v>
      </c>
      <c r="DC130" s="97">
        <f t="shared" si="127"/>
        <v>0.17480000000000001</v>
      </c>
      <c r="DD130" s="97">
        <f t="shared" si="127"/>
        <v>0.31580000000000003</v>
      </c>
      <c r="DE130" s="97">
        <f t="shared" si="127"/>
        <v>0.28570000000000001</v>
      </c>
      <c r="DF130" s="97">
        <f t="shared" si="127"/>
        <v>0.36720000000000003</v>
      </c>
      <c r="DG130" s="97">
        <f t="shared" si="127"/>
        <v>0.29549999999999998</v>
      </c>
      <c r="DH130" s="97">
        <f t="shared" si="127"/>
        <v>0.35730000000000001</v>
      </c>
      <c r="DI130" s="97">
        <f t="shared" si="127"/>
        <v>0.55969999999999998</v>
      </c>
      <c r="DJ130" s="97">
        <f t="shared" si="127"/>
        <v>0.37619999999999998</v>
      </c>
      <c r="DK130" s="97">
        <f t="shared" si="127"/>
        <v>0.46939999999999998</v>
      </c>
      <c r="DL130" s="97">
        <f t="shared" si="127"/>
        <v>0.40870000000000001</v>
      </c>
      <c r="DM130" s="97">
        <f t="shared" si="127"/>
        <v>0.41839999999999999</v>
      </c>
      <c r="DN130" s="97">
        <f t="shared" si="127"/>
        <v>0.46310000000000001</v>
      </c>
      <c r="DO130" s="97">
        <f t="shared" si="127"/>
        <v>0.59819999999999995</v>
      </c>
      <c r="DP130" s="97">
        <f t="shared" si="127"/>
        <v>0.19170000000000001</v>
      </c>
      <c r="DQ130" s="97">
        <f t="shared" si="127"/>
        <v>0.2732</v>
      </c>
      <c r="DR130" s="97">
        <f t="shared" si="127"/>
        <v>0.73619999999999997</v>
      </c>
      <c r="DS130" s="97">
        <f t="shared" si="127"/>
        <v>0.67520000000000002</v>
      </c>
      <c r="DT130" s="97">
        <f t="shared" si="127"/>
        <v>0.61</v>
      </c>
      <c r="DU130" s="97">
        <f t="shared" si="127"/>
        <v>0.42170000000000002</v>
      </c>
      <c r="DV130" s="97">
        <f t="shared" si="127"/>
        <v>0.28470000000000001</v>
      </c>
      <c r="DW130" s="97">
        <f t="shared" si="127"/>
        <v>0.33500000000000002</v>
      </c>
      <c r="DX130" s="97">
        <f t="shared" si="127"/>
        <v>0.28889999999999999</v>
      </c>
      <c r="DY130" s="97">
        <f t="shared" si="127"/>
        <v>0.14499999999999999</v>
      </c>
      <c r="DZ130" s="97">
        <f t="shared" si="127"/>
        <v>0.1779</v>
      </c>
      <c r="EA130" s="97">
        <f t="shared" ref="EA130:FX130" si="128">ROUND(EA128/EA129,4)</f>
        <v>0.3387</v>
      </c>
      <c r="EB130" s="97">
        <f t="shared" si="128"/>
        <v>0.49859999999999999</v>
      </c>
      <c r="EC130" s="97">
        <f t="shared" si="128"/>
        <v>0.25369999999999998</v>
      </c>
      <c r="ED130" s="97">
        <f t="shared" si="128"/>
        <v>1.6400000000000001E-2</v>
      </c>
      <c r="EE130" s="97">
        <f t="shared" si="128"/>
        <v>0.58819999999999995</v>
      </c>
      <c r="EF130" s="97">
        <f t="shared" si="128"/>
        <v>0.62139999999999995</v>
      </c>
      <c r="EG130" s="97">
        <f t="shared" si="128"/>
        <v>0.42680000000000001</v>
      </c>
      <c r="EH130" s="97">
        <f t="shared" si="128"/>
        <v>0.28360000000000002</v>
      </c>
      <c r="EI130" s="97">
        <f t="shared" si="128"/>
        <v>0.71579999999999999</v>
      </c>
      <c r="EJ130" s="97">
        <f t="shared" si="128"/>
        <v>0.3831</v>
      </c>
      <c r="EK130" s="97">
        <f t="shared" si="128"/>
        <v>0.29370000000000002</v>
      </c>
      <c r="EL130" s="97">
        <f t="shared" si="128"/>
        <v>0.28249999999999997</v>
      </c>
      <c r="EM130" s="97">
        <f t="shared" si="128"/>
        <v>0.59140000000000004</v>
      </c>
      <c r="EN130" s="97">
        <f t="shared" si="128"/>
        <v>0.61480000000000001</v>
      </c>
      <c r="EO130" s="97">
        <f t="shared" si="128"/>
        <v>0.34670000000000001</v>
      </c>
      <c r="EP130" s="97">
        <f t="shared" si="128"/>
        <v>0.2</v>
      </c>
      <c r="EQ130" s="97">
        <f t="shared" si="128"/>
        <v>0.1179</v>
      </c>
      <c r="ER130" s="97">
        <f t="shared" si="128"/>
        <v>0.3049</v>
      </c>
      <c r="ES130" s="97">
        <f t="shared" si="128"/>
        <v>0.50480000000000003</v>
      </c>
      <c r="ET130" s="97">
        <f t="shared" si="128"/>
        <v>0.75939999999999996</v>
      </c>
      <c r="EU130" s="97">
        <f t="shared" si="128"/>
        <v>0.83840000000000003</v>
      </c>
      <c r="EV130" s="97">
        <f t="shared" si="128"/>
        <v>0.51060000000000005</v>
      </c>
      <c r="EW130" s="97">
        <f t="shared" si="128"/>
        <v>0.17519999999999999</v>
      </c>
      <c r="EX130" s="97">
        <f t="shared" si="128"/>
        <v>0.25469999999999998</v>
      </c>
      <c r="EY130" s="97">
        <f t="shared" si="128"/>
        <v>0.45960000000000001</v>
      </c>
      <c r="EZ130" s="97">
        <f t="shared" si="128"/>
        <v>0.40450000000000003</v>
      </c>
      <c r="FA130" s="97">
        <f t="shared" si="128"/>
        <v>0.24179999999999999</v>
      </c>
      <c r="FB130" s="97">
        <f t="shared" si="128"/>
        <v>0.61609999999999998</v>
      </c>
      <c r="FC130" s="97">
        <f t="shared" si="128"/>
        <v>0.26290000000000002</v>
      </c>
      <c r="FD130" s="97">
        <f t="shared" si="128"/>
        <v>0.4274</v>
      </c>
      <c r="FE130" s="97">
        <f t="shared" si="128"/>
        <v>0.53700000000000003</v>
      </c>
      <c r="FF130" s="97">
        <f t="shared" si="128"/>
        <v>0.44779999999999998</v>
      </c>
      <c r="FG130" s="97">
        <f t="shared" si="128"/>
        <v>0.3896</v>
      </c>
      <c r="FH130" s="97">
        <f t="shared" si="128"/>
        <v>0.58489999999999998</v>
      </c>
      <c r="FI130" s="97">
        <f t="shared" si="128"/>
        <v>0.47270000000000001</v>
      </c>
      <c r="FJ130" s="97">
        <f t="shared" si="128"/>
        <v>0.21829999999999999</v>
      </c>
      <c r="FK130" s="97">
        <f t="shared" si="128"/>
        <v>0.3281</v>
      </c>
      <c r="FL130" s="97">
        <f t="shared" si="128"/>
        <v>0.10730000000000001</v>
      </c>
      <c r="FM130" s="97">
        <f t="shared" si="128"/>
        <v>0.21340000000000001</v>
      </c>
      <c r="FN130" s="97">
        <f t="shared" si="128"/>
        <v>0.51139999999999997</v>
      </c>
      <c r="FO130" s="97">
        <f t="shared" si="128"/>
        <v>0.3785</v>
      </c>
      <c r="FP130" s="97">
        <f t="shared" si="128"/>
        <v>0.51300000000000001</v>
      </c>
      <c r="FQ130" s="97">
        <f t="shared" si="128"/>
        <v>0.37559999999999999</v>
      </c>
      <c r="FR130" s="97">
        <f t="shared" si="128"/>
        <v>0.21</v>
      </c>
      <c r="FS130" s="97">
        <f t="shared" si="128"/>
        <v>0.1704</v>
      </c>
      <c r="FT130" s="97">
        <f t="shared" si="128"/>
        <v>0.32079999999999997</v>
      </c>
      <c r="FU130" s="97">
        <f t="shared" si="128"/>
        <v>0.53700000000000003</v>
      </c>
      <c r="FV130" s="97">
        <f t="shared" si="128"/>
        <v>0.39689999999999998</v>
      </c>
      <c r="FW130" s="97">
        <f t="shared" si="128"/>
        <v>0.34399999999999997</v>
      </c>
      <c r="FX130" s="97">
        <f t="shared" si="128"/>
        <v>0.33329999999999999</v>
      </c>
      <c r="FY130" s="28"/>
      <c r="FZ130" s="80"/>
      <c r="GA130" s="55"/>
      <c r="GB130" s="55"/>
      <c r="GC130" s="55"/>
      <c r="GD130" s="55"/>
      <c r="GE130" s="9"/>
    </row>
    <row r="131" spans="1:187" s="20" customFormat="1" x14ac:dyDescent="0.2">
      <c r="A131" s="7" t="s">
        <v>627</v>
      </c>
      <c r="B131" s="13" t="s">
        <v>628</v>
      </c>
      <c r="C131" s="15">
        <f>ROUND(C130*C16,1)+C25</f>
        <v>4279.8999999999996</v>
      </c>
      <c r="D131" s="15">
        <f t="shared" ref="D131:BO131" si="129">ROUND(D130*D16,1)+D25</f>
        <v>13543.4</v>
      </c>
      <c r="E131" s="15">
        <f t="shared" si="129"/>
        <v>4727.2</v>
      </c>
      <c r="F131" s="15">
        <f t="shared" si="129"/>
        <v>5872.4</v>
      </c>
      <c r="G131" s="15">
        <f t="shared" si="129"/>
        <v>301.7</v>
      </c>
      <c r="H131" s="15">
        <f t="shared" si="129"/>
        <v>209.2</v>
      </c>
      <c r="I131" s="15">
        <f t="shared" si="129"/>
        <v>6208.8</v>
      </c>
      <c r="J131" s="15">
        <f t="shared" si="129"/>
        <v>1521.1</v>
      </c>
      <c r="K131" s="15">
        <f t="shared" si="129"/>
        <v>131.19999999999999</v>
      </c>
      <c r="L131" s="15">
        <f t="shared" si="129"/>
        <v>1366.2</v>
      </c>
      <c r="M131" s="15">
        <f t="shared" si="129"/>
        <v>1000.4</v>
      </c>
      <c r="N131" s="15">
        <f t="shared" si="129"/>
        <v>12397.1</v>
      </c>
      <c r="O131" s="15">
        <f t="shared" si="129"/>
        <v>2129.1</v>
      </c>
      <c r="P131" s="15">
        <f t="shared" si="129"/>
        <v>84.1</v>
      </c>
      <c r="Q131" s="15">
        <f t="shared" si="129"/>
        <v>26590</v>
      </c>
      <c r="R131" s="15">
        <f t="shared" si="129"/>
        <v>685.5</v>
      </c>
      <c r="S131" s="15">
        <f t="shared" si="129"/>
        <v>800.6</v>
      </c>
      <c r="T131" s="15">
        <f t="shared" si="129"/>
        <v>55.1</v>
      </c>
      <c r="U131" s="15">
        <f t="shared" si="129"/>
        <v>31.2</v>
      </c>
      <c r="V131" s="15">
        <f t="shared" si="129"/>
        <v>121.8</v>
      </c>
      <c r="W131" s="15">
        <f t="shared" si="129"/>
        <v>35.799999999999997</v>
      </c>
      <c r="X131" s="15">
        <f t="shared" si="129"/>
        <v>15.3</v>
      </c>
      <c r="Y131" s="15">
        <f t="shared" si="129"/>
        <v>1570.3</v>
      </c>
      <c r="Z131" s="15">
        <f t="shared" si="129"/>
        <v>80.400000000000006</v>
      </c>
      <c r="AA131" s="15">
        <f t="shared" si="129"/>
        <v>7169.5</v>
      </c>
      <c r="AB131" s="15">
        <f t="shared" si="129"/>
        <v>5331.5</v>
      </c>
      <c r="AC131" s="15">
        <f t="shared" si="129"/>
        <v>218.9</v>
      </c>
      <c r="AD131" s="15">
        <f t="shared" si="129"/>
        <v>412.1</v>
      </c>
      <c r="AE131" s="15">
        <f t="shared" si="129"/>
        <v>35.1</v>
      </c>
      <c r="AF131" s="15">
        <f t="shared" si="129"/>
        <v>39</v>
      </c>
      <c r="AG131" s="15">
        <f t="shared" si="129"/>
        <v>103.5</v>
      </c>
      <c r="AH131" s="15">
        <f t="shared" si="129"/>
        <v>522.70000000000005</v>
      </c>
      <c r="AI131" s="15">
        <f t="shared" si="129"/>
        <v>131.80000000000001</v>
      </c>
      <c r="AJ131" s="15">
        <f t="shared" si="129"/>
        <v>98.5</v>
      </c>
      <c r="AK131" s="15">
        <f t="shared" si="129"/>
        <v>142.1</v>
      </c>
      <c r="AL131" s="15">
        <f t="shared" si="129"/>
        <v>187.4</v>
      </c>
      <c r="AM131" s="15">
        <f t="shared" si="129"/>
        <v>298.60000000000002</v>
      </c>
      <c r="AN131" s="15">
        <f t="shared" si="129"/>
        <v>173.1</v>
      </c>
      <c r="AO131" s="15">
        <f t="shared" si="129"/>
        <v>2246.4</v>
      </c>
      <c r="AP131" s="15">
        <f t="shared" si="129"/>
        <v>47070.3</v>
      </c>
      <c r="AQ131" s="15">
        <f t="shared" si="129"/>
        <v>74</v>
      </c>
      <c r="AR131" s="15">
        <f t="shared" si="129"/>
        <v>6299</v>
      </c>
      <c r="AS131" s="15">
        <f t="shared" si="129"/>
        <v>1639.9</v>
      </c>
      <c r="AT131" s="15">
        <f t="shared" si="129"/>
        <v>324.89999999999998</v>
      </c>
      <c r="AU131" s="15">
        <f t="shared" si="129"/>
        <v>59.1</v>
      </c>
      <c r="AV131" s="15">
        <f t="shared" si="129"/>
        <v>118.6</v>
      </c>
      <c r="AW131" s="15">
        <f t="shared" si="129"/>
        <v>63.5</v>
      </c>
      <c r="AX131" s="15">
        <f t="shared" si="129"/>
        <v>17.2</v>
      </c>
      <c r="AY131" s="15">
        <f t="shared" si="129"/>
        <v>157.69999999999999</v>
      </c>
      <c r="AZ131" s="15">
        <f t="shared" si="129"/>
        <v>7811.1</v>
      </c>
      <c r="BA131" s="15">
        <f t="shared" si="129"/>
        <v>3331.6</v>
      </c>
      <c r="BB131" s="15">
        <f t="shared" si="129"/>
        <v>2589.3000000000002</v>
      </c>
      <c r="BC131" s="15">
        <f t="shared" si="129"/>
        <v>14022</v>
      </c>
      <c r="BD131" s="15">
        <f t="shared" si="129"/>
        <v>604.1</v>
      </c>
      <c r="BE131" s="15">
        <f t="shared" si="129"/>
        <v>384.3</v>
      </c>
      <c r="BF131" s="15">
        <f t="shared" si="129"/>
        <v>2640.2</v>
      </c>
      <c r="BG131" s="15">
        <f t="shared" si="129"/>
        <v>505.3</v>
      </c>
      <c r="BH131" s="15">
        <f t="shared" si="129"/>
        <v>132.19999999999999</v>
      </c>
      <c r="BI131" s="15">
        <f t="shared" si="129"/>
        <v>96.6</v>
      </c>
      <c r="BJ131" s="15">
        <f t="shared" si="129"/>
        <v>557.9</v>
      </c>
      <c r="BK131" s="15">
        <f t="shared" si="129"/>
        <v>5760.8</v>
      </c>
      <c r="BL131" s="15">
        <f t="shared" si="129"/>
        <v>105.6</v>
      </c>
      <c r="BM131" s="15">
        <f t="shared" si="129"/>
        <v>97.4</v>
      </c>
      <c r="BN131" s="15">
        <f t="shared" si="129"/>
        <v>1766.3</v>
      </c>
      <c r="BO131" s="15">
        <f t="shared" si="129"/>
        <v>596.29999999999995</v>
      </c>
      <c r="BP131" s="15">
        <f t="shared" ref="BP131:EA131" si="130">ROUND(BP130*BP16,1)+BP25</f>
        <v>86.4</v>
      </c>
      <c r="BQ131" s="15">
        <f t="shared" si="130"/>
        <v>1833</v>
      </c>
      <c r="BR131" s="15">
        <f t="shared" si="130"/>
        <v>1690.7</v>
      </c>
      <c r="BS131" s="15">
        <f t="shared" si="130"/>
        <v>593.4</v>
      </c>
      <c r="BT131" s="15">
        <f t="shared" si="130"/>
        <v>118.1</v>
      </c>
      <c r="BU131" s="15">
        <f t="shared" si="130"/>
        <v>107.3</v>
      </c>
      <c r="BV131" s="15">
        <f t="shared" si="130"/>
        <v>313.7</v>
      </c>
      <c r="BW131" s="15">
        <f t="shared" si="130"/>
        <v>392.4</v>
      </c>
      <c r="BX131" s="15">
        <f t="shared" si="130"/>
        <v>16.3</v>
      </c>
      <c r="BY131" s="15">
        <f t="shared" si="130"/>
        <v>383.5</v>
      </c>
      <c r="BZ131" s="15">
        <f t="shared" si="130"/>
        <v>100.5</v>
      </c>
      <c r="CA131" s="15">
        <f t="shared" si="130"/>
        <v>59.8</v>
      </c>
      <c r="CB131" s="15">
        <f t="shared" si="130"/>
        <v>21185.5</v>
      </c>
      <c r="CC131" s="15">
        <f t="shared" si="130"/>
        <v>71</v>
      </c>
      <c r="CD131" s="15">
        <f t="shared" si="130"/>
        <v>32.299999999999997</v>
      </c>
      <c r="CE131" s="15">
        <f t="shared" si="130"/>
        <v>50.1</v>
      </c>
      <c r="CF131" s="15">
        <f t="shared" si="130"/>
        <v>46.7</v>
      </c>
      <c r="CG131" s="15">
        <f t="shared" si="130"/>
        <v>70.2</v>
      </c>
      <c r="CH131" s="15">
        <f t="shared" si="130"/>
        <v>57.9</v>
      </c>
      <c r="CI131" s="15">
        <f t="shared" si="130"/>
        <v>369.7</v>
      </c>
      <c r="CJ131" s="15">
        <f t="shared" si="130"/>
        <v>376.4</v>
      </c>
      <c r="CK131" s="15">
        <f t="shared" si="130"/>
        <v>1612.1</v>
      </c>
      <c r="CL131" s="15">
        <f t="shared" si="130"/>
        <v>340.3</v>
      </c>
      <c r="CM131" s="15">
        <f t="shared" si="130"/>
        <v>363.4</v>
      </c>
      <c r="CN131" s="15">
        <f t="shared" si="130"/>
        <v>7716.1</v>
      </c>
      <c r="CO131" s="15">
        <f t="shared" si="130"/>
        <v>4717.7</v>
      </c>
      <c r="CP131" s="15">
        <f t="shared" si="130"/>
        <v>334.1</v>
      </c>
      <c r="CQ131" s="15">
        <f t="shared" si="130"/>
        <v>529.9</v>
      </c>
      <c r="CR131" s="15">
        <f t="shared" si="130"/>
        <v>93.9</v>
      </c>
      <c r="CS131" s="15">
        <f t="shared" si="130"/>
        <v>98.2</v>
      </c>
      <c r="CT131" s="15">
        <f t="shared" si="130"/>
        <v>67.5</v>
      </c>
      <c r="CU131" s="15">
        <f t="shared" si="130"/>
        <v>119.7</v>
      </c>
      <c r="CV131" s="15">
        <f t="shared" si="130"/>
        <v>18.3</v>
      </c>
      <c r="CW131" s="15">
        <f t="shared" si="130"/>
        <v>65</v>
      </c>
      <c r="CX131" s="15">
        <f t="shared" si="130"/>
        <v>188.4</v>
      </c>
      <c r="CY131" s="15">
        <f t="shared" si="130"/>
        <v>16.5</v>
      </c>
      <c r="CZ131" s="15">
        <f t="shared" si="130"/>
        <v>876.6</v>
      </c>
      <c r="DA131" s="15">
        <f t="shared" si="130"/>
        <v>53.8</v>
      </c>
      <c r="DB131" s="15">
        <f t="shared" si="130"/>
        <v>63.9</v>
      </c>
      <c r="DC131" s="15">
        <f t="shared" si="130"/>
        <v>25.9</v>
      </c>
      <c r="DD131" s="15">
        <f t="shared" si="130"/>
        <v>46.7</v>
      </c>
      <c r="DE131" s="15">
        <f t="shared" si="130"/>
        <v>111.1</v>
      </c>
      <c r="DF131" s="15">
        <f t="shared" si="130"/>
        <v>8108.5</v>
      </c>
      <c r="DG131" s="15">
        <f t="shared" si="130"/>
        <v>23.9</v>
      </c>
      <c r="DH131" s="15">
        <f t="shared" si="130"/>
        <v>727.9</v>
      </c>
      <c r="DI131" s="15">
        <f t="shared" si="130"/>
        <v>1494.5</v>
      </c>
      <c r="DJ131" s="15">
        <f t="shared" si="130"/>
        <v>240.5</v>
      </c>
      <c r="DK131" s="15">
        <f t="shared" si="130"/>
        <v>217.8</v>
      </c>
      <c r="DL131" s="15">
        <f t="shared" si="130"/>
        <v>2430.4</v>
      </c>
      <c r="DM131" s="15">
        <f t="shared" si="130"/>
        <v>98.3</v>
      </c>
      <c r="DN131" s="15">
        <f t="shared" si="130"/>
        <v>628.79999999999995</v>
      </c>
      <c r="DO131" s="15">
        <f t="shared" si="130"/>
        <v>1963.1</v>
      </c>
      <c r="DP131" s="15">
        <f t="shared" si="130"/>
        <v>37.4</v>
      </c>
      <c r="DQ131" s="15">
        <f t="shared" si="130"/>
        <v>177.3</v>
      </c>
      <c r="DR131" s="15">
        <f t="shared" si="130"/>
        <v>1046.9000000000001</v>
      </c>
      <c r="DS131" s="15">
        <f t="shared" si="130"/>
        <v>501.7</v>
      </c>
      <c r="DT131" s="15">
        <f t="shared" si="130"/>
        <v>101.9</v>
      </c>
      <c r="DU131" s="15">
        <f t="shared" si="130"/>
        <v>152.4</v>
      </c>
      <c r="DV131" s="15">
        <f t="shared" si="130"/>
        <v>59.5</v>
      </c>
      <c r="DW131" s="15">
        <f t="shared" si="130"/>
        <v>107.5</v>
      </c>
      <c r="DX131" s="15">
        <f t="shared" si="130"/>
        <v>44.8</v>
      </c>
      <c r="DY131" s="15">
        <f t="shared" si="130"/>
        <v>48.9</v>
      </c>
      <c r="DZ131" s="15">
        <f t="shared" si="130"/>
        <v>142.1</v>
      </c>
      <c r="EA131" s="15">
        <f t="shared" si="130"/>
        <v>211</v>
      </c>
      <c r="EB131" s="15">
        <f t="shared" ref="EB131:FX131" si="131">ROUND(EB130*EB16,1)+EB25</f>
        <v>293.7</v>
      </c>
      <c r="EC131" s="15">
        <f t="shared" si="131"/>
        <v>77.099999999999994</v>
      </c>
      <c r="ED131" s="15">
        <f t="shared" si="131"/>
        <v>31.7</v>
      </c>
      <c r="EE131" s="15">
        <f t="shared" si="131"/>
        <v>105.9</v>
      </c>
      <c r="EF131" s="15">
        <f t="shared" si="131"/>
        <v>911.4</v>
      </c>
      <c r="EG131" s="15">
        <f t="shared" si="131"/>
        <v>122.1</v>
      </c>
      <c r="EH131" s="15">
        <f t="shared" si="131"/>
        <v>61.5</v>
      </c>
      <c r="EI131" s="15">
        <f t="shared" si="131"/>
        <v>10945.3</v>
      </c>
      <c r="EJ131" s="15">
        <f t="shared" si="131"/>
        <v>3927.2</v>
      </c>
      <c r="EK131" s="15">
        <f t="shared" si="131"/>
        <v>206.8</v>
      </c>
      <c r="EL131" s="15">
        <f t="shared" si="131"/>
        <v>133.6</v>
      </c>
      <c r="EM131" s="15">
        <f t="shared" si="131"/>
        <v>249</v>
      </c>
      <c r="EN131" s="15">
        <f t="shared" si="131"/>
        <v>681.8</v>
      </c>
      <c r="EO131" s="15">
        <f t="shared" si="131"/>
        <v>122.7</v>
      </c>
      <c r="EP131" s="15">
        <f t="shared" si="131"/>
        <v>77.599999999999994</v>
      </c>
      <c r="EQ131" s="15">
        <f t="shared" si="131"/>
        <v>334.2</v>
      </c>
      <c r="ER131" s="15">
        <f t="shared" si="131"/>
        <v>90</v>
      </c>
      <c r="ES131" s="15">
        <f t="shared" si="131"/>
        <v>78.2</v>
      </c>
      <c r="ET131" s="15">
        <f t="shared" si="131"/>
        <v>164.3</v>
      </c>
      <c r="EU131" s="15">
        <f t="shared" si="131"/>
        <v>471.2</v>
      </c>
      <c r="EV131" s="15">
        <f t="shared" si="131"/>
        <v>37.799999999999997</v>
      </c>
      <c r="EW131" s="15">
        <f t="shared" si="131"/>
        <v>158.1</v>
      </c>
      <c r="EX131" s="15">
        <f t="shared" si="131"/>
        <v>43.6</v>
      </c>
      <c r="EY131" s="15">
        <f t="shared" si="131"/>
        <v>371.1</v>
      </c>
      <c r="EZ131" s="15">
        <f t="shared" si="131"/>
        <v>56.2</v>
      </c>
      <c r="FA131" s="15">
        <f t="shared" si="131"/>
        <v>857</v>
      </c>
      <c r="FB131" s="15">
        <f t="shared" si="131"/>
        <v>208.2</v>
      </c>
      <c r="FC131" s="15">
        <f t="shared" si="131"/>
        <v>571.4</v>
      </c>
      <c r="FD131" s="15">
        <f t="shared" si="131"/>
        <v>152.6</v>
      </c>
      <c r="FE131" s="15">
        <f t="shared" si="131"/>
        <v>50.5</v>
      </c>
      <c r="FF131" s="15">
        <f t="shared" si="131"/>
        <v>90.5</v>
      </c>
      <c r="FG131" s="15">
        <f t="shared" si="131"/>
        <v>50.6</v>
      </c>
      <c r="FH131" s="15">
        <f t="shared" si="131"/>
        <v>46.8</v>
      </c>
      <c r="FI131" s="15">
        <f t="shared" si="131"/>
        <v>867.9</v>
      </c>
      <c r="FJ131" s="15">
        <f t="shared" si="131"/>
        <v>430.6</v>
      </c>
      <c r="FK131" s="15">
        <f t="shared" si="131"/>
        <v>829.9</v>
      </c>
      <c r="FL131" s="15">
        <f t="shared" si="131"/>
        <v>774.2</v>
      </c>
      <c r="FM131" s="15">
        <f t="shared" si="131"/>
        <v>820.6</v>
      </c>
      <c r="FN131" s="15">
        <f t="shared" si="131"/>
        <v>11538.2</v>
      </c>
      <c r="FO131" s="15">
        <f t="shared" si="131"/>
        <v>413.7</v>
      </c>
      <c r="FP131" s="15">
        <f t="shared" si="131"/>
        <v>1155.7</v>
      </c>
      <c r="FQ131" s="15">
        <f t="shared" si="131"/>
        <v>354.2</v>
      </c>
      <c r="FR131" s="15">
        <f t="shared" si="131"/>
        <v>35.700000000000003</v>
      </c>
      <c r="FS131" s="15">
        <f t="shared" si="131"/>
        <v>35.799999999999997</v>
      </c>
      <c r="FT131" s="15">
        <f t="shared" si="131"/>
        <v>23.4</v>
      </c>
      <c r="FU131" s="15">
        <f t="shared" si="131"/>
        <v>453.5</v>
      </c>
      <c r="FV131" s="15">
        <f t="shared" si="131"/>
        <v>280.60000000000002</v>
      </c>
      <c r="FW131" s="15">
        <f t="shared" si="131"/>
        <v>62.6</v>
      </c>
      <c r="FX131" s="15">
        <f t="shared" si="131"/>
        <v>19.7</v>
      </c>
      <c r="FY131" s="28"/>
      <c r="FZ131" s="80">
        <f>SUM(C131:FX131)</f>
        <v>301548.29999999987</v>
      </c>
      <c r="GA131" s="61"/>
      <c r="GB131" s="61"/>
      <c r="GC131" s="55"/>
      <c r="GD131" s="55"/>
      <c r="GE131" s="9"/>
    </row>
    <row r="132" spans="1:187" x14ac:dyDescent="0.2">
      <c r="A132" s="13"/>
      <c r="B132" s="13" t="s">
        <v>629</v>
      </c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41"/>
      <c r="FG132" s="41"/>
      <c r="FH132" s="41"/>
      <c r="FI132" s="4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41"/>
      <c r="FU132" s="41"/>
      <c r="FV132" s="41"/>
      <c r="FW132" s="41"/>
      <c r="FX132" s="41"/>
      <c r="FY132" s="97"/>
      <c r="FZ132" s="80"/>
      <c r="GA132" s="27"/>
      <c r="GB132" s="27"/>
      <c r="GC132" s="95"/>
      <c r="GD132" s="95"/>
      <c r="GE132" s="95"/>
    </row>
    <row r="133" spans="1:187" x14ac:dyDescent="0.2">
      <c r="A133" s="7" t="s">
        <v>630</v>
      </c>
      <c r="B133" s="13" t="s">
        <v>631</v>
      </c>
      <c r="C133" s="15">
        <f t="shared" ref="C133:BN133" si="132">C13+C25</f>
        <v>3876</v>
      </c>
      <c r="D133" s="15">
        <f t="shared" si="132"/>
        <v>12716</v>
      </c>
      <c r="E133" s="15">
        <f t="shared" si="132"/>
        <v>4547</v>
      </c>
      <c r="F133" s="15">
        <f t="shared" si="132"/>
        <v>5606</v>
      </c>
      <c r="G133" s="15">
        <f t="shared" si="132"/>
        <v>257</v>
      </c>
      <c r="H133" s="15">
        <f t="shared" si="132"/>
        <v>180</v>
      </c>
      <c r="I133" s="15">
        <f t="shared" si="132"/>
        <v>6050</v>
      </c>
      <c r="J133" s="15">
        <f t="shared" si="132"/>
        <v>1441</v>
      </c>
      <c r="K133" s="15">
        <f t="shared" si="132"/>
        <v>124</v>
      </c>
      <c r="L133" s="15">
        <f t="shared" si="132"/>
        <v>1254</v>
      </c>
      <c r="M133" s="15">
        <f t="shared" si="132"/>
        <v>958</v>
      </c>
      <c r="N133" s="15">
        <f t="shared" si="132"/>
        <v>11962</v>
      </c>
      <c r="O133" s="15">
        <f t="shared" si="132"/>
        <v>1847</v>
      </c>
      <c r="P133" s="15">
        <f t="shared" si="132"/>
        <v>83</v>
      </c>
      <c r="Q133" s="15">
        <f t="shared" si="132"/>
        <v>25632</v>
      </c>
      <c r="R133" s="15">
        <f t="shared" si="132"/>
        <v>565</v>
      </c>
      <c r="S133" s="15">
        <f t="shared" si="132"/>
        <v>707</v>
      </c>
      <c r="T133" s="15">
        <f t="shared" si="132"/>
        <v>52</v>
      </c>
      <c r="U133" s="15">
        <f t="shared" si="132"/>
        <v>27</v>
      </c>
      <c r="V133" s="15">
        <f t="shared" si="132"/>
        <v>120</v>
      </c>
      <c r="W133" s="15">
        <f t="shared" si="132"/>
        <v>38</v>
      </c>
      <c r="X133" s="15">
        <f t="shared" si="132"/>
        <v>19</v>
      </c>
      <c r="Y133" s="15">
        <f t="shared" si="132"/>
        <v>1572</v>
      </c>
      <c r="Z133" s="15">
        <f t="shared" si="132"/>
        <v>76</v>
      </c>
      <c r="AA133" s="15">
        <f t="shared" si="132"/>
        <v>6708</v>
      </c>
      <c r="AB133" s="15">
        <f t="shared" si="132"/>
        <v>5022</v>
      </c>
      <c r="AC133" s="15">
        <f t="shared" si="132"/>
        <v>203</v>
      </c>
      <c r="AD133" s="15">
        <f t="shared" si="132"/>
        <v>387</v>
      </c>
      <c r="AE133" s="15">
        <f t="shared" si="132"/>
        <v>34</v>
      </c>
      <c r="AF133" s="15">
        <f t="shared" si="132"/>
        <v>39</v>
      </c>
      <c r="AG133" s="15">
        <f t="shared" si="132"/>
        <v>102</v>
      </c>
      <c r="AH133" s="15">
        <f t="shared" si="132"/>
        <v>490</v>
      </c>
      <c r="AI133" s="15">
        <f t="shared" si="132"/>
        <v>121</v>
      </c>
      <c r="AJ133" s="15">
        <f t="shared" si="132"/>
        <v>96</v>
      </c>
      <c r="AK133" s="15">
        <f t="shared" si="132"/>
        <v>138</v>
      </c>
      <c r="AL133" s="15">
        <f t="shared" si="132"/>
        <v>190</v>
      </c>
      <c r="AM133" s="15">
        <f t="shared" si="132"/>
        <v>286</v>
      </c>
      <c r="AN133" s="15">
        <f t="shared" si="132"/>
        <v>148</v>
      </c>
      <c r="AO133" s="15">
        <f t="shared" si="132"/>
        <v>2152</v>
      </c>
      <c r="AP133" s="15">
        <f t="shared" si="132"/>
        <v>46368</v>
      </c>
      <c r="AQ133" s="15">
        <f t="shared" si="132"/>
        <v>82</v>
      </c>
      <c r="AR133" s="15">
        <f t="shared" si="132"/>
        <v>5916</v>
      </c>
      <c r="AS133" s="15">
        <f t="shared" si="132"/>
        <v>1450</v>
      </c>
      <c r="AT133" s="15">
        <f t="shared" si="132"/>
        <v>342</v>
      </c>
      <c r="AU133" s="15">
        <f t="shared" si="132"/>
        <v>60</v>
      </c>
      <c r="AV133" s="15">
        <f t="shared" si="132"/>
        <v>117</v>
      </c>
      <c r="AW133" s="15">
        <f t="shared" si="132"/>
        <v>52</v>
      </c>
      <c r="AX133" s="15">
        <f t="shared" si="132"/>
        <v>20</v>
      </c>
      <c r="AY133" s="15">
        <f t="shared" si="132"/>
        <v>159</v>
      </c>
      <c r="AZ133" s="15">
        <f t="shared" si="132"/>
        <v>7568</v>
      </c>
      <c r="BA133" s="15">
        <f t="shared" si="132"/>
        <v>3157</v>
      </c>
      <c r="BB133" s="15">
        <f t="shared" si="132"/>
        <v>2537</v>
      </c>
      <c r="BC133" s="15">
        <f t="shared" si="132"/>
        <v>13132</v>
      </c>
      <c r="BD133" s="15">
        <f t="shared" si="132"/>
        <v>530</v>
      </c>
      <c r="BE133" s="15">
        <f t="shared" si="132"/>
        <v>323</v>
      </c>
      <c r="BF133" s="15">
        <f t="shared" si="132"/>
        <v>2389</v>
      </c>
      <c r="BG133" s="15">
        <f t="shared" si="132"/>
        <v>494</v>
      </c>
      <c r="BH133" s="15">
        <f t="shared" si="132"/>
        <v>100</v>
      </c>
      <c r="BI133" s="15">
        <f t="shared" si="132"/>
        <v>96</v>
      </c>
      <c r="BJ133" s="15">
        <f t="shared" si="132"/>
        <v>491</v>
      </c>
      <c r="BK133" s="15">
        <f t="shared" si="132"/>
        <v>6856</v>
      </c>
      <c r="BL133" s="15">
        <f t="shared" si="132"/>
        <v>55</v>
      </c>
      <c r="BM133" s="15">
        <f t="shared" si="132"/>
        <v>99</v>
      </c>
      <c r="BN133" s="15">
        <f t="shared" si="132"/>
        <v>1621</v>
      </c>
      <c r="BO133" s="15">
        <f t="shared" ref="BO133:DZ133" si="133">BO13+BO25</f>
        <v>590</v>
      </c>
      <c r="BP133" s="15">
        <f t="shared" si="133"/>
        <v>90</v>
      </c>
      <c r="BQ133" s="15">
        <f t="shared" si="133"/>
        <v>1735</v>
      </c>
      <c r="BR133" s="15">
        <f t="shared" si="133"/>
        <v>1569</v>
      </c>
      <c r="BS133" s="15">
        <f t="shared" si="133"/>
        <v>536</v>
      </c>
      <c r="BT133" s="15">
        <f t="shared" si="133"/>
        <v>108</v>
      </c>
      <c r="BU133" s="15">
        <f t="shared" si="133"/>
        <v>107</v>
      </c>
      <c r="BV133" s="15">
        <f t="shared" si="133"/>
        <v>275</v>
      </c>
      <c r="BW133" s="15">
        <f t="shared" si="133"/>
        <v>367</v>
      </c>
      <c r="BX133" s="15">
        <f t="shared" si="133"/>
        <v>16</v>
      </c>
      <c r="BY133" s="15">
        <f t="shared" si="133"/>
        <v>357</v>
      </c>
      <c r="BZ133" s="15">
        <f t="shared" si="133"/>
        <v>93</v>
      </c>
      <c r="CA133" s="15">
        <f t="shared" si="133"/>
        <v>58</v>
      </c>
      <c r="CB133" s="15">
        <f t="shared" si="133"/>
        <v>19932</v>
      </c>
      <c r="CC133" s="15">
        <f t="shared" si="133"/>
        <v>67</v>
      </c>
      <c r="CD133" s="15">
        <f t="shared" si="133"/>
        <v>26</v>
      </c>
      <c r="CE133" s="15">
        <f t="shared" si="133"/>
        <v>52</v>
      </c>
      <c r="CF133" s="15">
        <f t="shared" si="133"/>
        <v>44</v>
      </c>
      <c r="CG133" s="15">
        <f t="shared" si="133"/>
        <v>69</v>
      </c>
      <c r="CH133" s="15">
        <f t="shared" si="133"/>
        <v>55</v>
      </c>
      <c r="CI133" s="15">
        <f t="shared" si="133"/>
        <v>362</v>
      </c>
      <c r="CJ133" s="15">
        <f t="shared" si="133"/>
        <v>369</v>
      </c>
      <c r="CK133" s="15">
        <f t="shared" si="133"/>
        <v>1464</v>
      </c>
      <c r="CL133" s="15">
        <f t="shared" si="133"/>
        <v>302</v>
      </c>
      <c r="CM133" s="15">
        <f t="shared" si="133"/>
        <v>350</v>
      </c>
      <c r="CN133" s="15">
        <f t="shared" si="133"/>
        <v>7375</v>
      </c>
      <c r="CO133" s="15">
        <f t="shared" si="133"/>
        <v>4447</v>
      </c>
      <c r="CP133" s="15">
        <f t="shared" si="133"/>
        <v>316</v>
      </c>
      <c r="CQ133" s="15">
        <f t="shared" si="133"/>
        <v>512</v>
      </c>
      <c r="CR133" s="15">
        <f t="shared" si="133"/>
        <v>87</v>
      </c>
      <c r="CS133" s="15">
        <f t="shared" si="133"/>
        <v>93</v>
      </c>
      <c r="CT133" s="15">
        <f t="shared" si="133"/>
        <v>70</v>
      </c>
      <c r="CU133" s="15">
        <f t="shared" si="133"/>
        <v>98</v>
      </c>
      <c r="CV133" s="15">
        <f t="shared" si="133"/>
        <v>15</v>
      </c>
      <c r="CW133" s="15">
        <f t="shared" si="133"/>
        <v>64</v>
      </c>
      <c r="CX133" s="15">
        <f t="shared" si="133"/>
        <v>174</v>
      </c>
      <c r="CY133" s="15">
        <f t="shared" si="133"/>
        <v>19</v>
      </c>
      <c r="CZ133" s="15">
        <f t="shared" si="133"/>
        <v>793</v>
      </c>
      <c r="DA133" s="15">
        <f t="shared" si="133"/>
        <v>48</v>
      </c>
      <c r="DB133" s="15">
        <f t="shared" si="133"/>
        <v>57</v>
      </c>
      <c r="DC133" s="15">
        <f t="shared" si="133"/>
        <v>22</v>
      </c>
      <c r="DD133" s="15">
        <f t="shared" si="133"/>
        <v>52</v>
      </c>
      <c r="DE133" s="15">
        <f t="shared" si="133"/>
        <v>80</v>
      </c>
      <c r="DF133" s="15">
        <f t="shared" si="133"/>
        <v>7601</v>
      </c>
      <c r="DG133" s="15">
        <f t="shared" si="133"/>
        <v>26</v>
      </c>
      <c r="DH133" s="15">
        <f t="shared" si="133"/>
        <v>685</v>
      </c>
      <c r="DI133" s="15">
        <f t="shared" si="133"/>
        <v>1382</v>
      </c>
      <c r="DJ133" s="15">
        <f t="shared" si="133"/>
        <v>230</v>
      </c>
      <c r="DK133" s="15">
        <f t="shared" si="133"/>
        <v>206</v>
      </c>
      <c r="DL133" s="15">
        <f t="shared" si="133"/>
        <v>2277</v>
      </c>
      <c r="DM133" s="15">
        <f t="shared" si="133"/>
        <v>97</v>
      </c>
      <c r="DN133" s="15">
        <f t="shared" si="133"/>
        <v>602</v>
      </c>
      <c r="DO133" s="15">
        <f t="shared" si="133"/>
        <v>1824</v>
      </c>
      <c r="DP133" s="15">
        <f t="shared" si="133"/>
        <v>35</v>
      </c>
      <c r="DQ133" s="15">
        <f t="shared" si="133"/>
        <v>181</v>
      </c>
      <c r="DR133" s="15">
        <f t="shared" si="133"/>
        <v>988</v>
      </c>
      <c r="DS133" s="15">
        <f t="shared" si="133"/>
        <v>472</v>
      </c>
      <c r="DT133" s="15">
        <f t="shared" si="133"/>
        <v>103</v>
      </c>
      <c r="DU133" s="15">
        <f t="shared" si="133"/>
        <v>130</v>
      </c>
      <c r="DV133" s="15">
        <f t="shared" si="133"/>
        <v>54</v>
      </c>
      <c r="DW133" s="15">
        <f t="shared" si="133"/>
        <v>113</v>
      </c>
      <c r="DX133" s="15">
        <f t="shared" si="133"/>
        <v>31</v>
      </c>
      <c r="DY133" s="15">
        <f t="shared" si="133"/>
        <v>48</v>
      </c>
      <c r="DZ133" s="15">
        <f t="shared" si="133"/>
        <v>131</v>
      </c>
      <c r="EA133" s="15">
        <f t="shared" ref="EA133:FX133" si="134">EA13+EA25</f>
        <v>198</v>
      </c>
      <c r="EB133" s="15">
        <f t="shared" si="134"/>
        <v>275</v>
      </c>
      <c r="EC133" s="15">
        <f t="shared" si="134"/>
        <v>71</v>
      </c>
      <c r="ED133" s="15">
        <f t="shared" si="134"/>
        <v>46</v>
      </c>
      <c r="EE133" s="15">
        <f t="shared" si="134"/>
        <v>98</v>
      </c>
      <c r="EF133" s="15">
        <f t="shared" si="134"/>
        <v>862</v>
      </c>
      <c r="EG133" s="15">
        <f t="shared" si="134"/>
        <v>125</v>
      </c>
      <c r="EH133" s="15">
        <f t="shared" si="134"/>
        <v>58</v>
      </c>
      <c r="EI133" s="15">
        <f t="shared" si="134"/>
        <v>10233</v>
      </c>
      <c r="EJ133" s="15">
        <f t="shared" si="134"/>
        <v>3672</v>
      </c>
      <c r="EK133" s="15">
        <f t="shared" si="134"/>
        <v>195</v>
      </c>
      <c r="EL133" s="15">
        <f t="shared" si="134"/>
        <v>126</v>
      </c>
      <c r="EM133" s="15">
        <f t="shared" si="134"/>
        <v>228</v>
      </c>
      <c r="EN133" s="15">
        <f t="shared" si="134"/>
        <v>625</v>
      </c>
      <c r="EO133" s="15">
        <f t="shared" si="134"/>
        <v>118</v>
      </c>
      <c r="EP133" s="15">
        <f t="shared" si="134"/>
        <v>69</v>
      </c>
      <c r="EQ133" s="15">
        <f t="shared" si="134"/>
        <v>302</v>
      </c>
      <c r="ER133" s="15">
        <f t="shared" si="134"/>
        <v>83</v>
      </c>
      <c r="ES133" s="15">
        <f t="shared" si="134"/>
        <v>84</v>
      </c>
      <c r="ET133" s="15">
        <f t="shared" si="134"/>
        <v>161</v>
      </c>
      <c r="EU133" s="15">
        <f t="shared" si="134"/>
        <v>462</v>
      </c>
      <c r="EV133" s="15">
        <f t="shared" si="134"/>
        <v>29</v>
      </c>
      <c r="EW133" s="15">
        <f t="shared" si="134"/>
        <v>147</v>
      </c>
      <c r="EX133" s="15">
        <f t="shared" si="134"/>
        <v>37</v>
      </c>
      <c r="EY133" s="15">
        <f t="shared" si="134"/>
        <v>331</v>
      </c>
      <c r="EZ133" s="15">
        <f t="shared" si="134"/>
        <v>48</v>
      </c>
      <c r="FA133" s="15">
        <f t="shared" si="134"/>
        <v>793</v>
      </c>
      <c r="FB133" s="15">
        <f t="shared" si="134"/>
        <v>197</v>
      </c>
      <c r="FC133" s="15">
        <f t="shared" si="134"/>
        <v>542</v>
      </c>
      <c r="FD133" s="15">
        <f t="shared" si="134"/>
        <v>144</v>
      </c>
      <c r="FE133" s="15">
        <f t="shared" si="134"/>
        <v>40</v>
      </c>
      <c r="FF133" s="15">
        <f t="shared" si="134"/>
        <v>92</v>
      </c>
      <c r="FG133" s="15">
        <f t="shared" si="134"/>
        <v>43</v>
      </c>
      <c r="FH133" s="15">
        <f t="shared" si="134"/>
        <v>47</v>
      </c>
      <c r="FI133" s="15">
        <f t="shared" si="134"/>
        <v>829</v>
      </c>
      <c r="FJ133" s="15">
        <f t="shared" si="134"/>
        <v>395</v>
      </c>
      <c r="FK133" s="15">
        <f t="shared" si="134"/>
        <v>785</v>
      </c>
      <c r="FL133" s="15">
        <f t="shared" si="134"/>
        <v>724</v>
      </c>
      <c r="FM133" s="15">
        <f t="shared" si="134"/>
        <v>783</v>
      </c>
      <c r="FN133" s="15">
        <f t="shared" si="134"/>
        <v>10884</v>
      </c>
      <c r="FO133" s="15">
        <f t="shared" si="134"/>
        <v>381</v>
      </c>
      <c r="FP133" s="15">
        <f t="shared" si="134"/>
        <v>1129</v>
      </c>
      <c r="FQ133" s="15">
        <f t="shared" si="134"/>
        <v>336</v>
      </c>
      <c r="FR133" s="15">
        <f t="shared" si="134"/>
        <v>39</v>
      </c>
      <c r="FS133" s="15">
        <f t="shared" si="134"/>
        <v>36</v>
      </c>
      <c r="FT133" s="15">
        <f t="shared" si="134"/>
        <v>25</v>
      </c>
      <c r="FU133" s="15">
        <f t="shared" si="134"/>
        <v>433</v>
      </c>
      <c r="FV133" s="15">
        <f t="shared" si="134"/>
        <v>269</v>
      </c>
      <c r="FW133" s="15">
        <f t="shared" si="134"/>
        <v>59</v>
      </c>
      <c r="FX133" s="15">
        <f t="shared" si="134"/>
        <v>19</v>
      </c>
      <c r="FY133" s="15"/>
      <c r="FZ133" s="80">
        <f>SUM(C133:FX133)</f>
        <v>288077</v>
      </c>
      <c r="GA133" s="55"/>
      <c r="GB133" s="55"/>
      <c r="GC133" s="95"/>
      <c r="GD133" s="95"/>
      <c r="GE133" s="95"/>
    </row>
    <row r="134" spans="1:187" s="20" customFormat="1" x14ac:dyDescent="0.2">
      <c r="A134" s="7" t="s">
        <v>632</v>
      </c>
      <c r="B134" s="230" t="s">
        <v>971</v>
      </c>
      <c r="C134" s="17">
        <f>MAX(C131,C133)</f>
        <v>4279.8999999999996</v>
      </c>
      <c r="D134" s="17">
        <f t="shared" ref="D134:BO134" si="135">MAX(D131,D133)</f>
        <v>13543.4</v>
      </c>
      <c r="E134" s="17">
        <f t="shared" si="135"/>
        <v>4727.2</v>
      </c>
      <c r="F134" s="17">
        <f t="shared" si="135"/>
        <v>5872.4</v>
      </c>
      <c r="G134" s="17">
        <f t="shared" si="135"/>
        <v>301.7</v>
      </c>
      <c r="H134" s="17">
        <f t="shared" si="135"/>
        <v>209.2</v>
      </c>
      <c r="I134" s="17">
        <f t="shared" si="135"/>
        <v>6208.8</v>
      </c>
      <c r="J134" s="17">
        <f t="shared" si="135"/>
        <v>1521.1</v>
      </c>
      <c r="K134" s="17">
        <f t="shared" si="135"/>
        <v>131.19999999999999</v>
      </c>
      <c r="L134" s="17">
        <f t="shared" si="135"/>
        <v>1366.2</v>
      </c>
      <c r="M134" s="17">
        <f t="shared" si="135"/>
        <v>1000.4</v>
      </c>
      <c r="N134" s="17">
        <f t="shared" si="135"/>
        <v>12397.1</v>
      </c>
      <c r="O134" s="17">
        <f t="shared" si="135"/>
        <v>2129.1</v>
      </c>
      <c r="P134" s="17">
        <f t="shared" si="135"/>
        <v>84.1</v>
      </c>
      <c r="Q134" s="17">
        <f t="shared" si="135"/>
        <v>26590</v>
      </c>
      <c r="R134" s="17">
        <f t="shared" si="135"/>
        <v>685.5</v>
      </c>
      <c r="S134" s="17">
        <f t="shared" si="135"/>
        <v>800.6</v>
      </c>
      <c r="T134" s="17">
        <f t="shared" si="135"/>
        <v>55.1</v>
      </c>
      <c r="U134" s="17">
        <f t="shared" si="135"/>
        <v>31.2</v>
      </c>
      <c r="V134" s="17">
        <f t="shared" si="135"/>
        <v>121.8</v>
      </c>
      <c r="W134" s="17">
        <f t="shared" si="135"/>
        <v>38</v>
      </c>
      <c r="X134" s="17">
        <f t="shared" si="135"/>
        <v>19</v>
      </c>
      <c r="Y134" s="17">
        <f t="shared" si="135"/>
        <v>1572</v>
      </c>
      <c r="Z134" s="17">
        <f t="shared" si="135"/>
        <v>80.400000000000006</v>
      </c>
      <c r="AA134" s="17">
        <f t="shared" si="135"/>
        <v>7169.5</v>
      </c>
      <c r="AB134" s="17">
        <f t="shared" si="135"/>
        <v>5331.5</v>
      </c>
      <c r="AC134" s="17">
        <f t="shared" si="135"/>
        <v>218.9</v>
      </c>
      <c r="AD134" s="17">
        <f t="shared" si="135"/>
        <v>412.1</v>
      </c>
      <c r="AE134" s="17">
        <f t="shared" si="135"/>
        <v>35.1</v>
      </c>
      <c r="AF134" s="17">
        <f t="shared" si="135"/>
        <v>39</v>
      </c>
      <c r="AG134" s="17">
        <f t="shared" si="135"/>
        <v>103.5</v>
      </c>
      <c r="AH134" s="17">
        <f t="shared" si="135"/>
        <v>522.70000000000005</v>
      </c>
      <c r="AI134" s="17">
        <f t="shared" si="135"/>
        <v>131.80000000000001</v>
      </c>
      <c r="AJ134" s="17">
        <f t="shared" si="135"/>
        <v>98.5</v>
      </c>
      <c r="AK134" s="17">
        <f t="shared" si="135"/>
        <v>142.1</v>
      </c>
      <c r="AL134" s="17">
        <f t="shared" si="135"/>
        <v>190</v>
      </c>
      <c r="AM134" s="17">
        <f t="shared" si="135"/>
        <v>298.60000000000002</v>
      </c>
      <c r="AN134" s="17">
        <f t="shared" si="135"/>
        <v>173.1</v>
      </c>
      <c r="AO134" s="17">
        <f t="shared" si="135"/>
        <v>2246.4</v>
      </c>
      <c r="AP134" s="17">
        <f t="shared" si="135"/>
        <v>47070.3</v>
      </c>
      <c r="AQ134" s="17">
        <f t="shared" si="135"/>
        <v>82</v>
      </c>
      <c r="AR134" s="17">
        <f t="shared" si="135"/>
        <v>6299</v>
      </c>
      <c r="AS134" s="17">
        <f t="shared" si="135"/>
        <v>1639.9</v>
      </c>
      <c r="AT134" s="17">
        <f t="shared" si="135"/>
        <v>342</v>
      </c>
      <c r="AU134" s="17">
        <f t="shared" si="135"/>
        <v>60</v>
      </c>
      <c r="AV134" s="17">
        <f t="shared" si="135"/>
        <v>118.6</v>
      </c>
      <c r="AW134" s="17">
        <f t="shared" si="135"/>
        <v>63.5</v>
      </c>
      <c r="AX134" s="17">
        <f t="shared" si="135"/>
        <v>20</v>
      </c>
      <c r="AY134" s="17">
        <f t="shared" si="135"/>
        <v>159</v>
      </c>
      <c r="AZ134" s="17">
        <f t="shared" si="135"/>
        <v>7811.1</v>
      </c>
      <c r="BA134" s="17">
        <f t="shared" si="135"/>
        <v>3331.6</v>
      </c>
      <c r="BB134" s="17">
        <f t="shared" si="135"/>
        <v>2589.3000000000002</v>
      </c>
      <c r="BC134" s="17">
        <f t="shared" si="135"/>
        <v>14022</v>
      </c>
      <c r="BD134" s="17">
        <f t="shared" si="135"/>
        <v>604.1</v>
      </c>
      <c r="BE134" s="17">
        <f t="shared" si="135"/>
        <v>384.3</v>
      </c>
      <c r="BF134" s="17">
        <f t="shared" si="135"/>
        <v>2640.2</v>
      </c>
      <c r="BG134" s="17">
        <f t="shared" si="135"/>
        <v>505.3</v>
      </c>
      <c r="BH134" s="17">
        <f t="shared" si="135"/>
        <v>132.19999999999999</v>
      </c>
      <c r="BI134" s="17">
        <f t="shared" si="135"/>
        <v>96.6</v>
      </c>
      <c r="BJ134" s="17">
        <f t="shared" si="135"/>
        <v>557.9</v>
      </c>
      <c r="BK134" s="17">
        <f t="shared" si="135"/>
        <v>6856</v>
      </c>
      <c r="BL134" s="17">
        <f t="shared" si="135"/>
        <v>105.6</v>
      </c>
      <c r="BM134" s="17">
        <f t="shared" si="135"/>
        <v>99</v>
      </c>
      <c r="BN134" s="17">
        <f t="shared" si="135"/>
        <v>1766.3</v>
      </c>
      <c r="BO134" s="17">
        <f t="shared" si="135"/>
        <v>596.29999999999995</v>
      </c>
      <c r="BP134" s="17">
        <f t="shared" ref="BP134:EA134" si="136">MAX(BP131,BP133)</f>
        <v>90</v>
      </c>
      <c r="BQ134" s="17">
        <f t="shared" si="136"/>
        <v>1833</v>
      </c>
      <c r="BR134" s="17">
        <f t="shared" si="136"/>
        <v>1690.7</v>
      </c>
      <c r="BS134" s="17">
        <f t="shared" si="136"/>
        <v>593.4</v>
      </c>
      <c r="BT134" s="17">
        <f t="shared" si="136"/>
        <v>118.1</v>
      </c>
      <c r="BU134" s="17">
        <f t="shared" si="136"/>
        <v>107.3</v>
      </c>
      <c r="BV134" s="17">
        <f t="shared" si="136"/>
        <v>313.7</v>
      </c>
      <c r="BW134" s="17">
        <f t="shared" si="136"/>
        <v>392.4</v>
      </c>
      <c r="BX134" s="17">
        <f t="shared" si="136"/>
        <v>16.3</v>
      </c>
      <c r="BY134" s="17">
        <f t="shared" si="136"/>
        <v>383.5</v>
      </c>
      <c r="BZ134" s="17">
        <f t="shared" si="136"/>
        <v>100.5</v>
      </c>
      <c r="CA134" s="17">
        <f t="shared" si="136"/>
        <v>59.8</v>
      </c>
      <c r="CB134" s="17">
        <f t="shared" si="136"/>
        <v>21185.5</v>
      </c>
      <c r="CC134" s="17">
        <f t="shared" si="136"/>
        <v>71</v>
      </c>
      <c r="CD134" s="17">
        <f t="shared" si="136"/>
        <v>32.299999999999997</v>
      </c>
      <c r="CE134" s="17">
        <f t="shared" si="136"/>
        <v>52</v>
      </c>
      <c r="CF134" s="17">
        <f t="shared" si="136"/>
        <v>46.7</v>
      </c>
      <c r="CG134" s="17">
        <f t="shared" si="136"/>
        <v>70.2</v>
      </c>
      <c r="CH134" s="17">
        <f t="shared" si="136"/>
        <v>57.9</v>
      </c>
      <c r="CI134" s="17">
        <f t="shared" si="136"/>
        <v>369.7</v>
      </c>
      <c r="CJ134" s="17">
        <f t="shared" si="136"/>
        <v>376.4</v>
      </c>
      <c r="CK134" s="17">
        <f t="shared" si="136"/>
        <v>1612.1</v>
      </c>
      <c r="CL134" s="17">
        <f t="shared" si="136"/>
        <v>340.3</v>
      </c>
      <c r="CM134" s="17">
        <f t="shared" si="136"/>
        <v>363.4</v>
      </c>
      <c r="CN134" s="17">
        <f t="shared" si="136"/>
        <v>7716.1</v>
      </c>
      <c r="CO134" s="17">
        <f t="shared" si="136"/>
        <v>4717.7</v>
      </c>
      <c r="CP134" s="17">
        <f t="shared" si="136"/>
        <v>334.1</v>
      </c>
      <c r="CQ134" s="17">
        <f t="shared" si="136"/>
        <v>529.9</v>
      </c>
      <c r="CR134" s="17">
        <f t="shared" si="136"/>
        <v>93.9</v>
      </c>
      <c r="CS134" s="17">
        <f t="shared" si="136"/>
        <v>98.2</v>
      </c>
      <c r="CT134" s="17">
        <f t="shared" si="136"/>
        <v>70</v>
      </c>
      <c r="CU134" s="17">
        <f t="shared" si="136"/>
        <v>119.7</v>
      </c>
      <c r="CV134" s="17">
        <f t="shared" si="136"/>
        <v>18.3</v>
      </c>
      <c r="CW134" s="17">
        <f t="shared" si="136"/>
        <v>65</v>
      </c>
      <c r="CX134" s="17">
        <f t="shared" si="136"/>
        <v>188.4</v>
      </c>
      <c r="CY134" s="17">
        <f t="shared" si="136"/>
        <v>19</v>
      </c>
      <c r="CZ134" s="17">
        <f t="shared" si="136"/>
        <v>876.6</v>
      </c>
      <c r="DA134" s="17">
        <f t="shared" si="136"/>
        <v>53.8</v>
      </c>
      <c r="DB134" s="17">
        <f t="shared" si="136"/>
        <v>63.9</v>
      </c>
      <c r="DC134" s="17">
        <f t="shared" si="136"/>
        <v>25.9</v>
      </c>
      <c r="DD134" s="17">
        <f t="shared" si="136"/>
        <v>52</v>
      </c>
      <c r="DE134" s="17">
        <f t="shared" si="136"/>
        <v>111.1</v>
      </c>
      <c r="DF134" s="17">
        <f t="shared" si="136"/>
        <v>8108.5</v>
      </c>
      <c r="DG134" s="17">
        <f t="shared" si="136"/>
        <v>26</v>
      </c>
      <c r="DH134" s="17">
        <f t="shared" si="136"/>
        <v>727.9</v>
      </c>
      <c r="DI134" s="17">
        <f t="shared" si="136"/>
        <v>1494.5</v>
      </c>
      <c r="DJ134" s="17">
        <f t="shared" si="136"/>
        <v>240.5</v>
      </c>
      <c r="DK134" s="17">
        <f t="shared" si="136"/>
        <v>217.8</v>
      </c>
      <c r="DL134" s="17">
        <f t="shared" si="136"/>
        <v>2430.4</v>
      </c>
      <c r="DM134" s="17">
        <f t="shared" si="136"/>
        <v>98.3</v>
      </c>
      <c r="DN134" s="17">
        <f t="shared" si="136"/>
        <v>628.79999999999995</v>
      </c>
      <c r="DO134" s="17">
        <f t="shared" si="136"/>
        <v>1963.1</v>
      </c>
      <c r="DP134" s="17">
        <f t="shared" si="136"/>
        <v>37.4</v>
      </c>
      <c r="DQ134" s="17">
        <f t="shared" si="136"/>
        <v>181</v>
      </c>
      <c r="DR134" s="17">
        <f t="shared" si="136"/>
        <v>1046.9000000000001</v>
      </c>
      <c r="DS134" s="17">
        <f t="shared" si="136"/>
        <v>501.7</v>
      </c>
      <c r="DT134" s="17">
        <f t="shared" si="136"/>
        <v>103</v>
      </c>
      <c r="DU134" s="17">
        <f t="shared" si="136"/>
        <v>152.4</v>
      </c>
      <c r="DV134" s="17">
        <f t="shared" si="136"/>
        <v>59.5</v>
      </c>
      <c r="DW134" s="17">
        <f t="shared" si="136"/>
        <v>113</v>
      </c>
      <c r="DX134" s="17">
        <f t="shared" si="136"/>
        <v>44.8</v>
      </c>
      <c r="DY134" s="17">
        <f t="shared" si="136"/>
        <v>48.9</v>
      </c>
      <c r="DZ134" s="17">
        <f t="shared" si="136"/>
        <v>142.1</v>
      </c>
      <c r="EA134" s="17">
        <f t="shared" si="136"/>
        <v>211</v>
      </c>
      <c r="EB134" s="17">
        <f t="shared" ref="EB134:FX134" si="137">MAX(EB131,EB133)</f>
        <v>293.7</v>
      </c>
      <c r="EC134" s="17">
        <f t="shared" si="137"/>
        <v>77.099999999999994</v>
      </c>
      <c r="ED134" s="17">
        <f t="shared" si="137"/>
        <v>46</v>
      </c>
      <c r="EE134" s="17">
        <f t="shared" si="137"/>
        <v>105.9</v>
      </c>
      <c r="EF134" s="17">
        <f t="shared" si="137"/>
        <v>911.4</v>
      </c>
      <c r="EG134" s="17">
        <f t="shared" si="137"/>
        <v>125</v>
      </c>
      <c r="EH134" s="17">
        <f t="shared" si="137"/>
        <v>61.5</v>
      </c>
      <c r="EI134" s="17">
        <f t="shared" si="137"/>
        <v>10945.3</v>
      </c>
      <c r="EJ134" s="17">
        <f t="shared" si="137"/>
        <v>3927.2</v>
      </c>
      <c r="EK134" s="17">
        <f t="shared" si="137"/>
        <v>206.8</v>
      </c>
      <c r="EL134" s="17">
        <f t="shared" si="137"/>
        <v>133.6</v>
      </c>
      <c r="EM134" s="17">
        <f t="shared" si="137"/>
        <v>249</v>
      </c>
      <c r="EN134" s="17">
        <f t="shared" si="137"/>
        <v>681.8</v>
      </c>
      <c r="EO134" s="17">
        <f t="shared" si="137"/>
        <v>122.7</v>
      </c>
      <c r="EP134" s="17">
        <f t="shared" si="137"/>
        <v>77.599999999999994</v>
      </c>
      <c r="EQ134" s="17">
        <f t="shared" si="137"/>
        <v>334.2</v>
      </c>
      <c r="ER134" s="17">
        <f t="shared" si="137"/>
        <v>90</v>
      </c>
      <c r="ES134" s="17">
        <f t="shared" si="137"/>
        <v>84</v>
      </c>
      <c r="ET134" s="17">
        <f t="shared" si="137"/>
        <v>164.3</v>
      </c>
      <c r="EU134" s="17">
        <f t="shared" si="137"/>
        <v>471.2</v>
      </c>
      <c r="EV134" s="17">
        <f t="shared" si="137"/>
        <v>37.799999999999997</v>
      </c>
      <c r="EW134" s="17">
        <f t="shared" si="137"/>
        <v>158.1</v>
      </c>
      <c r="EX134" s="17">
        <f t="shared" si="137"/>
        <v>43.6</v>
      </c>
      <c r="EY134" s="17">
        <f t="shared" si="137"/>
        <v>371.1</v>
      </c>
      <c r="EZ134" s="17">
        <f t="shared" si="137"/>
        <v>56.2</v>
      </c>
      <c r="FA134" s="17">
        <f t="shared" si="137"/>
        <v>857</v>
      </c>
      <c r="FB134" s="17">
        <f t="shared" si="137"/>
        <v>208.2</v>
      </c>
      <c r="FC134" s="17">
        <f t="shared" si="137"/>
        <v>571.4</v>
      </c>
      <c r="FD134" s="17">
        <f t="shared" si="137"/>
        <v>152.6</v>
      </c>
      <c r="FE134" s="17">
        <f t="shared" si="137"/>
        <v>50.5</v>
      </c>
      <c r="FF134" s="17">
        <f t="shared" si="137"/>
        <v>92</v>
      </c>
      <c r="FG134" s="17">
        <f t="shared" si="137"/>
        <v>50.6</v>
      </c>
      <c r="FH134" s="17">
        <f t="shared" si="137"/>
        <v>47</v>
      </c>
      <c r="FI134" s="17">
        <f t="shared" si="137"/>
        <v>867.9</v>
      </c>
      <c r="FJ134" s="17">
        <f t="shared" si="137"/>
        <v>430.6</v>
      </c>
      <c r="FK134" s="17">
        <f t="shared" si="137"/>
        <v>829.9</v>
      </c>
      <c r="FL134" s="17">
        <f t="shared" si="137"/>
        <v>774.2</v>
      </c>
      <c r="FM134" s="17">
        <f t="shared" si="137"/>
        <v>820.6</v>
      </c>
      <c r="FN134" s="17">
        <f t="shared" si="137"/>
        <v>11538.2</v>
      </c>
      <c r="FO134" s="17">
        <f t="shared" si="137"/>
        <v>413.7</v>
      </c>
      <c r="FP134" s="17">
        <f t="shared" si="137"/>
        <v>1155.7</v>
      </c>
      <c r="FQ134" s="17">
        <f t="shared" si="137"/>
        <v>354.2</v>
      </c>
      <c r="FR134" s="17">
        <f t="shared" si="137"/>
        <v>39</v>
      </c>
      <c r="FS134" s="17">
        <f t="shared" si="137"/>
        <v>36</v>
      </c>
      <c r="FT134" s="17">
        <f t="shared" si="137"/>
        <v>25</v>
      </c>
      <c r="FU134" s="17">
        <f t="shared" si="137"/>
        <v>453.5</v>
      </c>
      <c r="FV134" s="17">
        <f t="shared" si="137"/>
        <v>280.60000000000002</v>
      </c>
      <c r="FW134" s="17">
        <f t="shared" si="137"/>
        <v>62.6</v>
      </c>
      <c r="FX134" s="17">
        <f t="shared" si="137"/>
        <v>19.7</v>
      </c>
      <c r="FY134" s="41"/>
      <c r="FZ134" s="17">
        <f>SUM(C134:FX134)</f>
        <v>302743.39999999985</v>
      </c>
      <c r="GA134" s="41"/>
      <c r="GB134" s="41"/>
      <c r="GC134" s="17"/>
      <c r="GD134" s="17"/>
      <c r="GE134" s="17"/>
    </row>
    <row r="135" spans="1:187" x14ac:dyDescent="0.2">
      <c r="A135" s="7"/>
      <c r="B135" s="13" t="s">
        <v>634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  <c r="FY135" s="15"/>
      <c r="FZ135" s="17"/>
      <c r="GA135" s="55"/>
      <c r="GB135" s="55"/>
      <c r="GC135" s="80"/>
      <c r="GD135" s="80"/>
      <c r="GE135" s="80"/>
    </row>
    <row r="136" spans="1:187" s="20" customFormat="1" x14ac:dyDescent="0.2">
      <c r="A136" s="7" t="s">
        <v>635</v>
      </c>
      <c r="B136" s="13" t="s">
        <v>636</v>
      </c>
      <c r="C136" s="26">
        <f t="shared" ref="C136:BN136" si="138">ROUND((C134/C16),4)</f>
        <v>0.49690000000000001</v>
      </c>
      <c r="D136" s="26">
        <f t="shared" si="138"/>
        <v>0.3206</v>
      </c>
      <c r="E136" s="26">
        <f t="shared" si="138"/>
        <v>0.68459999999999999</v>
      </c>
      <c r="F136" s="26">
        <f t="shared" si="138"/>
        <v>0.30549999999999999</v>
      </c>
      <c r="G136" s="26">
        <f t="shared" si="138"/>
        <v>0.27939999999999998</v>
      </c>
      <c r="H136" s="26">
        <f t="shared" si="138"/>
        <v>0.20649999999999999</v>
      </c>
      <c r="I136" s="26">
        <f t="shared" si="138"/>
        <v>0.65310000000000001</v>
      </c>
      <c r="J136" s="26">
        <f t="shared" si="138"/>
        <v>0.66190000000000004</v>
      </c>
      <c r="K136" s="26">
        <f t="shared" si="138"/>
        <v>0.4859</v>
      </c>
      <c r="L136" s="26">
        <f t="shared" si="138"/>
        <v>0.56830000000000003</v>
      </c>
      <c r="M136" s="26">
        <f t="shared" si="138"/>
        <v>0.83579999999999999</v>
      </c>
      <c r="N136" s="26">
        <f t="shared" si="138"/>
        <v>0.2276</v>
      </c>
      <c r="O136" s="26">
        <f t="shared" si="138"/>
        <v>0.14799999999999999</v>
      </c>
      <c r="P136" s="26">
        <f t="shared" si="138"/>
        <v>0.38940000000000002</v>
      </c>
      <c r="Q136" s="26">
        <f t="shared" si="138"/>
        <v>0.67920000000000003</v>
      </c>
      <c r="R136" s="26">
        <f t="shared" si="138"/>
        <v>0.29920000000000002</v>
      </c>
      <c r="S136" s="26">
        <f t="shared" si="138"/>
        <v>0.45960000000000001</v>
      </c>
      <c r="T136" s="26">
        <f t="shared" si="138"/>
        <v>0.4022</v>
      </c>
      <c r="U136" s="26">
        <f t="shared" si="138"/>
        <v>0.6</v>
      </c>
      <c r="V136" s="26">
        <f t="shared" si="138"/>
        <v>0.44619999999999999</v>
      </c>
      <c r="W136" s="26">
        <f t="shared" si="138"/>
        <v>0.39579999999999999</v>
      </c>
      <c r="X136" s="26">
        <f t="shared" si="138"/>
        <v>0.48720000000000002</v>
      </c>
      <c r="Y136" s="26">
        <f t="shared" si="138"/>
        <v>0.66159999999999997</v>
      </c>
      <c r="Z136" s="26">
        <f t="shared" si="138"/>
        <v>0.3775</v>
      </c>
      <c r="AA136" s="26">
        <f t="shared" si="138"/>
        <v>0.2291</v>
      </c>
      <c r="AB136" s="26">
        <f t="shared" si="138"/>
        <v>0.17710000000000001</v>
      </c>
      <c r="AC136" s="26">
        <f t="shared" si="138"/>
        <v>0.2238</v>
      </c>
      <c r="AD136" s="26">
        <f t="shared" si="138"/>
        <v>0.30959999999999999</v>
      </c>
      <c r="AE136" s="26">
        <f t="shared" si="138"/>
        <v>0.34410000000000002</v>
      </c>
      <c r="AF136" s="26">
        <f t="shared" si="138"/>
        <v>0.2155</v>
      </c>
      <c r="AG136" s="26">
        <f t="shared" si="138"/>
        <v>0.1573</v>
      </c>
      <c r="AH136" s="26">
        <f t="shared" si="138"/>
        <v>0.4899</v>
      </c>
      <c r="AI136" s="26">
        <f t="shared" si="138"/>
        <v>0.4093</v>
      </c>
      <c r="AJ136" s="26">
        <f t="shared" si="138"/>
        <v>0.67010000000000003</v>
      </c>
      <c r="AK136" s="26">
        <f t="shared" si="138"/>
        <v>0.74399999999999999</v>
      </c>
      <c r="AL136" s="26">
        <f t="shared" si="138"/>
        <v>0.77869999999999995</v>
      </c>
      <c r="AM136" s="26">
        <f t="shared" si="138"/>
        <v>0.7026</v>
      </c>
      <c r="AN136" s="26">
        <f t="shared" si="138"/>
        <v>0.46279999999999999</v>
      </c>
      <c r="AO136" s="26">
        <f t="shared" si="138"/>
        <v>0.47589999999999999</v>
      </c>
      <c r="AP136" s="26">
        <f t="shared" si="138"/>
        <v>0.54139999999999999</v>
      </c>
      <c r="AQ136" s="26">
        <f t="shared" si="138"/>
        <v>0.37790000000000001</v>
      </c>
      <c r="AR136" s="26">
        <f t="shared" si="138"/>
        <v>9.5200000000000007E-2</v>
      </c>
      <c r="AS136" s="26">
        <f t="shared" si="138"/>
        <v>0.23960000000000001</v>
      </c>
      <c r="AT136" s="26">
        <f t="shared" si="138"/>
        <v>0.15359999999999999</v>
      </c>
      <c r="AU136" s="26">
        <f t="shared" si="138"/>
        <v>0.27650000000000002</v>
      </c>
      <c r="AV136" s="26">
        <f t="shared" si="138"/>
        <v>0.38629999999999998</v>
      </c>
      <c r="AW136" s="26">
        <f t="shared" si="138"/>
        <v>0.27850000000000003</v>
      </c>
      <c r="AX136" s="26">
        <f t="shared" si="138"/>
        <v>0.54049999999999998</v>
      </c>
      <c r="AY136" s="26">
        <f t="shared" si="138"/>
        <v>0.35649999999999998</v>
      </c>
      <c r="AZ136" s="26">
        <f t="shared" si="138"/>
        <v>0.67669999999999997</v>
      </c>
      <c r="BA136" s="26">
        <f t="shared" si="138"/>
        <v>0.36030000000000001</v>
      </c>
      <c r="BB136" s="26">
        <f t="shared" si="138"/>
        <v>0.32300000000000001</v>
      </c>
      <c r="BC136" s="26">
        <f t="shared" si="138"/>
        <v>0.4829</v>
      </c>
      <c r="BD136" s="26">
        <f t="shared" si="138"/>
        <v>0.1168</v>
      </c>
      <c r="BE136" s="26">
        <f t="shared" si="138"/>
        <v>0.27589999999999998</v>
      </c>
      <c r="BF136" s="26">
        <f t="shared" si="138"/>
        <v>0.10059999999999999</v>
      </c>
      <c r="BG136" s="26">
        <f t="shared" si="138"/>
        <v>0.48770000000000002</v>
      </c>
      <c r="BH136" s="26">
        <f t="shared" si="138"/>
        <v>0.21709999999999999</v>
      </c>
      <c r="BI136" s="26">
        <f t="shared" si="138"/>
        <v>0.41460000000000002</v>
      </c>
      <c r="BJ136" s="26">
        <f t="shared" si="138"/>
        <v>8.5699999999999998E-2</v>
      </c>
      <c r="BK136" s="26">
        <f t="shared" si="138"/>
        <v>0.2918</v>
      </c>
      <c r="BL136" s="26">
        <f t="shared" si="138"/>
        <v>0.44180000000000003</v>
      </c>
      <c r="BM136" s="26">
        <f t="shared" si="138"/>
        <v>0.37790000000000001</v>
      </c>
      <c r="BN136" s="26">
        <f t="shared" si="138"/>
        <v>0.50729999999999997</v>
      </c>
      <c r="BO136" s="26">
        <f t="shared" ref="BO136:DZ136" si="139">ROUND((BO134/BO16),4)</f>
        <v>0.45590000000000003</v>
      </c>
      <c r="BP136" s="26">
        <f t="shared" si="139"/>
        <v>0.42859999999999998</v>
      </c>
      <c r="BQ136" s="26">
        <f t="shared" si="139"/>
        <v>0.3014</v>
      </c>
      <c r="BR136" s="26">
        <f t="shared" si="139"/>
        <v>0.37130000000000002</v>
      </c>
      <c r="BS136" s="26">
        <f t="shared" si="139"/>
        <v>0.48680000000000001</v>
      </c>
      <c r="BT136" s="26">
        <f t="shared" si="139"/>
        <v>0.26069999999999999</v>
      </c>
      <c r="BU136" s="26">
        <f t="shared" si="139"/>
        <v>0.2472</v>
      </c>
      <c r="BV136" s="26">
        <f t="shared" si="139"/>
        <v>0.2409</v>
      </c>
      <c r="BW136" s="26">
        <f t="shared" si="139"/>
        <v>0.1938</v>
      </c>
      <c r="BX136" s="26">
        <f t="shared" si="139"/>
        <v>0.20380000000000001</v>
      </c>
      <c r="BY136" s="26">
        <f t="shared" si="139"/>
        <v>0.77159999999999995</v>
      </c>
      <c r="BZ136" s="26">
        <f t="shared" si="139"/>
        <v>0.5</v>
      </c>
      <c r="CA136" s="26">
        <f t="shared" si="139"/>
        <v>0.36909999999999998</v>
      </c>
      <c r="CB136" s="26">
        <f t="shared" si="139"/>
        <v>0.25850000000000001</v>
      </c>
      <c r="CC136" s="26">
        <f t="shared" si="139"/>
        <v>0.41760000000000003</v>
      </c>
      <c r="CD136" s="26">
        <f t="shared" si="139"/>
        <v>0.64600000000000002</v>
      </c>
      <c r="CE136" s="26">
        <f t="shared" si="139"/>
        <v>0.37140000000000001</v>
      </c>
      <c r="CF136" s="26">
        <f t="shared" si="139"/>
        <v>0.43240000000000001</v>
      </c>
      <c r="CG136" s="26">
        <f t="shared" si="139"/>
        <v>0.34239999999999998</v>
      </c>
      <c r="CH136" s="26">
        <f t="shared" si="139"/>
        <v>0.51700000000000002</v>
      </c>
      <c r="CI136" s="26">
        <f t="shared" si="139"/>
        <v>0.53349999999999997</v>
      </c>
      <c r="CJ136" s="26">
        <f t="shared" si="139"/>
        <v>0.37159999999999999</v>
      </c>
      <c r="CK136" s="26">
        <f t="shared" si="139"/>
        <v>0.27810000000000001</v>
      </c>
      <c r="CL136" s="26">
        <f t="shared" si="139"/>
        <v>0.24970000000000001</v>
      </c>
      <c r="CM136" s="26">
        <f t="shared" si="139"/>
        <v>0.50119999999999998</v>
      </c>
      <c r="CN136" s="26">
        <f t="shared" si="139"/>
        <v>0.24210000000000001</v>
      </c>
      <c r="CO136" s="26">
        <f t="shared" si="139"/>
        <v>0.3024</v>
      </c>
      <c r="CP136" s="26">
        <f t="shared" si="139"/>
        <v>0.30070000000000002</v>
      </c>
      <c r="CQ136" s="26">
        <f t="shared" si="139"/>
        <v>0.60150000000000003</v>
      </c>
      <c r="CR136" s="26">
        <f t="shared" si="139"/>
        <v>0.50760000000000005</v>
      </c>
      <c r="CS136" s="26">
        <f t="shared" si="139"/>
        <v>0.26900000000000002</v>
      </c>
      <c r="CT136" s="26">
        <f t="shared" si="139"/>
        <v>0.64810000000000001</v>
      </c>
      <c r="CU136" s="26">
        <f t="shared" si="139"/>
        <v>0.2777</v>
      </c>
      <c r="CV136" s="26">
        <f t="shared" si="139"/>
        <v>0.43569999999999998</v>
      </c>
      <c r="CW136" s="26">
        <f t="shared" si="139"/>
        <v>0.33850000000000002</v>
      </c>
      <c r="CX136" s="26">
        <f t="shared" si="139"/>
        <v>0.41870000000000002</v>
      </c>
      <c r="CY136" s="26">
        <f t="shared" si="139"/>
        <v>0.42220000000000002</v>
      </c>
      <c r="CZ136" s="26">
        <f t="shared" si="139"/>
        <v>0.42330000000000001</v>
      </c>
      <c r="DA136" s="26">
        <f t="shared" si="139"/>
        <v>0.28320000000000001</v>
      </c>
      <c r="DB136" s="26">
        <f t="shared" si="139"/>
        <v>0.21160000000000001</v>
      </c>
      <c r="DC136" s="26">
        <f t="shared" si="139"/>
        <v>0.17499999999999999</v>
      </c>
      <c r="DD136" s="26">
        <f t="shared" si="139"/>
        <v>0.35139999999999999</v>
      </c>
      <c r="DE136" s="26">
        <f t="shared" si="139"/>
        <v>0.2908</v>
      </c>
      <c r="DF136" s="26">
        <f t="shared" si="139"/>
        <v>0.36849999999999999</v>
      </c>
      <c r="DG136" s="26">
        <f t="shared" si="139"/>
        <v>0.32100000000000001</v>
      </c>
      <c r="DH136" s="26">
        <f t="shared" si="139"/>
        <v>0.35930000000000001</v>
      </c>
      <c r="DI136" s="26">
        <f t="shared" si="139"/>
        <v>0.56120000000000003</v>
      </c>
      <c r="DJ136" s="26">
        <f t="shared" si="139"/>
        <v>0.37930000000000003</v>
      </c>
      <c r="DK136" s="26">
        <f t="shared" si="139"/>
        <v>0.46939999999999998</v>
      </c>
      <c r="DL136" s="26">
        <f t="shared" si="139"/>
        <v>0.41160000000000002</v>
      </c>
      <c r="DM136" s="26">
        <f t="shared" si="139"/>
        <v>0.41830000000000001</v>
      </c>
      <c r="DN136" s="26">
        <f t="shared" si="139"/>
        <v>0.46679999999999999</v>
      </c>
      <c r="DO136" s="26">
        <f t="shared" si="139"/>
        <v>0.60219999999999996</v>
      </c>
      <c r="DP136" s="26">
        <f t="shared" si="139"/>
        <v>0.1918</v>
      </c>
      <c r="DQ136" s="26">
        <f t="shared" si="139"/>
        <v>0.27889999999999998</v>
      </c>
      <c r="DR136" s="26">
        <f t="shared" si="139"/>
        <v>0.73619999999999997</v>
      </c>
      <c r="DS136" s="26">
        <f t="shared" si="139"/>
        <v>0.67520000000000002</v>
      </c>
      <c r="DT136" s="26">
        <f t="shared" si="139"/>
        <v>0.61680000000000001</v>
      </c>
      <c r="DU136" s="26">
        <f t="shared" si="139"/>
        <v>0.42449999999999999</v>
      </c>
      <c r="DV136" s="26">
        <f t="shared" si="139"/>
        <v>0.28470000000000001</v>
      </c>
      <c r="DW136" s="26">
        <f t="shared" si="139"/>
        <v>0.35199999999999998</v>
      </c>
      <c r="DX136" s="26">
        <f t="shared" si="139"/>
        <v>0.28899999999999998</v>
      </c>
      <c r="DY136" s="26">
        <f t="shared" si="139"/>
        <v>0.1482</v>
      </c>
      <c r="DZ136" s="26">
        <f t="shared" si="139"/>
        <v>0.17780000000000001</v>
      </c>
      <c r="EA136" s="26">
        <f t="shared" ref="EA136:FX136" si="140">ROUND((EA134/EA16),4)</f>
        <v>0.3387</v>
      </c>
      <c r="EB136" s="26">
        <f t="shared" si="140"/>
        <v>0.50029999999999997</v>
      </c>
      <c r="EC136" s="26">
        <f t="shared" si="140"/>
        <v>0.25359999999999999</v>
      </c>
      <c r="ED136" s="26">
        <f t="shared" si="140"/>
        <v>2.8199999999999999E-2</v>
      </c>
      <c r="EE136" s="26">
        <f t="shared" si="140"/>
        <v>0.58830000000000005</v>
      </c>
      <c r="EF136" s="26">
        <f t="shared" si="140"/>
        <v>0.62209999999999999</v>
      </c>
      <c r="EG136" s="26">
        <f t="shared" si="140"/>
        <v>0.44800000000000001</v>
      </c>
      <c r="EH136" s="26">
        <f t="shared" si="140"/>
        <v>0.28339999999999999</v>
      </c>
      <c r="EI136" s="26">
        <f t="shared" si="140"/>
        <v>0.71679999999999999</v>
      </c>
      <c r="EJ136" s="26">
        <f t="shared" si="140"/>
        <v>0.3836</v>
      </c>
      <c r="EK136" s="26">
        <f t="shared" si="140"/>
        <v>0.29380000000000001</v>
      </c>
      <c r="EL136" s="26">
        <f t="shared" si="140"/>
        <v>0.28249999999999997</v>
      </c>
      <c r="EM136" s="26">
        <f t="shared" si="140"/>
        <v>0.59140000000000004</v>
      </c>
      <c r="EN136" s="26">
        <f t="shared" si="140"/>
        <v>0.61480000000000001</v>
      </c>
      <c r="EO136" s="26">
        <f t="shared" si="140"/>
        <v>0.34660000000000002</v>
      </c>
      <c r="EP136" s="26">
        <f t="shared" si="140"/>
        <v>0.2</v>
      </c>
      <c r="EQ136" s="26">
        <f t="shared" si="140"/>
        <v>0.12230000000000001</v>
      </c>
      <c r="ER136" s="26">
        <f t="shared" si="140"/>
        <v>0.30819999999999997</v>
      </c>
      <c r="ES136" s="26">
        <f t="shared" si="140"/>
        <v>0.54190000000000005</v>
      </c>
      <c r="ET136" s="26">
        <f t="shared" si="140"/>
        <v>0.76419999999999999</v>
      </c>
      <c r="EU136" s="26">
        <f t="shared" si="140"/>
        <v>0.83840000000000003</v>
      </c>
      <c r="EV136" s="26">
        <f t="shared" si="140"/>
        <v>0.52500000000000002</v>
      </c>
      <c r="EW136" s="26">
        <f t="shared" si="140"/>
        <v>0.17860000000000001</v>
      </c>
      <c r="EX136" s="26">
        <f t="shared" si="140"/>
        <v>0.255</v>
      </c>
      <c r="EY136" s="26">
        <f t="shared" si="140"/>
        <v>0.46210000000000001</v>
      </c>
      <c r="EZ136" s="26">
        <f t="shared" si="140"/>
        <v>0.40429999999999999</v>
      </c>
      <c r="FA136" s="26">
        <f t="shared" si="140"/>
        <v>0.24879999999999999</v>
      </c>
      <c r="FB136" s="26">
        <f t="shared" si="140"/>
        <v>0.61599999999999999</v>
      </c>
      <c r="FC136" s="26">
        <f t="shared" si="140"/>
        <v>0.26379999999999998</v>
      </c>
      <c r="FD136" s="26">
        <f t="shared" si="140"/>
        <v>0.42749999999999999</v>
      </c>
      <c r="FE136" s="26">
        <f t="shared" si="140"/>
        <v>0.53720000000000001</v>
      </c>
      <c r="FF136" s="26">
        <f t="shared" si="140"/>
        <v>0.45540000000000003</v>
      </c>
      <c r="FG136" s="26">
        <f t="shared" si="140"/>
        <v>0.38919999999999999</v>
      </c>
      <c r="FH136" s="26">
        <f t="shared" si="140"/>
        <v>0.58750000000000002</v>
      </c>
      <c r="FI136" s="26">
        <f t="shared" si="140"/>
        <v>0.47320000000000001</v>
      </c>
      <c r="FJ136" s="26">
        <f t="shared" si="140"/>
        <v>0.21879999999999999</v>
      </c>
      <c r="FK136" s="26">
        <f t="shared" si="140"/>
        <v>0.33050000000000002</v>
      </c>
      <c r="FL136" s="26">
        <f t="shared" si="140"/>
        <v>0.10879999999999999</v>
      </c>
      <c r="FM136" s="26">
        <f t="shared" si="140"/>
        <v>0.2147</v>
      </c>
      <c r="FN136" s="26">
        <f t="shared" si="140"/>
        <v>0.51649999999999996</v>
      </c>
      <c r="FO136" s="26">
        <f t="shared" si="140"/>
        <v>0.3785</v>
      </c>
      <c r="FP136" s="26">
        <f t="shared" si="140"/>
        <v>0.51519999999999999</v>
      </c>
      <c r="FQ136" s="26">
        <f t="shared" si="140"/>
        <v>0.37559999999999999</v>
      </c>
      <c r="FR136" s="26">
        <f t="shared" si="140"/>
        <v>0.22939999999999999</v>
      </c>
      <c r="FS136" s="26">
        <f t="shared" si="140"/>
        <v>0.1714</v>
      </c>
      <c r="FT136" s="26">
        <f t="shared" si="140"/>
        <v>0.34250000000000003</v>
      </c>
      <c r="FU136" s="26">
        <f t="shared" si="140"/>
        <v>0.54049999999999998</v>
      </c>
      <c r="FV136" s="26">
        <f t="shared" si="140"/>
        <v>0.39689999999999998</v>
      </c>
      <c r="FW136" s="26">
        <f t="shared" si="140"/>
        <v>0.34399999999999997</v>
      </c>
      <c r="FX136" s="26">
        <f t="shared" si="140"/>
        <v>0.33389999999999997</v>
      </c>
      <c r="FY136" s="19"/>
      <c r="FZ136" s="27">
        <f>ROUND((FZ134/FZ16),4)</f>
        <v>0.34599999999999997</v>
      </c>
      <c r="GA136" s="55"/>
      <c r="GB136" s="55"/>
      <c r="GC136" s="80"/>
      <c r="GD136" s="80"/>
      <c r="GE136" s="80"/>
    </row>
    <row r="137" spans="1:187" x14ac:dyDescent="0.2">
      <c r="A137" s="6"/>
      <c r="B137" s="13" t="s">
        <v>637</v>
      </c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41"/>
      <c r="FU137" s="41"/>
      <c r="FV137" s="41"/>
      <c r="FW137" s="41"/>
      <c r="FX137" s="41"/>
      <c r="FY137" s="15"/>
      <c r="FZ137" s="55"/>
      <c r="GA137" s="55"/>
      <c r="GB137" s="55"/>
      <c r="GC137" s="80"/>
      <c r="GD137" s="80"/>
      <c r="GE137" s="80"/>
    </row>
    <row r="138" spans="1:187" x14ac:dyDescent="0.2">
      <c r="A138" s="98" t="s">
        <v>638</v>
      </c>
      <c r="B138" s="44" t="s">
        <v>639</v>
      </c>
      <c r="C138" s="44">
        <f t="shared" ref="C138:BN138" si="141">C38</f>
        <v>0.12</v>
      </c>
      <c r="D138" s="44">
        <f t="shared" si="141"/>
        <v>0.12</v>
      </c>
      <c r="E138" s="44">
        <f t="shared" si="141"/>
        <v>0.12</v>
      </c>
      <c r="F138" s="44">
        <f t="shared" si="141"/>
        <v>0.12</v>
      </c>
      <c r="G138" s="44">
        <f t="shared" si="141"/>
        <v>0.12</v>
      </c>
      <c r="H138" s="44">
        <f t="shared" si="141"/>
        <v>0.12</v>
      </c>
      <c r="I138" s="44">
        <f t="shared" si="141"/>
        <v>0.12</v>
      </c>
      <c r="J138" s="44">
        <f t="shared" si="141"/>
        <v>0.12</v>
      </c>
      <c r="K138" s="44">
        <f t="shared" si="141"/>
        <v>0.12</v>
      </c>
      <c r="L138" s="44">
        <f t="shared" si="141"/>
        <v>0.12</v>
      </c>
      <c r="M138" s="44">
        <f t="shared" si="141"/>
        <v>0.12</v>
      </c>
      <c r="N138" s="44">
        <f t="shared" si="141"/>
        <v>0.12</v>
      </c>
      <c r="O138" s="44">
        <f t="shared" si="141"/>
        <v>0.12</v>
      </c>
      <c r="P138" s="44">
        <f t="shared" si="141"/>
        <v>0.12</v>
      </c>
      <c r="Q138" s="44">
        <f t="shared" si="141"/>
        <v>0.12</v>
      </c>
      <c r="R138" s="44">
        <f t="shared" si="141"/>
        <v>0.12</v>
      </c>
      <c r="S138" s="44">
        <f t="shared" si="141"/>
        <v>0.12</v>
      </c>
      <c r="T138" s="44">
        <f t="shared" si="141"/>
        <v>0.12</v>
      </c>
      <c r="U138" s="44">
        <f t="shared" si="141"/>
        <v>0.12</v>
      </c>
      <c r="V138" s="44">
        <f t="shared" si="141"/>
        <v>0.12</v>
      </c>
      <c r="W138" s="44">
        <f t="shared" si="141"/>
        <v>0.12</v>
      </c>
      <c r="X138" s="44">
        <f t="shared" si="141"/>
        <v>0.12</v>
      </c>
      <c r="Y138" s="44">
        <f t="shared" si="141"/>
        <v>0.12</v>
      </c>
      <c r="Z138" s="44">
        <f t="shared" si="141"/>
        <v>0.12</v>
      </c>
      <c r="AA138" s="44">
        <f t="shared" si="141"/>
        <v>0.12</v>
      </c>
      <c r="AB138" s="44">
        <f t="shared" si="141"/>
        <v>0.12</v>
      </c>
      <c r="AC138" s="44">
        <f t="shared" si="141"/>
        <v>0.12</v>
      </c>
      <c r="AD138" s="44">
        <f t="shared" si="141"/>
        <v>0.12</v>
      </c>
      <c r="AE138" s="44">
        <f t="shared" si="141"/>
        <v>0.12</v>
      </c>
      <c r="AF138" s="44">
        <f t="shared" si="141"/>
        <v>0.12</v>
      </c>
      <c r="AG138" s="44">
        <f t="shared" si="141"/>
        <v>0.12</v>
      </c>
      <c r="AH138" s="44">
        <f t="shared" si="141"/>
        <v>0.12</v>
      </c>
      <c r="AI138" s="44">
        <f t="shared" si="141"/>
        <v>0.12</v>
      </c>
      <c r="AJ138" s="44">
        <f t="shared" si="141"/>
        <v>0.12</v>
      </c>
      <c r="AK138" s="44">
        <f t="shared" si="141"/>
        <v>0.12</v>
      </c>
      <c r="AL138" s="44">
        <f t="shared" si="141"/>
        <v>0.12</v>
      </c>
      <c r="AM138" s="44">
        <f t="shared" si="141"/>
        <v>0.12</v>
      </c>
      <c r="AN138" s="44">
        <f t="shared" si="141"/>
        <v>0.12</v>
      </c>
      <c r="AO138" s="44">
        <f t="shared" si="141"/>
        <v>0.12</v>
      </c>
      <c r="AP138" s="44">
        <f t="shared" si="141"/>
        <v>0.12</v>
      </c>
      <c r="AQ138" s="44">
        <f t="shared" si="141"/>
        <v>0.12</v>
      </c>
      <c r="AR138" s="44">
        <f t="shared" si="141"/>
        <v>0.12</v>
      </c>
      <c r="AS138" s="44">
        <f t="shared" si="141"/>
        <v>0.12</v>
      </c>
      <c r="AT138" s="44">
        <f t="shared" si="141"/>
        <v>0.12</v>
      </c>
      <c r="AU138" s="44">
        <f t="shared" si="141"/>
        <v>0.12</v>
      </c>
      <c r="AV138" s="44">
        <f t="shared" si="141"/>
        <v>0.12</v>
      </c>
      <c r="AW138" s="44">
        <f t="shared" si="141"/>
        <v>0.12</v>
      </c>
      <c r="AX138" s="44">
        <f t="shared" si="141"/>
        <v>0.12</v>
      </c>
      <c r="AY138" s="44">
        <f t="shared" si="141"/>
        <v>0.12</v>
      </c>
      <c r="AZ138" s="44">
        <f t="shared" si="141"/>
        <v>0.12</v>
      </c>
      <c r="BA138" s="44">
        <f t="shared" si="141"/>
        <v>0.12</v>
      </c>
      <c r="BB138" s="44">
        <f t="shared" si="141"/>
        <v>0.12</v>
      </c>
      <c r="BC138" s="44">
        <f t="shared" si="141"/>
        <v>0.12</v>
      </c>
      <c r="BD138" s="44">
        <f t="shared" si="141"/>
        <v>0.12</v>
      </c>
      <c r="BE138" s="44">
        <f t="shared" si="141"/>
        <v>0.12</v>
      </c>
      <c r="BF138" s="44">
        <f t="shared" si="141"/>
        <v>0.12</v>
      </c>
      <c r="BG138" s="44">
        <f t="shared" si="141"/>
        <v>0.12</v>
      </c>
      <c r="BH138" s="44">
        <f t="shared" si="141"/>
        <v>0.12</v>
      </c>
      <c r="BI138" s="44">
        <f t="shared" si="141"/>
        <v>0.12</v>
      </c>
      <c r="BJ138" s="44">
        <f t="shared" si="141"/>
        <v>0.12</v>
      </c>
      <c r="BK138" s="44">
        <f t="shared" si="141"/>
        <v>0.12</v>
      </c>
      <c r="BL138" s="44">
        <f t="shared" si="141"/>
        <v>0.12</v>
      </c>
      <c r="BM138" s="44">
        <f t="shared" si="141"/>
        <v>0.12</v>
      </c>
      <c r="BN138" s="44">
        <f t="shared" si="141"/>
        <v>0.12</v>
      </c>
      <c r="BO138" s="44">
        <f t="shared" ref="BO138:DZ138" si="142">BO38</f>
        <v>0.12</v>
      </c>
      <c r="BP138" s="44">
        <f t="shared" si="142"/>
        <v>0.12</v>
      </c>
      <c r="BQ138" s="44">
        <f t="shared" si="142"/>
        <v>0.12</v>
      </c>
      <c r="BR138" s="44">
        <f t="shared" si="142"/>
        <v>0.12</v>
      </c>
      <c r="BS138" s="44">
        <f t="shared" si="142"/>
        <v>0.12</v>
      </c>
      <c r="BT138" s="44">
        <f t="shared" si="142"/>
        <v>0.12</v>
      </c>
      <c r="BU138" s="44">
        <f t="shared" si="142"/>
        <v>0.12</v>
      </c>
      <c r="BV138" s="44">
        <f t="shared" si="142"/>
        <v>0.12</v>
      </c>
      <c r="BW138" s="44">
        <f t="shared" si="142"/>
        <v>0.12</v>
      </c>
      <c r="BX138" s="44">
        <f t="shared" si="142"/>
        <v>0.12</v>
      </c>
      <c r="BY138" s="44">
        <f t="shared" si="142"/>
        <v>0.12</v>
      </c>
      <c r="BZ138" s="44">
        <f t="shared" si="142"/>
        <v>0.12</v>
      </c>
      <c r="CA138" s="44">
        <f t="shared" si="142"/>
        <v>0.12</v>
      </c>
      <c r="CB138" s="44">
        <f t="shared" si="142"/>
        <v>0.12</v>
      </c>
      <c r="CC138" s="44">
        <f t="shared" si="142"/>
        <v>0.12</v>
      </c>
      <c r="CD138" s="44">
        <f t="shared" si="142"/>
        <v>0.12</v>
      </c>
      <c r="CE138" s="44">
        <f t="shared" si="142"/>
        <v>0.12</v>
      </c>
      <c r="CF138" s="44">
        <f t="shared" si="142"/>
        <v>0.12</v>
      </c>
      <c r="CG138" s="44">
        <f t="shared" si="142"/>
        <v>0.12</v>
      </c>
      <c r="CH138" s="44">
        <f t="shared" si="142"/>
        <v>0.12</v>
      </c>
      <c r="CI138" s="44">
        <f t="shared" si="142"/>
        <v>0.12</v>
      </c>
      <c r="CJ138" s="44">
        <f t="shared" si="142"/>
        <v>0.12</v>
      </c>
      <c r="CK138" s="44">
        <f t="shared" si="142"/>
        <v>0.12</v>
      </c>
      <c r="CL138" s="44">
        <f t="shared" si="142"/>
        <v>0.12</v>
      </c>
      <c r="CM138" s="44">
        <f t="shared" si="142"/>
        <v>0.12</v>
      </c>
      <c r="CN138" s="44">
        <f t="shared" si="142"/>
        <v>0.12</v>
      </c>
      <c r="CO138" s="44">
        <f t="shared" si="142"/>
        <v>0.12</v>
      </c>
      <c r="CP138" s="44">
        <f t="shared" si="142"/>
        <v>0.12</v>
      </c>
      <c r="CQ138" s="44">
        <f t="shared" si="142"/>
        <v>0.12</v>
      </c>
      <c r="CR138" s="44">
        <f t="shared" si="142"/>
        <v>0.12</v>
      </c>
      <c r="CS138" s="44">
        <f t="shared" si="142"/>
        <v>0.12</v>
      </c>
      <c r="CT138" s="44">
        <f t="shared" si="142"/>
        <v>0.12</v>
      </c>
      <c r="CU138" s="44">
        <f t="shared" si="142"/>
        <v>0.12</v>
      </c>
      <c r="CV138" s="44">
        <f t="shared" si="142"/>
        <v>0.12</v>
      </c>
      <c r="CW138" s="44">
        <f t="shared" si="142"/>
        <v>0.12</v>
      </c>
      <c r="CX138" s="44">
        <f t="shared" si="142"/>
        <v>0.12</v>
      </c>
      <c r="CY138" s="44">
        <f t="shared" si="142"/>
        <v>0.12</v>
      </c>
      <c r="CZ138" s="44">
        <f t="shared" si="142"/>
        <v>0.12</v>
      </c>
      <c r="DA138" s="44">
        <f t="shared" si="142"/>
        <v>0.12</v>
      </c>
      <c r="DB138" s="44">
        <f t="shared" si="142"/>
        <v>0.12</v>
      </c>
      <c r="DC138" s="44">
        <f t="shared" si="142"/>
        <v>0.12</v>
      </c>
      <c r="DD138" s="44">
        <f t="shared" si="142"/>
        <v>0.12</v>
      </c>
      <c r="DE138" s="44">
        <f t="shared" si="142"/>
        <v>0.12</v>
      </c>
      <c r="DF138" s="44">
        <f t="shared" si="142"/>
        <v>0.12</v>
      </c>
      <c r="DG138" s="44">
        <f t="shared" si="142"/>
        <v>0.12</v>
      </c>
      <c r="DH138" s="44">
        <f t="shared" si="142"/>
        <v>0.12</v>
      </c>
      <c r="DI138" s="44">
        <f t="shared" si="142"/>
        <v>0.12</v>
      </c>
      <c r="DJ138" s="44">
        <f t="shared" si="142"/>
        <v>0.12</v>
      </c>
      <c r="DK138" s="44">
        <f t="shared" si="142"/>
        <v>0.12</v>
      </c>
      <c r="DL138" s="44">
        <f t="shared" si="142"/>
        <v>0.12</v>
      </c>
      <c r="DM138" s="44">
        <f t="shared" si="142"/>
        <v>0.12</v>
      </c>
      <c r="DN138" s="44">
        <f t="shared" si="142"/>
        <v>0.12</v>
      </c>
      <c r="DO138" s="44">
        <f t="shared" si="142"/>
        <v>0.12</v>
      </c>
      <c r="DP138" s="44">
        <f t="shared" si="142"/>
        <v>0.12</v>
      </c>
      <c r="DQ138" s="44">
        <f t="shared" si="142"/>
        <v>0.12</v>
      </c>
      <c r="DR138" s="44">
        <f t="shared" si="142"/>
        <v>0.12</v>
      </c>
      <c r="DS138" s="44">
        <f t="shared" si="142"/>
        <v>0.12</v>
      </c>
      <c r="DT138" s="44">
        <f t="shared" si="142"/>
        <v>0.12</v>
      </c>
      <c r="DU138" s="44">
        <f t="shared" si="142"/>
        <v>0.12</v>
      </c>
      <c r="DV138" s="44">
        <f t="shared" si="142"/>
        <v>0.12</v>
      </c>
      <c r="DW138" s="44">
        <f t="shared" si="142"/>
        <v>0.12</v>
      </c>
      <c r="DX138" s="44">
        <f t="shared" si="142"/>
        <v>0.12</v>
      </c>
      <c r="DY138" s="44">
        <f t="shared" si="142"/>
        <v>0.12</v>
      </c>
      <c r="DZ138" s="44">
        <f t="shared" si="142"/>
        <v>0.12</v>
      </c>
      <c r="EA138" s="44">
        <f t="shared" ref="EA138:FX138" si="143">EA38</f>
        <v>0.12</v>
      </c>
      <c r="EB138" s="44">
        <f t="shared" si="143"/>
        <v>0.12</v>
      </c>
      <c r="EC138" s="44">
        <f t="shared" si="143"/>
        <v>0.12</v>
      </c>
      <c r="ED138" s="44">
        <f t="shared" si="143"/>
        <v>0.12</v>
      </c>
      <c r="EE138" s="44">
        <f t="shared" si="143"/>
        <v>0.12</v>
      </c>
      <c r="EF138" s="44">
        <f t="shared" si="143"/>
        <v>0.12</v>
      </c>
      <c r="EG138" s="44">
        <f t="shared" si="143"/>
        <v>0.12</v>
      </c>
      <c r="EH138" s="44">
        <f t="shared" si="143"/>
        <v>0.12</v>
      </c>
      <c r="EI138" s="44">
        <f t="shared" si="143"/>
        <v>0.12</v>
      </c>
      <c r="EJ138" s="44">
        <f t="shared" si="143"/>
        <v>0.12</v>
      </c>
      <c r="EK138" s="44">
        <f t="shared" si="143"/>
        <v>0.12</v>
      </c>
      <c r="EL138" s="44">
        <f t="shared" si="143"/>
        <v>0.12</v>
      </c>
      <c r="EM138" s="44">
        <f t="shared" si="143"/>
        <v>0.12</v>
      </c>
      <c r="EN138" s="44">
        <f t="shared" si="143"/>
        <v>0.12</v>
      </c>
      <c r="EO138" s="44">
        <f t="shared" si="143"/>
        <v>0.12</v>
      </c>
      <c r="EP138" s="44">
        <f t="shared" si="143"/>
        <v>0.12</v>
      </c>
      <c r="EQ138" s="44">
        <f t="shared" si="143"/>
        <v>0.12</v>
      </c>
      <c r="ER138" s="44">
        <f t="shared" si="143"/>
        <v>0.12</v>
      </c>
      <c r="ES138" s="44">
        <f t="shared" si="143"/>
        <v>0.12</v>
      </c>
      <c r="ET138" s="44">
        <f t="shared" si="143"/>
        <v>0.12</v>
      </c>
      <c r="EU138" s="44">
        <f t="shared" si="143"/>
        <v>0.12</v>
      </c>
      <c r="EV138" s="44">
        <f t="shared" si="143"/>
        <v>0.12</v>
      </c>
      <c r="EW138" s="44">
        <f t="shared" si="143"/>
        <v>0.12</v>
      </c>
      <c r="EX138" s="44">
        <f t="shared" si="143"/>
        <v>0.12</v>
      </c>
      <c r="EY138" s="44">
        <f t="shared" si="143"/>
        <v>0.12</v>
      </c>
      <c r="EZ138" s="44">
        <f t="shared" si="143"/>
        <v>0.12</v>
      </c>
      <c r="FA138" s="44">
        <f t="shared" si="143"/>
        <v>0.12</v>
      </c>
      <c r="FB138" s="44">
        <f t="shared" si="143"/>
        <v>0.12</v>
      </c>
      <c r="FC138" s="44">
        <f t="shared" si="143"/>
        <v>0.12</v>
      </c>
      <c r="FD138" s="44">
        <f t="shared" si="143"/>
        <v>0.12</v>
      </c>
      <c r="FE138" s="44">
        <f t="shared" si="143"/>
        <v>0.12</v>
      </c>
      <c r="FF138" s="44">
        <f t="shared" si="143"/>
        <v>0.12</v>
      </c>
      <c r="FG138" s="44">
        <f t="shared" si="143"/>
        <v>0.12</v>
      </c>
      <c r="FH138" s="44">
        <f t="shared" si="143"/>
        <v>0.12</v>
      </c>
      <c r="FI138" s="44">
        <f t="shared" si="143"/>
        <v>0.12</v>
      </c>
      <c r="FJ138" s="44">
        <f t="shared" si="143"/>
        <v>0.12</v>
      </c>
      <c r="FK138" s="44">
        <f t="shared" si="143"/>
        <v>0.12</v>
      </c>
      <c r="FL138" s="44">
        <f t="shared" si="143"/>
        <v>0.12</v>
      </c>
      <c r="FM138" s="44">
        <f t="shared" si="143"/>
        <v>0.12</v>
      </c>
      <c r="FN138" s="44">
        <f t="shared" si="143"/>
        <v>0.12</v>
      </c>
      <c r="FO138" s="44">
        <f t="shared" si="143"/>
        <v>0.12</v>
      </c>
      <c r="FP138" s="44">
        <f t="shared" si="143"/>
        <v>0.12</v>
      </c>
      <c r="FQ138" s="44">
        <f t="shared" si="143"/>
        <v>0.12</v>
      </c>
      <c r="FR138" s="44">
        <f t="shared" si="143"/>
        <v>0.12</v>
      </c>
      <c r="FS138" s="44">
        <f t="shared" si="143"/>
        <v>0.12</v>
      </c>
      <c r="FT138" s="44">
        <f t="shared" si="143"/>
        <v>0.12</v>
      </c>
      <c r="FU138" s="44">
        <f t="shared" si="143"/>
        <v>0.12</v>
      </c>
      <c r="FV138" s="44">
        <f t="shared" si="143"/>
        <v>0.12</v>
      </c>
      <c r="FW138" s="44">
        <f t="shared" si="143"/>
        <v>0.12</v>
      </c>
      <c r="FX138" s="44">
        <f t="shared" si="143"/>
        <v>0.12</v>
      </c>
      <c r="FY138" s="26"/>
      <c r="FZ138" s="61"/>
      <c r="GA138" s="27"/>
      <c r="GB138" s="27"/>
      <c r="GC138" s="17"/>
      <c r="GD138" s="17"/>
      <c r="GE138" s="17"/>
    </row>
    <row r="139" spans="1:187" x14ac:dyDescent="0.2">
      <c r="A139" s="8" t="s">
        <v>640</v>
      </c>
      <c r="B139" s="13" t="s">
        <v>641</v>
      </c>
      <c r="C139" s="26">
        <f t="shared" ref="C139:BN139" si="144">ROUND(IF((C136-C14)*0.3&lt;0=TRUE(),0,IF((C99&lt;=50000),ROUND((C136-C14)*0.3,6),0)),4)</f>
        <v>4.53E-2</v>
      </c>
      <c r="D139" s="26">
        <f t="shared" si="144"/>
        <v>0</v>
      </c>
      <c r="E139" s="26">
        <f t="shared" si="144"/>
        <v>0.1016</v>
      </c>
      <c r="F139" s="26">
        <f t="shared" si="144"/>
        <v>0</v>
      </c>
      <c r="G139" s="26">
        <f t="shared" si="144"/>
        <v>0</v>
      </c>
      <c r="H139" s="26">
        <f t="shared" si="144"/>
        <v>0</v>
      </c>
      <c r="I139" s="26">
        <f t="shared" si="144"/>
        <v>9.2100000000000001E-2</v>
      </c>
      <c r="J139" s="26">
        <f t="shared" si="144"/>
        <v>9.4799999999999995E-2</v>
      </c>
      <c r="K139" s="26">
        <f t="shared" si="144"/>
        <v>4.2000000000000003E-2</v>
      </c>
      <c r="L139" s="26">
        <f t="shared" si="144"/>
        <v>6.6699999999999995E-2</v>
      </c>
      <c r="M139" s="26">
        <f t="shared" si="144"/>
        <v>0.1469</v>
      </c>
      <c r="N139" s="26">
        <f t="shared" si="144"/>
        <v>0</v>
      </c>
      <c r="O139" s="26">
        <f t="shared" si="144"/>
        <v>0</v>
      </c>
      <c r="P139" s="26">
        <f t="shared" si="144"/>
        <v>1.2999999999999999E-2</v>
      </c>
      <c r="Q139" s="26">
        <f t="shared" si="144"/>
        <v>0.1</v>
      </c>
      <c r="R139" s="26">
        <f t="shared" si="144"/>
        <v>0</v>
      </c>
      <c r="S139" s="26">
        <f t="shared" si="144"/>
        <v>3.4099999999999998E-2</v>
      </c>
      <c r="T139" s="26">
        <f t="shared" si="144"/>
        <v>1.6899999999999998E-2</v>
      </c>
      <c r="U139" s="26">
        <f t="shared" si="144"/>
        <v>7.6200000000000004E-2</v>
      </c>
      <c r="V139" s="26">
        <f t="shared" si="144"/>
        <v>3.0099999999999998E-2</v>
      </c>
      <c r="W139" s="26">
        <f t="shared" si="144"/>
        <v>1.49E-2</v>
      </c>
      <c r="X139" s="26">
        <f t="shared" si="144"/>
        <v>4.24E-2</v>
      </c>
      <c r="Y139" s="26">
        <f t="shared" si="144"/>
        <v>9.4700000000000006E-2</v>
      </c>
      <c r="Z139" s="26">
        <f t="shared" si="144"/>
        <v>9.4999999999999998E-3</v>
      </c>
      <c r="AA139" s="26">
        <f t="shared" si="144"/>
        <v>0</v>
      </c>
      <c r="AB139" s="26">
        <f t="shared" si="144"/>
        <v>0</v>
      </c>
      <c r="AC139" s="26">
        <f t="shared" si="144"/>
        <v>0</v>
      </c>
      <c r="AD139" s="26">
        <f t="shared" si="144"/>
        <v>0</v>
      </c>
      <c r="AE139" s="26">
        <f t="shared" si="144"/>
        <v>0</v>
      </c>
      <c r="AF139" s="26">
        <f t="shared" si="144"/>
        <v>0</v>
      </c>
      <c r="AG139" s="26">
        <f t="shared" si="144"/>
        <v>0</v>
      </c>
      <c r="AH139" s="26">
        <f t="shared" si="144"/>
        <v>4.3200000000000002E-2</v>
      </c>
      <c r="AI139" s="26">
        <f t="shared" si="144"/>
        <v>1.9E-2</v>
      </c>
      <c r="AJ139" s="26">
        <f t="shared" si="144"/>
        <v>9.7199999999999995E-2</v>
      </c>
      <c r="AK139" s="26">
        <f t="shared" si="144"/>
        <v>0.11940000000000001</v>
      </c>
      <c r="AL139" s="26">
        <f t="shared" si="144"/>
        <v>0.1298</v>
      </c>
      <c r="AM139" s="26">
        <f t="shared" si="144"/>
        <v>0.107</v>
      </c>
      <c r="AN139" s="26">
        <f t="shared" si="144"/>
        <v>3.5000000000000003E-2</v>
      </c>
      <c r="AO139" s="26">
        <f t="shared" si="144"/>
        <v>3.9E-2</v>
      </c>
      <c r="AP139" s="26">
        <f t="shared" si="144"/>
        <v>0</v>
      </c>
      <c r="AQ139" s="26">
        <f t="shared" si="144"/>
        <v>9.5999999999999992E-3</v>
      </c>
      <c r="AR139" s="26">
        <f t="shared" si="144"/>
        <v>0</v>
      </c>
      <c r="AS139" s="26">
        <f t="shared" si="144"/>
        <v>0</v>
      </c>
      <c r="AT139" s="26">
        <f t="shared" si="144"/>
        <v>0</v>
      </c>
      <c r="AU139" s="26">
        <f t="shared" si="144"/>
        <v>0</v>
      </c>
      <c r="AV139" s="26">
        <f t="shared" si="144"/>
        <v>1.21E-2</v>
      </c>
      <c r="AW139" s="26">
        <f t="shared" si="144"/>
        <v>0</v>
      </c>
      <c r="AX139" s="26">
        <f t="shared" si="144"/>
        <v>5.8400000000000001E-2</v>
      </c>
      <c r="AY139" s="26">
        <f t="shared" si="144"/>
        <v>3.2000000000000002E-3</v>
      </c>
      <c r="AZ139" s="26">
        <f t="shared" si="144"/>
        <v>9.9199999999999997E-2</v>
      </c>
      <c r="BA139" s="26">
        <f t="shared" si="144"/>
        <v>4.3E-3</v>
      </c>
      <c r="BB139" s="26">
        <f t="shared" si="144"/>
        <v>0</v>
      </c>
      <c r="BC139" s="26">
        <f t="shared" si="144"/>
        <v>4.1099999999999998E-2</v>
      </c>
      <c r="BD139" s="26">
        <f t="shared" si="144"/>
        <v>0</v>
      </c>
      <c r="BE139" s="26">
        <f t="shared" si="144"/>
        <v>0</v>
      </c>
      <c r="BF139" s="26">
        <f t="shared" si="144"/>
        <v>0</v>
      </c>
      <c r="BG139" s="26">
        <f t="shared" si="144"/>
        <v>4.2500000000000003E-2</v>
      </c>
      <c r="BH139" s="26">
        <f t="shared" si="144"/>
        <v>0</v>
      </c>
      <c r="BI139" s="26">
        <f t="shared" si="144"/>
        <v>2.06E-2</v>
      </c>
      <c r="BJ139" s="26">
        <f t="shared" si="144"/>
        <v>0</v>
      </c>
      <c r="BK139" s="26">
        <f t="shared" si="144"/>
        <v>0</v>
      </c>
      <c r="BL139" s="26">
        <f t="shared" si="144"/>
        <v>2.87E-2</v>
      </c>
      <c r="BM139" s="26">
        <f t="shared" si="144"/>
        <v>9.5999999999999992E-3</v>
      </c>
      <c r="BN139" s="26">
        <f t="shared" si="144"/>
        <v>4.8399999999999999E-2</v>
      </c>
      <c r="BO139" s="26">
        <f t="shared" ref="BO139:DZ139" si="145">ROUND(IF((BO136-BO14)*0.3&lt;0=TRUE(),0,IF((BO99&lt;=50000),ROUND((BO136-BO14)*0.3,6),0)),4)</f>
        <v>3.3000000000000002E-2</v>
      </c>
      <c r="BP139" s="26">
        <f t="shared" si="145"/>
        <v>2.4799999999999999E-2</v>
      </c>
      <c r="BQ139" s="26">
        <f t="shared" si="145"/>
        <v>0</v>
      </c>
      <c r="BR139" s="26">
        <f t="shared" si="145"/>
        <v>7.6E-3</v>
      </c>
      <c r="BS139" s="26">
        <f t="shared" si="145"/>
        <v>4.2200000000000001E-2</v>
      </c>
      <c r="BT139" s="26">
        <f t="shared" si="145"/>
        <v>0</v>
      </c>
      <c r="BU139" s="26">
        <f t="shared" si="145"/>
        <v>0</v>
      </c>
      <c r="BV139" s="26">
        <f t="shared" si="145"/>
        <v>0</v>
      </c>
      <c r="BW139" s="26">
        <f t="shared" si="145"/>
        <v>0</v>
      </c>
      <c r="BX139" s="26">
        <f t="shared" si="145"/>
        <v>0</v>
      </c>
      <c r="BY139" s="26">
        <f t="shared" si="145"/>
        <v>0.12770000000000001</v>
      </c>
      <c r="BZ139" s="26">
        <f t="shared" si="145"/>
        <v>4.6199999999999998E-2</v>
      </c>
      <c r="CA139" s="26">
        <f t="shared" si="145"/>
        <v>6.8999999999999999E-3</v>
      </c>
      <c r="CB139" s="26">
        <f t="shared" si="145"/>
        <v>0</v>
      </c>
      <c r="CC139" s="26">
        <f t="shared" si="145"/>
        <v>2.1499999999999998E-2</v>
      </c>
      <c r="CD139" s="26">
        <f t="shared" si="145"/>
        <v>0.09</v>
      </c>
      <c r="CE139" s="26">
        <f t="shared" si="145"/>
        <v>7.6E-3</v>
      </c>
      <c r="CF139" s="26">
        <f t="shared" si="145"/>
        <v>2.5899999999999999E-2</v>
      </c>
      <c r="CG139" s="26">
        <f t="shared" si="145"/>
        <v>0</v>
      </c>
      <c r="CH139" s="26">
        <f t="shared" si="145"/>
        <v>5.1299999999999998E-2</v>
      </c>
      <c r="CI139" s="26">
        <f t="shared" si="145"/>
        <v>5.6300000000000003E-2</v>
      </c>
      <c r="CJ139" s="26">
        <f t="shared" si="145"/>
        <v>7.7000000000000002E-3</v>
      </c>
      <c r="CK139" s="26">
        <f t="shared" si="145"/>
        <v>0</v>
      </c>
      <c r="CL139" s="26">
        <f t="shared" si="145"/>
        <v>0</v>
      </c>
      <c r="CM139" s="26">
        <f t="shared" si="145"/>
        <v>4.6600000000000003E-2</v>
      </c>
      <c r="CN139" s="26">
        <f t="shared" si="145"/>
        <v>0</v>
      </c>
      <c r="CO139" s="26">
        <f t="shared" si="145"/>
        <v>0</v>
      </c>
      <c r="CP139" s="26">
        <f t="shared" si="145"/>
        <v>0</v>
      </c>
      <c r="CQ139" s="26">
        <f t="shared" si="145"/>
        <v>7.6700000000000004E-2</v>
      </c>
      <c r="CR139" s="26">
        <f t="shared" si="145"/>
        <v>4.8500000000000001E-2</v>
      </c>
      <c r="CS139" s="26">
        <f t="shared" si="145"/>
        <v>0</v>
      </c>
      <c r="CT139" s="26">
        <f t="shared" si="145"/>
        <v>9.06E-2</v>
      </c>
      <c r="CU139" s="26">
        <f t="shared" si="145"/>
        <v>0</v>
      </c>
      <c r="CV139" s="26">
        <f t="shared" si="145"/>
        <v>2.69E-2</v>
      </c>
      <c r="CW139" s="26">
        <f t="shared" si="145"/>
        <v>0</v>
      </c>
      <c r="CX139" s="26">
        <f t="shared" si="145"/>
        <v>2.18E-2</v>
      </c>
      <c r="CY139" s="26">
        <f t="shared" si="145"/>
        <v>2.29E-2</v>
      </c>
      <c r="CZ139" s="26">
        <f t="shared" si="145"/>
        <v>2.3199999999999998E-2</v>
      </c>
      <c r="DA139" s="26">
        <f t="shared" si="145"/>
        <v>0</v>
      </c>
      <c r="DB139" s="26">
        <f t="shared" si="145"/>
        <v>0</v>
      </c>
      <c r="DC139" s="26">
        <f t="shared" si="145"/>
        <v>0</v>
      </c>
      <c r="DD139" s="26">
        <f t="shared" si="145"/>
        <v>1.6000000000000001E-3</v>
      </c>
      <c r="DE139" s="26">
        <f t="shared" si="145"/>
        <v>0</v>
      </c>
      <c r="DF139" s="26">
        <f t="shared" si="145"/>
        <v>6.7999999999999996E-3</v>
      </c>
      <c r="DG139" s="26">
        <f t="shared" si="145"/>
        <v>0</v>
      </c>
      <c r="DH139" s="26">
        <f t="shared" si="145"/>
        <v>4.0000000000000001E-3</v>
      </c>
      <c r="DI139" s="26">
        <f t="shared" si="145"/>
        <v>6.4600000000000005E-2</v>
      </c>
      <c r="DJ139" s="26">
        <f t="shared" si="145"/>
        <v>0.01</v>
      </c>
      <c r="DK139" s="26">
        <f t="shared" si="145"/>
        <v>3.6999999999999998E-2</v>
      </c>
      <c r="DL139" s="26">
        <f t="shared" si="145"/>
        <v>1.9699999999999999E-2</v>
      </c>
      <c r="DM139" s="26">
        <f t="shared" si="145"/>
        <v>2.1700000000000001E-2</v>
      </c>
      <c r="DN139" s="26">
        <f t="shared" si="145"/>
        <v>3.6200000000000003E-2</v>
      </c>
      <c r="DO139" s="26">
        <f t="shared" si="145"/>
        <v>7.6899999999999996E-2</v>
      </c>
      <c r="DP139" s="26">
        <f t="shared" si="145"/>
        <v>0</v>
      </c>
      <c r="DQ139" s="26">
        <f t="shared" si="145"/>
        <v>0</v>
      </c>
      <c r="DR139" s="26">
        <f t="shared" si="145"/>
        <v>0.1171</v>
      </c>
      <c r="DS139" s="26">
        <f t="shared" si="145"/>
        <v>9.8799999999999999E-2</v>
      </c>
      <c r="DT139" s="26">
        <f t="shared" si="145"/>
        <v>8.1199999999999994E-2</v>
      </c>
      <c r="DU139" s="26">
        <f t="shared" si="145"/>
        <v>2.3599999999999999E-2</v>
      </c>
      <c r="DV139" s="26">
        <f t="shared" si="145"/>
        <v>0</v>
      </c>
      <c r="DW139" s="26">
        <f t="shared" si="145"/>
        <v>1.8E-3</v>
      </c>
      <c r="DX139" s="26">
        <f t="shared" si="145"/>
        <v>0</v>
      </c>
      <c r="DY139" s="26">
        <f t="shared" si="145"/>
        <v>0</v>
      </c>
      <c r="DZ139" s="26">
        <f t="shared" si="145"/>
        <v>0</v>
      </c>
      <c r="EA139" s="26">
        <f t="shared" ref="EA139:FX139" si="146">ROUND(IF((EA136-EA14)*0.3&lt;0=TRUE(),0,IF((EA99&lt;=50000),ROUND((EA136-EA14)*0.3,6),0)),4)</f>
        <v>0</v>
      </c>
      <c r="EB139" s="26">
        <f t="shared" si="146"/>
        <v>4.6300000000000001E-2</v>
      </c>
      <c r="EC139" s="26">
        <f t="shared" si="146"/>
        <v>0</v>
      </c>
      <c r="ED139" s="26">
        <f t="shared" si="146"/>
        <v>0</v>
      </c>
      <c r="EE139" s="26">
        <f t="shared" si="146"/>
        <v>7.2700000000000001E-2</v>
      </c>
      <c r="EF139" s="26">
        <f t="shared" si="146"/>
        <v>8.2799999999999999E-2</v>
      </c>
      <c r="EG139" s="26">
        <f t="shared" si="146"/>
        <v>3.0599999999999999E-2</v>
      </c>
      <c r="EH139" s="26">
        <f t="shared" si="146"/>
        <v>0</v>
      </c>
      <c r="EI139" s="26">
        <f t="shared" si="146"/>
        <v>0.11119999999999999</v>
      </c>
      <c r="EJ139" s="26">
        <f t="shared" si="146"/>
        <v>1.1299999999999999E-2</v>
      </c>
      <c r="EK139" s="26">
        <f t="shared" si="146"/>
        <v>0</v>
      </c>
      <c r="EL139" s="26">
        <f t="shared" si="146"/>
        <v>0</v>
      </c>
      <c r="EM139" s="26">
        <f t="shared" si="146"/>
        <v>7.3599999999999999E-2</v>
      </c>
      <c r="EN139" s="26">
        <f t="shared" si="146"/>
        <v>8.0600000000000005E-2</v>
      </c>
      <c r="EO139" s="26">
        <f t="shared" si="146"/>
        <v>2.0000000000000001E-4</v>
      </c>
      <c r="EP139" s="26">
        <f t="shared" si="146"/>
        <v>0</v>
      </c>
      <c r="EQ139" s="26">
        <f t="shared" si="146"/>
        <v>0</v>
      </c>
      <c r="ER139" s="26">
        <f t="shared" si="146"/>
        <v>0</v>
      </c>
      <c r="ES139" s="26">
        <f t="shared" si="146"/>
        <v>5.8799999999999998E-2</v>
      </c>
      <c r="ET139" s="26">
        <f t="shared" si="146"/>
        <v>0.1255</v>
      </c>
      <c r="EU139" s="26">
        <f t="shared" si="146"/>
        <v>0.1477</v>
      </c>
      <c r="EV139" s="26">
        <f t="shared" si="146"/>
        <v>5.3699999999999998E-2</v>
      </c>
      <c r="EW139" s="26">
        <f t="shared" si="146"/>
        <v>0</v>
      </c>
      <c r="EX139" s="26">
        <f t="shared" si="146"/>
        <v>0</v>
      </c>
      <c r="EY139" s="26">
        <f t="shared" si="146"/>
        <v>3.4799999999999998E-2</v>
      </c>
      <c r="EZ139" s="26">
        <f t="shared" si="146"/>
        <v>1.7500000000000002E-2</v>
      </c>
      <c r="FA139" s="26">
        <f t="shared" si="146"/>
        <v>0</v>
      </c>
      <c r="FB139" s="26">
        <f t="shared" si="146"/>
        <v>8.1000000000000003E-2</v>
      </c>
      <c r="FC139" s="26">
        <f t="shared" si="146"/>
        <v>0</v>
      </c>
      <c r="FD139" s="26">
        <f t="shared" si="146"/>
        <v>2.4500000000000001E-2</v>
      </c>
      <c r="FE139" s="26">
        <f t="shared" si="146"/>
        <v>5.74E-2</v>
      </c>
      <c r="FF139" s="26">
        <f t="shared" si="146"/>
        <v>3.2800000000000003E-2</v>
      </c>
      <c r="FG139" s="26">
        <f t="shared" si="146"/>
        <v>1.2999999999999999E-2</v>
      </c>
      <c r="FH139" s="26">
        <f t="shared" si="146"/>
        <v>7.2499999999999995E-2</v>
      </c>
      <c r="FI139" s="26">
        <f t="shared" si="146"/>
        <v>3.8199999999999998E-2</v>
      </c>
      <c r="FJ139" s="26">
        <f t="shared" si="146"/>
        <v>0</v>
      </c>
      <c r="FK139" s="26">
        <f t="shared" si="146"/>
        <v>0</v>
      </c>
      <c r="FL139" s="26">
        <f t="shared" si="146"/>
        <v>0</v>
      </c>
      <c r="FM139" s="26">
        <f t="shared" si="146"/>
        <v>0</v>
      </c>
      <c r="FN139" s="26">
        <f t="shared" si="146"/>
        <v>5.1200000000000002E-2</v>
      </c>
      <c r="FO139" s="26">
        <f t="shared" si="146"/>
        <v>9.7999999999999997E-3</v>
      </c>
      <c r="FP139" s="26">
        <f t="shared" si="146"/>
        <v>5.0799999999999998E-2</v>
      </c>
      <c r="FQ139" s="26">
        <f t="shared" si="146"/>
        <v>8.8999999999999999E-3</v>
      </c>
      <c r="FR139" s="26">
        <f t="shared" si="146"/>
        <v>0</v>
      </c>
      <c r="FS139" s="26">
        <f t="shared" si="146"/>
        <v>0</v>
      </c>
      <c r="FT139" s="26">
        <f t="shared" si="146"/>
        <v>0</v>
      </c>
      <c r="FU139" s="26">
        <f t="shared" si="146"/>
        <v>5.8400000000000001E-2</v>
      </c>
      <c r="FV139" s="26">
        <f t="shared" si="146"/>
        <v>1.5299999999999999E-2</v>
      </c>
      <c r="FW139" s="26">
        <f t="shared" si="146"/>
        <v>0</v>
      </c>
      <c r="FX139" s="26">
        <f t="shared" si="146"/>
        <v>0</v>
      </c>
      <c r="FY139" s="41"/>
      <c r="FZ139" s="27"/>
      <c r="GA139" s="55"/>
      <c r="GB139" s="55"/>
      <c r="GC139" s="80"/>
      <c r="GD139" s="80"/>
      <c r="GE139" s="80"/>
    </row>
    <row r="140" spans="1:187" x14ac:dyDescent="0.2">
      <c r="A140" s="6"/>
      <c r="B140" s="13" t="s">
        <v>642</v>
      </c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/>
      <c r="FO140" s="41"/>
      <c r="FP140" s="41"/>
      <c r="FQ140" s="41"/>
      <c r="FR140" s="41"/>
      <c r="FS140" s="41"/>
      <c r="FT140" s="41"/>
      <c r="FU140" s="41"/>
      <c r="FV140" s="41"/>
      <c r="FW140" s="41"/>
      <c r="FX140" s="41"/>
      <c r="FY140" s="44"/>
      <c r="FZ140" s="55"/>
      <c r="GA140" s="55"/>
      <c r="GB140" s="55"/>
      <c r="GC140" s="27"/>
      <c r="GD140" s="27"/>
      <c r="GE140" s="89"/>
    </row>
    <row r="141" spans="1:187" x14ac:dyDescent="0.2">
      <c r="A141" s="8" t="s">
        <v>643</v>
      </c>
      <c r="B141" s="13" t="s">
        <v>644</v>
      </c>
      <c r="C141" s="26">
        <f t="shared" ref="C141:BN141" si="147">ROUND(IF((C136-C14)*0.36&lt;0=TRUE(),0,IF((C99&gt;50000),(C136-C14)*0.36,0)),4)</f>
        <v>0</v>
      </c>
      <c r="D141" s="26">
        <f t="shared" si="147"/>
        <v>0</v>
      </c>
      <c r="E141" s="26">
        <f t="shared" si="147"/>
        <v>0</v>
      </c>
      <c r="F141" s="26">
        <f t="shared" si="147"/>
        <v>0</v>
      </c>
      <c r="G141" s="26">
        <f t="shared" si="147"/>
        <v>0</v>
      </c>
      <c r="H141" s="26">
        <f t="shared" si="147"/>
        <v>0</v>
      </c>
      <c r="I141" s="26">
        <f t="shared" si="147"/>
        <v>0</v>
      </c>
      <c r="J141" s="26">
        <f t="shared" si="147"/>
        <v>0</v>
      </c>
      <c r="K141" s="26">
        <f t="shared" si="147"/>
        <v>0</v>
      </c>
      <c r="L141" s="26">
        <f t="shared" si="147"/>
        <v>0</v>
      </c>
      <c r="M141" s="26">
        <f t="shared" si="147"/>
        <v>0</v>
      </c>
      <c r="N141" s="26">
        <f t="shared" si="147"/>
        <v>0</v>
      </c>
      <c r="O141" s="26">
        <f t="shared" si="147"/>
        <v>0</v>
      </c>
      <c r="P141" s="26">
        <f t="shared" si="147"/>
        <v>0</v>
      </c>
      <c r="Q141" s="26">
        <f t="shared" si="147"/>
        <v>0</v>
      </c>
      <c r="R141" s="26">
        <f t="shared" si="147"/>
        <v>0</v>
      </c>
      <c r="S141" s="26">
        <f t="shared" si="147"/>
        <v>0</v>
      </c>
      <c r="T141" s="26">
        <f t="shared" si="147"/>
        <v>0</v>
      </c>
      <c r="U141" s="26">
        <f t="shared" si="147"/>
        <v>0</v>
      </c>
      <c r="V141" s="26">
        <f t="shared" si="147"/>
        <v>0</v>
      </c>
      <c r="W141" s="26">
        <f t="shared" si="147"/>
        <v>0</v>
      </c>
      <c r="X141" s="26">
        <f t="shared" si="147"/>
        <v>0</v>
      </c>
      <c r="Y141" s="26">
        <f t="shared" si="147"/>
        <v>0</v>
      </c>
      <c r="Z141" s="26">
        <f t="shared" si="147"/>
        <v>0</v>
      </c>
      <c r="AA141" s="26">
        <f t="shared" si="147"/>
        <v>0</v>
      </c>
      <c r="AB141" s="26">
        <f t="shared" si="147"/>
        <v>0</v>
      </c>
      <c r="AC141" s="26">
        <f t="shared" si="147"/>
        <v>0</v>
      </c>
      <c r="AD141" s="26">
        <f t="shared" si="147"/>
        <v>0</v>
      </c>
      <c r="AE141" s="26">
        <f t="shared" si="147"/>
        <v>0</v>
      </c>
      <c r="AF141" s="26">
        <f t="shared" si="147"/>
        <v>0</v>
      </c>
      <c r="AG141" s="26">
        <f t="shared" si="147"/>
        <v>0</v>
      </c>
      <c r="AH141" s="26">
        <f t="shared" si="147"/>
        <v>0</v>
      </c>
      <c r="AI141" s="26">
        <f t="shared" si="147"/>
        <v>0</v>
      </c>
      <c r="AJ141" s="26">
        <f t="shared" si="147"/>
        <v>0</v>
      </c>
      <c r="AK141" s="26">
        <f t="shared" si="147"/>
        <v>0</v>
      </c>
      <c r="AL141" s="26">
        <f t="shared" si="147"/>
        <v>0</v>
      </c>
      <c r="AM141" s="26">
        <f t="shared" si="147"/>
        <v>0</v>
      </c>
      <c r="AN141" s="26">
        <f t="shared" si="147"/>
        <v>0</v>
      </c>
      <c r="AO141" s="26">
        <f t="shared" si="147"/>
        <v>0</v>
      </c>
      <c r="AP141" s="26">
        <f t="shared" si="147"/>
        <v>7.0300000000000001E-2</v>
      </c>
      <c r="AQ141" s="26">
        <f t="shared" si="147"/>
        <v>0</v>
      </c>
      <c r="AR141" s="26">
        <f t="shared" si="147"/>
        <v>0</v>
      </c>
      <c r="AS141" s="26">
        <f t="shared" si="147"/>
        <v>0</v>
      </c>
      <c r="AT141" s="26">
        <f t="shared" si="147"/>
        <v>0</v>
      </c>
      <c r="AU141" s="26">
        <f t="shared" si="147"/>
        <v>0</v>
      </c>
      <c r="AV141" s="26">
        <f t="shared" si="147"/>
        <v>0</v>
      </c>
      <c r="AW141" s="26">
        <f t="shared" si="147"/>
        <v>0</v>
      </c>
      <c r="AX141" s="26">
        <f t="shared" si="147"/>
        <v>0</v>
      </c>
      <c r="AY141" s="26">
        <f t="shared" si="147"/>
        <v>0</v>
      </c>
      <c r="AZ141" s="26">
        <f t="shared" si="147"/>
        <v>0</v>
      </c>
      <c r="BA141" s="26">
        <f t="shared" si="147"/>
        <v>0</v>
      </c>
      <c r="BB141" s="26">
        <f t="shared" si="147"/>
        <v>0</v>
      </c>
      <c r="BC141" s="26">
        <f t="shared" si="147"/>
        <v>0</v>
      </c>
      <c r="BD141" s="26">
        <f t="shared" si="147"/>
        <v>0</v>
      </c>
      <c r="BE141" s="26">
        <f t="shared" si="147"/>
        <v>0</v>
      </c>
      <c r="BF141" s="26">
        <f t="shared" si="147"/>
        <v>0</v>
      </c>
      <c r="BG141" s="26">
        <f t="shared" si="147"/>
        <v>0</v>
      </c>
      <c r="BH141" s="26">
        <f t="shared" si="147"/>
        <v>0</v>
      </c>
      <c r="BI141" s="26">
        <f t="shared" si="147"/>
        <v>0</v>
      </c>
      <c r="BJ141" s="26">
        <f t="shared" si="147"/>
        <v>0</v>
      </c>
      <c r="BK141" s="26">
        <f t="shared" si="147"/>
        <v>0</v>
      </c>
      <c r="BL141" s="26">
        <f t="shared" si="147"/>
        <v>0</v>
      </c>
      <c r="BM141" s="26">
        <f t="shared" si="147"/>
        <v>0</v>
      </c>
      <c r="BN141" s="26">
        <f t="shared" si="147"/>
        <v>0</v>
      </c>
      <c r="BO141" s="26">
        <f t="shared" ref="BO141:DZ141" si="148">ROUND(IF((BO136-BO14)*0.36&lt;0=TRUE(),0,IF((BO99&gt;50000),(BO136-BO14)*0.36,0)),4)</f>
        <v>0</v>
      </c>
      <c r="BP141" s="26">
        <f t="shared" si="148"/>
        <v>0</v>
      </c>
      <c r="BQ141" s="26">
        <f t="shared" si="148"/>
        <v>0</v>
      </c>
      <c r="BR141" s="26">
        <f t="shared" si="148"/>
        <v>0</v>
      </c>
      <c r="BS141" s="26">
        <f t="shared" si="148"/>
        <v>0</v>
      </c>
      <c r="BT141" s="26">
        <f t="shared" si="148"/>
        <v>0</v>
      </c>
      <c r="BU141" s="26">
        <f t="shared" si="148"/>
        <v>0</v>
      </c>
      <c r="BV141" s="26">
        <f t="shared" si="148"/>
        <v>0</v>
      </c>
      <c r="BW141" s="26">
        <f t="shared" si="148"/>
        <v>0</v>
      </c>
      <c r="BX141" s="26">
        <f t="shared" si="148"/>
        <v>0</v>
      </c>
      <c r="BY141" s="26">
        <f t="shared" si="148"/>
        <v>0</v>
      </c>
      <c r="BZ141" s="26">
        <f t="shared" si="148"/>
        <v>0</v>
      </c>
      <c r="CA141" s="26">
        <f t="shared" si="148"/>
        <v>0</v>
      </c>
      <c r="CB141" s="26">
        <f t="shared" si="148"/>
        <v>0</v>
      </c>
      <c r="CC141" s="26">
        <f t="shared" si="148"/>
        <v>0</v>
      </c>
      <c r="CD141" s="26">
        <f t="shared" si="148"/>
        <v>0</v>
      </c>
      <c r="CE141" s="26">
        <f t="shared" si="148"/>
        <v>0</v>
      </c>
      <c r="CF141" s="26">
        <f t="shared" si="148"/>
        <v>0</v>
      </c>
      <c r="CG141" s="26">
        <f t="shared" si="148"/>
        <v>0</v>
      </c>
      <c r="CH141" s="26">
        <f t="shared" si="148"/>
        <v>0</v>
      </c>
      <c r="CI141" s="26">
        <f t="shared" si="148"/>
        <v>0</v>
      </c>
      <c r="CJ141" s="26">
        <f t="shared" si="148"/>
        <v>0</v>
      </c>
      <c r="CK141" s="26">
        <f t="shared" si="148"/>
        <v>0</v>
      </c>
      <c r="CL141" s="26">
        <f t="shared" si="148"/>
        <v>0</v>
      </c>
      <c r="CM141" s="26">
        <f t="shared" si="148"/>
        <v>0</v>
      </c>
      <c r="CN141" s="26">
        <f t="shared" si="148"/>
        <v>0</v>
      </c>
      <c r="CO141" s="26">
        <f t="shared" si="148"/>
        <v>0</v>
      </c>
      <c r="CP141" s="26">
        <f t="shared" si="148"/>
        <v>0</v>
      </c>
      <c r="CQ141" s="26">
        <f t="shared" si="148"/>
        <v>0</v>
      </c>
      <c r="CR141" s="26">
        <f t="shared" si="148"/>
        <v>0</v>
      </c>
      <c r="CS141" s="26">
        <f t="shared" si="148"/>
        <v>0</v>
      </c>
      <c r="CT141" s="26">
        <f t="shared" si="148"/>
        <v>0</v>
      </c>
      <c r="CU141" s="26">
        <f t="shared" si="148"/>
        <v>0</v>
      </c>
      <c r="CV141" s="26">
        <f t="shared" si="148"/>
        <v>0</v>
      </c>
      <c r="CW141" s="26">
        <f t="shared" si="148"/>
        <v>0</v>
      </c>
      <c r="CX141" s="26">
        <f t="shared" si="148"/>
        <v>0</v>
      </c>
      <c r="CY141" s="26">
        <f t="shared" si="148"/>
        <v>0</v>
      </c>
      <c r="CZ141" s="26">
        <f t="shared" si="148"/>
        <v>0</v>
      </c>
      <c r="DA141" s="26">
        <f t="shared" si="148"/>
        <v>0</v>
      </c>
      <c r="DB141" s="26">
        <f t="shared" si="148"/>
        <v>0</v>
      </c>
      <c r="DC141" s="26">
        <f t="shared" si="148"/>
        <v>0</v>
      </c>
      <c r="DD141" s="26">
        <f t="shared" si="148"/>
        <v>0</v>
      </c>
      <c r="DE141" s="26">
        <f t="shared" si="148"/>
        <v>0</v>
      </c>
      <c r="DF141" s="26">
        <f t="shared" si="148"/>
        <v>0</v>
      </c>
      <c r="DG141" s="26">
        <f t="shared" si="148"/>
        <v>0</v>
      </c>
      <c r="DH141" s="26">
        <f t="shared" si="148"/>
        <v>0</v>
      </c>
      <c r="DI141" s="26">
        <f t="shared" si="148"/>
        <v>0</v>
      </c>
      <c r="DJ141" s="26">
        <f t="shared" si="148"/>
        <v>0</v>
      </c>
      <c r="DK141" s="26">
        <f t="shared" si="148"/>
        <v>0</v>
      </c>
      <c r="DL141" s="26">
        <f t="shared" si="148"/>
        <v>0</v>
      </c>
      <c r="DM141" s="26">
        <f t="shared" si="148"/>
        <v>0</v>
      </c>
      <c r="DN141" s="26">
        <f t="shared" si="148"/>
        <v>0</v>
      </c>
      <c r="DO141" s="26">
        <f t="shared" si="148"/>
        <v>0</v>
      </c>
      <c r="DP141" s="26">
        <f t="shared" si="148"/>
        <v>0</v>
      </c>
      <c r="DQ141" s="26">
        <f t="shared" si="148"/>
        <v>0</v>
      </c>
      <c r="DR141" s="26">
        <f t="shared" si="148"/>
        <v>0</v>
      </c>
      <c r="DS141" s="26">
        <f t="shared" si="148"/>
        <v>0</v>
      </c>
      <c r="DT141" s="26">
        <f t="shared" si="148"/>
        <v>0</v>
      </c>
      <c r="DU141" s="26">
        <f t="shared" si="148"/>
        <v>0</v>
      </c>
      <c r="DV141" s="26">
        <f t="shared" si="148"/>
        <v>0</v>
      </c>
      <c r="DW141" s="26">
        <f t="shared" si="148"/>
        <v>0</v>
      </c>
      <c r="DX141" s="26">
        <f t="shared" si="148"/>
        <v>0</v>
      </c>
      <c r="DY141" s="26">
        <f t="shared" si="148"/>
        <v>0</v>
      </c>
      <c r="DZ141" s="26">
        <f t="shared" si="148"/>
        <v>0</v>
      </c>
      <c r="EA141" s="26">
        <f t="shared" ref="EA141:FX141" si="149">ROUND(IF((EA136-EA14)*0.36&lt;0=TRUE(),0,IF((EA99&gt;50000),(EA136-EA14)*0.36,0)),4)</f>
        <v>0</v>
      </c>
      <c r="EB141" s="26">
        <f t="shared" si="149"/>
        <v>0</v>
      </c>
      <c r="EC141" s="26">
        <f t="shared" si="149"/>
        <v>0</v>
      </c>
      <c r="ED141" s="26">
        <f t="shared" si="149"/>
        <v>0</v>
      </c>
      <c r="EE141" s="26">
        <f t="shared" si="149"/>
        <v>0</v>
      </c>
      <c r="EF141" s="26">
        <f t="shared" si="149"/>
        <v>0</v>
      </c>
      <c r="EG141" s="26">
        <f t="shared" si="149"/>
        <v>0</v>
      </c>
      <c r="EH141" s="26">
        <f t="shared" si="149"/>
        <v>0</v>
      </c>
      <c r="EI141" s="26">
        <f t="shared" si="149"/>
        <v>0</v>
      </c>
      <c r="EJ141" s="26">
        <f t="shared" si="149"/>
        <v>0</v>
      </c>
      <c r="EK141" s="26">
        <f t="shared" si="149"/>
        <v>0</v>
      </c>
      <c r="EL141" s="26">
        <f t="shared" si="149"/>
        <v>0</v>
      </c>
      <c r="EM141" s="26">
        <f t="shared" si="149"/>
        <v>0</v>
      </c>
      <c r="EN141" s="26">
        <f t="shared" si="149"/>
        <v>0</v>
      </c>
      <c r="EO141" s="26">
        <f t="shared" si="149"/>
        <v>0</v>
      </c>
      <c r="EP141" s="26">
        <f t="shared" si="149"/>
        <v>0</v>
      </c>
      <c r="EQ141" s="26">
        <f t="shared" si="149"/>
        <v>0</v>
      </c>
      <c r="ER141" s="26">
        <f t="shared" si="149"/>
        <v>0</v>
      </c>
      <c r="ES141" s="26">
        <f t="shared" si="149"/>
        <v>0</v>
      </c>
      <c r="ET141" s="26">
        <f t="shared" si="149"/>
        <v>0</v>
      </c>
      <c r="EU141" s="26">
        <f t="shared" si="149"/>
        <v>0</v>
      </c>
      <c r="EV141" s="26">
        <f t="shared" si="149"/>
        <v>0</v>
      </c>
      <c r="EW141" s="26">
        <f t="shared" si="149"/>
        <v>0</v>
      </c>
      <c r="EX141" s="26">
        <f t="shared" si="149"/>
        <v>0</v>
      </c>
      <c r="EY141" s="26">
        <f t="shared" si="149"/>
        <v>0</v>
      </c>
      <c r="EZ141" s="26">
        <f t="shared" si="149"/>
        <v>0</v>
      </c>
      <c r="FA141" s="26">
        <f t="shared" si="149"/>
        <v>0</v>
      </c>
      <c r="FB141" s="26">
        <f t="shared" si="149"/>
        <v>0</v>
      </c>
      <c r="FC141" s="26">
        <f t="shared" si="149"/>
        <v>0</v>
      </c>
      <c r="FD141" s="26">
        <f t="shared" si="149"/>
        <v>0</v>
      </c>
      <c r="FE141" s="26">
        <f t="shared" si="149"/>
        <v>0</v>
      </c>
      <c r="FF141" s="26">
        <f t="shared" si="149"/>
        <v>0</v>
      </c>
      <c r="FG141" s="26">
        <f t="shared" si="149"/>
        <v>0</v>
      </c>
      <c r="FH141" s="26">
        <f t="shared" si="149"/>
        <v>0</v>
      </c>
      <c r="FI141" s="26">
        <f t="shared" si="149"/>
        <v>0</v>
      </c>
      <c r="FJ141" s="26">
        <f t="shared" si="149"/>
        <v>0</v>
      </c>
      <c r="FK141" s="26">
        <f t="shared" si="149"/>
        <v>0</v>
      </c>
      <c r="FL141" s="26">
        <f t="shared" si="149"/>
        <v>0</v>
      </c>
      <c r="FM141" s="26">
        <f t="shared" si="149"/>
        <v>0</v>
      </c>
      <c r="FN141" s="26">
        <f t="shared" si="149"/>
        <v>0</v>
      </c>
      <c r="FO141" s="26">
        <f t="shared" si="149"/>
        <v>0</v>
      </c>
      <c r="FP141" s="26">
        <f t="shared" si="149"/>
        <v>0</v>
      </c>
      <c r="FQ141" s="26">
        <f t="shared" si="149"/>
        <v>0</v>
      </c>
      <c r="FR141" s="26">
        <f t="shared" si="149"/>
        <v>0</v>
      </c>
      <c r="FS141" s="26">
        <f t="shared" si="149"/>
        <v>0</v>
      </c>
      <c r="FT141" s="26">
        <f t="shared" si="149"/>
        <v>0</v>
      </c>
      <c r="FU141" s="26">
        <f t="shared" si="149"/>
        <v>0</v>
      </c>
      <c r="FV141" s="26">
        <f t="shared" si="149"/>
        <v>0</v>
      </c>
      <c r="FW141" s="26">
        <f t="shared" si="149"/>
        <v>0</v>
      </c>
      <c r="FX141" s="26">
        <f t="shared" si="149"/>
        <v>0</v>
      </c>
      <c r="FY141" s="26"/>
      <c r="FZ141" s="55"/>
      <c r="GA141" s="55"/>
      <c r="GB141" s="55"/>
      <c r="GC141" s="55"/>
      <c r="GD141" s="55"/>
      <c r="GE141" s="9"/>
    </row>
    <row r="142" spans="1:187" x14ac:dyDescent="0.2">
      <c r="A142" s="6"/>
      <c r="B142" s="13" t="s">
        <v>645</v>
      </c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1"/>
      <c r="FP142" s="41"/>
      <c r="FQ142" s="41"/>
      <c r="FR142" s="41"/>
      <c r="FS142" s="41"/>
      <c r="FT142" s="41"/>
      <c r="FU142" s="41"/>
      <c r="FV142" s="41"/>
      <c r="FW142" s="41"/>
      <c r="FX142" s="41"/>
      <c r="FY142" s="41"/>
      <c r="FZ142" s="55"/>
      <c r="GA142" s="55"/>
      <c r="GB142" s="55"/>
      <c r="GC142" s="61"/>
      <c r="GD142" s="61"/>
      <c r="GE142" s="61"/>
    </row>
    <row r="143" spans="1:187" x14ac:dyDescent="0.2">
      <c r="A143" s="8" t="s">
        <v>646</v>
      </c>
      <c r="B143" s="13" t="s">
        <v>647</v>
      </c>
      <c r="C143" s="99">
        <f t="shared" ref="C143:BN143" si="150">MAX(C139,C141)</f>
        <v>4.53E-2</v>
      </c>
      <c r="D143" s="99">
        <f t="shared" si="150"/>
        <v>0</v>
      </c>
      <c r="E143" s="99">
        <f t="shared" si="150"/>
        <v>0.1016</v>
      </c>
      <c r="F143" s="99">
        <f t="shared" si="150"/>
        <v>0</v>
      </c>
      <c r="G143" s="99">
        <f t="shared" si="150"/>
        <v>0</v>
      </c>
      <c r="H143" s="99">
        <f t="shared" si="150"/>
        <v>0</v>
      </c>
      <c r="I143" s="99">
        <f t="shared" si="150"/>
        <v>9.2100000000000001E-2</v>
      </c>
      <c r="J143" s="99">
        <f t="shared" si="150"/>
        <v>9.4799999999999995E-2</v>
      </c>
      <c r="K143" s="99">
        <f t="shared" si="150"/>
        <v>4.2000000000000003E-2</v>
      </c>
      <c r="L143" s="99">
        <f t="shared" si="150"/>
        <v>6.6699999999999995E-2</v>
      </c>
      <c r="M143" s="99">
        <f t="shared" si="150"/>
        <v>0.1469</v>
      </c>
      <c r="N143" s="99">
        <f t="shared" si="150"/>
        <v>0</v>
      </c>
      <c r="O143" s="99">
        <f t="shared" si="150"/>
        <v>0</v>
      </c>
      <c r="P143" s="99">
        <f t="shared" si="150"/>
        <v>1.2999999999999999E-2</v>
      </c>
      <c r="Q143" s="99">
        <f t="shared" si="150"/>
        <v>0.1</v>
      </c>
      <c r="R143" s="99">
        <f t="shared" si="150"/>
        <v>0</v>
      </c>
      <c r="S143" s="99">
        <f t="shared" si="150"/>
        <v>3.4099999999999998E-2</v>
      </c>
      <c r="T143" s="99">
        <f t="shared" si="150"/>
        <v>1.6899999999999998E-2</v>
      </c>
      <c r="U143" s="99">
        <f t="shared" si="150"/>
        <v>7.6200000000000004E-2</v>
      </c>
      <c r="V143" s="99">
        <f t="shared" si="150"/>
        <v>3.0099999999999998E-2</v>
      </c>
      <c r="W143" s="99">
        <f t="shared" si="150"/>
        <v>1.49E-2</v>
      </c>
      <c r="X143" s="99">
        <f t="shared" si="150"/>
        <v>4.24E-2</v>
      </c>
      <c r="Y143" s="99">
        <f t="shared" si="150"/>
        <v>9.4700000000000006E-2</v>
      </c>
      <c r="Z143" s="99">
        <f t="shared" si="150"/>
        <v>9.4999999999999998E-3</v>
      </c>
      <c r="AA143" s="99">
        <f t="shared" si="150"/>
        <v>0</v>
      </c>
      <c r="AB143" s="99">
        <f t="shared" si="150"/>
        <v>0</v>
      </c>
      <c r="AC143" s="99">
        <f t="shared" si="150"/>
        <v>0</v>
      </c>
      <c r="AD143" s="99">
        <f t="shared" si="150"/>
        <v>0</v>
      </c>
      <c r="AE143" s="99">
        <f t="shared" si="150"/>
        <v>0</v>
      </c>
      <c r="AF143" s="99">
        <f t="shared" si="150"/>
        <v>0</v>
      </c>
      <c r="AG143" s="99">
        <f t="shared" si="150"/>
        <v>0</v>
      </c>
      <c r="AH143" s="99">
        <f t="shared" si="150"/>
        <v>4.3200000000000002E-2</v>
      </c>
      <c r="AI143" s="99">
        <f t="shared" si="150"/>
        <v>1.9E-2</v>
      </c>
      <c r="AJ143" s="99">
        <f t="shared" si="150"/>
        <v>9.7199999999999995E-2</v>
      </c>
      <c r="AK143" s="99">
        <f t="shared" si="150"/>
        <v>0.11940000000000001</v>
      </c>
      <c r="AL143" s="99">
        <f t="shared" si="150"/>
        <v>0.1298</v>
      </c>
      <c r="AM143" s="99">
        <f t="shared" si="150"/>
        <v>0.107</v>
      </c>
      <c r="AN143" s="99">
        <f t="shared" si="150"/>
        <v>3.5000000000000003E-2</v>
      </c>
      <c r="AO143" s="99">
        <f t="shared" si="150"/>
        <v>3.9E-2</v>
      </c>
      <c r="AP143" s="99">
        <f t="shared" si="150"/>
        <v>7.0300000000000001E-2</v>
      </c>
      <c r="AQ143" s="99">
        <f t="shared" si="150"/>
        <v>9.5999999999999992E-3</v>
      </c>
      <c r="AR143" s="99">
        <f t="shared" si="150"/>
        <v>0</v>
      </c>
      <c r="AS143" s="99">
        <f t="shared" si="150"/>
        <v>0</v>
      </c>
      <c r="AT143" s="99">
        <f t="shared" si="150"/>
        <v>0</v>
      </c>
      <c r="AU143" s="99">
        <f t="shared" si="150"/>
        <v>0</v>
      </c>
      <c r="AV143" s="99">
        <f t="shared" si="150"/>
        <v>1.21E-2</v>
      </c>
      <c r="AW143" s="99">
        <f t="shared" si="150"/>
        <v>0</v>
      </c>
      <c r="AX143" s="99">
        <f t="shared" si="150"/>
        <v>5.8400000000000001E-2</v>
      </c>
      <c r="AY143" s="99">
        <f t="shared" si="150"/>
        <v>3.2000000000000002E-3</v>
      </c>
      <c r="AZ143" s="99">
        <f t="shared" si="150"/>
        <v>9.9199999999999997E-2</v>
      </c>
      <c r="BA143" s="99">
        <f t="shared" si="150"/>
        <v>4.3E-3</v>
      </c>
      <c r="BB143" s="99">
        <f t="shared" si="150"/>
        <v>0</v>
      </c>
      <c r="BC143" s="99">
        <f t="shared" si="150"/>
        <v>4.1099999999999998E-2</v>
      </c>
      <c r="BD143" s="99">
        <f t="shared" si="150"/>
        <v>0</v>
      </c>
      <c r="BE143" s="99">
        <f t="shared" si="150"/>
        <v>0</v>
      </c>
      <c r="BF143" s="99">
        <f t="shared" si="150"/>
        <v>0</v>
      </c>
      <c r="BG143" s="99">
        <f t="shared" si="150"/>
        <v>4.2500000000000003E-2</v>
      </c>
      <c r="BH143" s="99">
        <f t="shared" si="150"/>
        <v>0</v>
      </c>
      <c r="BI143" s="99">
        <f t="shared" si="150"/>
        <v>2.06E-2</v>
      </c>
      <c r="BJ143" s="99">
        <f t="shared" si="150"/>
        <v>0</v>
      </c>
      <c r="BK143" s="99">
        <f t="shared" si="150"/>
        <v>0</v>
      </c>
      <c r="BL143" s="99">
        <f t="shared" si="150"/>
        <v>2.87E-2</v>
      </c>
      <c r="BM143" s="99">
        <f t="shared" si="150"/>
        <v>9.5999999999999992E-3</v>
      </c>
      <c r="BN143" s="99">
        <f t="shared" si="150"/>
        <v>4.8399999999999999E-2</v>
      </c>
      <c r="BO143" s="99">
        <f t="shared" ref="BO143:DZ143" si="151">MAX(BO139,BO141)</f>
        <v>3.3000000000000002E-2</v>
      </c>
      <c r="BP143" s="99">
        <f t="shared" si="151"/>
        <v>2.4799999999999999E-2</v>
      </c>
      <c r="BQ143" s="99">
        <f t="shared" si="151"/>
        <v>0</v>
      </c>
      <c r="BR143" s="99">
        <f t="shared" si="151"/>
        <v>7.6E-3</v>
      </c>
      <c r="BS143" s="99">
        <f t="shared" si="151"/>
        <v>4.2200000000000001E-2</v>
      </c>
      <c r="BT143" s="99">
        <f t="shared" si="151"/>
        <v>0</v>
      </c>
      <c r="BU143" s="99">
        <f t="shared" si="151"/>
        <v>0</v>
      </c>
      <c r="BV143" s="99">
        <f t="shared" si="151"/>
        <v>0</v>
      </c>
      <c r="BW143" s="99">
        <f t="shared" si="151"/>
        <v>0</v>
      </c>
      <c r="BX143" s="99">
        <f t="shared" si="151"/>
        <v>0</v>
      </c>
      <c r="BY143" s="99">
        <f t="shared" si="151"/>
        <v>0.12770000000000001</v>
      </c>
      <c r="BZ143" s="99">
        <f t="shared" si="151"/>
        <v>4.6199999999999998E-2</v>
      </c>
      <c r="CA143" s="99">
        <f t="shared" si="151"/>
        <v>6.8999999999999999E-3</v>
      </c>
      <c r="CB143" s="99">
        <f t="shared" si="151"/>
        <v>0</v>
      </c>
      <c r="CC143" s="99">
        <f t="shared" si="151"/>
        <v>2.1499999999999998E-2</v>
      </c>
      <c r="CD143" s="99">
        <f t="shared" si="151"/>
        <v>0.09</v>
      </c>
      <c r="CE143" s="99">
        <f t="shared" si="151"/>
        <v>7.6E-3</v>
      </c>
      <c r="CF143" s="99">
        <f t="shared" si="151"/>
        <v>2.5899999999999999E-2</v>
      </c>
      <c r="CG143" s="99">
        <f t="shared" si="151"/>
        <v>0</v>
      </c>
      <c r="CH143" s="99">
        <f t="shared" si="151"/>
        <v>5.1299999999999998E-2</v>
      </c>
      <c r="CI143" s="99">
        <f t="shared" si="151"/>
        <v>5.6300000000000003E-2</v>
      </c>
      <c r="CJ143" s="99">
        <f t="shared" si="151"/>
        <v>7.7000000000000002E-3</v>
      </c>
      <c r="CK143" s="99">
        <f t="shared" si="151"/>
        <v>0</v>
      </c>
      <c r="CL143" s="99">
        <f t="shared" si="151"/>
        <v>0</v>
      </c>
      <c r="CM143" s="99">
        <f t="shared" si="151"/>
        <v>4.6600000000000003E-2</v>
      </c>
      <c r="CN143" s="99">
        <f t="shared" si="151"/>
        <v>0</v>
      </c>
      <c r="CO143" s="99">
        <f t="shared" si="151"/>
        <v>0</v>
      </c>
      <c r="CP143" s="99">
        <f t="shared" si="151"/>
        <v>0</v>
      </c>
      <c r="CQ143" s="99">
        <f t="shared" si="151"/>
        <v>7.6700000000000004E-2</v>
      </c>
      <c r="CR143" s="99">
        <f t="shared" si="151"/>
        <v>4.8500000000000001E-2</v>
      </c>
      <c r="CS143" s="99">
        <f t="shared" si="151"/>
        <v>0</v>
      </c>
      <c r="CT143" s="99">
        <f t="shared" si="151"/>
        <v>9.06E-2</v>
      </c>
      <c r="CU143" s="99">
        <f t="shared" si="151"/>
        <v>0</v>
      </c>
      <c r="CV143" s="99">
        <f t="shared" si="151"/>
        <v>2.69E-2</v>
      </c>
      <c r="CW143" s="99">
        <f t="shared" si="151"/>
        <v>0</v>
      </c>
      <c r="CX143" s="99">
        <f t="shared" si="151"/>
        <v>2.18E-2</v>
      </c>
      <c r="CY143" s="99">
        <f t="shared" si="151"/>
        <v>2.29E-2</v>
      </c>
      <c r="CZ143" s="99">
        <f t="shared" si="151"/>
        <v>2.3199999999999998E-2</v>
      </c>
      <c r="DA143" s="99">
        <f t="shared" si="151"/>
        <v>0</v>
      </c>
      <c r="DB143" s="99">
        <f t="shared" si="151"/>
        <v>0</v>
      </c>
      <c r="DC143" s="99">
        <f t="shared" si="151"/>
        <v>0</v>
      </c>
      <c r="DD143" s="99">
        <f t="shared" si="151"/>
        <v>1.6000000000000001E-3</v>
      </c>
      <c r="DE143" s="99">
        <f t="shared" si="151"/>
        <v>0</v>
      </c>
      <c r="DF143" s="99">
        <f t="shared" si="151"/>
        <v>6.7999999999999996E-3</v>
      </c>
      <c r="DG143" s="99">
        <f t="shared" si="151"/>
        <v>0</v>
      </c>
      <c r="DH143" s="99">
        <f t="shared" si="151"/>
        <v>4.0000000000000001E-3</v>
      </c>
      <c r="DI143" s="99">
        <f t="shared" si="151"/>
        <v>6.4600000000000005E-2</v>
      </c>
      <c r="DJ143" s="99">
        <f t="shared" si="151"/>
        <v>0.01</v>
      </c>
      <c r="DK143" s="99">
        <f t="shared" si="151"/>
        <v>3.6999999999999998E-2</v>
      </c>
      <c r="DL143" s="99">
        <f t="shared" si="151"/>
        <v>1.9699999999999999E-2</v>
      </c>
      <c r="DM143" s="99">
        <f t="shared" si="151"/>
        <v>2.1700000000000001E-2</v>
      </c>
      <c r="DN143" s="99">
        <f t="shared" si="151"/>
        <v>3.6200000000000003E-2</v>
      </c>
      <c r="DO143" s="99">
        <f t="shared" si="151"/>
        <v>7.6899999999999996E-2</v>
      </c>
      <c r="DP143" s="99">
        <f t="shared" si="151"/>
        <v>0</v>
      </c>
      <c r="DQ143" s="99">
        <f t="shared" si="151"/>
        <v>0</v>
      </c>
      <c r="DR143" s="99">
        <f t="shared" si="151"/>
        <v>0.1171</v>
      </c>
      <c r="DS143" s="99">
        <f t="shared" si="151"/>
        <v>9.8799999999999999E-2</v>
      </c>
      <c r="DT143" s="99">
        <f t="shared" si="151"/>
        <v>8.1199999999999994E-2</v>
      </c>
      <c r="DU143" s="99">
        <f t="shared" si="151"/>
        <v>2.3599999999999999E-2</v>
      </c>
      <c r="DV143" s="99">
        <f t="shared" si="151"/>
        <v>0</v>
      </c>
      <c r="DW143" s="99">
        <f t="shared" si="151"/>
        <v>1.8E-3</v>
      </c>
      <c r="DX143" s="99">
        <f t="shared" si="151"/>
        <v>0</v>
      </c>
      <c r="DY143" s="99">
        <f t="shared" si="151"/>
        <v>0</v>
      </c>
      <c r="DZ143" s="99">
        <f t="shared" si="151"/>
        <v>0</v>
      </c>
      <c r="EA143" s="99">
        <f t="shared" ref="EA143:FX143" si="152">MAX(EA139,EA141)</f>
        <v>0</v>
      </c>
      <c r="EB143" s="99">
        <f t="shared" si="152"/>
        <v>4.6300000000000001E-2</v>
      </c>
      <c r="EC143" s="99">
        <f t="shared" si="152"/>
        <v>0</v>
      </c>
      <c r="ED143" s="99">
        <f t="shared" si="152"/>
        <v>0</v>
      </c>
      <c r="EE143" s="99">
        <f t="shared" si="152"/>
        <v>7.2700000000000001E-2</v>
      </c>
      <c r="EF143" s="99">
        <f t="shared" si="152"/>
        <v>8.2799999999999999E-2</v>
      </c>
      <c r="EG143" s="99">
        <f t="shared" si="152"/>
        <v>3.0599999999999999E-2</v>
      </c>
      <c r="EH143" s="99">
        <f t="shared" si="152"/>
        <v>0</v>
      </c>
      <c r="EI143" s="99">
        <f t="shared" si="152"/>
        <v>0.11119999999999999</v>
      </c>
      <c r="EJ143" s="99">
        <f t="shared" si="152"/>
        <v>1.1299999999999999E-2</v>
      </c>
      <c r="EK143" s="99">
        <f t="shared" si="152"/>
        <v>0</v>
      </c>
      <c r="EL143" s="99">
        <f t="shared" si="152"/>
        <v>0</v>
      </c>
      <c r="EM143" s="99">
        <f t="shared" si="152"/>
        <v>7.3599999999999999E-2</v>
      </c>
      <c r="EN143" s="99">
        <f t="shared" si="152"/>
        <v>8.0600000000000005E-2</v>
      </c>
      <c r="EO143" s="99">
        <f t="shared" si="152"/>
        <v>2.0000000000000001E-4</v>
      </c>
      <c r="EP143" s="99">
        <f t="shared" si="152"/>
        <v>0</v>
      </c>
      <c r="EQ143" s="99">
        <f t="shared" si="152"/>
        <v>0</v>
      </c>
      <c r="ER143" s="99">
        <f t="shared" si="152"/>
        <v>0</v>
      </c>
      <c r="ES143" s="99">
        <f t="shared" si="152"/>
        <v>5.8799999999999998E-2</v>
      </c>
      <c r="ET143" s="99">
        <f t="shared" si="152"/>
        <v>0.1255</v>
      </c>
      <c r="EU143" s="99">
        <f t="shared" si="152"/>
        <v>0.1477</v>
      </c>
      <c r="EV143" s="99">
        <f t="shared" si="152"/>
        <v>5.3699999999999998E-2</v>
      </c>
      <c r="EW143" s="99">
        <f t="shared" si="152"/>
        <v>0</v>
      </c>
      <c r="EX143" s="99">
        <f t="shared" si="152"/>
        <v>0</v>
      </c>
      <c r="EY143" s="99">
        <f t="shared" si="152"/>
        <v>3.4799999999999998E-2</v>
      </c>
      <c r="EZ143" s="99">
        <f t="shared" si="152"/>
        <v>1.7500000000000002E-2</v>
      </c>
      <c r="FA143" s="99">
        <f t="shared" si="152"/>
        <v>0</v>
      </c>
      <c r="FB143" s="99">
        <f t="shared" si="152"/>
        <v>8.1000000000000003E-2</v>
      </c>
      <c r="FC143" s="99">
        <f t="shared" si="152"/>
        <v>0</v>
      </c>
      <c r="FD143" s="99">
        <f t="shared" si="152"/>
        <v>2.4500000000000001E-2</v>
      </c>
      <c r="FE143" s="99">
        <f t="shared" si="152"/>
        <v>5.74E-2</v>
      </c>
      <c r="FF143" s="99">
        <f t="shared" si="152"/>
        <v>3.2800000000000003E-2</v>
      </c>
      <c r="FG143" s="99">
        <f t="shared" si="152"/>
        <v>1.2999999999999999E-2</v>
      </c>
      <c r="FH143" s="99">
        <f t="shared" si="152"/>
        <v>7.2499999999999995E-2</v>
      </c>
      <c r="FI143" s="99">
        <f t="shared" si="152"/>
        <v>3.8199999999999998E-2</v>
      </c>
      <c r="FJ143" s="99">
        <f t="shared" si="152"/>
        <v>0</v>
      </c>
      <c r="FK143" s="99">
        <f t="shared" si="152"/>
        <v>0</v>
      </c>
      <c r="FL143" s="99">
        <f t="shared" si="152"/>
        <v>0</v>
      </c>
      <c r="FM143" s="99">
        <f t="shared" si="152"/>
        <v>0</v>
      </c>
      <c r="FN143" s="99">
        <f t="shared" si="152"/>
        <v>5.1200000000000002E-2</v>
      </c>
      <c r="FO143" s="99">
        <f t="shared" si="152"/>
        <v>9.7999999999999997E-3</v>
      </c>
      <c r="FP143" s="99">
        <f t="shared" si="152"/>
        <v>5.0799999999999998E-2</v>
      </c>
      <c r="FQ143" s="99">
        <f t="shared" si="152"/>
        <v>8.8999999999999999E-3</v>
      </c>
      <c r="FR143" s="99">
        <f t="shared" si="152"/>
        <v>0</v>
      </c>
      <c r="FS143" s="99">
        <f t="shared" si="152"/>
        <v>0</v>
      </c>
      <c r="FT143" s="99">
        <f t="shared" si="152"/>
        <v>0</v>
      </c>
      <c r="FU143" s="99">
        <f t="shared" si="152"/>
        <v>5.8400000000000001E-2</v>
      </c>
      <c r="FV143" s="99">
        <f t="shared" si="152"/>
        <v>1.5299999999999999E-2</v>
      </c>
      <c r="FW143" s="99">
        <f t="shared" si="152"/>
        <v>0</v>
      </c>
      <c r="FX143" s="99">
        <f t="shared" si="152"/>
        <v>0</v>
      </c>
      <c r="FY143" s="26"/>
      <c r="FZ143" s="55"/>
      <c r="GA143" s="55"/>
      <c r="GB143" s="55"/>
      <c r="GC143" s="27"/>
      <c r="GD143" s="27"/>
      <c r="GE143" s="89"/>
    </row>
    <row r="144" spans="1:187" x14ac:dyDescent="0.2">
      <c r="A144" s="6"/>
      <c r="B144" s="13" t="s">
        <v>648</v>
      </c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55"/>
      <c r="GA144" s="55"/>
      <c r="GB144" s="55"/>
      <c r="GC144" s="55"/>
      <c r="GD144" s="55"/>
      <c r="GE144" s="9"/>
    </row>
    <row r="145" spans="1:187" x14ac:dyDescent="0.2">
      <c r="A145" s="8" t="s">
        <v>649</v>
      </c>
      <c r="B145" s="13" t="s">
        <v>650</v>
      </c>
      <c r="C145" s="26">
        <f t="shared" ref="C145:BN145" si="153">MIN(0.3,(C138+C143))</f>
        <v>0.1653</v>
      </c>
      <c r="D145" s="26">
        <f t="shared" si="153"/>
        <v>0.12</v>
      </c>
      <c r="E145" s="26">
        <f t="shared" si="153"/>
        <v>0.22159999999999999</v>
      </c>
      <c r="F145" s="26">
        <f t="shared" si="153"/>
        <v>0.12</v>
      </c>
      <c r="G145" s="26">
        <f t="shared" si="153"/>
        <v>0.12</v>
      </c>
      <c r="H145" s="26">
        <f t="shared" si="153"/>
        <v>0.12</v>
      </c>
      <c r="I145" s="26">
        <f t="shared" si="153"/>
        <v>0.21210000000000001</v>
      </c>
      <c r="J145" s="26">
        <f t="shared" si="153"/>
        <v>0.21479999999999999</v>
      </c>
      <c r="K145" s="26">
        <f t="shared" si="153"/>
        <v>0.16200000000000001</v>
      </c>
      <c r="L145" s="26">
        <f t="shared" si="153"/>
        <v>0.18669999999999998</v>
      </c>
      <c r="M145" s="26">
        <f t="shared" si="153"/>
        <v>0.26690000000000003</v>
      </c>
      <c r="N145" s="26">
        <f t="shared" si="153"/>
        <v>0.12</v>
      </c>
      <c r="O145" s="26">
        <f t="shared" si="153"/>
        <v>0.12</v>
      </c>
      <c r="P145" s="26">
        <f t="shared" si="153"/>
        <v>0.13300000000000001</v>
      </c>
      <c r="Q145" s="26">
        <f t="shared" si="153"/>
        <v>0.22</v>
      </c>
      <c r="R145" s="26">
        <f t="shared" si="153"/>
        <v>0.12</v>
      </c>
      <c r="S145" s="26">
        <f t="shared" si="153"/>
        <v>0.15409999999999999</v>
      </c>
      <c r="T145" s="26">
        <f t="shared" si="153"/>
        <v>0.13689999999999999</v>
      </c>
      <c r="U145" s="26">
        <f t="shared" si="153"/>
        <v>0.19619999999999999</v>
      </c>
      <c r="V145" s="26">
        <f t="shared" si="153"/>
        <v>0.15009999999999998</v>
      </c>
      <c r="W145" s="26">
        <f t="shared" si="153"/>
        <v>0.13489999999999999</v>
      </c>
      <c r="X145" s="26">
        <f t="shared" si="153"/>
        <v>0.16239999999999999</v>
      </c>
      <c r="Y145" s="26">
        <f t="shared" si="153"/>
        <v>0.2147</v>
      </c>
      <c r="Z145" s="26">
        <f t="shared" si="153"/>
        <v>0.1295</v>
      </c>
      <c r="AA145" s="26">
        <f t="shared" si="153"/>
        <v>0.12</v>
      </c>
      <c r="AB145" s="26">
        <f t="shared" si="153"/>
        <v>0.12</v>
      </c>
      <c r="AC145" s="26">
        <f t="shared" si="153"/>
        <v>0.12</v>
      </c>
      <c r="AD145" s="26">
        <f t="shared" si="153"/>
        <v>0.12</v>
      </c>
      <c r="AE145" s="26">
        <f t="shared" si="153"/>
        <v>0.12</v>
      </c>
      <c r="AF145" s="26">
        <f t="shared" si="153"/>
        <v>0.12</v>
      </c>
      <c r="AG145" s="26">
        <f t="shared" si="153"/>
        <v>0.12</v>
      </c>
      <c r="AH145" s="26">
        <f t="shared" si="153"/>
        <v>0.16320000000000001</v>
      </c>
      <c r="AI145" s="26">
        <f t="shared" si="153"/>
        <v>0.13899999999999998</v>
      </c>
      <c r="AJ145" s="26">
        <f t="shared" si="153"/>
        <v>0.2172</v>
      </c>
      <c r="AK145" s="26">
        <f t="shared" si="153"/>
        <v>0.2394</v>
      </c>
      <c r="AL145" s="26">
        <f t="shared" si="153"/>
        <v>0.24979999999999999</v>
      </c>
      <c r="AM145" s="26">
        <f t="shared" si="153"/>
        <v>0.22699999999999998</v>
      </c>
      <c r="AN145" s="26">
        <f t="shared" si="153"/>
        <v>0.155</v>
      </c>
      <c r="AO145" s="26">
        <f t="shared" si="153"/>
        <v>0.159</v>
      </c>
      <c r="AP145" s="26">
        <f t="shared" si="153"/>
        <v>0.1903</v>
      </c>
      <c r="AQ145" s="26">
        <f t="shared" si="153"/>
        <v>0.12959999999999999</v>
      </c>
      <c r="AR145" s="26">
        <f t="shared" si="153"/>
        <v>0.12</v>
      </c>
      <c r="AS145" s="26">
        <f t="shared" si="153"/>
        <v>0.12</v>
      </c>
      <c r="AT145" s="26">
        <f t="shared" si="153"/>
        <v>0.12</v>
      </c>
      <c r="AU145" s="26">
        <f t="shared" si="153"/>
        <v>0.12</v>
      </c>
      <c r="AV145" s="26">
        <f t="shared" si="153"/>
        <v>0.1321</v>
      </c>
      <c r="AW145" s="26">
        <f t="shared" si="153"/>
        <v>0.12</v>
      </c>
      <c r="AX145" s="26">
        <f t="shared" si="153"/>
        <v>0.1784</v>
      </c>
      <c r="AY145" s="26">
        <f t="shared" si="153"/>
        <v>0.12319999999999999</v>
      </c>
      <c r="AZ145" s="26">
        <f t="shared" si="153"/>
        <v>0.21920000000000001</v>
      </c>
      <c r="BA145" s="26">
        <f t="shared" si="153"/>
        <v>0.12429999999999999</v>
      </c>
      <c r="BB145" s="26">
        <f t="shared" si="153"/>
        <v>0.12</v>
      </c>
      <c r="BC145" s="26">
        <f t="shared" si="153"/>
        <v>0.16109999999999999</v>
      </c>
      <c r="BD145" s="26">
        <f t="shared" si="153"/>
        <v>0.12</v>
      </c>
      <c r="BE145" s="26">
        <f t="shared" si="153"/>
        <v>0.12</v>
      </c>
      <c r="BF145" s="26">
        <f t="shared" si="153"/>
        <v>0.12</v>
      </c>
      <c r="BG145" s="26">
        <f t="shared" si="153"/>
        <v>0.16250000000000001</v>
      </c>
      <c r="BH145" s="26">
        <f t="shared" si="153"/>
        <v>0.12</v>
      </c>
      <c r="BI145" s="26">
        <f t="shared" si="153"/>
        <v>0.1406</v>
      </c>
      <c r="BJ145" s="26">
        <f t="shared" si="153"/>
        <v>0.12</v>
      </c>
      <c r="BK145" s="26">
        <f t="shared" si="153"/>
        <v>0.12</v>
      </c>
      <c r="BL145" s="26">
        <f t="shared" si="153"/>
        <v>0.1487</v>
      </c>
      <c r="BM145" s="26">
        <f t="shared" si="153"/>
        <v>0.12959999999999999</v>
      </c>
      <c r="BN145" s="26">
        <f t="shared" si="153"/>
        <v>0.16839999999999999</v>
      </c>
      <c r="BO145" s="26">
        <f t="shared" ref="BO145:DZ145" si="154">MIN(0.3,(BO138+BO143))</f>
        <v>0.153</v>
      </c>
      <c r="BP145" s="26">
        <f t="shared" si="154"/>
        <v>0.14479999999999998</v>
      </c>
      <c r="BQ145" s="26">
        <f t="shared" si="154"/>
        <v>0.12</v>
      </c>
      <c r="BR145" s="26">
        <f t="shared" si="154"/>
        <v>0.12759999999999999</v>
      </c>
      <c r="BS145" s="26">
        <f t="shared" si="154"/>
        <v>0.16220000000000001</v>
      </c>
      <c r="BT145" s="26">
        <f t="shared" si="154"/>
        <v>0.12</v>
      </c>
      <c r="BU145" s="26">
        <f t="shared" si="154"/>
        <v>0.12</v>
      </c>
      <c r="BV145" s="26">
        <f t="shared" si="154"/>
        <v>0.12</v>
      </c>
      <c r="BW145" s="26">
        <f t="shared" si="154"/>
        <v>0.12</v>
      </c>
      <c r="BX145" s="26">
        <f t="shared" si="154"/>
        <v>0.12</v>
      </c>
      <c r="BY145" s="26">
        <f t="shared" si="154"/>
        <v>0.2477</v>
      </c>
      <c r="BZ145" s="26">
        <f t="shared" si="154"/>
        <v>0.16619999999999999</v>
      </c>
      <c r="CA145" s="26">
        <f t="shared" si="154"/>
        <v>0.12689999999999999</v>
      </c>
      <c r="CB145" s="26">
        <f t="shared" si="154"/>
        <v>0.12</v>
      </c>
      <c r="CC145" s="26">
        <f t="shared" si="154"/>
        <v>0.14149999999999999</v>
      </c>
      <c r="CD145" s="26">
        <f t="shared" si="154"/>
        <v>0.21</v>
      </c>
      <c r="CE145" s="26">
        <f t="shared" si="154"/>
        <v>0.12759999999999999</v>
      </c>
      <c r="CF145" s="26">
        <f t="shared" si="154"/>
        <v>0.1459</v>
      </c>
      <c r="CG145" s="26">
        <f t="shared" si="154"/>
        <v>0.12</v>
      </c>
      <c r="CH145" s="26">
        <f t="shared" si="154"/>
        <v>0.17130000000000001</v>
      </c>
      <c r="CI145" s="26">
        <f t="shared" si="154"/>
        <v>0.17630000000000001</v>
      </c>
      <c r="CJ145" s="26">
        <f t="shared" si="154"/>
        <v>0.12770000000000001</v>
      </c>
      <c r="CK145" s="26">
        <f t="shared" si="154"/>
        <v>0.12</v>
      </c>
      <c r="CL145" s="26">
        <f t="shared" si="154"/>
        <v>0.12</v>
      </c>
      <c r="CM145" s="26">
        <f t="shared" si="154"/>
        <v>0.1666</v>
      </c>
      <c r="CN145" s="26">
        <f t="shared" si="154"/>
        <v>0.12</v>
      </c>
      <c r="CO145" s="26">
        <f t="shared" si="154"/>
        <v>0.12</v>
      </c>
      <c r="CP145" s="26">
        <f t="shared" si="154"/>
        <v>0.12</v>
      </c>
      <c r="CQ145" s="26">
        <f t="shared" si="154"/>
        <v>0.19669999999999999</v>
      </c>
      <c r="CR145" s="26">
        <f t="shared" si="154"/>
        <v>0.16849999999999998</v>
      </c>
      <c r="CS145" s="26">
        <f t="shared" si="154"/>
        <v>0.12</v>
      </c>
      <c r="CT145" s="26">
        <f t="shared" si="154"/>
        <v>0.21060000000000001</v>
      </c>
      <c r="CU145" s="26">
        <f t="shared" si="154"/>
        <v>0.12</v>
      </c>
      <c r="CV145" s="26">
        <f t="shared" si="154"/>
        <v>0.1469</v>
      </c>
      <c r="CW145" s="26">
        <f t="shared" si="154"/>
        <v>0.12</v>
      </c>
      <c r="CX145" s="26">
        <f t="shared" si="154"/>
        <v>0.14179999999999998</v>
      </c>
      <c r="CY145" s="26">
        <f t="shared" si="154"/>
        <v>0.1429</v>
      </c>
      <c r="CZ145" s="26">
        <f t="shared" si="154"/>
        <v>0.14319999999999999</v>
      </c>
      <c r="DA145" s="26">
        <f t="shared" si="154"/>
        <v>0.12</v>
      </c>
      <c r="DB145" s="26">
        <f t="shared" si="154"/>
        <v>0.12</v>
      </c>
      <c r="DC145" s="26">
        <f t="shared" si="154"/>
        <v>0.12</v>
      </c>
      <c r="DD145" s="26">
        <f t="shared" si="154"/>
        <v>0.1216</v>
      </c>
      <c r="DE145" s="26">
        <f t="shared" si="154"/>
        <v>0.12</v>
      </c>
      <c r="DF145" s="26">
        <f t="shared" si="154"/>
        <v>0.1268</v>
      </c>
      <c r="DG145" s="26">
        <f t="shared" si="154"/>
        <v>0.12</v>
      </c>
      <c r="DH145" s="26">
        <f t="shared" si="154"/>
        <v>0.124</v>
      </c>
      <c r="DI145" s="26">
        <f t="shared" si="154"/>
        <v>0.18459999999999999</v>
      </c>
      <c r="DJ145" s="26">
        <f t="shared" si="154"/>
        <v>0.13</v>
      </c>
      <c r="DK145" s="26">
        <f t="shared" si="154"/>
        <v>0.157</v>
      </c>
      <c r="DL145" s="26">
        <f t="shared" si="154"/>
        <v>0.13969999999999999</v>
      </c>
      <c r="DM145" s="26">
        <f t="shared" si="154"/>
        <v>0.14169999999999999</v>
      </c>
      <c r="DN145" s="26">
        <f t="shared" si="154"/>
        <v>0.15620000000000001</v>
      </c>
      <c r="DO145" s="26">
        <f t="shared" si="154"/>
        <v>0.19689999999999999</v>
      </c>
      <c r="DP145" s="26">
        <f t="shared" si="154"/>
        <v>0.12</v>
      </c>
      <c r="DQ145" s="26">
        <f t="shared" si="154"/>
        <v>0.12</v>
      </c>
      <c r="DR145" s="26">
        <f t="shared" si="154"/>
        <v>0.23709999999999998</v>
      </c>
      <c r="DS145" s="26">
        <f t="shared" si="154"/>
        <v>0.21879999999999999</v>
      </c>
      <c r="DT145" s="26">
        <f t="shared" si="154"/>
        <v>0.20119999999999999</v>
      </c>
      <c r="DU145" s="26">
        <f t="shared" si="154"/>
        <v>0.14360000000000001</v>
      </c>
      <c r="DV145" s="26">
        <f t="shared" si="154"/>
        <v>0.12</v>
      </c>
      <c r="DW145" s="26">
        <f t="shared" si="154"/>
        <v>0.12179999999999999</v>
      </c>
      <c r="DX145" s="26">
        <f t="shared" si="154"/>
        <v>0.12</v>
      </c>
      <c r="DY145" s="26">
        <f t="shared" si="154"/>
        <v>0.12</v>
      </c>
      <c r="DZ145" s="26">
        <f t="shared" si="154"/>
        <v>0.12</v>
      </c>
      <c r="EA145" s="26">
        <f t="shared" ref="EA145:FX145" si="155">MIN(0.3,(EA138+EA143))</f>
        <v>0.12</v>
      </c>
      <c r="EB145" s="26">
        <f t="shared" si="155"/>
        <v>0.1663</v>
      </c>
      <c r="EC145" s="26">
        <f t="shared" si="155"/>
        <v>0.12</v>
      </c>
      <c r="ED145" s="26">
        <f t="shared" si="155"/>
        <v>0.12</v>
      </c>
      <c r="EE145" s="26">
        <f t="shared" si="155"/>
        <v>0.19269999999999998</v>
      </c>
      <c r="EF145" s="26">
        <f t="shared" si="155"/>
        <v>0.20279999999999998</v>
      </c>
      <c r="EG145" s="26">
        <f t="shared" si="155"/>
        <v>0.15059999999999998</v>
      </c>
      <c r="EH145" s="26">
        <f t="shared" si="155"/>
        <v>0.12</v>
      </c>
      <c r="EI145" s="26">
        <f t="shared" si="155"/>
        <v>0.23119999999999999</v>
      </c>
      <c r="EJ145" s="26">
        <f t="shared" si="155"/>
        <v>0.1313</v>
      </c>
      <c r="EK145" s="26">
        <f t="shared" si="155"/>
        <v>0.12</v>
      </c>
      <c r="EL145" s="26">
        <f t="shared" si="155"/>
        <v>0.12</v>
      </c>
      <c r="EM145" s="26">
        <f t="shared" si="155"/>
        <v>0.19359999999999999</v>
      </c>
      <c r="EN145" s="26">
        <f t="shared" si="155"/>
        <v>0.2006</v>
      </c>
      <c r="EO145" s="26">
        <f t="shared" si="155"/>
        <v>0.1202</v>
      </c>
      <c r="EP145" s="26">
        <f t="shared" si="155"/>
        <v>0.12</v>
      </c>
      <c r="EQ145" s="26">
        <f t="shared" si="155"/>
        <v>0.12</v>
      </c>
      <c r="ER145" s="26">
        <f t="shared" si="155"/>
        <v>0.12</v>
      </c>
      <c r="ES145" s="26">
        <f t="shared" si="155"/>
        <v>0.17879999999999999</v>
      </c>
      <c r="ET145" s="26">
        <f t="shared" si="155"/>
        <v>0.2455</v>
      </c>
      <c r="EU145" s="26">
        <f t="shared" si="155"/>
        <v>0.26769999999999999</v>
      </c>
      <c r="EV145" s="26">
        <f t="shared" si="155"/>
        <v>0.17369999999999999</v>
      </c>
      <c r="EW145" s="26">
        <f t="shared" si="155"/>
        <v>0.12</v>
      </c>
      <c r="EX145" s="26">
        <f t="shared" si="155"/>
        <v>0.12</v>
      </c>
      <c r="EY145" s="26">
        <f t="shared" si="155"/>
        <v>0.15479999999999999</v>
      </c>
      <c r="EZ145" s="26">
        <f t="shared" si="155"/>
        <v>0.13750000000000001</v>
      </c>
      <c r="FA145" s="26">
        <f t="shared" si="155"/>
        <v>0.12</v>
      </c>
      <c r="FB145" s="26">
        <f t="shared" si="155"/>
        <v>0.20100000000000001</v>
      </c>
      <c r="FC145" s="26">
        <f t="shared" si="155"/>
        <v>0.12</v>
      </c>
      <c r="FD145" s="26">
        <f t="shared" si="155"/>
        <v>0.14449999999999999</v>
      </c>
      <c r="FE145" s="26">
        <f t="shared" si="155"/>
        <v>0.1774</v>
      </c>
      <c r="FF145" s="26">
        <f t="shared" si="155"/>
        <v>0.15279999999999999</v>
      </c>
      <c r="FG145" s="26">
        <f t="shared" si="155"/>
        <v>0.13300000000000001</v>
      </c>
      <c r="FH145" s="26">
        <f t="shared" si="155"/>
        <v>0.1925</v>
      </c>
      <c r="FI145" s="26">
        <f t="shared" si="155"/>
        <v>0.15820000000000001</v>
      </c>
      <c r="FJ145" s="26">
        <f t="shared" si="155"/>
        <v>0.12</v>
      </c>
      <c r="FK145" s="26">
        <f t="shared" si="155"/>
        <v>0.12</v>
      </c>
      <c r="FL145" s="26">
        <f t="shared" si="155"/>
        <v>0.12</v>
      </c>
      <c r="FM145" s="26">
        <f t="shared" si="155"/>
        <v>0.12</v>
      </c>
      <c r="FN145" s="26">
        <f t="shared" si="155"/>
        <v>0.17119999999999999</v>
      </c>
      <c r="FO145" s="26">
        <f t="shared" si="155"/>
        <v>0.1298</v>
      </c>
      <c r="FP145" s="26">
        <f t="shared" si="155"/>
        <v>0.17080000000000001</v>
      </c>
      <c r="FQ145" s="26">
        <f t="shared" si="155"/>
        <v>0.12889999999999999</v>
      </c>
      <c r="FR145" s="26">
        <f t="shared" si="155"/>
        <v>0.12</v>
      </c>
      <c r="FS145" s="26">
        <f t="shared" si="155"/>
        <v>0.12</v>
      </c>
      <c r="FT145" s="26">
        <f t="shared" si="155"/>
        <v>0.12</v>
      </c>
      <c r="FU145" s="26">
        <f t="shared" si="155"/>
        <v>0.1784</v>
      </c>
      <c r="FV145" s="26">
        <f t="shared" si="155"/>
        <v>0.1353</v>
      </c>
      <c r="FW145" s="26">
        <f t="shared" si="155"/>
        <v>0.12</v>
      </c>
      <c r="FX145" s="26">
        <f t="shared" si="155"/>
        <v>0.12</v>
      </c>
      <c r="FY145" s="99">
        <f>SUM(C145:FX145)</f>
        <v>26.386800000000008</v>
      </c>
      <c r="FZ145" s="27"/>
      <c r="GA145" s="55"/>
      <c r="GB145" s="55"/>
      <c r="GC145" s="55"/>
      <c r="GD145" s="55"/>
      <c r="GE145" s="9"/>
    </row>
    <row r="146" spans="1:187" x14ac:dyDescent="0.2">
      <c r="A146" s="6"/>
      <c r="B146" s="13" t="s">
        <v>651</v>
      </c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41"/>
      <c r="FU146" s="41"/>
      <c r="FV146" s="41"/>
      <c r="FW146" s="41"/>
      <c r="FX146" s="41"/>
      <c r="FY146" s="41"/>
      <c r="FZ146" s="55"/>
      <c r="GA146" s="55"/>
      <c r="GB146" s="55"/>
      <c r="GC146" s="55"/>
      <c r="GD146" s="55"/>
      <c r="GE146" s="9"/>
    </row>
    <row r="147" spans="1:187" x14ac:dyDescent="0.2">
      <c r="A147" s="8" t="s">
        <v>652</v>
      </c>
      <c r="B147" s="13" t="s">
        <v>653</v>
      </c>
      <c r="C147" s="41">
        <f t="shared" ref="C147:BN147" si="156">ROUND(IF(C99&lt;=459,C120*C138*C134,0),2)</f>
        <v>0</v>
      </c>
      <c r="D147" s="41">
        <f t="shared" si="156"/>
        <v>0</v>
      </c>
      <c r="E147" s="41">
        <f t="shared" si="156"/>
        <v>0</v>
      </c>
      <c r="F147" s="41">
        <f t="shared" si="156"/>
        <v>0</v>
      </c>
      <c r="G147" s="41">
        <f t="shared" si="156"/>
        <v>0</v>
      </c>
      <c r="H147" s="41">
        <f t="shared" si="156"/>
        <v>0</v>
      </c>
      <c r="I147" s="41">
        <f t="shared" si="156"/>
        <v>0</v>
      </c>
      <c r="J147" s="41">
        <f t="shared" si="156"/>
        <v>0</v>
      </c>
      <c r="K147" s="41">
        <f t="shared" si="156"/>
        <v>181481.8</v>
      </c>
      <c r="L147" s="41">
        <f t="shared" si="156"/>
        <v>0</v>
      </c>
      <c r="M147" s="41">
        <f t="shared" si="156"/>
        <v>0</v>
      </c>
      <c r="N147" s="41">
        <f t="shared" si="156"/>
        <v>0</v>
      </c>
      <c r="O147" s="41">
        <f t="shared" si="156"/>
        <v>0</v>
      </c>
      <c r="P147" s="41">
        <f t="shared" si="156"/>
        <v>143500.20000000001</v>
      </c>
      <c r="Q147" s="41">
        <f t="shared" si="156"/>
        <v>0</v>
      </c>
      <c r="R147" s="41">
        <f t="shared" si="156"/>
        <v>0</v>
      </c>
      <c r="S147" s="41">
        <f t="shared" si="156"/>
        <v>0</v>
      </c>
      <c r="T147" s="41">
        <f t="shared" si="156"/>
        <v>99406.74</v>
      </c>
      <c r="U147" s="41">
        <f t="shared" si="156"/>
        <v>65528.06</v>
      </c>
      <c r="V147" s="41">
        <f t="shared" si="156"/>
        <v>164325.57999999999</v>
      </c>
      <c r="W147" s="41">
        <f t="shared" si="156"/>
        <v>76386.7</v>
      </c>
      <c r="X147" s="41">
        <f t="shared" si="156"/>
        <v>40187.56</v>
      </c>
      <c r="Y147" s="41">
        <f t="shared" si="156"/>
        <v>0</v>
      </c>
      <c r="Z147" s="41">
        <f t="shared" si="156"/>
        <v>116759.03999999999</v>
      </c>
      <c r="AA147" s="41">
        <f t="shared" si="156"/>
        <v>0</v>
      </c>
      <c r="AB147" s="41">
        <f t="shared" si="156"/>
        <v>0</v>
      </c>
      <c r="AC147" s="41">
        <f t="shared" si="156"/>
        <v>0</v>
      </c>
      <c r="AD147" s="41">
        <f t="shared" si="156"/>
        <v>0</v>
      </c>
      <c r="AE147" s="41">
        <f t="shared" si="156"/>
        <v>67058.77</v>
      </c>
      <c r="AF147" s="41">
        <f t="shared" si="156"/>
        <v>67309.600000000006</v>
      </c>
      <c r="AG147" s="41">
        <f t="shared" si="156"/>
        <v>0</v>
      </c>
      <c r="AH147" s="41">
        <f t="shared" si="156"/>
        <v>0</v>
      </c>
      <c r="AI147" s="41">
        <f t="shared" si="156"/>
        <v>166990.82999999999</v>
      </c>
      <c r="AJ147" s="41">
        <f t="shared" si="156"/>
        <v>170223.21</v>
      </c>
      <c r="AK147" s="41">
        <f t="shared" si="156"/>
        <v>220942.55</v>
      </c>
      <c r="AL147" s="41">
        <f t="shared" si="156"/>
        <v>264480.11</v>
      </c>
      <c r="AM147" s="41">
        <f t="shared" si="156"/>
        <v>336884.29</v>
      </c>
      <c r="AN147" s="41">
        <f t="shared" si="156"/>
        <v>223281.33</v>
      </c>
      <c r="AO147" s="41">
        <f t="shared" si="156"/>
        <v>0</v>
      </c>
      <c r="AP147" s="41">
        <f t="shared" si="156"/>
        <v>0</v>
      </c>
      <c r="AQ147" s="41">
        <f t="shared" si="156"/>
        <v>130782.07</v>
      </c>
      <c r="AR147" s="41">
        <f t="shared" si="156"/>
        <v>0</v>
      </c>
      <c r="AS147" s="41">
        <f t="shared" si="156"/>
        <v>0</v>
      </c>
      <c r="AT147" s="41">
        <f t="shared" si="156"/>
        <v>0</v>
      </c>
      <c r="AU147" s="41">
        <f t="shared" si="156"/>
        <v>95606.31</v>
      </c>
      <c r="AV147" s="41">
        <f t="shared" si="156"/>
        <v>169389.65</v>
      </c>
      <c r="AW147" s="41">
        <f t="shared" si="156"/>
        <v>105447.23</v>
      </c>
      <c r="AX147" s="41">
        <f t="shared" si="156"/>
        <v>45433.27</v>
      </c>
      <c r="AY147" s="41">
        <f t="shared" si="156"/>
        <v>192557.02</v>
      </c>
      <c r="AZ147" s="41">
        <f t="shared" si="156"/>
        <v>0</v>
      </c>
      <c r="BA147" s="41">
        <f t="shared" si="156"/>
        <v>0</v>
      </c>
      <c r="BB147" s="41">
        <f t="shared" si="156"/>
        <v>0</v>
      </c>
      <c r="BC147" s="41">
        <f t="shared" si="156"/>
        <v>0</v>
      </c>
      <c r="BD147" s="41">
        <f t="shared" si="156"/>
        <v>0</v>
      </c>
      <c r="BE147" s="41">
        <f t="shared" si="156"/>
        <v>0</v>
      </c>
      <c r="BF147" s="41">
        <f t="shared" si="156"/>
        <v>0</v>
      </c>
      <c r="BG147" s="41">
        <f t="shared" si="156"/>
        <v>0</v>
      </c>
      <c r="BH147" s="41">
        <f t="shared" si="156"/>
        <v>0</v>
      </c>
      <c r="BI147" s="41">
        <f t="shared" si="156"/>
        <v>150535.67000000001</v>
      </c>
      <c r="BJ147" s="41">
        <f t="shared" si="156"/>
        <v>0</v>
      </c>
      <c r="BK147" s="41">
        <f t="shared" si="156"/>
        <v>0</v>
      </c>
      <c r="BL147" s="41">
        <f t="shared" si="156"/>
        <v>179865.64</v>
      </c>
      <c r="BM147" s="41">
        <f t="shared" si="156"/>
        <v>143412.85</v>
      </c>
      <c r="BN147" s="41">
        <f t="shared" si="156"/>
        <v>0</v>
      </c>
      <c r="BO147" s="41">
        <f t="shared" ref="BO147:DZ147" si="157">ROUND(IF(BO99&lt;=459,BO120*BO138*BO134,0),2)</f>
        <v>0</v>
      </c>
      <c r="BP147" s="41">
        <f t="shared" si="157"/>
        <v>145835.76</v>
      </c>
      <c r="BQ147" s="41">
        <f t="shared" si="157"/>
        <v>0</v>
      </c>
      <c r="BR147" s="41">
        <f t="shared" si="157"/>
        <v>0</v>
      </c>
      <c r="BS147" s="41">
        <f t="shared" si="157"/>
        <v>0</v>
      </c>
      <c r="BT147" s="41">
        <f t="shared" si="157"/>
        <v>0</v>
      </c>
      <c r="BU147" s="41">
        <f t="shared" si="157"/>
        <v>134946.29</v>
      </c>
      <c r="BV147" s="41">
        <f t="shared" si="157"/>
        <v>0</v>
      </c>
      <c r="BW147" s="41">
        <f t="shared" si="157"/>
        <v>0</v>
      </c>
      <c r="BX147" s="41">
        <f t="shared" si="157"/>
        <v>35925.61</v>
      </c>
      <c r="BY147" s="41">
        <f t="shared" si="157"/>
        <v>0</v>
      </c>
      <c r="BZ147" s="41">
        <f t="shared" si="157"/>
        <v>157307.81</v>
      </c>
      <c r="CA147" s="41">
        <f t="shared" si="157"/>
        <v>109368.68</v>
      </c>
      <c r="CB147" s="41">
        <f t="shared" si="157"/>
        <v>0</v>
      </c>
      <c r="CC147" s="41">
        <f t="shared" si="157"/>
        <v>119124.86</v>
      </c>
      <c r="CD147" s="41">
        <f t="shared" si="157"/>
        <v>66268.820000000007</v>
      </c>
      <c r="CE147" s="41">
        <f t="shared" si="157"/>
        <v>91003.18</v>
      </c>
      <c r="CF147" s="41">
        <f t="shared" si="157"/>
        <v>85554.240000000005</v>
      </c>
      <c r="CG147" s="41">
        <f t="shared" si="157"/>
        <v>109097.19</v>
      </c>
      <c r="CH147" s="41">
        <f t="shared" si="157"/>
        <v>109881</v>
      </c>
      <c r="CI147" s="41">
        <f t="shared" si="157"/>
        <v>0</v>
      </c>
      <c r="CJ147" s="41">
        <f t="shared" si="157"/>
        <v>0</v>
      </c>
      <c r="CK147" s="41">
        <f t="shared" si="157"/>
        <v>0</v>
      </c>
      <c r="CL147" s="41">
        <f t="shared" si="157"/>
        <v>0</v>
      </c>
      <c r="CM147" s="41">
        <f t="shared" si="157"/>
        <v>0</v>
      </c>
      <c r="CN147" s="41">
        <f t="shared" si="157"/>
        <v>0</v>
      </c>
      <c r="CO147" s="41">
        <f t="shared" si="157"/>
        <v>0</v>
      </c>
      <c r="CP147" s="41">
        <f t="shared" si="157"/>
        <v>0</v>
      </c>
      <c r="CQ147" s="41">
        <f t="shared" si="157"/>
        <v>0</v>
      </c>
      <c r="CR147" s="41">
        <f t="shared" si="157"/>
        <v>159623.22</v>
      </c>
      <c r="CS147" s="41">
        <f t="shared" si="157"/>
        <v>124461.02</v>
      </c>
      <c r="CT147" s="41">
        <f t="shared" si="157"/>
        <v>132432.51999999999</v>
      </c>
      <c r="CU147" s="41">
        <f t="shared" si="157"/>
        <v>127941.88</v>
      </c>
      <c r="CV147" s="41">
        <f t="shared" si="157"/>
        <v>36953.21</v>
      </c>
      <c r="CW147" s="41">
        <f t="shared" si="157"/>
        <v>108277.1</v>
      </c>
      <c r="CX147" s="41">
        <f t="shared" si="157"/>
        <v>0</v>
      </c>
      <c r="CY147" s="41">
        <f t="shared" si="157"/>
        <v>40491.040000000001</v>
      </c>
      <c r="CZ147" s="41">
        <f t="shared" si="157"/>
        <v>0</v>
      </c>
      <c r="DA147" s="41">
        <f t="shared" si="157"/>
        <v>90706.21</v>
      </c>
      <c r="DB147" s="41">
        <f t="shared" si="157"/>
        <v>89237.23</v>
      </c>
      <c r="DC147" s="41">
        <f t="shared" si="157"/>
        <v>47559.95</v>
      </c>
      <c r="DD147" s="41">
        <f t="shared" si="157"/>
        <v>93941.57</v>
      </c>
      <c r="DE147" s="41">
        <f t="shared" si="157"/>
        <v>133446.19</v>
      </c>
      <c r="DF147" s="41">
        <f t="shared" si="157"/>
        <v>0</v>
      </c>
      <c r="DG147" s="41">
        <f t="shared" si="157"/>
        <v>54463.16</v>
      </c>
      <c r="DH147" s="41">
        <f t="shared" si="157"/>
        <v>0</v>
      </c>
      <c r="DI147" s="41">
        <f t="shared" si="157"/>
        <v>0</v>
      </c>
      <c r="DJ147" s="41">
        <f t="shared" si="157"/>
        <v>0</v>
      </c>
      <c r="DK147" s="41">
        <f t="shared" si="157"/>
        <v>0</v>
      </c>
      <c r="DL147" s="41">
        <f t="shared" si="157"/>
        <v>0</v>
      </c>
      <c r="DM147" s="41">
        <f t="shared" si="157"/>
        <v>157733.01999999999</v>
      </c>
      <c r="DN147" s="41">
        <f t="shared" si="157"/>
        <v>0</v>
      </c>
      <c r="DO147" s="41">
        <f t="shared" si="157"/>
        <v>0</v>
      </c>
      <c r="DP147" s="41">
        <f t="shared" si="157"/>
        <v>64465.42</v>
      </c>
      <c r="DQ147" s="41">
        <f t="shared" si="157"/>
        <v>0</v>
      </c>
      <c r="DR147" s="41">
        <f t="shared" si="157"/>
        <v>0</v>
      </c>
      <c r="DS147" s="41">
        <f t="shared" si="157"/>
        <v>0</v>
      </c>
      <c r="DT147" s="41">
        <f t="shared" si="157"/>
        <v>185793.13</v>
      </c>
      <c r="DU147" s="41">
        <f t="shared" si="157"/>
        <v>189208.08</v>
      </c>
      <c r="DV147" s="41">
        <f t="shared" si="157"/>
        <v>95205.61</v>
      </c>
      <c r="DW147" s="41">
        <f t="shared" si="157"/>
        <v>147338.32</v>
      </c>
      <c r="DX147" s="41">
        <f t="shared" si="157"/>
        <v>91020.46</v>
      </c>
      <c r="DY147" s="41">
        <f t="shared" si="157"/>
        <v>72651.86</v>
      </c>
      <c r="DZ147" s="41">
        <f t="shared" si="157"/>
        <v>0</v>
      </c>
      <c r="EA147" s="41">
        <f t="shared" ref="EA147:FX147" si="158">ROUND(IF(EA99&lt;=459,EA120*EA138*EA134,0),2)</f>
        <v>0</v>
      </c>
      <c r="EB147" s="41">
        <f t="shared" si="158"/>
        <v>0</v>
      </c>
      <c r="EC147" s="41">
        <f t="shared" si="158"/>
        <v>99869.64</v>
      </c>
      <c r="ED147" s="41">
        <f t="shared" si="158"/>
        <v>0</v>
      </c>
      <c r="EE147" s="41">
        <f t="shared" si="158"/>
        <v>172439.77</v>
      </c>
      <c r="EF147" s="41">
        <f t="shared" si="158"/>
        <v>0</v>
      </c>
      <c r="EG147" s="41">
        <f t="shared" si="158"/>
        <v>163562.96</v>
      </c>
      <c r="EH147" s="41">
        <f t="shared" si="158"/>
        <v>91428.73</v>
      </c>
      <c r="EI147" s="41">
        <f t="shared" si="158"/>
        <v>0</v>
      </c>
      <c r="EJ147" s="41">
        <f t="shared" si="158"/>
        <v>0</v>
      </c>
      <c r="EK147" s="41">
        <f t="shared" si="158"/>
        <v>0</v>
      </c>
      <c r="EL147" s="41">
        <f t="shared" si="158"/>
        <v>0</v>
      </c>
      <c r="EM147" s="41">
        <f t="shared" si="158"/>
        <v>287885.76</v>
      </c>
      <c r="EN147" s="41">
        <f t="shared" si="158"/>
        <v>0</v>
      </c>
      <c r="EO147" s="41">
        <f t="shared" si="158"/>
        <v>152378.20000000001</v>
      </c>
      <c r="EP147" s="41">
        <f t="shared" si="158"/>
        <v>103588.6</v>
      </c>
      <c r="EQ147" s="41">
        <f t="shared" si="158"/>
        <v>0</v>
      </c>
      <c r="ER147" s="41">
        <f t="shared" si="158"/>
        <v>132050.65</v>
      </c>
      <c r="ES147" s="41">
        <f t="shared" si="158"/>
        <v>149016.01999999999</v>
      </c>
      <c r="ET147" s="41">
        <f t="shared" si="158"/>
        <v>289573.11</v>
      </c>
      <c r="EU147" s="41">
        <f t="shared" si="158"/>
        <v>0</v>
      </c>
      <c r="EV147" s="41">
        <f t="shared" si="158"/>
        <v>82175</v>
      </c>
      <c r="EW147" s="41">
        <f t="shared" si="158"/>
        <v>0</v>
      </c>
      <c r="EX147" s="41">
        <f t="shared" si="158"/>
        <v>75963.28</v>
      </c>
      <c r="EY147" s="41">
        <f t="shared" si="158"/>
        <v>0</v>
      </c>
      <c r="EZ147" s="41">
        <f t="shared" si="158"/>
        <v>102825.86</v>
      </c>
      <c r="FA147" s="41">
        <f t="shared" si="158"/>
        <v>0</v>
      </c>
      <c r="FB147" s="41">
        <f t="shared" si="158"/>
        <v>273406.03999999998</v>
      </c>
      <c r="FC147" s="41">
        <f t="shared" si="158"/>
        <v>0</v>
      </c>
      <c r="FD147" s="41">
        <f t="shared" si="158"/>
        <v>194021.71</v>
      </c>
      <c r="FE147" s="41">
        <f t="shared" si="158"/>
        <v>100379.17</v>
      </c>
      <c r="FF147" s="41">
        <f t="shared" si="158"/>
        <v>147529.48000000001</v>
      </c>
      <c r="FG147" s="41">
        <f t="shared" si="158"/>
        <v>98947</v>
      </c>
      <c r="FH147" s="41">
        <f t="shared" si="158"/>
        <v>94604.88</v>
      </c>
      <c r="FI147" s="41">
        <f t="shared" si="158"/>
        <v>0</v>
      </c>
      <c r="FJ147" s="41">
        <f t="shared" si="158"/>
        <v>0</v>
      </c>
      <c r="FK147" s="41">
        <f t="shared" si="158"/>
        <v>0</v>
      </c>
      <c r="FL147" s="41">
        <f t="shared" si="158"/>
        <v>0</v>
      </c>
      <c r="FM147" s="41">
        <f t="shared" si="158"/>
        <v>0</v>
      </c>
      <c r="FN147" s="41">
        <f t="shared" si="158"/>
        <v>0</v>
      </c>
      <c r="FO147" s="41">
        <f t="shared" si="158"/>
        <v>0</v>
      </c>
      <c r="FP147" s="41">
        <f t="shared" si="158"/>
        <v>0</v>
      </c>
      <c r="FQ147" s="41">
        <f t="shared" si="158"/>
        <v>0</v>
      </c>
      <c r="FR147" s="41">
        <f t="shared" si="158"/>
        <v>69536.149999999994</v>
      </c>
      <c r="FS147" s="41">
        <f t="shared" si="158"/>
        <v>59399.5</v>
      </c>
      <c r="FT147" s="41">
        <f t="shared" si="158"/>
        <v>53258.52</v>
      </c>
      <c r="FU147" s="41">
        <f t="shared" si="158"/>
        <v>0</v>
      </c>
      <c r="FV147" s="41">
        <f t="shared" si="158"/>
        <v>0</v>
      </c>
      <c r="FW147" s="41">
        <f t="shared" si="158"/>
        <v>106665.95</v>
      </c>
      <c r="FX147" s="41">
        <f t="shared" si="158"/>
        <v>44617.82</v>
      </c>
      <c r="FY147" s="26"/>
      <c r="FZ147" s="55"/>
      <c r="GA147" s="55"/>
      <c r="GB147" s="55"/>
      <c r="GC147" s="55"/>
      <c r="GD147" s="55"/>
      <c r="GE147" s="9"/>
    </row>
    <row r="148" spans="1:187" x14ac:dyDescent="0.2">
      <c r="A148" s="6"/>
      <c r="B148" s="13" t="s">
        <v>654</v>
      </c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41"/>
      <c r="FU148" s="41"/>
      <c r="FV148" s="41"/>
      <c r="FW148" s="41"/>
      <c r="FX148" s="41"/>
      <c r="FY148" s="41"/>
      <c r="FZ148" s="55"/>
      <c r="GA148" s="55"/>
      <c r="GB148" s="55"/>
      <c r="GC148" s="55"/>
      <c r="GD148" s="55"/>
      <c r="GE148" s="9"/>
    </row>
    <row r="149" spans="1:187" x14ac:dyDescent="0.2">
      <c r="A149" s="8" t="s">
        <v>655</v>
      </c>
      <c r="B149" s="13" t="s">
        <v>656</v>
      </c>
      <c r="C149" s="41">
        <f t="shared" ref="C149:BN149" si="159">ROUND(IF(C99&lt;=459,0,IF(C136&lt;=C14,C120*C138*C134,0)),2)</f>
        <v>0</v>
      </c>
      <c r="D149" s="41">
        <f t="shared" si="159"/>
        <v>13991510.359999999</v>
      </c>
      <c r="E149" s="41">
        <f t="shared" si="159"/>
        <v>0</v>
      </c>
      <c r="F149" s="41">
        <f t="shared" si="159"/>
        <v>6010903.6799999997</v>
      </c>
      <c r="G149" s="41">
        <f t="shared" si="159"/>
        <v>332838.71999999997</v>
      </c>
      <c r="H149" s="41">
        <f t="shared" si="159"/>
        <v>229821.62</v>
      </c>
      <c r="I149" s="41">
        <f t="shared" si="159"/>
        <v>0</v>
      </c>
      <c r="J149" s="41">
        <f t="shared" si="159"/>
        <v>0</v>
      </c>
      <c r="K149" s="41">
        <f t="shared" si="159"/>
        <v>0</v>
      </c>
      <c r="L149" s="41">
        <f t="shared" si="159"/>
        <v>0</v>
      </c>
      <c r="M149" s="41">
        <f t="shared" si="159"/>
        <v>0</v>
      </c>
      <c r="N149" s="41">
        <f t="shared" si="159"/>
        <v>13183125.039999999</v>
      </c>
      <c r="O149" s="41">
        <f t="shared" si="159"/>
        <v>2210233.44</v>
      </c>
      <c r="P149" s="41">
        <f t="shared" si="159"/>
        <v>0</v>
      </c>
      <c r="Q149" s="41">
        <f t="shared" si="159"/>
        <v>0</v>
      </c>
      <c r="R149" s="41">
        <f t="shared" si="159"/>
        <v>719399.58</v>
      </c>
      <c r="S149" s="41">
        <f t="shared" si="159"/>
        <v>0</v>
      </c>
      <c r="T149" s="41">
        <f t="shared" si="159"/>
        <v>0</v>
      </c>
      <c r="U149" s="41">
        <f t="shared" si="159"/>
        <v>0</v>
      </c>
      <c r="V149" s="41">
        <f t="shared" si="159"/>
        <v>0</v>
      </c>
      <c r="W149" s="41">
        <f t="shared" si="159"/>
        <v>0</v>
      </c>
      <c r="X149" s="41">
        <f t="shared" si="159"/>
        <v>0</v>
      </c>
      <c r="Y149" s="41">
        <f t="shared" si="159"/>
        <v>0</v>
      </c>
      <c r="Z149" s="41">
        <f t="shared" si="159"/>
        <v>0</v>
      </c>
      <c r="AA149" s="41">
        <f t="shared" si="159"/>
        <v>7468023.1200000001</v>
      </c>
      <c r="AB149" s="41">
        <f t="shared" si="159"/>
        <v>5677827.0899999999</v>
      </c>
      <c r="AC149" s="41">
        <f t="shared" si="159"/>
        <v>235068.32</v>
      </c>
      <c r="AD149" s="41">
        <f t="shared" si="159"/>
        <v>429477.77</v>
      </c>
      <c r="AE149" s="41">
        <f t="shared" si="159"/>
        <v>0</v>
      </c>
      <c r="AF149" s="41">
        <f t="shared" si="159"/>
        <v>0</v>
      </c>
      <c r="AG149" s="41">
        <f t="shared" si="159"/>
        <v>119862.63</v>
      </c>
      <c r="AH149" s="41">
        <f t="shared" si="159"/>
        <v>0</v>
      </c>
      <c r="AI149" s="41">
        <f t="shared" si="159"/>
        <v>0</v>
      </c>
      <c r="AJ149" s="41">
        <f t="shared" si="159"/>
        <v>0</v>
      </c>
      <c r="AK149" s="41">
        <f t="shared" si="159"/>
        <v>0</v>
      </c>
      <c r="AL149" s="41">
        <f t="shared" si="159"/>
        <v>0</v>
      </c>
      <c r="AM149" s="41">
        <f t="shared" si="159"/>
        <v>0</v>
      </c>
      <c r="AN149" s="41">
        <f t="shared" si="159"/>
        <v>0</v>
      </c>
      <c r="AO149" s="41">
        <f t="shared" si="159"/>
        <v>0</v>
      </c>
      <c r="AP149" s="41">
        <f t="shared" si="159"/>
        <v>0</v>
      </c>
      <c r="AQ149" s="41">
        <f t="shared" si="159"/>
        <v>0</v>
      </c>
      <c r="AR149" s="41">
        <f t="shared" si="159"/>
        <v>6605346.4900000002</v>
      </c>
      <c r="AS149" s="41">
        <f t="shared" si="159"/>
        <v>1805962.86</v>
      </c>
      <c r="AT149" s="41">
        <f t="shared" si="159"/>
        <v>364229.88</v>
      </c>
      <c r="AU149" s="41">
        <f t="shared" si="159"/>
        <v>0</v>
      </c>
      <c r="AV149" s="41">
        <f t="shared" si="159"/>
        <v>0</v>
      </c>
      <c r="AW149" s="41">
        <f t="shared" si="159"/>
        <v>0</v>
      </c>
      <c r="AX149" s="41">
        <f t="shared" si="159"/>
        <v>0</v>
      </c>
      <c r="AY149" s="41">
        <f t="shared" si="159"/>
        <v>0</v>
      </c>
      <c r="AZ149" s="41">
        <f t="shared" si="159"/>
        <v>0</v>
      </c>
      <c r="BA149" s="41">
        <f t="shared" si="159"/>
        <v>0</v>
      </c>
      <c r="BB149" s="41">
        <f t="shared" si="159"/>
        <v>2592387.9</v>
      </c>
      <c r="BC149" s="41">
        <f t="shared" si="159"/>
        <v>0</v>
      </c>
      <c r="BD149" s="41">
        <f t="shared" si="159"/>
        <v>614061.46</v>
      </c>
      <c r="BE149" s="41">
        <f t="shared" si="159"/>
        <v>414954.14</v>
      </c>
      <c r="BF149" s="41">
        <f t="shared" si="159"/>
        <v>2709226.82</v>
      </c>
      <c r="BG149" s="41">
        <f t="shared" si="159"/>
        <v>0</v>
      </c>
      <c r="BH149" s="41">
        <f t="shared" si="159"/>
        <v>155252.87</v>
      </c>
      <c r="BI149" s="41">
        <f t="shared" si="159"/>
        <v>0</v>
      </c>
      <c r="BJ149" s="41">
        <f t="shared" si="159"/>
        <v>575821.36</v>
      </c>
      <c r="BK149" s="41">
        <f t="shared" si="159"/>
        <v>6987609.5099999998</v>
      </c>
      <c r="BL149" s="41">
        <f t="shared" si="159"/>
        <v>0</v>
      </c>
      <c r="BM149" s="41">
        <f t="shared" si="159"/>
        <v>0</v>
      </c>
      <c r="BN149" s="41">
        <f t="shared" si="159"/>
        <v>0</v>
      </c>
      <c r="BO149" s="41">
        <f t="shared" ref="BO149:DZ149" si="160">ROUND(IF(BO99&lt;=459,0,IF(BO136&lt;=BO14,BO120*BO138*BO134,0)),2)</f>
        <v>0</v>
      </c>
      <c r="BP149" s="41">
        <f t="shared" si="160"/>
        <v>0</v>
      </c>
      <c r="BQ149" s="41">
        <f t="shared" si="160"/>
        <v>2004061.42</v>
      </c>
      <c r="BR149" s="41">
        <f t="shared" si="160"/>
        <v>0</v>
      </c>
      <c r="BS149" s="41">
        <f t="shared" si="160"/>
        <v>0</v>
      </c>
      <c r="BT149" s="41">
        <f t="shared" si="160"/>
        <v>145627.44</v>
      </c>
      <c r="BU149" s="41">
        <f t="shared" si="160"/>
        <v>0</v>
      </c>
      <c r="BV149" s="41">
        <f t="shared" si="160"/>
        <v>335764.35</v>
      </c>
      <c r="BW149" s="41">
        <f t="shared" si="160"/>
        <v>414384.38</v>
      </c>
      <c r="BX149" s="41">
        <f t="shared" si="160"/>
        <v>0</v>
      </c>
      <c r="BY149" s="41">
        <f t="shared" si="160"/>
        <v>0</v>
      </c>
      <c r="BZ149" s="41">
        <f t="shared" si="160"/>
        <v>0</v>
      </c>
      <c r="CA149" s="41">
        <f t="shared" si="160"/>
        <v>0</v>
      </c>
      <c r="CB149" s="41">
        <f t="shared" si="160"/>
        <v>22034682.879999999</v>
      </c>
      <c r="CC149" s="41">
        <f t="shared" si="160"/>
        <v>0</v>
      </c>
      <c r="CD149" s="41">
        <f t="shared" si="160"/>
        <v>0</v>
      </c>
      <c r="CE149" s="41">
        <f t="shared" si="160"/>
        <v>0</v>
      </c>
      <c r="CF149" s="41">
        <f t="shared" si="160"/>
        <v>0</v>
      </c>
      <c r="CG149" s="41">
        <f t="shared" si="160"/>
        <v>0</v>
      </c>
      <c r="CH149" s="41">
        <f t="shared" si="160"/>
        <v>0</v>
      </c>
      <c r="CI149" s="41">
        <f t="shared" si="160"/>
        <v>0</v>
      </c>
      <c r="CJ149" s="41">
        <f t="shared" si="160"/>
        <v>0</v>
      </c>
      <c r="CK149" s="41">
        <f t="shared" si="160"/>
        <v>1696998.03</v>
      </c>
      <c r="CL149" s="41">
        <f t="shared" si="160"/>
        <v>375632.88</v>
      </c>
      <c r="CM149" s="41">
        <f t="shared" si="160"/>
        <v>0</v>
      </c>
      <c r="CN149" s="41">
        <f t="shared" si="160"/>
        <v>7737473.9000000004</v>
      </c>
      <c r="CO149" s="41">
        <f t="shared" si="160"/>
        <v>4724637.07</v>
      </c>
      <c r="CP149" s="41">
        <f t="shared" si="160"/>
        <v>370517.59</v>
      </c>
      <c r="CQ149" s="41">
        <f t="shared" si="160"/>
        <v>0</v>
      </c>
      <c r="CR149" s="41">
        <f t="shared" si="160"/>
        <v>0</v>
      </c>
      <c r="CS149" s="41">
        <f t="shared" si="160"/>
        <v>0</v>
      </c>
      <c r="CT149" s="41">
        <f t="shared" si="160"/>
        <v>0</v>
      </c>
      <c r="CU149" s="41">
        <f t="shared" si="160"/>
        <v>0</v>
      </c>
      <c r="CV149" s="41">
        <f t="shared" si="160"/>
        <v>0</v>
      </c>
      <c r="CW149" s="41">
        <f t="shared" si="160"/>
        <v>0</v>
      </c>
      <c r="CX149" s="41">
        <f t="shared" si="160"/>
        <v>0</v>
      </c>
      <c r="CY149" s="41">
        <f t="shared" si="160"/>
        <v>0</v>
      </c>
      <c r="CZ149" s="41">
        <f t="shared" si="160"/>
        <v>0</v>
      </c>
      <c r="DA149" s="41">
        <f t="shared" si="160"/>
        <v>0</v>
      </c>
      <c r="DB149" s="41">
        <f t="shared" si="160"/>
        <v>0</v>
      </c>
      <c r="DC149" s="41">
        <f t="shared" si="160"/>
        <v>0</v>
      </c>
      <c r="DD149" s="41">
        <f t="shared" si="160"/>
        <v>0</v>
      </c>
      <c r="DE149" s="41">
        <f t="shared" si="160"/>
        <v>0</v>
      </c>
      <c r="DF149" s="41">
        <f t="shared" si="160"/>
        <v>0</v>
      </c>
      <c r="DG149" s="41">
        <f t="shared" si="160"/>
        <v>0</v>
      </c>
      <c r="DH149" s="41">
        <f t="shared" si="160"/>
        <v>0</v>
      </c>
      <c r="DI149" s="41">
        <f t="shared" si="160"/>
        <v>0</v>
      </c>
      <c r="DJ149" s="41">
        <f t="shared" si="160"/>
        <v>0</v>
      </c>
      <c r="DK149" s="41">
        <f t="shared" si="160"/>
        <v>0</v>
      </c>
      <c r="DL149" s="41">
        <f t="shared" si="160"/>
        <v>0</v>
      </c>
      <c r="DM149" s="41">
        <f t="shared" si="160"/>
        <v>0</v>
      </c>
      <c r="DN149" s="41">
        <f t="shared" si="160"/>
        <v>0</v>
      </c>
      <c r="DO149" s="41">
        <f t="shared" si="160"/>
        <v>0</v>
      </c>
      <c r="DP149" s="41">
        <f t="shared" si="160"/>
        <v>0</v>
      </c>
      <c r="DQ149" s="41">
        <f t="shared" si="160"/>
        <v>205467.86</v>
      </c>
      <c r="DR149" s="41">
        <f t="shared" si="160"/>
        <v>0</v>
      </c>
      <c r="DS149" s="41">
        <f t="shared" si="160"/>
        <v>0</v>
      </c>
      <c r="DT149" s="41">
        <f t="shared" si="160"/>
        <v>0</v>
      </c>
      <c r="DU149" s="41">
        <f t="shared" si="160"/>
        <v>0</v>
      </c>
      <c r="DV149" s="41">
        <f t="shared" si="160"/>
        <v>0</v>
      </c>
      <c r="DW149" s="41">
        <f t="shared" si="160"/>
        <v>0</v>
      </c>
      <c r="DX149" s="41">
        <f t="shared" si="160"/>
        <v>0</v>
      </c>
      <c r="DY149" s="41">
        <f t="shared" si="160"/>
        <v>0</v>
      </c>
      <c r="DZ149" s="41">
        <f t="shared" si="160"/>
        <v>163172.75</v>
      </c>
      <c r="EA149" s="41">
        <f t="shared" ref="EA149:FX149" si="161">ROUND(IF(EA99&lt;=459,0,IF(EA136&lt;=EA14,EA120*EA138*EA134,0)),2)</f>
        <v>248419.07</v>
      </c>
      <c r="EB149" s="41">
        <f t="shared" si="161"/>
        <v>0</v>
      </c>
      <c r="EC149" s="41">
        <f t="shared" si="161"/>
        <v>0</v>
      </c>
      <c r="ED149" s="41">
        <f t="shared" si="161"/>
        <v>64979.35</v>
      </c>
      <c r="EE149" s="41">
        <f t="shared" si="161"/>
        <v>0</v>
      </c>
      <c r="EF149" s="41">
        <f t="shared" si="161"/>
        <v>0</v>
      </c>
      <c r="EG149" s="41">
        <f t="shared" si="161"/>
        <v>0</v>
      </c>
      <c r="EH149" s="41">
        <f t="shared" si="161"/>
        <v>0</v>
      </c>
      <c r="EI149" s="41">
        <f t="shared" si="161"/>
        <v>0</v>
      </c>
      <c r="EJ149" s="41">
        <f t="shared" si="161"/>
        <v>0</v>
      </c>
      <c r="EK149" s="41">
        <f t="shared" si="161"/>
        <v>225772.59</v>
      </c>
      <c r="EL149" s="41">
        <f t="shared" si="161"/>
        <v>149212.31</v>
      </c>
      <c r="EM149" s="41">
        <f t="shared" si="161"/>
        <v>0</v>
      </c>
      <c r="EN149" s="41">
        <f t="shared" si="161"/>
        <v>0</v>
      </c>
      <c r="EO149" s="41">
        <f t="shared" si="161"/>
        <v>0</v>
      </c>
      <c r="EP149" s="41">
        <f t="shared" si="161"/>
        <v>0</v>
      </c>
      <c r="EQ149" s="41">
        <f t="shared" si="161"/>
        <v>359932.54</v>
      </c>
      <c r="ER149" s="41">
        <f t="shared" si="161"/>
        <v>0</v>
      </c>
      <c r="ES149" s="41">
        <f t="shared" si="161"/>
        <v>0</v>
      </c>
      <c r="ET149" s="41">
        <f t="shared" si="161"/>
        <v>0</v>
      </c>
      <c r="EU149" s="41">
        <f t="shared" si="161"/>
        <v>0</v>
      </c>
      <c r="EV149" s="41">
        <f t="shared" si="161"/>
        <v>0</v>
      </c>
      <c r="EW149" s="41">
        <f t="shared" si="161"/>
        <v>226043.7</v>
      </c>
      <c r="EX149" s="41">
        <f t="shared" si="161"/>
        <v>0</v>
      </c>
      <c r="EY149" s="41">
        <f t="shared" si="161"/>
        <v>0</v>
      </c>
      <c r="EZ149" s="41">
        <f t="shared" si="161"/>
        <v>0</v>
      </c>
      <c r="FA149" s="41">
        <f t="shared" si="161"/>
        <v>946605.59</v>
      </c>
      <c r="FB149" s="41">
        <f t="shared" si="161"/>
        <v>0</v>
      </c>
      <c r="FC149" s="41">
        <f t="shared" si="161"/>
        <v>585532.93999999994</v>
      </c>
      <c r="FD149" s="41">
        <f t="shared" si="161"/>
        <v>0</v>
      </c>
      <c r="FE149" s="41">
        <f t="shared" si="161"/>
        <v>0</v>
      </c>
      <c r="FF149" s="41">
        <f t="shared" si="161"/>
        <v>0</v>
      </c>
      <c r="FG149" s="41">
        <f t="shared" si="161"/>
        <v>0</v>
      </c>
      <c r="FH149" s="41">
        <f t="shared" si="161"/>
        <v>0</v>
      </c>
      <c r="FI149" s="41">
        <f t="shared" si="161"/>
        <v>0</v>
      </c>
      <c r="FJ149" s="41">
        <f t="shared" si="161"/>
        <v>438218.55</v>
      </c>
      <c r="FK149" s="41">
        <f t="shared" si="161"/>
        <v>842824.25</v>
      </c>
      <c r="FL149" s="41">
        <f t="shared" si="161"/>
        <v>767340.78</v>
      </c>
      <c r="FM149" s="41">
        <f t="shared" si="161"/>
        <v>817031.8</v>
      </c>
      <c r="FN149" s="41">
        <f t="shared" si="161"/>
        <v>0</v>
      </c>
      <c r="FO149" s="41">
        <f t="shared" si="161"/>
        <v>0</v>
      </c>
      <c r="FP149" s="41">
        <f t="shared" si="161"/>
        <v>0</v>
      </c>
      <c r="FQ149" s="41">
        <f t="shared" si="161"/>
        <v>0</v>
      </c>
      <c r="FR149" s="41">
        <f t="shared" si="161"/>
        <v>0</v>
      </c>
      <c r="FS149" s="41">
        <f t="shared" si="161"/>
        <v>0</v>
      </c>
      <c r="FT149" s="41">
        <f t="shared" si="161"/>
        <v>0</v>
      </c>
      <c r="FU149" s="41">
        <f t="shared" si="161"/>
        <v>0</v>
      </c>
      <c r="FV149" s="41">
        <f t="shared" si="161"/>
        <v>0</v>
      </c>
      <c r="FW149" s="41">
        <f t="shared" si="161"/>
        <v>0</v>
      </c>
      <c r="FX149" s="41">
        <f t="shared" si="161"/>
        <v>0</v>
      </c>
      <c r="FY149" s="41"/>
      <c r="FZ149" s="55"/>
      <c r="GA149" s="55"/>
      <c r="GB149" s="55"/>
      <c r="GC149" s="27"/>
      <c r="GD149" s="27"/>
      <c r="GE149" s="89"/>
    </row>
    <row r="150" spans="1:187" x14ac:dyDescent="0.2">
      <c r="A150" s="6"/>
      <c r="B150" s="13" t="s">
        <v>657</v>
      </c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55"/>
      <c r="GA150" s="55"/>
      <c r="GB150" s="55"/>
      <c r="GC150" s="55"/>
      <c r="GD150" s="55"/>
      <c r="GE150" s="9"/>
    </row>
    <row r="151" spans="1:187" x14ac:dyDescent="0.2">
      <c r="A151" s="8" t="s">
        <v>658</v>
      </c>
      <c r="B151" s="13" t="s">
        <v>659</v>
      </c>
      <c r="C151" s="15">
        <f t="shared" ref="C151:BN151" si="162">ROUND(IF((AND((C99&lt;=459),(C136&lt;=C14)))=TRUE(),0,IF((AND(C147=0,C149=0))=TRUE(),C14*C16,0)),1)</f>
        <v>2980.1</v>
      </c>
      <c r="D151" s="15">
        <f t="shared" si="162"/>
        <v>0</v>
      </c>
      <c r="E151" s="15">
        <f t="shared" si="162"/>
        <v>2389.1</v>
      </c>
      <c r="F151" s="15">
        <f t="shared" si="162"/>
        <v>0</v>
      </c>
      <c r="G151" s="15">
        <f t="shared" si="162"/>
        <v>0</v>
      </c>
      <c r="H151" s="15">
        <f t="shared" si="162"/>
        <v>0</v>
      </c>
      <c r="I151" s="15">
        <f t="shared" si="162"/>
        <v>3289.1</v>
      </c>
      <c r="J151" s="15">
        <f t="shared" si="162"/>
        <v>795.1</v>
      </c>
      <c r="K151" s="15">
        <f t="shared" si="162"/>
        <v>0</v>
      </c>
      <c r="L151" s="15">
        <f t="shared" si="162"/>
        <v>831.8</v>
      </c>
      <c r="M151" s="15">
        <f t="shared" si="162"/>
        <v>414.2</v>
      </c>
      <c r="N151" s="15">
        <f t="shared" si="162"/>
        <v>0</v>
      </c>
      <c r="O151" s="15">
        <f t="shared" si="162"/>
        <v>0</v>
      </c>
      <c r="P151" s="15">
        <f t="shared" si="162"/>
        <v>0</v>
      </c>
      <c r="Q151" s="15">
        <f t="shared" si="162"/>
        <v>13545.2</v>
      </c>
      <c r="R151" s="15">
        <f t="shared" si="162"/>
        <v>0</v>
      </c>
      <c r="S151" s="15">
        <f t="shared" si="162"/>
        <v>602.70000000000005</v>
      </c>
      <c r="T151" s="15">
        <f t="shared" si="162"/>
        <v>0</v>
      </c>
      <c r="U151" s="15">
        <f t="shared" si="162"/>
        <v>0</v>
      </c>
      <c r="V151" s="15">
        <f t="shared" si="162"/>
        <v>0</v>
      </c>
      <c r="W151" s="15">
        <f t="shared" si="162"/>
        <v>0</v>
      </c>
      <c r="X151" s="15">
        <f t="shared" si="162"/>
        <v>0</v>
      </c>
      <c r="Y151" s="15">
        <f t="shared" si="162"/>
        <v>822.1</v>
      </c>
      <c r="Z151" s="15">
        <f t="shared" si="162"/>
        <v>0</v>
      </c>
      <c r="AA151" s="15">
        <f t="shared" si="162"/>
        <v>0</v>
      </c>
      <c r="AB151" s="15">
        <f t="shared" si="162"/>
        <v>0</v>
      </c>
      <c r="AC151" s="15">
        <f t="shared" si="162"/>
        <v>0</v>
      </c>
      <c r="AD151" s="15">
        <f t="shared" si="162"/>
        <v>0</v>
      </c>
      <c r="AE151" s="15">
        <f t="shared" si="162"/>
        <v>0</v>
      </c>
      <c r="AF151" s="15">
        <f t="shared" si="162"/>
        <v>0</v>
      </c>
      <c r="AG151" s="15">
        <f t="shared" si="162"/>
        <v>0</v>
      </c>
      <c r="AH151" s="15">
        <f t="shared" si="162"/>
        <v>369.2</v>
      </c>
      <c r="AI151" s="15">
        <f t="shared" si="162"/>
        <v>0</v>
      </c>
      <c r="AJ151" s="15">
        <f t="shared" si="162"/>
        <v>0</v>
      </c>
      <c r="AK151" s="15">
        <f t="shared" si="162"/>
        <v>0</v>
      </c>
      <c r="AL151" s="15">
        <f t="shared" si="162"/>
        <v>0</v>
      </c>
      <c r="AM151" s="15">
        <f t="shared" si="162"/>
        <v>0</v>
      </c>
      <c r="AN151" s="15">
        <f t="shared" si="162"/>
        <v>0</v>
      </c>
      <c r="AO151" s="15">
        <f t="shared" si="162"/>
        <v>1633.1</v>
      </c>
      <c r="AP151" s="15">
        <f t="shared" si="162"/>
        <v>30084.400000000001</v>
      </c>
      <c r="AQ151" s="15">
        <f t="shared" si="162"/>
        <v>0</v>
      </c>
      <c r="AR151" s="15">
        <f t="shared" si="162"/>
        <v>0</v>
      </c>
      <c r="AS151" s="15">
        <f t="shared" si="162"/>
        <v>0</v>
      </c>
      <c r="AT151" s="15">
        <f t="shared" si="162"/>
        <v>0</v>
      </c>
      <c r="AU151" s="15">
        <f t="shared" si="162"/>
        <v>0</v>
      </c>
      <c r="AV151" s="15">
        <f t="shared" si="162"/>
        <v>0</v>
      </c>
      <c r="AW151" s="15">
        <f t="shared" si="162"/>
        <v>0</v>
      </c>
      <c r="AX151" s="15">
        <f t="shared" si="162"/>
        <v>0</v>
      </c>
      <c r="AY151" s="15">
        <f t="shared" si="162"/>
        <v>0</v>
      </c>
      <c r="AZ151" s="15">
        <f t="shared" si="162"/>
        <v>3993.9</v>
      </c>
      <c r="BA151" s="15">
        <f t="shared" si="162"/>
        <v>3199.1</v>
      </c>
      <c r="BB151" s="15">
        <f t="shared" si="162"/>
        <v>0</v>
      </c>
      <c r="BC151" s="15">
        <f t="shared" si="162"/>
        <v>10047.1</v>
      </c>
      <c r="BD151" s="15">
        <f t="shared" si="162"/>
        <v>0</v>
      </c>
      <c r="BE151" s="15">
        <f t="shared" si="162"/>
        <v>0</v>
      </c>
      <c r="BF151" s="15">
        <f t="shared" si="162"/>
        <v>0</v>
      </c>
      <c r="BG151" s="15">
        <f t="shared" si="162"/>
        <v>358.5</v>
      </c>
      <c r="BH151" s="15">
        <f t="shared" si="162"/>
        <v>0</v>
      </c>
      <c r="BI151" s="15">
        <f t="shared" si="162"/>
        <v>0</v>
      </c>
      <c r="BJ151" s="15">
        <f t="shared" si="162"/>
        <v>0</v>
      </c>
      <c r="BK151" s="15">
        <f t="shared" si="162"/>
        <v>0</v>
      </c>
      <c r="BL151" s="15">
        <f t="shared" si="162"/>
        <v>0</v>
      </c>
      <c r="BM151" s="15">
        <f t="shared" si="162"/>
        <v>0</v>
      </c>
      <c r="BN151" s="15">
        <f t="shared" si="162"/>
        <v>1204.8</v>
      </c>
      <c r="BO151" s="15">
        <f t="shared" ref="BO151:DZ151" si="163">ROUND(IF((AND((BO99&lt;=459),(BO136&lt;=BO14)))=TRUE(),0,IF((AND(BO147=0,BO149=0))=TRUE(),BO14*BO16,0)),1)</f>
        <v>452.6</v>
      </c>
      <c r="BP151" s="15">
        <f t="shared" si="163"/>
        <v>0</v>
      </c>
      <c r="BQ151" s="15">
        <f t="shared" si="163"/>
        <v>0</v>
      </c>
      <c r="BR151" s="15">
        <f t="shared" si="163"/>
        <v>1575.3</v>
      </c>
      <c r="BS151" s="15">
        <f t="shared" si="163"/>
        <v>421.8</v>
      </c>
      <c r="BT151" s="15">
        <f t="shared" si="163"/>
        <v>0</v>
      </c>
      <c r="BU151" s="15">
        <f t="shared" si="163"/>
        <v>0</v>
      </c>
      <c r="BV151" s="15">
        <f t="shared" si="163"/>
        <v>0</v>
      </c>
      <c r="BW151" s="15">
        <f t="shared" si="163"/>
        <v>0</v>
      </c>
      <c r="BX151" s="15">
        <f t="shared" si="163"/>
        <v>0</v>
      </c>
      <c r="BY151" s="15">
        <f t="shared" si="163"/>
        <v>172</v>
      </c>
      <c r="BZ151" s="15">
        <f t="shared" si="163"/>
        <v>0</v>
      </c>
      <c r="CA151" s="15">
        <f t="shared" si="163"/>
        <v>0</v>
      </c>
      <c r="CB151" s="15">
        <f t="shared" si="163"/>
        <v>0</v>
      </c>
      <c r="CC151" s="15">
        <f t="shared" si="163"/>
        <v>0</v>
      </c>
      <c r="CD151" s="15">
        <f t="shared" si="163"/>
        <v>0</v>
      </c>
      <c r="CE151" s="15">
        <f t="shared" si="163"/>
        <v>0</v>
      </c>
      <c r="CF151" s="15">
        <f t="shared" si="163"/>
        <v>0</v>
      </c>
      <c r="CG151" s="15">
        <f t="shared" si="163"/>
        <v>0</v>
      </c>
      <c r="CH151" s="15">
        <f t="shared" si="163"/>
        <v>0</v>
      </c>
      <c r="CI151" s="15">
        <f t="shared" si="163"/>
        <v>239.8</v>
      </c>
      <c r="CJ151" s="15">
        <f t="shared" si="163"/>
        <v>350.5</v>
      </c>
      <c r="CK151" s="15">
        <f t="shared" si="163"/>
        <v>0</v>
      </c>
      <c r="CL151" s="15">
        <f t="shared" si="163"/>
        <v>0</v>
      </c>
      <c r="CM151" s="15">
        <f t="shared" si="163"/>
        <v>250.9</v>
      </c>
      <c r="CN151" s="15">
        <f t="shared" si="163"/>
        <v>0</v>
      </c>
      <c r="CO151" s="15">
        <f t="shared" si="163"/>
        <v>0</v>
      </c>
      <c r="CP151" s="15">
        <f t="shared" si="163"/>
        <v>0</v>
      </c>
      <c r="CQ151" s="15">
        <f t="shared" si="163"/>
        <v>304.8</v>
      </c>
      <c r="CR151" s="15">
        <f t="shared" si="163"/>
        <v>0</v>
      </c>
      <c r="CS151" s="15">
        <f t="shared" si="163"/>
        <v>0</v>
      </c>
      <c r="CT151" s="15">
        <f t="shared" si="163"/>
        <v>0</v>
      </c>
      <c r="CU151" s="15">
        <f t="shared" si="163"/>
        <v>0</v>
      </c>
      <c r="CV151" s="15">
        <f t="shared" si="163"/>
        <v>0</v>
      </c>
      <c r="CW151" s="15">
        <f t="shared" si="163"/>
        <v>0</v>
      </c>
      <c r="CX151" s="15">
        <f t="shared" si="163"/>
        <v>155.69999999999999</v>
      </c>
      <c r="CY151" s="15">
        <f t="shared" si="163"/>
        <v>0</v>
      </c>
      <c r="CZ151" s="15">
        <f t="shared" si="163"/>
        <v>716.6</v>
      </c>
      <c r="DA151" s="15">
        <f t="shared" si="163"/>
        <v>0</v>
      </c>
      <c r="DB151" s="15">
        <f t="shared" si="163"/>
        <v>0</v>
      </c>
      <c r="DC151" s="15">
        <f t="shared" si="163"/>
        <v>0</v>
      </c>
      <c r="DD151" s="15">
        <f t="shared" si="163"/>
        <v>0</v>
      </c>
      <c r="DE151" s="15">
        <f t="shared" si="163"/>
        <v>0</v>
      </c>
      <c r="DF151" s="15">
        <f t="shared" si="163"/>
        <v>7613</v>
      </c>
      <c r="DG151" s="15">
        <f t="shared" si="163"/>
        <v>0</v>
      </c>
      <c r="DH151" s="15">
        <f t="shared" si="163"/>
        <v>701</v>
      </c>
      <c r="DI151" s="15">
        <f t="shared" si="163"/>
        <v>921.4</v>
      </c>
      <c r="DJ151" s="15">
        <f t="shared" si="163"/>
        <v>219.4</v>
      </c>
      <c r="DK151" s="15">
        <f t="shared" si="163"/>
        <v>160.5</v>
      </c>
      <c r="DL151" s="15">
        <f t="shared" si="163"/>
        <v>2043.1</v>
      </c>
      <c r="DM151" s="15">
        <f t="shared" si="163"/>
        <v>0</v>
      </c>
      <c r="DN151" s="15">
        <f t="shared" si="163"/>
        <v>466.1</v>
      </c>
      <c r="DO151" s="15">
        <f t="shared" si="163"/>
        <v>1128</v>
      </c>
      <c r="DP151" s="15">
        <f t="shared" si="163"/>
        <v>0</v>
      </c>
      <c r="DQ151" s="15">
        <f t="shared" si="163"/>
        <v>0</v>
      </c>
      <c r="DR151" s="15">
        <f t="shared" si="163"/>
        <v>492</v>
      </c>
      <c r="DS151" s="15">
        <f t="shared" si="163"/>
        <v>257.10000000000002</v>
      </c>
      <c r="DT151" s="15">
        <f t="shared" si="163"/>
        <v>0</v>
      </c>
      <c r="DU151" s="15">
        <f t="shared" si="163"/>
        <v>0</v>
      </c>
      <c r="DV151" s="15">
        <f t="shared" si="163"/>
        <v>0</v>
      </c>
      <c r="DW151" s="15">
        <f t="shared" si="163"/>
        <v>0</v>
      </c>
      <c r="DX151" s="15">
        <f t="shared" si="163"/>
        <v>0</v>
      </c>
      <c r="DY151" s="15">
        <f t="shared" si="163"/>
        <v>0</v>
      </c>
      <c r="DZ151" s="15">
        <f t="shared" si="163"/>
        <v>0</v>
      </c>
      <c r="EA151" s="15">
        <f t="shared" ref="EA151:FX151" si="164">ROUND(IF((AND((EA99&lt;=459),(EA136&lt;=EA14)))=TRUE(),0,IF((AND(EA147=0,EA149=0))=TRUE(),EA14*EA16,0)),1)</f>
        <v>0</v>
      </c>
      <c r="EB151" s="15">
        <f t="shared" si="164"/>
        <v>203.1</v>
      </c>
      <c r="EC151" s="15">
        <f t="shared" si="164"/>
        <v>0</v>
      </c>
      <c r="ED151" s="15">
        <f t="shared" si="164"/>
        <v>0</v>
      </c>
      <c r="EE151" s="15">
        <f t="shared" si="164"/>
        <v>0</v>
      </c>
      <c r="EF151" s="15">
        <f t="shared" si="164"/>
        <v>506.9</v>
      </c>
      <c r="EG151" s="15">
        <f t="shared" si="164"/>
        <v>0</v>
      </c>
      <c r="EH151" s="15">
        <f t="shared" si="164"/>
        <v>0</v>
      </c>
      <c r="EI151" s="15">
        <f t="shared" si="164"/>
        <v>5283.4</v>
      </c>
      <c r="EJ151" s="15">
        <f t="shared" si="164"/>
        <v>3542.3</v>
      </c>
      <c r="EK151" s="15">
        <f t="shared" si="164"/>
        <v>0</v>
      </c>
      <c r="EL151" s="15">
        <f t="shared" si="164"/>
        <v>0</v>
      </c>
      <c r="EM151" s="15">
        <f t="shared" si="164"/>
        <v>0</v>
      </c>
      <c r="EN151" s="15">
        <f t="shared" si="164"/>
        <v>383.7</v>
      </c>
      <c r="EO151" s="15">
        <f t="shared" si="164"/>
        <v>0</v>
      </c>
      <c r="EP151" s="15">
        <f t="shared" si="164"/>
        <v>0</v>
      </c>
      <c r="EQ151" s="15">
        <f t="shared" si="164"/>
        <v>0</v>
      </c>
      <c r="ER151" s="15">
        <f t="shared" si="164"/>
        <v>0</v>
      </c>
      <c r="ES151" s="15">
        <f t="shared" si="164"/>
        <v>0</v>
      </c>
      <c r="ET151" s="15">
        <f t="shared" si="164"/>
        <v>0</v>
      </c>
      <c r="EU151" s="15">
        <f t="shared" si="164"/>
        <v>194.5</v>
      </c>
      <c r="EV151" s="15">
        <f t="shared" si="164"/>
        <v>0</v>
      </c>
      <c r="EW151" s="15">
        <f t="shared" si="164"/>
        <v>0</v>
      </c>
      <c r="EX151" s="15">
        <f t="shared" si="164"/>
        <v>0</v>
      </c>
      <c r="EY151" s="15">
        <f t="shared" si="164"/>
        <v>277.8</v>
      </c>
      <c r="EZ151" s="15">
        <f t="shared" si="164"/>
        <v>0</v>
      </c>
      <c r="FA151" s="15">
        <f t="shared" si="164"/>
        <v>0</v>
      </c>
      <c r="FB151" s="15">
        <f t="shared" si="164"/>
        <v>0</v>
      </c>
      <c r="FC151" s="15">
        <f t="shared" si="164"/>
        <v>0</v>
      </c>
      <c r="FD151" s="15">
        <f t="shared" si="164"/>
        <v>0</v>
      </c>
      <c r="FE151" s="15">
        <f t="shared" si="164"/>
        <v>0</v>
      </c>
      <c r="FF151" s="15">
        <f t="shared" si="164"/>
        <v>0</v>
      </c>
      <c r="FG151" s="15">
        <f t="shared" si="164"/>
        <v>0</v>
      </c>
      <c r="FH151" s="15">
        <f t="shared" si="164"/>
        <v>0</v>
      </c>
      <c r="FI151" s="15">
        <f t="shared" si="164"/>
        <v>634.6</v>
      </c>
      <c r="FJ151" s="15">
        <f t="shared" si="164"/>
        <v>0</v>
      </c>
      <c r="FK151" s="15">
        <f t="shared" si="164"/>
        <v>0</v>
      </c>
      <c r="FL151" s="15">
        <f t="shared" si="164"/>
        <v>0</v>
      </c>
      <c r="FM151" s="15">
        <f t="shared" si="164"/>
        <v>0</v>
      </c>
      <c r="FN151" s="15">
        <f t="shared" si="164"/>
        <v>7730</v>
      </c>
      <c r="FO151" s="15">
        <f t="shared" si="164"/>
        <v>378.2</v>
      </c>
      <c r="FP151" s="15">
        <f t="shared" si="164"/>
        <v>776.1</v>
      </c>
      <c r="FQ151" s="15">
        <f t="shared" si="164"/>
        <v>326.3</v>
      </c>
      <c r="FR151" s="15">
        <f t="shared" si="164"/>
        <v>0</v>
      </c>
      <c r="FS151" s="15">
        <f t="shared" si="164"/>
        <v>0</v>
      </c>
      <c r="FT151" s="15">
        <f t="shared" si="164"/>
        <v>0</v>
      </c>
      <c r="FU151" s="15">
        <f t="shared" si="164"/>
        <v>290.3</v>
      </c>
      <c r="FV151" s="15">
        <f t="shared" si="164"/>
        <v>244.6</v>
      </c>
      <c r="FW151" s="15">
        <f t="shared" si="164"/>
        <v>0</v>
      </c>
      <c r="FX151" s="15">
        <f t="shared" si="164"/>
        <v>0</v>
      </c>
      <c r="FY151" s="41"/>
      <c r="FZ151" s="238">
        <f>SUM(C151:FX151)</f>
        <v>115972.90000000004</v>
      </c>
      <c r="GA151" s="55"/>
      <c r="GB151" s="55"/>
      <c r="GC151" s="55"/>
      <c r="GD151" s="55"/>
      <c r="GE151" s="9"/>
    </row>
    <row r="152" spans="1:187" x14ac:dyDescent="0.2">
      <c r="A152" s="6"/>
      <c r="B152" s="13" t="s">
        <v>660</v>
      </c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55"/>
      <c r="GA152" s="55"/>
      <c r="GB152" s="55"/>
      <c r="GC152" s="55"/>
      <c r="GD152" s="55"/>
      <c r="GE152" s="9"/>
    </row>
    <row r="153" spans="1:187" x14ac:dyDescent="0.2">
      <c r="A153" s="8" t="s">
        <v>661</v>
      </c>
      <c r="B153" s="13" t="s">
        <v>662</v>
      </c>
      <c r="C153" s="41">
        <f t="shared" ref="C153:BN153" si="165">ROUND(IF((AND((C99&lt;=459),(C136&lt;=C14)))=TRUE(),0,(C120*C138*C151)),2)</f>
        <v>3070076.07</v>
      </c>
      <c r="D153" s="41">
        <f t="shared" si="165"/>
        <v>0</v>
      </c>
      <c r="E153" s="41">
        <f t="shared" si="165"/>
        <v>2440749.21</v>
      </c>
      <c r="F153" s="41">
        <f t="shared" si="165"/>
        <v>0</v>
      </c>
      <c r="G153" s="41">
        <f t="shared" si="165"/>
        <v>0</v>
      </c>
      <c r="H153" s="41">
        <f t="shared" si="165"/>
        <v>0</v>
      </c>
      <c r="I153" s="41">
        <f t="shared" si="165"/>
        <v>3364103.11</v>
      </c>
      <c r="J153" s="41">
        <f t="shared" si="165"/>
        <v>776252.47</v>
      </c>
      <c r="K153" s="41">
        <f t="shared" si="165"/>
        <v>0</v>
      </c>
      <c r="L153" s="41">
        <f t="shared" si="165"/>
        <v>880648.16</v>
      </c>
      <c r="M153" s="41">
        <f t="shared" si="165"/>
        <v>460468.98</v>
      </c>
      <c r="N153" s="41">
        <f t="shared" si="165"/>
        <v>0</v>
      </c>
      <c r="O153" s="41">
        <f t="shared" si="165"/>
        <v>0</v>
      </c>
      <c r="P153" s="41">
        <f t="shared" si="165"/>
        <v>0</v>
      </c>
      <c r="Q153" s="41">
        <f t="shared" si="165"/>
        <v>14193429.779999999</v>
      </c>
      <c r="R153" s="41">
        <f t="shared" si="165"/>
        <v>0</v>
      </c>
      <c r="S153" s="41">
        <f t="shared" si="165"/>
        <v>631487.42000000004</v>
      </c>
      <c r="T153" s="41">
        <f t="shared" si="165"/>
        <v>0</v>
      </c>
      <c r="U153" s="41">
        <f t="shared" si="165"/>
        <v>0</v>
      </c>
      <c r="V153" s="41">
        <f t="shared" si="165"/>
        <v>0</v>
      </c>
      <c r="W153" s="41">
        <f t="shared" si="165"/>
        <v>0</v>
      </c>
      <c r="X153" s="41">
        <f t="shared" si="165"/>
        <v>0</v>
      </c>
      <c r="Y153" s="41">
        <f t="shared" si="165"/>
        <v>766582.75</v>
      </c>
      <c r="Z153" s="41">
        <f t="shared" si="165"/>
        <v>0</v>
      </c>
      <c r="AA153" s="41">
        <f t="shared" si="165"/>
        <v>0</v>
      </c>
      <c r="AB153" s="41">
        <f t="shared" si="165"/>
        <v>0</v>
      </c>
      <c r="AC153" s="41">
        <f t="shared" si="165"/>
        <v>0</v>
      </c>
      <c r="AD153" s="41">
        <f t="shared" si="165"/>
        <v>0</v>
      </c>
      <c r="AE153" s="41">
        <f t="shared" si="165"/>
        <v>0</v>
      </c>
      <c r="AF153" s="41">
        <f t="shared" si="165"/>
        <v>0</v>
      </c>
      <c r="AG153" s="41">
        <f t="shared" si="165"/>
        <v>0</v>
      </c>
      <c r="AH153" s="41">
        <f t="shared" si="165"/>
        <v>376099</v>
      </c>
      <c r="AI153" s="41">
        <f t="shared" si="165"/>
        <v>0</v>
      </c>
      <c r="AJ153" s="41">
        <f t="shared" si="165"/>
        <v>0</v>
      </c>
      <c r="AK153" s="41">
        <f t="shared" si="165"/>
        <v>0</v>
      </c>
      <c r="AL153" s="41">
        <f t="shared" si="165"/>
        <v>0</v>
      </c>
      <c r="AM153" s="41">
        <f t="shared" si="165"/>
        <v>0</v>
      </c>
      <c r="AN153" s="41">
        <f t="shared" si="165"/>
        <v>0</v>
      </c>
      <c r="AO153" s="41">
        <f t="shared" si="165"/>
        <v>1641253.47</v>
      </c>
      <c r="AP153" s="41">
        <f t="shared" si="165"/>
        <v>31570915.469999999</v>
      </c>
      <c r="AQ153" s="41">
        <f t="shared" si="165"/>
        <v>0</v>
      </c>
      <c r="AR153" s="41">
        <f t="shared" si="165"/>
        <v>0</v>
      </c>
      <c r="AS153" s="41">
        <f t="shared" si="165"/>
        <v>0</v>
      </c>
      <c r="AT153" s="41">
        <f t="shared" si="165"/>
        <v>0</v>
      </c>
      <c r="AU153" s="41">
        <f t="shared" si="165"/>
        <v>0</v>
      </c>
      <c r="AV153" s="41">
        <f t="shared" si="165"/>
        <v>0</v>
      </c>
      <c r="AW153" s="41">
        <f t="shared" si="165"/>
        <v>0</v>
      </c>
      <c r="AX153" s="41">
        <f t="shared" si="165"/>
        <v>0</v>
      </c>
      <c r="AY153" s="41">
        <f t="shared" si="165"/>
        <v>0</v>
      </c>
      <c r="AZ153" s="41">
        <f t="shared" si="165"/>
        <v>4061620.23</v>
      </c>
      <c r="BA153" s="41">
        <f t="shared" si="165"/>
        <v>3179020.25</v>
      </c>
      <c r="BB153" s="41">
        <f t="shared" si="165"/>
        <v>0</v>
      </c>
      <c r="BC153" s="41">
        <f t="shared" si="165"/>
        <v>10238944.869999999</v>
      </c>
      <c r="BD153" s="41">
        <f t="shared" si="165"/>
        <v>0</v>
      </c>
      <c r="BE153" s="41">
        <f t="shared" si="165"/>
        <v>0</v>
      </c>
      <c r="BF153" s="41">
        <f t="shared" si="165"/>
        <v>0</v>
      </c>
      <c r="BG153" s="41">
        <f t="shared" si="165"/>
        <v>388913.41</v>
      </c>
      <c r="BH153" s="41">
        <f t="shared" si="165"/>
        <v>0</v>
      </c>
      <c r="BI153" s="41">
        <f t="shared" si="165"/>
        <v>0</v>
      </c>
      <c r="BJ153" s="41">
        <f t="shared" si="165"/>
        <v>0</v>
      </c>
      <c r="BK153" s="41">
        <f t="shared" si="165"/>
        <v>0</v>
      </c>
      <c r="BL153" s="41">
        <f t="shared" si="165"/>
        <v>0</v>
      </c>
      <c r="BM153" s="41">
        <f t="shared" si="165"/>
        <v>0</v>
      </c>
      <c r="BN153" s="41">
        <f t="shared" si="165"/>
        <v>1180396.1200000001</v>
      </c>
      <c r="BO153" s="41">
        <f t="shared" ref="BO153:DZ153" si="166">ROUND(IF((AND((BO99&lt;=459),(BO136&lt;=BO14)))=TRUE(),0,(BO120*BO138*BO151)),2)</f>
        <v>464693.63</v>
      </c>
      <c r="BP153" s="41">
        <f t="shared" si="166"/>
        <v>0</v>
      </c>
      <c r="BQ153" s="41">
        <f t="shared" si="166"/>
        <v>0</v>
      </c>
      <c r="BR153" s="41">
        <f t="shared" si="166"/>
        <v>1598481.31</v>
      </c>
      <c r="BS153" s="41">
        <f t="shared" si="166"/>
        <v>460410.12</v>
      </c>
      <c r="BT153" s="41">
        <f t="shared" si="166"/>
        <v>0</v>
      </c>
      <c r="BU153" s="41">
        <f t="shared" si="166"/>
        <v>0</v>
      </c>
      <c r="BV153" s="41">
        <f t="shared" si="166"/>
        <v>0</v>
      </c>
      <c r="BW153" s="41">
        <f t="shared" si="166"/>
        <v>0</v>
      </c>
      <c r="BX153" s="41">
        <f t="shared" si="166"/>
        <v>0</v>
      </c>
      <c r="BY153" s="41">
        <f t="shared" si="166"/>
        <v>187838.68</v>
      </c>
      <c r="BZ153" s="41">
        <f t="shared" si="166"/>
        <v>0</v>
      </c>
      <c r="CA153" s="41">
        <f t="shared" si="166"/>
        <v>0</v>
      </c>
      <c r="CB153" s="41">
        <f t="shared" si="166"/>
        <v>0</v>
      </c>
      <c r="CC153" s="41">
        <f t="shared" si="166"/>
        <v>0</v>
      </c>
      <c r="CD153" s="41">
        <f t="shared" si="166"/>
        <v>0</v>
      </c>
      <c r="CE153" s="41">
        <f t="shared" si="166"/>
        <v>0</v>
      </c>
      <c r="CF153" s="41">
        <f t="shared" si="166"/>
        <v>0</v>
      </c>
      <c r="CG153" s="41">
        <f t="shared" si="166"/>
        <v>0</v>
      </c>
      <c r="CH153" s="41">
        <f t="shared" si="166"/>
        <v>0</v>
      </c>
      <c r="CI153" s="41">
        <f t="shared" si="166"/>
        <v>251432.73</v>
      </c>
      <c r="CJ153" s="41">
        <f t="shared" si="166"/>
        <v>379000.7</v>
      </c>
      <c r="CK153" s="41">
        <f t="shared" si="166"/>
        <v>0</v>
      </c>
      <c r="CL153" s="41">
        <f t="shared" si="166"/>
        <v>0</v>
      </c>
      <c r="CM153" s="41">
        <f t="shared" si="166"/>
        <v>286794.89</v>
      </c>
      <c r="CN153" s="41">
        <f t="shared" si="166"/>
        <v>0</v>
      </c>
      <c r="CO153" s="41">
        <f t="shared" si="166"/>
        <v>0</v>
      </c>
      <c r="CP153" s="41">
        <f t="shared" si="166"/>
        <v>0</v>
      </c>
      <c r="CQ153" s="41">
        <f t="shared" si="166"/>
        <v>324306.36</v>
      </c>
      <c r="CR153" s="41">
        <f t="shared" si="166"/>
        <v>0</v>
      </c>
      <c r="CS153" s="41">
        <f t="shared" si="166"/>
        <v>0</v>
      </c>
      <c r="CT153" s="41">
        <f t="shared" si="166"/>
        <v>0</v>
      </c>
      <c r="CU153" s="41">
        <f t="shared" si="166"/>
        <v>0</v>
      </c>
      <c r="CV153" s="41">
        <f t="shared" si="166"/>
        <v>0</v>
      </c>
      <c r="CW153" s="41">
        <f t="shared" si="166"/>
        <v>0</v>
      </c>
      <c r="CX153" s="41">
        <f t="shared" si="166"/>
        <v>178605.41</v>
      </c>
      <c r="CY153" s="41">
        <f t="shared" si="166"/>
        <v>0</v>
      </c>
      <c r="CZ153" s="41">
        <f t="shared" si="166"/>
        <v>720336.9</v>
      </c>
      <c r="DA153" s="41">
        <f t="shared" si="166"/>
        <v>0</v>
      </c>
      <c r="DB153" s="41">
        <f t="shared" si="166"/>
        <v>0</v>
      </c>
      <c r="DC153" s="41">
        <f t="shared" si="166"/>
        <v>0</v>
      </c>
      <c r="DD153" s="41">
        <f t="shared" si="166"/>
        <v>0</v>
      </c>
      <c r="DE153" s="41">
        <f t="shared" si="166"/>
        <v>0</v>
      </c>
      <c r="DF153" s="41">
        <f t="shared" si="166"/>
        <v>7390824.7999999998</v>
      </c>
      <c r="DG153" s="41">
        <f t="shared" si="166"/>
        <v>0</v>
      </c>
      <c r="DH153" s="41">
        <f t="shared" si="166"/>
        <v>692984.59</v>
      </c>
      <c r="DI153" s="41">
        <f t="shared" si="166"/>
        <v>907639.03</v>
      </c>
      <c r="DJ153" s="41">
        <f t="shared" si="166"/>
        <v>246620.64</v>
      </c>
      <c r="DK153" s="41">
        <f t="shared" si="166"/>
        <v>185256.88</v>
      </c>
      <c r="DL153" s="41">
        <f t="shared" si="166"/>
        <v>2104595.65</v>
      </c>
      <c r="DM153" s="41">
        <f t="shared" si="166"/>
        <v>0</v>
      </c>
      <c r="DN153" s="41">
        <f t="shared" si="166"/>
        <v>494747.42</v>
      </c>
      <c r="DO153" s="41">
        <f t="shared" si="166"/>
        <v>1142543.8600000001</v>
      </c>
      <c r="DP153" s="41">
        <f t="shared" si="166"/>
        <v>0</v>
      </c>
      <c r="DQ153" s="41">
        <f t="shared" si="166"/>
        <v>0</v>
      </c>
      <c r="DR153" s="41">
        <f t="shared" si="166"/>
        <v>505563.44</v>
      </c>
      <c r="DS153" s="41">
        <f t="shared" si="166"/>
        <v>277526.58</v>
      </c>
      <c r="DT153" s="41">
        <f t="shared" si="166"/>
        <v>0</v>
      </c>
      <c r="DU153" s="41">
        <f t="shared" si="166"/>
        <v>0</v>
      </c>
      <c r="DV153" s="41">
        <f t="shared" si="166"/>
        <v>0</v>
      </c>
      <c r="DW153" s="41">
        <f t="shared" si="166"/>
        <v>0</v>
      </c>
      <c r="DX153" s="41">
        <f t="shared" si="166"/>
        <v>0</v>
      </c>
      <c r="DY153" s="41">
        <f t="shared" si="166"/>
        <v>0</v>
      </c>
      <c r="DZ153" s="41">
        <f t="shared" si="166"/>
        <v>0</v>
      </c>
      <c r="EA153" s="41">
        <f t="shared" ref="EA153:FX153" si="167">ROUND(IF((AND((EA99&lt;=459),(EA136&lt;=EA14)))=TRUE(),0,(EA120*EA138*EA151)),2)</f>
        <v>0</v>
      </c>
      <c r="EB153" s="41">
        <f t="shared" si="167"/>
        <v>224476.84</v>
      </c>
      <c r="EC153" s="41">
        <f t="shared" si="167"/>
        <v>0</v>
      </c>
      <c r="ED153" s="41">
        <f t="shared" si="167"/>
        <v>0</v>
      </c>
      <c r="EE153" s="41">
        <f t="shared" si="167"/>
        <v>0</v>
      </c>
      <c r="EF153" s="41">
        <f t="shared" si="167"/>
        <v>515064.65</v>
      </c>
      <c r="EG153" s="41">
        <f t="shared" si="167"/>
        <v>0</v>
      </c>
      <c r="EH153" s="41">
        <f t="shared" si="167"/>
        <v>0</v>
      </c>
      <c r="EI153" s="41">
        <f t="shared" si="167"/>
        <v>5247434.03</v>
      </c>
      <c r="EJ153" s="41">
        <f t="shared" si="167"/>
        <v>3485453.67</v>
      </c>
      <c r="EK153" s="41">
        <f t="shared" si="167"/>
        <v>0</v>
      </c>
      <c r="EL153" s="41">
        <f t="shared" si="167"/>
        <v>0</v>
      </c>
      <c r="EM153" s="41">
        <f t="shared" si="167"/>
        <v>0</v>
      </c>
      <c r="EN153" s="41">
        <f t="shared" si="167"/>
        <v>394033.28</v>
      </c>
      <c r="EO153" s="41">
        <f t="shared" si="167"/>
        <v>0</v>
      </c>
      <c r="EP153" s="41">
        <f t="shared" si="167"/>
        <v>0</v>
      </c>
      <c r="EQ153" s="41">
        <f t="shared" si="167"/>
        <v>0</v>
      </c>
      <c r="ER153" s="41">
        <f t="shared" si="167"/>
        <v>0</v>
      </c>
      <c r="ES153" s="41">
        <f t="shared" si="167"/>
        <v>0</v>
      </c>
      <c r="ET153" s="41">
        <f t="shared" si="167"/>
        <v>0</v>
      </c>
      <c r="EU153" s="41">
        <f t="shared" si="167"/>
        <v>209505.46</v>
      </c>
      <c r="EV153" s="41">
        <f t="shared" si="167"/>
        <v>0</v>
      </c>
      <c r="EW153" s="41">
        <f t="shared" si="167"/>
        <v>0</v>
      </c>
      <c r="EX153" s="41">
        <f t="shared" si="167"/>
        <v>0</v>
      </c>
      <c r="EY153" s="41">
        <f t="shared" si="167"/>
        <v>296057.96000000002</v>
      </c>
      <c r="EZ153" s="41">
        <f t="shared" si="167"/>
        <v>0</v>
      </c>
      <c r="FA153" s="41">
        <f t="shared" si="167"/>
        <v>0</v>
      </c>
      <c r="FB153" s="41">
        <f t="shared" si="167"/>
        <v>0</v>
      </c>
      <c r="FC153" s="41">
        <f t="shared" si="167"/>
        <v>0</v>
      </c>
      <c r="FD153" s="41">
        <f t="shared" si="167"/>
        <v>0</v>
      </c>
      <c r="FE153" s="41">
        <f t="shared" si="167"/>
        <v>0</v>
      </c>
      <c r="FF153" s="41">
        <f t="shared" si="167"/>
        <v>0</v>
      </c>
      <c r="FG153" s="41">
        <f t="shared" si="167"/>
        <v>0</v>
      </c>
      <c r="FH153" s="41">
        <f t="shared" si="167"/>
        <v>0</v>
      </c>
      <c r="FI153" s="41">
        <f t="shared" si="167"/>
        <v>654344.03</v>
      </c>
      <c r="FJ153" s="41">
        <f t="shared" si="167"/>
        <v>0</v>
      </c>
      <c r="FK153" s="41">
        <f t="shared" si="167"/>
        <v>0</v>
      </c>
      <c r="FL153" s="41">
        <f t="shared" si="167"/>
        <v>0</v>
      </c>
      <c r="FM153" s="41">
        <f t="shared" si="167"/>
        <v>0</v>
      </c>
      <c r="FN153" s="41">
        <f t="shared" si="167"/>
        <v>7737095.7699999996</v>
      </c>
      <c r="FO153" s="41">
        <f t="shared" si="167"/>
        <v>403813.33</v>
      </c>
      <c r="FP153" s="41">
        <f t="shared" si="167"/>
        <v>802142.9</v>
      </c>
      <c r="FQ153" s="41">
        <f t="shared" si="167"/>
        <v>351992.81</v>
      </c>
      <c r="FR153" s="41">
        <f t="shared" si="167"/>
        <v>0</v>
      </c>
      <c r="FS153" s="41">
        <f t="shared" si="167"/>
        <v>0</v>
      </c>
      <c r="FT153" s="41">
        <f t="shared" si="167"/>
        <v>0</v>
      </c>
      <c r="FU153" s="41">
        <f t="shared" si="167"/>
        <v>325181.90999999997</v>
      </c>
      <c r="FV153" s="41">
        <f t="shared" si="167"/>
        <v>270328.34999999998</v>
      </c>
      <c r="FW153" s="41">
        <f t="shared" si="167"/>
        <v>0</v>
      </c>
      <c r="FX153" s="41">
        <f t="shared" si="167"/>
        <v>0</v>
      </c>
      <c r="FY153" s="15"/>
      <c r="FZ153" s="238">
        <f>SUM(C153:FX153)</f>
        <v>118938089.38000003</v>
      </c>
      <c r="GA153" s="55"/>
      <c r="GB153" s="55"/>
      <c r="GC153" s="55"/>
      <c r="GD153" s="55"/>
      <c r="GE153" s="9"/>
    </row>
    <row r="154" spans="1:187" x14ac:dyDescent="0.2">
      <c r="A154" s="6"/>
      <c r="B154" s="13" t="s">
        <v>663</v>
      </c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55"/>
      <c r="GA154" s="55"/>
      <c r="GB154" s="55"/>
      <c r="GC154" s="55"/>
      <c r="GD154" s="55"/>
      <c r="GE154" s="9"/>
    </row>
    <row r="155" spans="1:187" x14ac:dyDescent="0.2">
      <c r="A155" s="8" t="s">
        <v>664</v>
      </c>
      <c r="B155" s="13" t="s">
        <v>665</v>
      </c>
      <c r="C155" s="41">
        <f t="shared" ref="C155:BN155" si="168">ROUND(IF((AND((C99&lt;=459),(C136&lt;=C14)))=TRUE(),0,IF(C153=0,0,C120*C145*(C134-C151))),2)</f>
        <v>1844533.04</v>
      </c>
      <c r="D155" s="41">
        <f t="shared" si="168"/>
        <v>0</v>
      </c>
      <c r="E155" s="41">
        <f t="shared" si="168"/>
        <v>4411034.16</v>
      </c>
      <c r="F155" s="41">
        <f t="shared" si="168"/>
        <v>0</v>
      </c>
      <c r="G155" s="41">
        <f t="shared" si="168"/>
        <v>0</v>
      </c>
      <c r="H155" s="41">
        <f t="shared" si="168"/>
        <v>0</v>
      </c>
      <c r="I155" s="41">
        <f t="shared" si="168"/>
        <v>5278248.99</v>
      </c>
      <c r="J155" s="41">
        <f t="shared" si="168"/>
        <v>1268734.92</v>
      </c>
      <c r="K155" s="41">
        <f t="shared" si="168"/>
        <v>0</v>
      </c>
      <c r="L155" s="41">
        <f t="shared" si="168"/>
        <v>880264.2</v>
      </c>
      <c r="M155" s="41">
        <f t="shared" si="168"/>
        <v>1449450.63</v>
      </c>
      <c r="N155" s="41">
        <f t="shared" si="168"/>
        <v>0</v>
      </c>
      <c r="O155" s="41">
        <f t="shared" si="168"/>
        <v>0</v>
      </c>
      <c r="P155" s="41">
        <f t="shared" si="168"/>
        <v>0</v>
      </c>
      <c r="Q155" s="41">
        <f t="shared" si="168"/>
        <v>25059984.109999999</v>
      </c>
      <c r="R155" s="41">
        <f t="shared" si="168"/>
        <v>0</v>
      </c>
      <c r="S155" s="41">
        <f t="shared" si="168"/>
        <v>266275.19</v>
      </c>
      <c r="T155" s="41">
        <f t="shared" si="168"/>
        <v>0</v>
      </c>
      <c r="U155" s="41">
        <f t="shared" si="168"/>
        <v>0</v>
      </c>
      <c r="V155" s="41">
        <f t="shared" si="168"/>
        <v>0</v>
      </c>
      <c r="W155" s="41">
        <f t="shared" si="168"/>
        <v>0</v>
      </c>
      <c r="X155" s="41">
        <f t="shared" si="168"/>
        <v>0</v>
      </c>
      <c r="Y155" s="41">
        <f t="shared" si="168"/>
        <v>1251089.97</v>
      </c>
      <c r="Z155" s="41">
        <f t="shared" si="168"/>
        <v>0</v>
      </c>
      <c r="AA155" s="41">
        <f t="shared" si="168"/>
        <v>0</v>
      </c>
      <c r="AB155" s="41">
        <f t="shared" si="168"/>
        <v>0</v>
      </c>
      <c r="AC155" s="41">
        <f t="shared" si="168"/>
        <v>0</v>
      </c>
      <c r="AD155" s="41">
        <f t="shared" si="168"/>
        <v>0</v>
      </c>
      <c r="AE155" s="41">
        <f t="shared" si="168"/>
        <v>0</v>
      </c>
      <c r="AF155" s="41">
        <f t="shared" si="168"/>
        <v>0</v>
      </c>
      <c r="AG155" s="41">
        <f t="shared" si="168"/>
        <v>0</v>
      </c>
      <c r="AH155" s="41">
        <f t="shared" si="168"/>
        <v>212660.96</v>
      </c>
      <c r="AI155" s="41">
        <f t="shared" si="168"/>
        <v>0</v>
      </c>
      <c r="AJ155" s="41">
        <f t="shared" si="168"/>
        <v>0</v>
      </c>
      <c r="AK155" s="41">
        <f t="shared" si="168"/>
        <v>0</v>
      </c>
      <c r="AL155" s="41">
        <f t="shared" si="168"/>
        <v>0</v>
      </c>
      <c r="AM155" s="41">
        <f t="shared" si="168"/>
        <v>0</v>
      </c>
      <c r="AN155" s="41">
        <f t="shared" si="168"/>
        <v>0</v>
      </c>
      <c r="AO155" s="41">
        <f t="shared" si="168"/>
        <v>816679.63</v>
      </c>
      <c r="AP155" s="41">
        <f t="shared" si="168"/>
        <v>28267794.550000001</v>
      </c>
      <c r="AQ155" s="41">
        <f t="shared" si="168"/>
        <v>0</v>
      </c>
      <c r="AR155" s="41">
        <f t="shared" si="168"/>
        <v>0</v>
      </c>
      <c r="AS155" s="41">
        <f t="shared" si="168"/>
        <v>0</v>
      </c>
      <c r="AT155" s="41">
        <f t="shared" si="168"/>
        <v>0</v>
      </c>
      <c r="AU155" s="41">
        <f t="shared" si="168"/>
        <v>0</v>
      </c>
      <c r="AV155" s="41">
        <f t="shared" si="168"/>
        <v>0</v>
      </c>
      <c r="AW155" s="41">
        <f t="shared" si="168"/>
        <v>0</v>
      </c>
      <c r="AX155" s="41">
        <f t="shared" si="168"/>
        <v>0</v>
      </c>
      <c r="AY155" s="41">
        <f t="shared" si="168"/>
        <v>0</v>
      </c>
      <c r="AZ155" s="41">
        <f t="shared" si="168"/>
        <v>7090981.4000000004</v>
      </c>
      <c r="BA155" s="41">
        <f t="shared" si="168"/>
        <v>136386.45000000001</v>
      </c>
      <c r="BB155" s="41">
        <f t="shared" si="168"/>
        <v>0</v>
      </c>
      <c r="BC155" s="41">
        <f t="shared" si="168"/>
        <v>5438197.5700000003</v>
      </c>
      <c r="BD155" s="41">
        <f t="shared" si="168"/>
        <v>0</v>
      </c>
      <c r="BE155" s="41">
        <f t="shared" si="168"/>
        <v>0</v>
      </c>
      <c r="BF155" s="41">
        <f t="shared" si="168"/>
        <v>0</v>
      </c>
      <c r="BG155" s="41">
        <f t="shared" si="168"/>
        <v>215656.19</v>
      </c>
      <c r="BH155" s="41">
        <f t="shared" si="168"/>
        <v>0</v>
      </c>
      <c r="BI155" s="41">
        <f t="shared" si="168"/>
        <v>0</v>
      </c>
      <c r="BJ155" s="41">
        <f t="shared" si="168"/>
        <v>0</v>
      </c>
      <c r="BK155" s="41">
        <f t="shared" si="168"/>
        <v>0</v>
      </c>
      <c r="BL155" s="41">
        <f t="shared" si="168"/>
        <v>0</v>
      </c>
      <c r="BM155" s="41">
        <f t="shared" si="168"/>
        <v>0</v>
      </c>
      <c r="BN155" s="41">
        <f t="shared" si="168"/>
        <v>772010.87</v>
      </c>
      <c r="BO155" s="41">
        <f t="shared" ref="BO155:DZ155" si="169">ROUND(IF((AND((BO99&lt;=459),(BO136&lt;=BO14)))=TRUE(),0,IF(BO153=0,0,BO120*BO145*(BO134-BO151))),2)</f>
        <v>188113.14</v>
      </c>
      <c r="BP155" s="41">
        <f t="shared" si="169"/>
        <v>0</v>
      </c>
      <c r="BQ155" s="41">
        <f t="shared" si="169"/>
        <v>0</v>
      </c>
      <c r="BR155" s="41">
        <f t="shared" si="169"/>
        <v>124514.38</v>
      </c>
      <c r="BS155" s="41">
        <f t="shared" si="169"/>
        <v>253177.54</v>
      </c>
      <c r="BT155" s="41">
        <f t="shared" si="169"/>
        <v>0</v>
      </c>
      <c r="BU155" s="41">
        <f t="shared" si="169"/>
        <v>0</v>
      </c>
      <c r="BV155" s="41">
        <f t="shared" si="169"/>
        <v>0</v>
      </c>
      <c r="BW155" s="41">
        <f t="shared" si="169"/>
        <v>0</v>
      </c>
      <c r="BX155" s="41">
        <f t="shared" si="169"/>
        <v>0</v>
      </c>
      <c r="BY155" s="41">
        <f t="shared" si="169"/>
        <v>476773.06</v>
      </c>
      <c r="BZ155" s="41">
        <f t="shared" si="169"/>
        <v>0</v>
      </c>
      <c r="CA155" s="41">
        <f t="shared" si="169"/>
        <v>0</v>
      </c>
      <c r="CB155" s="41">
        <f t="shared" si="169"/>
        <v>0</v>
      </c>
      <c r="CC155" s="41">
        <f t="shared" si="169"/>
        <v>0</v>
      </c>
      <c r="CD155" s="41">
        <f t="shared" si="169"/>
        <v>0</v>
      </c>
      <c r="CE155" s="41">
        <f t="shared" si="169"/>
        <v>0</v>
      </c>
      <c r="CF155" s="41">
        <f t="shared" si="169"/>
        <v>0</v>
      </c>
      <c r="CG155" s="41">
        <f t="shared" si="169"/>
        <v>0</v>
      </c>
      <c r="CH155" s="41">
        <f t="shared" si="169"/>
        <v>0</v>
      </c>
      <c r="CI155" s="41">
        <f t="shared" si="169"/>
        <v>200102.65</v>
      </c>
      <c r="CJ155" s="41">
        <f t="shared" si="169"/>
        <v>29803.1</v>
      </c>
      <c r="CK155" s="41">
        <f t="shared" si="169"/>
        <v>0</v>
      </c>
      <c r="CL155" s="41">
        <f t="shared" si="169"/>
        <v>0</v>
      </c>
      <c r="CM155" s="41">
        <f t="shared" si="169"/>
        <v>178532.39</v>
      </c>
      <c r="CN155" s="41">
        <f t="shared" si="169"/>
        <v>0</v>
      </c>
      <c r="CO155" s="41">
        <f t="shared" si="169"/>
        <v>0</v>
      </c>
      <c r="CP155" s="41">
        <f t="shared" si="169"/>
        <v>0</v>
      </c>
      <c r="CQ155" s="41">
        <f t="shared" si="169"/>
        <v>392589.9</v>
      </c>
      <c r="CR155" s="41">
        <f t="shared" si="169"/>
        <v>0</v>
      </c>
      <c r="CS155" s="41">
        <f t="shared" si="169"/>
        <v>0</v>
      </c>
      <c r="CT155" s="41">
        <f t="shared" si="169"/>
        <v>0</v>
      </c>
      <c r="CU155" s="41">
        <f t="shared" si="169"/>
        <v>0</v>
      </c>
      <c r="CV155" s="41">
        <f t="shared" si="169"/>
        <v>0</v>
      </c>
      <c r="CW155" s="41">
        <f t="shared" si="169"/>
        <v>0</v>
      </c>
      <c r="CX155" s="41">
        <f t="shared" si="169"/>
        <v>44325</v>
      </c>
      <c r="CY155" s="41">
        <f t="shared" si="169"/>
        <v>0</v>
      </c>
      <c r="CZ155" s="41">
        <f t="shared" si="169"/>
        <v>191929.01</v>
      </c>
      <c r="DA155" s="41">
        <f t="shared" si="169"/>
        <v>0</v>
      </c>
      <c r="DB155" s="41">
        <f t="shared" si="169"/>
        <v>0</v>
      </c>
      <c r="DC155" s="41">
        <f t="shared" si="169"/>
        <v>0</v>
      </c>
      <c r="DD155" s="41">
        <f t="shared" si="169"/>
        <v>0</v>
      </c>
      <c r="DE155" s="41">
        <f t="shared" si="169"/>
        <v>0</v>
      </c>
      <c r="DF155" s="41">
        <f t="shared" si="169"/>
        <v>508298.4</v>
      </c>
      <c r="DG155" s="41">
        <f t="shared" si="169"/>
        <v>0</v>
      </c>
      <c r="DH155" s="41">
        <f t="shared" si="169"/>
        <v>27478.83</v>
      </c>
      <c r="DI155" s="41">
        <f t="shared" si="169"/>
        <v>868451.98</v>
      </c>
      <c r="DJ155" s="41">
        <f t="shared" si="169"/>
        <v>25694.33</v>
      </c>
      <c r="DK155" s="41">
        <f t="shared" si="169"/>
        <v>86531.12</v>
      </c>
      <c r="DL155" s="41">
        <f t="shared" si="169"/>
        <v>464452.93</v>
      </c>
      <c r="DM155" s="41">
        <f t="shared" si="169"/>
        <v>0</v>
      </c>
      <c r="DN155" s="41">
        <f t="shared" si="169"/>
        <v>224797.65</v>
      </c>
      <c r="DO155" s="41">
        <f t="shared" si="169"/>
        <v>1387927.36</v>
      </c>
      <c r="DP155" s="41">
        <f t="shared" si="169"/>
        <v>0</v>
      </c>
      <c r="DQ155" s="41">
        <f t="shared" si="169"/>
        <v>0</v>
      </c>
      <c r="DR155" s="41">
        <f t="shared" si="169"/>
        <v>1126615.1499999999</v>
      </c>
      <c r="DS155" s="41">
        <f t="shared" si="169"/>
        <v>481421</v>
      </c>
      <c r="DT155" s="41">
        <f t="shared" si="169"/>
        <v>0</v>
      </c>
      <c r="DU155" s="41">
        <f t="shared" si="169"/>
        <v>0</v>
      </c>
      <c r="DV155" s="41">
        <f t="shared" si="169"/>
        <v>0</v>
      </c>
      <c r="DW155" s="41">
        <f t="shared" si="169"/>
        <v>0</v>
      </c>
      <c r="DX155" s="41">
        <f t="shared" si="169"/>
        <v>0</v>
      </c>
      <c r="DY155" s="41">
        <f t="shared" si="169"/>
        <v>0</v>
      </c>
      <c r="DZ155" s="41">
        <f t="shared" si="169"/>
        <v>0</v>
      </c>
      <c r="EA155" s="41">
        <f t="shared" ref="EA155:FX155" si="170">ROUND(IF((AND((EA99&lt;=459),(EA136&lt;=EA14)))=TRUE(),0,IF(EA153=0,0,EA120*EA145*(EA134-EA151))),2)</f>
        <v>0</v>
      </c>
      <c r="EB155" s="41">
        <f t="shared" si="170"/>
        <v>138771.67000000001</v>
      </c>
      <c r="EC155" s="41">
        <f t="shared" si="170"/>
        <v>0</v>
      </c>
      <c r="ED155" s="41">
        <f t="shared" si="170"/>
        <v>0</v>
      </c>
      <c r="EE155" s="41">
        <f t="shared" si="170"/>
        <v>0</v>
      </c>
      <c r="EF155" s="41">
        <f t="shared" si="170"/>
        <v>694615.85</v>
      </c>
      <c r="EG155" s="41">
        <f t="shared" si="170"/>
        <v>0</v>
      </c>
      <c r="EH155" s="41">
        <f t="shared" si="170"/>
        <v>0</v>
      </c>
      <c r="EI155" s="41">
        <f t="shared" si="170"/>
        <v>10834335.359999999</v>
      </c>
      <c r="EJ155" s="41">
        <f t="shared" si="170"/>
        <v>414386.28</v>
      </c>
      <c r="EK155" s="41">
        <f t="shared" si="170"/>
        <v>0</v>
      </c>
      <c r="EL155" s="41">
        <f t="shared" si="170"/>
        <v>0</v>
      </c>
      <c r="EM155" s="41">
        <f t="shared" si="170"/>
        <v>0</v>
      </c>
      <c r="EN155" s="41">
        <f t="shared" si="170"/>
        <v>511744</v>
      </c>
      <c r="EO155" s="41">
        <f t="shared" si="170"/>
        <v>0</v>
      </c>
      <c r="EP155" s="41">
        <f t="shared" si="170"/>
        <v>0</v>
      </c>
      <c r="EQ155" s="41">
        <f t="shared" si="170"/>
        <v>0</v>
      </c>
      <c r="ER155" s="41">
        <f t="shared" si="170"/>
        <v>0</v>
      </c>
      <c r="ES155" s="41">
        <f t="shared" si="170"/>
        <v>0</v>
      </c>
      <c r="ET155" s="41">
        <f t="shared" si="170"/>
        <v>0</v>
      </c>
      <c r="EU155" s="41">
        <f t="shared" si="170"/>
        <v>664893.4</v>
      </c>
      <c r="EV155" s="41">
        <f t="shared" si="170"/>
        <v>0</v>
      </c>
      <c r="EW155" s="41">
        <f t="shared" si="170"/>
        <v>0</v>
      </c>
      <c r="EX155" s="41">
        <f t="shared" si="170"/>
        <v>0</v>
      </c>
      <c r="EY155" s="41">
        <f t="shared" si="170"/>
        <v>128267.27</v>
      </c>
      <c r="EZ155" s="41">
        <f t="shared" si="170"/>
        <v>0</v>
      </c>
      <c r="FA155" s="41">
        <f t="shared" si="170"/>
        <v>0</v>
      </c>
      <c r="FB155" s="41">
        <f t="shared" si="170"/>
        <v>0</v>
      </c>
      <c r="FC155" s="41">
        <f t="shared" si="170"/>
        <v>0</v>
      </c>
      <c r="FD155" s="41">
        <f t="shared" si="170"/>
        <v>0</v>
      </c>
      <c r="FE155" s="41">
        <f t="shared" si="170"/>
        <v>0</v>
      </c>
      <c r="FF155" s="41">
        <f t="shared" si="170"/>
        <v>0</v>
      </c>
      <c r="FG155" s="41">
        <f t="shared" si="170"/>
        <v>0</v>
      </c>
      <c r="FH155" s="41">
        <f t="shared" si="170"/>
        <v>0</v>
      </c>
      <c r="FI155" s="41">
        <f t="shared" si="170"/>
        <v>317136.37</v>
      </c>
      <c r="FJ155" s="41">
        <f t="shared" si="170"/>
        <v>0</v>
      </c>
      <c r="FK155" s="41">
        <f t="shared" si="170"/>
        <v>0</v>
      </c>
      <c r="FL155" s="41">
        <f t="shared" si="170"/>
        <v>0</v>
      </c>
      <c r="FM155" s="41">
        <f t="shared" si="170"/>
        <v>0</v>
      </c>
      <c r="FN155" s="41">
        <f t="shared" si="170"/>
        <v>5438019.2599999998</v>
      </c>
      <c r="FO155" s="41">
        <f t="shared" si="170"/>
        <v>40999.72</v>
      </c>
      <c r="FP155" s="41">
        <f t="shared" si="170"/>
        <v>558427.61</v>
      </c>
      <c r="FQ155" s="41">
        <f t="shared" si="170"/>
        <v>32329.02</v>
      </c>
      <c r="FR155" s="41">
        <f t="shared" si="170"/>
        <v>0</v>
      </c>
      <c r="FS155" s="41">
        <f t="shared" si="170"/>
        <v>0</v>
      </c>
      <c r="FT155" s="41">
        <f t="shared" si="170"/>
        <v>0</v>
      </c>
      <c r="FU155" s="41">
        <f t="shared" si="170"/>
        <v>271777.25</v>
      </c>
      <c r="FV155" s="41">
        <f t="shared" si="170"/>
        <v>44859.48</v>
      </c>
      <c r="FW155" s="41">
        <f t="shared" si="170"/>
        <v>0</v>
      </c>
      <c r="FX155" s="41">
        <f t="shared" si="170"/>
        <v>0</v>
      </c>
      <c r="FY155" s="41"/>
      <c r="FZ155" s="238">
        <f>SUM(C155:FX155)</f>
        <v>112032074.29000007</v>
      </c>
      <c r="GA155" s="16"/>
      <c r="GB155" s="16"/>
      <c r="GC155" s="55"/>
      <c r="GD155" s="55"/>
      <c r="GE155" s="9"/>
    </row>
    <row r="156" spans="1:187" x14ac:dyDescent="0.2">
      <c r="A156" s="6"/>
      <c r="B156" s="13" t="s">
        <v>666</v>
      </c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41"/>
      <c r="FU156" s="41"/>
      <c r="FV156" s="41"/>
      <c r="FW156" s="41"/>
      <c r="FX156" s="41"/>
      <c r="FY156" s="41"/>
      <c r="FZ156" s="55"/>
      <c r="GA156" s="55"/>
      <c r="GB156" s="55"/>
      <c r="GC156" s="55"/>
      <c r="GD156" s="55"/>
      <c r="GE156" s="9"/>
    </row>
    <row r="157" spans="1:187" x14ac:dyDescent="0.2">
      <c r="A157" s="8" t="s">
        <v>667</v>
      </c>
      <c r="B157" s="13" t="s">
        <v>668</v>
      </c>
      <c r="C157" s="41">
        <f t="shared" ref="C157:BN157" si="171">ROUND(IF((AND((C99&lt;=459),(C136&lt;=C14)))=TRUE(),0,+C153+C155),2)</f>
        <v>4914609.1100000003</v>
      </c>
      <c r="D157" s="41">
        <f t="shared" si="171"/>
        <v>0</v>
      </c>
      <c r="E157" s="41">
        <f t="shared" si="171"/>
        <v>6851783.3700000001</v>
      </c>
      <c r="F157" s="41">
        <f t="shared" si="171"/>
        <v>0</v>
      </c>
      <c r="G157" s="41">
        <f t="shared" si="171"/>
        <v>0</v>
      </c>
      <c r="H157" s="41">
        <f t="shared" si="171"/>
        <v>0</v>
      </c>
      <c r="I157" s="41">
        <f t="shared" si="171"/>
        <v>8642352.0999999996</v>
      </c>
      <c r="J157" s="41">
        <f t="shared" si="171"/>
        <v>2044987.39</v>
      </c>
      <c r="K157" s="41">
        <f t="shared" si="171"/>
        <v>0</v>
      </c>
      <c r="L157" s="41">
        <f t="shared" si="171"/>
        <v>1760912.36</v>
      </c>
      <c r="M157" s="41">
        <f t="shared" si="171"/>
        <v>1909919.61</v>
      </c>
      <c r="N157" s="41">
        <f t="shared" si="171"/>
        <v>0</v>
      </c>
      <c r="O157" s="41">
        <f t="shared" si="171"/>
        <v>0</v>
      </c>
      <c r="P157" s="41">
        <f t="shared" si="171"/>
        <v>0</v>
      </c>
      <c r="Q157" s="41">
        <f t="shared" si="171"/>
        <v>39253413.890000001</v>
      </c>
      <c r="R157" s="41">
        <f t="shared" si="171"/>
        <v>0</v>
      </c>
      <c r="S157" s="41">
        <f t="shared" si="171"/>
        <v>897762.61</v>
      </c>
      <c r="T157" s="41">
        <f t="shared" si="171"/>
        <v>0</v>
      </c>
      <c r="U157" s="41">
        <f t="shared" si="171"/>
        <v>0</v>
      </c>
      <c r="V157" s="41">
        <f t="shared" si="171"/>
        <v>0</v>
      </c>
      <c r="W157" s="41">
        <f t="shared" si="171"/>
        <v>0</v>
      </c>
      <c r="X157" s="41">
        <f t="shared" si="171"/>
        <v>0</v>
      </c>
      <c r="Y157" s="41">
        <f t="shared" si="171"/>
        <v>2017672.72</v>
      </c>
      <c r="Z157" s="41">
        <f t="shared" si="171"/>
        <v>0</v>
      </c>
      <c r="AA157" s="41">
        <f t="shared" si="171"/>
        <v>0</v>
      </c>
      <c r="AB157" s="41">
        <f t="shared" si="171"/>
        <v>0</v>
      </c>
      <c r="AC157" s="41">
        <f t="shared" si="171"/>
        <v>0</v>
      </c>
      <c r="AD157" s="41">
        <f t="shared" si="171"/>
        <v>0</v>
      </c>
      <c r="AE157" s="41">
        <f t="shared" si="171"/>
        <v>0</v>
      </c>
      <c r="AF157" s="41">
        <f t="shared" si="171"/>
        <v>0</v>
      </c>
      <c r="AG157" s="41">
        <f t="shared" si="171"/>
        <v>0</v>
      </c>
      <c r="AH157" s="41">
        <f t="shared" si="171"/>
        <v>588759.96</v>
      </c>
      <c r="AI157" s="41">
        <f t="shared" si="171"/>
        <v>0</v>
      </c>
      <c r="AJ157" s="41">
        <f t="shared" si="171"/>
        <v>0</v>
      </c>
      <c r="AK157" s="41">
        <f t="shared" si="171"/>
        <v>0</v>
      </c>
      <c r="AL157" s="41">
        <f t="shared" si="171"/>
        <v>0</v>
      </c>
      <c r="AM157" s="41">
        <f t="shared" si="171"/>
        <v>0</v>
      </c>
      <c r="AN157" s="41">
        <f t="shared" si="171"/>
        <v>0</v>
      </c>
      <c r="AO157" s="41">
        <f t="shared" si="171"/>
        <v>2457933.1</v>
      </c>
      <c r="AP157" s="41">
        <f t="shared" si="171"/>
        <v>59838710.020000003</v>
      </c>
      <c r="AQ157" s="41">
        <f t="shared" si="171"/>
        <v>0</v>
      </c>
      <c r="AR157" s="41">
        <f t="shared" si="171"/>
        <v>0</v>
      </c>
      <c r="AS157" s="41">
        <f t="shared" si="171"/>
        <v>0</v>
      </c>
      <c r="AT157" s="41">
        <f t="shared" si="171"/>
        <v>0</v>
      </c>
      <c r="AU157" s="41">
        <f t="shared" si="171"/>
        <v>0</v>
      </c>
      <c r="AV157" s="41">
        <f t="shared" si="171"/>
        <v>0</v>
      </c>
      <c r="AW157" s="41">
        <f t="shared" si="171"/>
        <v>0</v>
      </c>
      <c r="AX157" s="41">
        <f t="shared" si="171"/>
        <v>0</v>
      </c>
      <c r="AY157" s="41">
        <f t="shared" si="171"/>
        <v>0</v>
      </c>
      <c r="AZ157" s="41">
        <f t="shared" si="171"/>
        <v>11152601.630000001</v>
      </c>
      <c r="BA157" s="41">
        <f t="shared" si="171"/>
        <v>3315406.7</v>
      </c>
      <c r="BB157" s="41">
        <f t="shared" si="171"/>
        <v>0</v>
      </c>
      <c r="BC157" s="41">
        <f t="shared" si="171"/>
        <v>15677142.439999999</v>
      </c>
      <c r="BD157" s="41">
        <f t="shared" si="171"/>
        <v>0</v>
      </c>
      <c r="BE157" s="41">
        <f t="shared" si="171"/>
        <v>0</v>
      </c>
      <c r="BF157" s="41">
        <f t="shared" si="171"/>
        <v>0</v>
      </c>
      <c r="BG157" s="41">
        <f t="shared" si="171"/>
        <v>604569.59999999998</v>
      </c>
      <c r="BH157" s="41">
        <f t="shared" si="171"/>
        <v>0</v>
      </c>
      <c r="BI157" s="41">
        <f t="shared" si="171"/>
        <v>0</v>
      </c>
      <c r="BJ157" s="41">
        <f t="shared" si="171"/>
        <v>0</v>
      </c>
      <c r="BK157" s="41">
        <f t="shared" si="171"/>
        <v>0</v>
      </c>
      <c r="BL157" s="41">
        <f t="shared" si="171"/>
        <v>0</v>
      </c>
      <c r="BM157" s="41">
        <f t="shared" si="171"/>
        <v>0</v>
      </c>
      <c r="BN157" s="41">
        <f t="shared" si="171"/>
        <v>1952406.99</v>
      </c>
      <c r="BO157" s="41">
        <f t="shared" ref="BO157:DZ157" si="172">ROUND(IF((AND((BO99&lt;=459),(BO136&lt;=BO14)))=TRUE(),0,+BO153+BO155),2)</f>
        <v>652806.77</v>
      </c>
      <c r="BP157" s="41">
        <f t="shared" si="172"/>
        <v>0</v>
      </c>
      <c r="BQ157" s="41">
        <f t="shared" si="172"/>
        <v>0</v>
      </c>
      <c r="BR157" s="41">
        <f t="shared" si="172"/>
        <v>1722995.69</v>
      </c>
      <c r="BS157" s="41">
        <f t="shared" si="172"/>
        <v>713587.66</v>
      </c>
      <c r="BT157" s="41">
        <f t="shared" si="172"/>
        <v>0</v>
      </c>
      <c r="BU157" s="41">
        <f t="shared" si="172"/>
        <v>0</v>
      </c>
      <c r="BV157" s="41">
        <f t="shared" si="172"/>
        <v>0</v>
      </c>
      <c r="BW157" s="41">
        <f t="shared" si="172"/>
        <v>0</v>
      </c>
      <c r="BX157" s="41">
        <f t="shared" si="172"/>
        <v>0</v>
      </c>
      <c r="BY157" s="41">
        <f t="shared" si="172"/>
        <v>664611.74</v>
      </c>
      <c r="BZ157" s="41">
        <f t="shared" si="172"/>
        <v>0</v>
      </c>
      <c r="CA157" s="41">
        <f t="shared" si="172"/>
        <v>0</v>
      </c>
      <c r="CB157" s="41">
        <f t="shared" si="172"/>
        <v>0</v>
      </c>
      <c r="CC157" s="41">
        <f t="shared" si="172"/>
        <v>0</v>
      </c>
      <c r="CD157" s="41">
        <f t="shared" si="172"/>
        <v>0</v>
      </c>
      <c r="CE157" s="41">
        <f t="shared" si="172"/>
        <v>0</v>
      </c>
      <c r="CF157" s="41">
        <f t="shared" si="172"/>
        <v>0</v>
      </c>
      <c r="CG157" s="41">
        <f t="shared" si="172"/>
        <v>0</v>
      </c>
      <c r="CH157" s="41">
        <f t="shared" si="172"/>
        <v>0</v>
      </c>
      <c r="CI157" s="41">
        <f t="shared" si="172"/>
        <v>451535.38</v>
      </c>
      <c r="CJ157" s="41">
        <f t="shared" si="172"/>
        <v>408803.8</v>
      </c>
      <c r="CK157" s="41">
        <f t="shared" si="172"/>
        <v>0</v>
      </c>
      <c r="CL157" s="41">
        <f t="shared" si="172"/>
        <v>0</v>
      </c>
      <c r="CM157" s="41">
        <f t="shared" si="172"/>
        <v>465327.28</v>
      </c>
      <c r="CN157" s="41">
        <f t="shared" si="172"/>
        <v>0</v>
      </c>
      <c r="CO157" s="41">
        <f t="shared" si="172"/>
        <v>0</v>
      </c>
      <c r="CP157" s="41">
        <f t="shared" si="172"/>
        <v>0</v>
      </c>
      <c r="CQ157" s="41">
        <f t="shared" si="172"/>
        <v>716896.26</v>
      </c>
      <c r="CR157" s="41">
        <f t="shared" si="172"/>
        <v>0</v>
      </c>
      <c r="CS157" s="41">
        <f t="shared" si="172"/>
        <v>0</v>
      </c>
      <c r="CT157" s="41">
        <f t="shared" si="172"/>
        <v>0</v>
      </c>
      <c r="CU157" s="41">
        <f t="shared" si="172"/>
        <v>0</v>
      </c>
      <c r="CV157" s="41">
        <f t="shared" si="172"/>
        <v>0</v>
      </c>
      <c r="CW157" s="41">
        <f t="shared" si="172"/>
        <v>0</v>
      </c>
      <c r="CX157" s="41">
        <f t="shared" si="172"/>
        <v>222930.41</v>
      </c>
      <c r="CY157" s="41">
        <f t="shared" si="172"/>
        <v>0</v>
      </c>
      <c r="CZ157" s="41">
        <f t="shared" si="172"/>
        <v>912265.91</v>
      </c>
      <c r="DA157" s="41">
        <f t="shared" si="172"/>
        <v>0</v>
      </c>
      <c r="DB157" s="41">
        <f t="shared" si="172"/>
        <v>0</v>
      </c>
      <c r="DC157" s="41">
        <f t="shared" si="172"/>
        <v>0</v>
      </c>
      <c r="DD157" s="41">
        <f t="shared" si="172"/>
        <v>0</v>
      </c>
      <c r="DE157" s="41">
        <f t="shared" si="172"/>
        <v>0</v>
      </c>
      <c r="DF157" s="41">
        <f t="shared" si="172"/>
        <v>7899123.2000000002</v>
      </c>
      <c r="DG157" s="41">
        <f t="shared" si="172"/>
        <v>0</v>
      </c>
      <c r="DH157" s="41">
        <f t="shared" si="172"/>
        <v>720463.42</v>
      </c>
      <c r="DI157" s="41">
        <f t="shared" si="172"/>
        <v>1776091.01</v>
      </c>
      <c r="DJ157" s="41">
        <f t="shared" si="172"/>
        <v>272314.96999999997</v>
      </c>
      <c r="DK157" s="41">
        <f t="shared" si="172"/>
        <v>271788</v>
      </c>
      <c r="DL157" s="41">
        <f t="shared" si="172"/>
        <v>2569048.58</v>
      </c>
      <c r="DM157" s="41">
        <f t="shared" si="172"/>
        <v>0</v>
      </c>
      <c r="DN157" s="41">
        <f t="shared" si="172"/>
        <v>719545.07</v>
      </c>
      <c r="DO157" s="41">
        <f t="shared" si="172"/>
        <v>2530471.2200000002</v>
      </c>
      <c r="DP157" s="41">
        <f t="shared" si="172"/>
        <v>0</v>
      </c>
      <c r="DQ157" s="41">
        <f t="shared" si="172"/>
        <v>0</v>
      </c>
      <c r="DR157" s="41">
        <f t="shared" si="172"/>
        <v>1632178.59</v>
      </c>
      <c r="DS157" s="41">
        <f t="shared" si="172"/>
        <v>758947.58</v>
      </c>
      <c r="DT157" s="41">
        <f t="shared" si="172"/>
        <v>0</v>
      </c>
      <c r="DU157" s="41">
        <f t="shared" si="172"/>
        <v>0</v>
      </c>
      <c r="DV157" s="41">
        <f t="shared" si="172"/>
        <v>0</v>
      </c>
      <c r="DW157" s="41">
        <f t="shared" si="172"/>
        <v>0</v>
      </c>
      <c r="DX157" s="41">
        <f t="shared" si="172"/>
        <v>0</v>
      </c>
      <c r="DY157" s="41">
        <f t="shared" si="172"/>
        <v>0</v>
      </c>
      <c r="DZ157" s="41">
        <f t="shared" si="172"/>
        <v>0</v>
      </c>
      <c r="EA157" s="41">
        <f t="shared" ref="EA157:FX157" si="173">ROUND(IF((AND((EA99&lt;=459),(EA136&lt;=EA14)))=TRUE(),0,+EA153+EA155),2)</f>
        <v>0</v>
      </c>
      <c r="EB157" s="41">
        <f t="shared" si="173"/>
        <v>363248.51</v>
      </c>
      <c r="EC157" s="41">
        <f t="shared" si="173"/>
        <v>0</v>
      </c>
      <c r="ED157" s="41">
        <f t="shared" si="173"/>
        <v>0</v>
      </c>
      <c r="EE157" s="41">
        <f t="shared" si="173"/>
        <v>0</v>
      </c>
      <c r="EF157" s="41">
        <f t="shared" si="173"/>
        <v>1209680.5</v>
      </c>
      <c r="EG157" s="41">
        <f t="shared" si="173"/>
        <v>0</v>
      </c>
      <c r="EH157" s="41">
        <f t="shared" si="173"/>
        <v>0</v>
      </c>
      <c r="EI157" s="41">
        <f t="shared" si="173"/>
        <v>16081769.390000001</v>
      </c>
      <c r="EJ157" s="41">
        <f t="shared" si="173"/>
        <v>3899839.95</v>
      </c>
      <c r="EK157" s="41">
        <f t="shared" si="173"/>
        <v>0</v>
      </c>
      <c r="EL157" s="41">
        <f t="shared" si="173"/>
        <v>0</v>
      </c>
      <c r="EM157" s="41">
        <f t="shared" si="173"/>
        <v>0</v>
      </c>
      <c r="EN157" s="41">
        <f t="shared" si="173"/>
        <v>905777.28</v>
      </c>
      <c r="EO157" s="41">
        <f t="shared" si="173"/>
        <v>0</v>
      </c>
      <c r="EP157" s="41">
        <f t="shared" si="173"/>
        <v>0</v>
      </c>
      <c r="EQ157" s="41">
        <f t="shared" si="173"/>
        <v>0</v>
      </c>
      <c r="ER157" s="41">
        <f t="shared" si="173"/>
        <v>0</v>
      </c>
      <c r="ES157" s="41">
        <f t="shared" si="173"/>
        <v>0</v>
      </c>
      <c r="ET157" s="41">
        <f t="shared" si="173"/>
        <v>0</v>
      </c>
      <c r="EU157" s="41">
        <f t="shared" si="173"/>
        <v>874398.86</v>
      </c>
      <c r="EV157" s="41">
        <f t="shared" si="173"/>
        <v>0</v>
      </c>
      <c r="EW157" s="41">
        <f t="shared" si="173"/>
        <v>0</v>
      </c>
      <c r="EX157" s="41">
        <f t="shared" si="173"/>
        <v>0</v>
      </c>
      <c r="EY157" s="41">
        <f t="shared" si="173"/>
        <v>424325.23</v>
      </c>
      <c r="EZ157" s="41">
        <f t="shared" si="173"/>
        <v>0</v>
      </c>
      <c r="FA157" s="41">
        <f t="shared" si="173"/>
        <v>0</v>
      </c>
      <c r="FB157" s="41">
        <f t="shared" si="173"/>
        <v>0</v>
      </c>
      <c r="FC157" s="41">
        <f t="shared" si="173"/>
        <v>0</v>
      </c>
      <c r="FD157" s="41">
        <f t="shared" si="173"/>
        <v>0</v>
      </c>
      <c r="FE157" s="41">
        <f t="shared" si="173"/>
        <v>0</v>
      </c>
      <c r="FF157" s="41">
        <f t="shared" si="173"/>
        <v>0</v>
      </c>
      <c r="FG157" s="41">
        <f t="shared" si="173"/>
        <v>0</v>
      </c>
      <c r="FH157" s="41">
        <f t="shared" si="173"/>
        <v>0</v>
      </c>
      <c r="FI157" s="41">
        <f t="shared" si="173"/>
        <v>971480.4</v>
      </c>
      <c r="FJ157" s="41">
        <f t="shared" si="173"/>
        <v>0</v>
      </c>
      <c r="FK157" s="41">
        <f t="shared" si="173"/>
        <v>0</v>
      </c>
      <c r="FL157" s="41">
        <f t="shared" si="173"/>
        <v>0</v>
      </c>
      <c r="FM157" s="41">
        <f t="shared" si="173"/>
        <v>0</v>
      </c>
      <c r="FN157" s="41">
        <f t="shared" si="173"/>
        <v>13175115.029999999</v>
      </c>
      <c r="FO157" s="41">
        <f t="shared" si="173"/>
        <v>444813.05</v>
      </c>
      <c r="FP157" s="41">
        <f t="shared" si="173"/>
        <v>1360570.51</v>
      </c>
      <c r="FQ157" s="41">
        <f t="shared" si="173"/>
        <v>384321.83</v>
      </c>
      <c r="FR157" s="41">
        <f t="shared" si="173"/>
        <v>0</v>
      </c>
      <c r="FS157" s="41">
        <f t="shared" si="173"/>
        <v>0</v>
      </c>
      <c r="FT157" s="41">
        <f t="shared" si="173"/>
        <v>0</v>
      </c>
      <c r="FU157" s="41">
        <f t="shared" si="173"/>
        <v>596959.16</v>
      </c>
      <c r="FV157" s="41">
        <f t="shared" si="173"/>
        <v>315187.83</v>
      </c>
      <c r="FW157" s="41">
        <f t="shared" si="173"/>
        <v>0</v>
      </c>
      <c r="FX157" s="41">
        <f t="shared" si="173"/>
        <v>0</v>
      </c>
      <c r="FY157" s="41"/>
      <c r="FZ157" s="238">
        <f>SUM(C157:FX157)</f>
        <v>230970163.66999999</v>
      </c>
      <c r="GA157" s="9"/>
      <c r="GB157" s="9"/>
      <c r="GC157" s="55"/>
      <c r="GD157" s="55"/>
      <c r="GE157" s="9"/>
    </row>
    <row r="158" spans="1:187" x14ac:dyDescent="0.2">
      <c r="A158" s="6"/>
      <c r="B158" s="13" t="s">
        <v>669</v>
      </c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/>
      <c r="FV158" s="41"/>
      <c r="FW158" s="41"/>
      <c r="FX158" s="41"/>
      <c r="FY158" s="41"/>
      <c r="FZ158" s="55"/>
      <c r="GA158" s="55"/>
      <c r="GB158" s="55"/>
      <c r="GC158" s="55"/>
      <c r="GD158" s="55"/>
      <c r="GE158" s="9"/>
    </row>
    <row r="159" spans="1:187" x14ac:dyDescent="0.2">
      <c r="A159" s="8" t="s">
        <v>670</v>
      </c>
      <c r="B159" s="13" t="s">
        <v>671</v>
      </c>
      <c r="C159" s="41">
        <f t="shared" ref="C159:BN159" si="174">MAX(C147,C149,C157)</f>
        <v>4914609.1100000003</v>
      </c>
      <c r="D159" s="41">
        <f t="shared" si="174"/>
        <v>13991510.359999999</v>
      </c>
      <c r="E159" s="41">
        <f t="shared" si="174"/>
        <v>6851783.3700000001</v>
      </c>
      <c r="F159" s="41">
        <f t="shared" si="174"/>
        <v>6010903.6799999997</v>
      </c>
      <c r="G159" s="41">
        <f t="shared" si="174"/>
        <v>332838.71999999997</v>
      </c>
      <c r="H159" s="41">
        <f t="shared" si="174"/>
        <v>229821.62</v>
      </c>
      <c r="I159" s="41">
        <f t="shared" si="174"/>
        <v>8642352.0999999996</v>
      </c>
      <c r="J159" s="41">
        <f t="shared" si="174"/>
        <v>2044987.39</v>
      </c>
      <c r="K159" s="41">
        <f t="shared" si="174"/>
        <v>181481.8</v>
      </c>
      <c r="L159" s="41">
        <f t="shared" si="174"/>
        <v>1760912.36</v>
      </c>
      <c r="M159" s="41">
        <f t="shared" si="174"/>
        <v>1909919.61</v>
      </c>
      <c r="N159" s="41">
        <f t="shared" si="174"/>
        <v>13183125.039999999</v>
      </c>
      <c r="O159" s="41">
        <f t="shared" si="174"/>
        <v>2210233.44</v>
      </c>
      <c r="P159" s="41">
        <f t="shared" si="174"/>
        <v>143500.20000000001</v>
      </c>
      <c r="Q159" s="41">
        <f t="shared" si="174"/>
        <v>39253413.890000001</v>
      </c>
      <c r="R159" s="41">
        <f t="shared" si="174"/>
        <v>719399.58</v>
      </c>
      <c r="S159" s="41">
        <f t="shared" si="174"/>
        <v>897762.61</v>
      </c>
      <c r="T159" s="41">
        <f t="shared" si="174"/>
        <v>99406.74</v>
      </c>
      <c r="U159" s="41">
        <f t="shared" si="174"/>
        <v>65528.06</v>
      </c>
      <c r="V159" s="41">
        <f t="shared" si="174"/>
        <v>164325.57999999999</v>
      </c>
      <c r="W159" s="41">
        <f t="shared" si="174"/>
        <v>76386.7</v>
      </c>
      <c r="X159" s="41">
        <f t="shared" si="174"/>
        <v>40187.56</v>
      </c>
      <c r="Y159" s="41">
        <f t="shared" si="174"/>
        <v>2017672.72</v>
      </c>
      <c r="Z159" s="41">
        <f t="shared" si="174"/>
        <v>116759.03999999999</v>
      </c>
      <c r="AA159" s="41">
        <f t="shared" si="174"/>
        <v>7468023.1200000001</v>
      </c>
      <c r="AB159" s="41">
        <f t="shared" si="174"/>
        <v>5677827.0899999999</v>
      </c>
      <c r="AC159" s="41">
        <f t="shared" si="174"/>
        <v>235068.32</v>
      </c>
      <c r="AD159" s="41">
        <f t="shared" si="174"/>
        <v>429477.77</v>
      </c>
      <c r="AE159" s="41">
        <f t="shared" si="174"/>
        <v>67058.77</v>
      </c>
      <c r="AF159" s="41">
        <f t="shared" si="174"/>
        <v>67309.600000000006</v>
      </c>
      <c r="AG159" s="41">
        <f t="shared" si="174"/>
        <v>119862.63</v>
      </c>
      <c r="AH159" s="41">
        <f t="shared" si="174"/>
        <v>588759.96</v>
      </c>
      <c r="AI159" s="41">
        <f t="shared" si="174"/>
        <v>166990.82999999999</v>
      </c>
      <c r="AJ159" s="41">
        <f t="shared" si="174"/>
        <v>170223.21</v>
      </c>
      <c r="AK159" s="41">
        <f t="shared" si="174"/>
        <v>220942.55</v>
      </c>
      <c r="AL159" s="41">
        <f t="shared" si="174"/>
        <v>264480.11</v>
      </c>
      <c r="AM159" s="41">
        <f t="shared" si="174"/>
        <v>336884.29</v>
      </c>
      <c r="AN159" s="41">
        <f t="shared" si="174"/>
        <v>223281.33</v>
      </c>
      <c r="AO159" s="41">
        <f t="shared" si="174"/>
        <v>2457933.1</v>
      </c>
      <c r="AP159" s="41">
        <f t="shared" si="174"/>
        <v>59838710.020000003</v>
      </c>
      <c r="AQ159" s="41">
        <f t="shared" si="174"/>
        <v>130782.07</v>
      </c>
      <c r="AR159" s="41">
        <f t="shared" si="174"/>
        <v>6605346.4900000002</v>
      </c>
      <c r="AS159" s="41">
        <f t="shared" si="174"/>
        <v>1805962.86</v>
      </c>
      <c r="AT159" s="41">
        <f t="shared" si="174"/>
        <v>364229.88</v>
      </c>
      <c r="AU159" s="41">
        <f t="shared" si="174"/>
        <v>95606.31</v>
      </c>
      <c r="AV159" s="41">
        <f t="shared" si="174"/>
        <v>169389.65</v>
      </c>
      <c r="AW159" s="41">
        <f t="shared" si="174"/>
        <v>105447.23</v>
      </c>
      <c r="AX159" s="41">
        <f t="shared" si="174"/>
        <v>45433.27</v>
      </c>
      <c r="AY159" s="41">
        <f t="shared" si="174"/>
        <v>192557.02</v>
      </c>
      <c r="AZ159" s="41">
        <f t="shared" si="174"/>
        <v>11152601.630000001</v>
      </c>
      <c r="BA159" s="41">
        <f t="shared" si="174"/>
        <v>3315406.7</v>
      </c>
      <c r="BB159" s="41">
        <f t="shared" si="174"/>
        <v>2592387.9</v>
      </c>
      <c r="BC159" s="41">
        <f t="shared" si="174"/>
        <v>15677142.439999999</v>
      </c>
      <c r="BD159" s="41">
        <f t="shared" si="174"/>
        <v>614061.46</v>
      </c>
      <c r="BE159" s="41">
        <f t="shared" si="174"/>
        <v>414954.14</v>
      </c>
      <c r="BF159" s="41">
        <f t="shared" si="174"/>
        <v>2709226.82</v>
      </c>
      <c r="BG159" s="41">
        <f t="shared" si="174"/>
        <v>604569.59999999998</v>
      </c>
      <c r="BH159" s="41">
        <f t="shared" si="174"/>
        <v>155252.87</v>
      </c>
      <c r="BI159" s="41">
        <f t="shared" si="174"/>
        <v>150535.67000000001</v>
      </c>
      <c r="BJ159" s="41">
        <f t="shared" si="174"/>
        <v>575821.36</v>
      </c>
      <c r="BK159" s="41">
        <f t="shared" si="174"/>
        <v>6987609.5099999998</v>
      </c>
      <c r="BL159" s="41">
        <f t="shared" si="174"/>
        <v>179865.64</v>
      </c>
      <c r="BM159" s="41">
        <f t="shared" si="174"/>
        <v>143412.85</v>
      </c>
      <c r="BN159" s="41">
        <f t="shared" si="174"/>
        <v>1952406.99</v>
      </c>
      <c r="BO159" s="41">
        <f t="shared" ref="BO159:DZ159" si="175">MAX(BO147,BO149,BO157)</f>
        <v>652806.77</v>
      </c>
      <c r="BP159" s="41">
        <f t="shared" si="175"/>
        <v>145835.76</v>
      </c>
      <c r="BQ159" s="41">
        <f t="shared" si="175"/>
        <v>2004061.42</v>
      </c>
      <c r="BR159" s="41">
        <f t="shared" si="175"/>
        <v>1722995.69</v>
      </c>
      <c r="BS159" s="41">
        <f t="shared" si="175"/>
        <v>713587.66</v>
      </c>
      <c r="BT159" s="41">
        <f t="shared" si="175"/>
        <v>145627.44</v>
      </c>
      <c r="BU159" s="41">
        <f t="shared" si="175"/>
        <v>134946.29</v>
      </c>
      <c r="BV159" s="41">
        <f t="shared" si="175"/>
        <v>335764.35</v>
      </c>
      <c r="BW159" s="41">
        <f t="shared" si="175"/>
        <v>414384.38</v>
      </c>
      <c r="BX159" s="41">
        <f t="shared" si="175"/>
        <v>35925.61</v>
      </c>
      <c r="BY159" s="41">
        <f t="shared" si="175"/>
        <v>664611.74</v>
      </c>
      <c r="BZ159" s="41">
        <f t="shared" si="175"/>
        <v>157307.81</v>
      </c>
      <c r="CA159" s="41">
        <f t="shared" si="175"/>
        <v>109368.68</v>
      </c>
      <c r="CB159" s="41">
        <f t="shared" si="175"/>
        <v>22034682.879999999</v>
      </c>
      <c r="CC159" s="41">
        <f t="shared" si="175"/>
        <v>119124.86</v>
      </c>
      <c r="CD159" s="41">
        <f t="shared" si="175"/>
        <v>66268.820000000007</v>
      </c>
      <c r="CE159" s="41">
        <f t="shared" si="175"/>
        <v>91003.18</v>
      </c>
      <c r="CF159" s="41">
        <f t="shared" si="175"/>
        <v>85554.240000000005</v>
      </c>
      <c r="CG159" s="41">
        <f t="shared" si="175"/>
        <v>109097.19</v>
      </c>
      <c r="CH159" s="41">
        <f t="shared" si="175"/>
        <v>109881</v>
      </c>
      <c r="CI159" s="41">
        <f t="shared" si="175"/>
        <v>451535.38</v>
      </c>
      <c r="CJ159" s="41">
        <f t="shared" si="175"/>
        <v>408803.8</v>
      </c>
      <c r="CK159" s="41">
        <f t="shared" si="175"/>
        <v>1696998.03</v>
      </c>
      <c r="CL159" s="41">
        <f t="shared" si="175"/>
        <v>375632.88</v>
      </c>
      <c r="CM159" s="41">
        <f t="shared" si="175"/>
        <v>465327.28</v>
      </c>
      <c r="CN159" s="41">
        <f t="shared" si="175"/>
        <v>7737473.9000000004</v>
      </c>
      <c r="CO159" s="41">
        <f t="shared" si="175"/>
        <v>4724637.07</v>
      </c>
      <c r="CP159" s="41">
        <f t="shared" si="175"/>
        <v>370517.59</v>
      </c>
      <c r="CQ159" s="41">
        <f t="shared" si="175"/>
        <v>716896.26</v>
      </c>
      <c r="CR159" s="41">
        <f t="shared" si="175"/>
        <v>159623.22</v>
      </c>
      <c r="CS159" s="41">
        <f t="shared" si="175"/>
        <v>124461.02</v>
      </c>
      <c r="CT159" s="41">
        <f t="shared" si="175"/>
        <v>132432.51999999999</v>
      </c>
      <c r="CU159" s="41">
        <f t="shared" si="175"/>
        <v>127941.88</v>
      </c>
      <c r="CV159" s="41">
        <f t="shared" si="175"/>
        <v>36953.21</v>
      </c>
      <c r="CW159" s="41">
        <f t="shared" si="175"/>
        <v>108277.1</v>
      </c>
      <c r="CX159" s="41">
        <f t="shared" si="175"/>
        <v>222930.41</v>
      </c>
      <c r="CY159" s="41">
        <f t="shared" si="175"/>
        <v>40491.040000000001</v>
      </c>
      <c r="CZ159" s="41">
        <f t="shared" si="175"/>
        <v>912265.91</v>
      </c>
      <c r="DA159" s="41">
        <f t="shared" si="175"/>
        <v>90706.21</v>
      </c>
      <c r="DB159" s="41">
        <f t="shared" si="175"/>
        <v>89237.23</v>
      </c>
      <c r="DC159" s="41">
        <f t="shared" si="175"/>
        <v>47559.95</v>
      </c>
      <c r="DD159" s="41">
        <f t="shared" si="175"/>
        <v>93941.57</v>
      </c>
      <c r="DE159" s="41">
        <f t="shared" si="175"/>
        <v>133446.19</v>
      </c>
      <c r="DF159" s="41">
        <f t="shared" si="175"/>
        <v>7899123.2000000002</v>
      </c>
      <c r="DG159" s="41">
        <f t="shared" si="175"/>
        <v>54463.16</v>
      </c>
      <c r="DH159" s="41">
        <f t="shared" si="175"/>
        <v>720463.42</v>
      </c>
      <c r="DI159" s="41">
        <f t="shared" si="175"/>
        <v>1776091.01</v>
      </c>
      <c r="DJ159" s="41">
        <f t="shared" si="175"/>
        <v>272314.96999999997</v>
      </c>
      <c r="DK159" s="41">
        <f t="shared" si="175"/>
        <v>271788</v>
      </c>
      <c r="DL159" s="41">
        <f t="shared" si="175"/>
        <v>2569048.58</v>
      </c>
      <c r="DM159" s="41">
        <f t="shared" si="175"/>
        <v>157733.01999999999</v>
      </c>
      <c r="DN159" s="41">
        <f t="shared" si="175"/>
        <v>719545.07</v>
      </c>
      <c r="DO159" s="41">
        <f t="shared" si="175"/>
        <v>2530471.2200000002</v>
      </c>
      <c r="DP159" s="41">
        <f t="shared" si="175"/>
        <v>64465.42</v>
      </c>
      <c r="DQ159" s="41">
        <f t="shared" si="175"/>
        <v>205467.86</v>
      </c>
      <c r="DR159" s="41">
        <f t="shared" si="175"/>
        <v>1632178.59</v>
      </c>
      <c r="DS159" s="41">
        <f t="shared" si="175"/>
        <v>758947.58</v>
      </c>
      <c r="DT159" s="41">
        <f t="shared" si="175"/>
        <v>185793.13</v>
      </c>
      <c r="DU159" s="41">
        <f t="shared" si="175"/>
        <v>189208.08</v>
      </c>
      <c r="DV159" s="41">
        <f t="shared" si="175"/>
        <v>95205.61</v>
      </c>
      <c r="DW159" s="41">
        <f t="shared" si="175"/>
        <v>147338.32</v>
      </c>
      <c r="DX159" s="41">
        <f t="shared" si="175"/>
        <v>91020.46</v>
      </c>
      <c r="DY159" s="41">
        <f t="shared" si="175"/>
        <v>72651.86</v>
      </c>
      <c r="DZ159" s="41">
        <f t="shared" si="175"/>
        <v>163172.75</v>
      </c>
      <c r="EA159" s="41">
        <f t="shared" ref="EA159:FX159" si="176">MAX(EA147,EA149,EA157)</f>
        <v>248419.07</v>
      </c>
      <c r="EB159" s="41">
        <f t="shared" si="176"/>
        <v>363248.51</v>
      </c>
      <c r="EC159" s="41">
        <f t="shared" si="176"/>
        <v>99869.64</v>
      </c>
      <c r="ED159" s="41">
        <f t="shared" si="176"/>
        <v>64979.35</v>
      </c>
      <c r="EE159" s="41">
        <f t="shared" si="176"/>
        <v>172439.77</v>
      </c>
      <c r="EF159" s="41">
        <f t="shared" si="176"/>
        <v>1209680.5</v>
      </c>
      <c r="EG159" s="41">
        <f t="shared" si="176"/>
        <v>163562.96</v>
      </c>
      <c r="EH159" s="41">
        <f t="shared" si="176"/>
        <v>91428.73</v>
      </c>
      <c r="EI159" s="41">
        <f t="shared" si="176"/>
        <v>16081769.390000001</v>
      </c>
      <c r="EJ159" s="41">
        <f t="shared" si="176"/>
        <v>3899839.95</v>
      </c>
      <c r="EK159" s="41">
        <f t="shared" si="176"/>
        <v>225772.59</v>
      </c>
      <c r="EL159" s="41">
        <f t="shared" si="176"/>
        <v>149212.31</v>
      </c>
      <c r="EM159" s="41">
        <f t="shared" si="176"/>
        <v>287885.76</v>
      </c>
      <c r="EN159" s="41">
        <f t="shared" si="176"/>
        <v>905777.28</v>
      </c>
      <c r="EO159" s="41">
        <f t="shared" si="176"/>
        <v>152378.20000000001</v>
      </c>
      <c r="EP159" s="41">
        <f t="shared" si="176"/>
        <v>103588.6</v>
      </c>
      <c r="EQ159" s="41">
        <f t="shared" si="176"/>
        <v>359932.54</v>
      </c>
      <c r="ER159" s="41">
        <f t="shared" si="176"/>
        <v>132050.65</v>
      </c>
      <c r="ES159" s="41">
        <f t="shared" si="176"/>
        <v>149016.01999999999</v>
      </c>
      <c r="ET159" s="41">
        <f t="shared" si="176"/>
        <v>289573.11</v>
      </c>
      <c r="EU159" s="41">
        <f t="shared" si="176"/>
        <v>874398.86</v>
      </c>
      <c r="EV159" s="41">
        <f t="shared" si="176"/>
        <v>82175</v>
      </c>
      <c r="EW159" s="41">
        <f t="shared" si="176"/>
        <v>226043.7</v>
      </c>
      <c r="EX159" s="41">
        <f t="shared" si="176"/>
        <v>75963.28</v>
      </c>
      <c r="EY159" s="41">
        <f t="shared" si="176"/>
        <v>424325.23</v>
      </c>
      <c r="EZ159" s="41">
        <f t="shared" si="176"/>
        <v>102825.86</v>
      </c>
      <c r="FA159" s="41">
        <f t="shared" si="176"/>
        <v>946605.59</v>
      </c>
      <c r="FB159" s="41">
        <f t="shared" si="176"/>
        <v>273406.03999999998</v>
      </c>
      <c r="FC159" s="41">
        <f t="shared" si="176"/>
        <v>585532.93999999994</v>
      </c>
      <c r="FD159" s="41">
        <f t="shared" si="176"/>
        <v>194021.71</v>
      </c>
      <c r="FE159" s="41">
        <f t="shared" si="176"/>
        <v>100379.17</v>
      </c>
      <c r="FF159" s="41">
        <f t="shared" si="176"/>
        <v>147529.48000000001</v>
      </c>
      <c r="FG159" s="41">
        <f t="shared" si="176"/>
        <v>98947</v>
      </c>
      <c r="FH159" s="41">
        <f t="shared" si="176"/>
        <v>94604.88</v>
      </c>
      <c r="FI159" s="41">
        <f t="shared" si="176"/>
        <v>971480.4</v>
      </c>
      <c r="FJ159" s="41">
        <f t="shared" si="176"/>
        <v>438218.55</v>
      </c>
      <c r="FK159" s="41">
        <f t="shared" si="176"/>
        <v>842824.25</v>
      </c>
      <c r="FL159" s="41">
        <f t="shared" si="176"/>
        <v>767340.78</v>
      </c>
      <c r="FM159" s="41">
        <f t="shared" si="176"/>
        <v>817031.8</v>
      </c>
      <c r="FN159" s="41">
        <f t="shared" si="176"/>
        <v>13175115.029999999</v>
      </c>
      <c r="FO159" s="41">
        <f t="shared" si="176"/>
        <v>444813.05</v>
      </c>
      <c r="FP159" s="41">
        <f t="shared" si="176"/>
        <v>1360570.51</v>
      </c>
      <c r="FQ159" s="41">
        <f t="shared" si="176"/>
        <v>384321.83</v>
      </c>
      <c r="FR159" s="41">
        <f t="shared" si="176"/>
        <v>69536.149999999994</v>
      </c>
      <c r="FS159" s="41">
        <f t="shared" si="176"/>
        <v>59399.5</v>
      </c>
      <c r="FT159" s="41">
        <f t="shared" si="176"/>
        <v>53258.52</v>
      </c>
      <c r="FU159" s="41">
        <f t="shared" si="176"/>
        <v>596959.16</v>
      </c>
      <c r="FV159" s="41">
        <f t="shared" si="176"/>
        <v>315187.83</v>
      </c>
      <c r="FW159" s="41">
        <f t="shared" si="176"/>
        <v>106665.95</v>
      </c>
      <c r="FX159" s="41">
        <f t="shared" si="176"/>
        <v>44617.82</v>
      </c>
      <c r="FY159" s="41"/>
      <c r="FZ159" s="55">
        <f>SUM(C159:FX159)</f>
        <v>360453605.86999965</v>
      </c>
      <c r="GA159" s="236">
        <v>360305200</v>
      </c>
      <c r="GB159" s="55">
        <f>FZ159-GA159</f>
        <v>148405.86999964714</v>
      </c>
      <c r="GC159" s="55"/>
      <c r="GD159" s="55"/>
      <c r="GE159" s="9"/>
    </row>
    <row r="160" spans="1:187" x14ac:dyDescent="0.2">
      <c r="A160" s="6"/>
      <c r="B160" s="13" t="s">
        <v>672</v>
      </c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41"/>
      <c r="FZ160" s="55"/>
      <c r="GA160" s="55"/>
      <c r="GB160" s="55"/>
      <c r="GC160" s="55"/>
      <c r="GD160" s="55"/>
      <c r="GE160" s="9"/>
    </row>
    <row r="161" spans="1:187" x14ac:dyDescent="0.2">
      <c r="A161" s="8" t="s">
        <v>596</v>
      </c>
      <c r="B161" s="13" t="s">
        <v>596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41"/>
      <c r="FZ161" s="55"/>
      <c r="GA161" s="55"/>
      <c r="GB161" s="55"/>
      <c r="GC161" s="55"/>
      <c r="GD161" s="55"/>
      <c r="GE161" s="9"/>
    </row>
    <row r="162" spans="1:187" ht="15.75" x14ac:dyDescent="0.25">
      <c r="A162" s="8"/>
      <c r="B162" s="39" t="s">
        <v>673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  <c r="EE162" s="54"/>
      <c r="EF162" s="54"/>
      <c r="EG162" s="54"/>
      <c r="EH162" s="54"/>
      <c r="EI162" s="54"/>
      <c r="EJ162" s="54"/>
      <c r="EK162" s="54"/>
      <c r="EL162" s="54"/>
      <c r="EM162" s="54"/>
      <c r="EN162" s="54"/>
      <c r="EO162" s="54"/>
      <c r="EP162" s="54"/>
      <c r="EQ162" s="54"/>
      <c r="ER162" s="54"/>
      <c r="ES162" s="54"/>
      <c r="ET162" s="54"/>
      <c r="EU162" s="54"/>
      <c r="EV162" s="54"/>
      <c r="EW162" s="54"/>
      <c r="EX162" s="54"/>
      <c r="EY162" s="54"/>
      <c r="EZ162" s="54"/>
      <c r="FA162" s="54"/>
      <c r="FB162" s="54"/>
      <c r="FC162" s="54"/>
      <c r="FD162" s="54"/>
      <c r="FE162" s="54"/>
      <c r="FF162" s="54"/>
      <c r="FG162" s="54"/>
      <c r="FH162" s="54"/>
      <c r="FI162" s="54"/>
      <c r="FJ162" s="54"/>
      <c r="FK162" s="54"/>
      <c r="FL162" s="54"/>
      <c r="FM162" s="54"/>
      <c r="FN162" s="54"/>
      <c r="FO162" s="54"/>
      <c r="FP162" s="54"/>
      <c r="FQ162" s="54"/>
      <c r="FR162" s="54"/>
      <c r="FS162" s="54"/>
      <c r="FT162" s="54"/>
      <c r="FU162" s="54"/>
      <c r="FV162" s="54"/>
      <c r="FW162" s="54"/>
      <c r="FX162" s="54"/>
      <c r="FY162" s="97"/>
      <c r="FZ162" s="16"/>
      <c r="GA162" s="55"/>
      <c r="GB162" s="55"/>
      <c r="GC162" s="55"/>
      <c r="GD162" s="55"/>
      <c r="GE162" s="9"/>
    </row>
    <row r="163" spans="1:187" x14ac:dyDescent="0.2">
      <c r="A163" s="8" t="s">
        <v>674</v>
      </c>
      <c r="B163" s="13" t="s">
        <v>675</v>
      </c>
      <c r="C163" s="23">
        <f t="shared" ref="C163:BN163" si="177">C9+C29</f>
        <v>2274</v>
      </c>
      <c r="D163" s="23">
        <f t="shared" si="177"/>
        <v>0</v>
      </c>
      <c r="E163" s="23">
        <f t="shared" si="177"/>
        <v>0</v>
      </c>
      <c r="F163" s="23">
        <f t="shared" si="177"/>
        <v>0</v>
      </c>
      <c r="G163" s="23">
        <f t="shared" si="177"/>
        <v>0</v>
      </c>
      <c r="H163" s="23">
        <f t="shared" si="177"/>
        <v>0</v>
      </c>
      <c r="I163" s="23">
        <f t="shared" si="177"/>
        <v>0</v>
      </c>
      <c r="J163" s="23">
        <f t="shared" si="177"/>
        <v>0</v>
      </c>
      <c r="K163" s="23">
        <f t="shared" si="177"/>
        <v>0</v>
      </c>
      <c r="L163" s="23">
        <f t="shared" si="177"/>
        <v>0</v>
      </c>
      <c r="M163" s="23">
        <f t="shared" si="177"/>
        <v>0</v>
      </c>
      <c r="N163" s="23">
        <f t="shared" si="177"/>
        <v>0</v>
      </c>
      <c r="O163" s="23">
        <f t="shared" si="177"/>
        <v>0</v>
      </c>
      <c r="P163" s="23">
        <f t="shared" si="177"/>
        <v>0</v>
      </c>
      <c r="Q163" s="23">
        <f t="shared" si="177"/>
        <v>0</v>
      </c>
      <c r="R163" s="23">
        <f t="shared" si="177"/>
        <v>1625</v>
      </c>
      <c r="S163" s="23">
        <f t="shared" si="177"/>
        <v>3</v>
      </c>
      <c r="T163" s="23">
        <f t="shared" si="177"/>
        <v>0</v>
      </c>
      <c r="U163" s="23">
        <f t="shared" si="177"/>
        <v>0</v>
      </c>
      <c r="V163" s="23">
        <f t="shared" si="177"/>
        <v>0</v>
      </c>
      <c r="W163" s="23">
        <f t="shared" si="177"/>
        <v>0</v>
      </c>
      <c r="X163" s="23">
        <f t="shared" si="177"/>
        <v>0</v>
      </c>
      <c r="Y163" s="23">
        <f t="shared" si="177"/>
        <v>1852</v>
      </c>
      <c r="Z163" s="23">
        <f t="shared" si="177"/>
        <v>0</v>
      </c>
      <c r="AA163" s="23">
        <f t="shared" si="177"/>
        <v>0</v>
      </c>
      <c r="AB163" s="23">
        <f t="shared" si="177"/>
        <v>71</v>
      </c>
      <c r="AC163" s="23">
        <f t="shared" si="177"/>
        <v>0</v>
      </c>
      <c r="AD163" s="23">
        <f t="shared" si="177"/>
        <v>0</v>
      </c>
      <c r="AE163" s="23">
        <f t="shared" si="177"/>
        <v>0</v>
      </c>
      <c r="AF163" s="23">
        <f t="shared" si="177"/>
        <v>0</v>
      </c>
      <c r="AG163" s="23">
        <f t="shared" si="177"/>
        <v>0</v>
      </c>
      <c r="AH163" s="23">
        <f t="shared" si="177"/>
        <v>0</v>
      </c>
      <c r="AI163" s="23">
        <f t="shared" si="177"/>
        <v>0</v>
      </c>
      <c r="AJ163" s="23">
        <f t="shared" si="177"/>
        <v>0</v>
      </c>
      <c r="AK163" s="23">
        <f t="shared" si="177"/>
        <v>0</v>
      </c>
      <c r="AL163" s="23">
        <f t="shared" si="177"/>
        <v>0</v>
      </c>
      <c r="AM163" s="23">
        <f t="shared" si="177"/>
        <v>0</v>
      </c>
      <c r="AN163" s="23">
        <f t="shared" si="177"/>
        <v>0</v>
      </c>
      <c r="AO163" s="23">
        <f t="shared" si="177"/>
        <v>0</v>
      </c>
      <c r="AP163" s="23">
        <f t="shared" si="177"/>
        <v>256</v>
      </c>
      <c r="AQ163" s="23">
        <f t="shared" si="177"/>
        <v>0</v>
      </c>
      <c r="AR163" s="23">
        <f t="shared" si="177"/>
        <v>1924</v>
      </c>
      <c r="AS163" s="23">
        <f t="shared" si="177"/>
        <v>0</v>
      </c>
      <c r="AT163" s="23">
        <f t="shared" si="177"/>
        <v>0</v>
      </c>
      <c r="AU163" s="23">
        <f t="shared" si="177"/>
        <v>0</v>
      </c>
      <c r="AV163" s="23">
        <f t="shared" si="177"/>
        <v>0</v>
      </c>
      <c r="AW163" s="23">
        <f t="shared" si="177"/>
        <v>0</v>
      </c>
      <c r="AX163" s="23">
        <f t="shared" si="177"/>
        <v>0</v>
      </c>
      <c r="AY163" s="23">
        <f t="shared" si="177"/>
        <v>0</v>
      </c>
      <c r="AZ163" s="23">
        <f t="shared" si="177"/>
        <v>0</v>
      </c>
      <c r="BA163" s="23">
        <f t="shared" si="177"/>
        <v>0</v>
      </c>
      <c r="BB163" s="23">
        <f t="shared" si="177"/>
        <v>0</v>
      </c>
      <c r="BC163" s="23">
        <f t="shared" si="177"/>
        <v>265.5</v>
      </c>
      <c r="BD163" s="23">
        <f t="shared" si="177"/>
        <v>0</v>
      </c>
      <c r="BE163" s="23">
        <f t="shared" si="177"/>
        <v>0</v>
      </c>
      <c r="BF163" s="23">
        <f t="shared" si="177"/>
        <v>817.5</v>
      </c>
      <c r="BG163" s="23">
        <f t="shared" si="177"/>
        <v>0</v>
      </c>
      <c r="BH163" s="23">
        <f t="shared" si="177"/>
        <v>30.5</v>
      </c>
      <c r="BI163" s="23">
        <f t="shared" si="177"/>
        <v>5</v>
      </c>
      <c r="BJ163" s="23">
        <f t="shared" si="177"/>
        <v>0</v>
      </c>
      <c r="BK163" s="23">
        <f t="shared" si="177"/>
        <v>8202.5</v>
      </c>
      <c r="BL163" s="23">
        <f t="shared" si="177"/>
        <v>0</v>
      </c>
      <c r="BM163" s="23">
        <f t="shared" si="177"/>
        <v>0</v>
      </c>
      <c r="BN163" s="23">
        <f t="shared" si="177"/>
        <v>0</v>
      </c>
      <c r="BO163" s="23">
        <f t="shared" ref="BO163:DZ163" si="178">BO9+BO29</f>
        <v>0</v>
      </c>
      <c r="BP163" s="23">
        <f t="shared" si="178"/>
        <v>0</v>
      </c>
      <c r="BQ163" s="23">
        <f t="shared" si="178"/>
        <v>0</v>
      </c>
      <c r="BR163" s="23">
        <f t="shared" si="178"/>
        <v>0</v>
      </c>
      <c r="BS163" s="23">
        <f t="shared" si="178"/>
        <v>0</v>
      </c>
      <c r="BT163" s="23">
        <f t="shared" si="178"/>
        <v>0</v>
      </c>
      <c r="BU163" s="23">
        <f t="shared" si="178"/>
        <v>0</v>
      </c>
      <c r="BV163" s="23">
        <f t="shared" si="178"/>
        <v>0</v>
      </c>
      <c r="BW163" s="23">
        <f t="shared" si="178"/>
        <v>0</v>
      </c>
      <c r="BX163" s="23">
        <f t="shared" si="178"/>
        <v>0</v>
      </c>
      <c r="BY163" s="23">
        <f t="shared" si="178"/>
        <v>0</v>
      </c>
      <c r="BZ163" s="23">
        <f t="shared" si="178"/>
        <v>0</v>
      </c>
      <c r="CA163" s="23">
        <f t="shared" si="178"/>
        <v>0</v>
      </c>
      <c r="CB163" s="23">
        <f t="shared" si="178"/>
        <v>284</v>
      </c>
      <c r="CC163" s="23">
        <f t="shared" si="178"/>
        <v>0</v>
      </c>
      <c r="CD163" s="23">
        <f t="shared" si="178"/>
        <v>0</v>
      </c>
      <c r="CE163" s="23">
        <f t="shared" si="178"/>
        <v>0</v>
      </c>
      <c r="CF163" s="23">
        <f t="shared" si="178"/>
        <v>0</v>
      </c>
      <c r="CG163" s="23">
        <f t="shared" si="178"/>
        <v>0</v>
      </c>
      <c r="CH163" s="23">
        <f t="shared" si="178"/>
        <v>0</v>
      </c>
      <c r="CI163" s="23">
        <f t="shared" si="178"/>
        <v>0</v>
      </c>
      <c r="CJ163" s="23">
        <f t="shared" si="178"/>
        <v>0</v>
      </c>
      <c r="CK163" s="23">
        <f t="shared" si="178"/>
        <v>806</v>
      </c>
      <c r="CL163" s="23">
        <f t="shared" si="178"/>
        <v>11</v>
      </c>
      <c r="CM163" s="23">
        <f t="shared" si="178"/>
        <v>40.5</v>
      </c>
      <c r="CN163" s="23">
        <f t="shared" si="178"/>
        <v>260</v>
      </c>
      <c r="CO163" s="23">
        <f t="shared" si="178"/>
        <v>0</v>
      </c>
      <c r="CP163" s="23">
        <f t="shared" si="178"/>
        <v>0</v>
      </c>
      <c r="CQ163" s="23">
        <f t="shared" si="178"/>
        <v>0</v>
      </c>
      <c r="CR163" s="23">
        <f t="shared" si="178"/>
        <v>0</v>
      </c>
      <c r="CS163" s="23">
        <f t="shared" si="178"/>
        <v>0</v>
      </c>
      <c r="CT163" s="23">
        <f t="shared" si="178"/>
        <v>0</v>
      </c>
      <c r="CU163" s="23">
        <f t="shared" si="178"/>
        <v>364</v>
      </c>
      <c r="CV163" s="23">
        <f t="shared" si="178"/>
        <v>0</v>
      </c>
      <c r="CW163" s="23">
        <f t="shared" si="178"/>
        <v>0</v>
      </c>
      <c r="CX163" s="23">
        <f t="shared" si="178"/>
        <v>0</v>
      </c>
      <c r="CY163" s="23">
        <f t="shared" si="178"/>
        <v>0</v>
      </c>
      <c r="CZ163" s="23">
        <f t="shared" si="178"/>
        <v>0</v>
      </c>
      <c r="DA163" s="23">
        <f t="shared" si="178"/>
        <v>0</v>
      </c>
      <c r="DB163" s="23">
        <f t="shared" si="178"/>
        <v>0</v>
      </c>
      <c r="DC163" s="23">
        <f t="shared" si="178"/>
        <v>0</v>
      </c>
      <c r="DD163" s="23">
        <f t="shared" si="178"/>
        <v>0</v>
      </c>
      <c r="DE163" s="23">
        <f t="shared" si="178"/>
        <v>0</v>
      </c>
      <c r="DF163" s="23">
        <f t="shared" si="178"/>
        <v>0</v>
      </c>
      <c r="DG163" s="23">
        <f t="shared" si="178"/>
        <v>0</v>
      </c>
      <c r="DH163" s="23">
        <f t="shared" si="178"/>
        <v>0</v>
      </c>
      <c r="DI163" s="23">
        <f t="shared" si="178"/>
        <v>1</v>
      </c>
      <c r="DJ163" s="23">
        <f t="shared" si="178"/>
        <v>1</v>
      </c>
      <c r="DK163" s="23">
        <f t="shared" si="178"/>
        <v>0</v>
      </c>
      <c r="DL163" s="23">
        <f t="shared" si="178"/>
        <v>0</v>
      </c>
      <c r="DM163" s="23">
        <f t="shared" si="178"/>
        <v>0</v>
      </c>
      <c r="DN163" s="23">
        <f t="shared" si="178"/>
        <v>0</v>
      </c>
      <c r="DO163" s="23">
        <f t="shared" si="178"/>
        <v>0</v>
      </c>
      <c r="DP163" s="23">
        <f t="shared" si="178"/>
        <v>0</v>
      </c>
      <c r="DQ163" s="23">
        <f t="shared" si="178"/>
        <v>0</v>
      </c>
      <c r="DR163" s="23">
        <f t="shared" si="178"/>
        <v>0</v>
      </c>
      <c r="DS163" s="23">
        <f t="shared" si="178"/>
        <v>0</v>
      </c>
      <c r="DT163" s="23">
        <f t="shared" si="178"/>
        <v>0</v>
      </c>
      <c r="DU163" s="23">
        <f t="shared" si="178"/>
        <v>0</v>
      </c>
      <c r="DV163" s="23">
        <f t="shared" si="178"/>
        <v>0</v>
      </c>
      <c r="DW163" s="23">
        <f t="shared" si="178"/>
        <v>0</v>
      </c>
      <c r="DX163" s="23">
        <f t="shared" si="178"/>
        <v>0</v>
      </c>
      <c r="DY163" s="23">
        <f t="shared" si="178"/>
        <v>0</v>
      </c>
      <c r="DZ163" s="23">
        <f t="shared" si="178"/>
        <v>0</v>
      </c>
      <c r="EA163" s="23">
        <f t="shared" ref="EA163:FX163" si="179">EA9+EA29</f>
        <v>0</v>
      </c>
      <c r="EB163" s="23">
        <f t="shared" si="179"/>
        <v>0</v>
      </c>
      <c r="EC163" s="23">
        <f t="shared" si="179"/>
        <v>0</v>
      </c>
      <c r="ED163" s="23">
        <f t="shared" si="179"/>
        <v>0</v>
      </c>
      <c r="EE163" s="23">
        <f t="shared" si="179"/>
        <v>0</v>
      </c>
      <c r="EF163" s="23">
        <f t="shared" si="179"/>
        <v>0</v>
      </c>
      <c r="EG163" s="23">
        <f t="shared" si="179"/>
        <v>0</v>
      </c>
      <c r="EH163" s="23">
        <f t="shared" si="179"/>
        <v>0</v>
      </c>
      <c r="EI163" s="23">
        <f t="shared" si="179"/>
        <v>0</v>
      </c>
      <c r="EJ163" s="23">
        <f t="shared" si="179"/>
        <v>215.5</v>
      </c>
      <c r="EK163" s="23">
        <f t="shared" si="179"/>
        <v>0</v>
      </c>
      <c r="EL163" s="23">
        <f t="shared" si="179"/>
        <v>0</v>
      </c>
      <c r="EM163" s="23">
        <f t="shared" si="179"/>
        <v>0</v>
      </c>
      <c r="EN163" s="23">
        <f t="shared" si="179"/>
        <v>113</v>
      </c>
      <c r="EO163" s="23">
        <f t="shared" si="179"/>
        <v>0</v>
      </c>
      <c r="EP163" s="23">
        <f t="shared" si="179"/>
        <v>0</v>
      </c>
      <c r="EQ163" s="23">
        <f t="shared" si="179"/>
        <v>0</v>
      </c>
      <c r="ER163" s="23">
        <f t="shared" si="179"/>
        <v>0</v>
      </c>
      <c r="ES163" s="23">
        <f t="shared" si="179"/>
        <v>0</v>
      </c>
      <c r="ET163" s="23">
        <f t="shared" si="179"/>
        <v>0</v>
      </c>
      <c r="EU163" s="23">
        <f t="shared" si="179"/>
        <v>0</v>
      </c>
      <c r="EV163" s="23">
        <f t="shared" si="179"/>
        <v>0</v>
      </c>
      <c r="EW163" s="23">
        <f t="shared" si="179"/>
        <v>0</v>
      </c>
      <c r="EX163" s="23">
        <f t="shared" si="179"/>
        <v>0</v>
      </c>
      <c r="EY163" s="23">
        <f t="shared" si="179"/>
        <v>545</v>
      </c>
      <c r="EZ163" s="23">
        <f t="shared" si="179"/>
        <v>0</v>
      </c>
      <c r="FA163" s="23">
        <f t="shared" si="179"/>
        <v>0</v>
      </c>
      <c r="FB163" s="23">
        <f t="shared" si="179"/>
        <v>0</v>
      </c>
      <c r="FC163" s="23">
        <f t="shared" si="179"/>
        <v>0</v>
      </c>
      <c r="FD163" s="23">
        <f t="shared" si="179"/>
        <v>0</v>
      </c>
      <c r="FE163" s="23">
        <f t="shared" si="179"/>
        <v>0</v>
      </c>
      <c r="FF163" s="23">
        <f t="shared" si="179"/>
        <v>0</v>
      </c>
      <c r="FG163" s="23">
        <f t="shared" si="179"/>
        <v>0</v>
      </c>
      <c r="FH163" s="23">
        <f t="shared" si="179"/>
        <v>0</v>
      </c>
      <c r="FI163" s="23">
        <f t="shared" si="179"/>
        <v>0</v>
      </c>
      <c r="FJ163" s="23">
        <f t="shared" si="179"/>
        <v>0</v>
      </c>
      <c r="FK163" s="23">
        <f t="shared" si="179"/>
        <v>0</v>
      </c>
      <c r="FL163" s="23">
        <f t="shared" si="179"/>
        <v>0</v>
      </c>
      <c r="FM163" s="23">
        <f t="shared" si="179"/>
        <v>0</v>
      </c>
      <c r="FN163" s="23">
        <f t="shared" si="179"/>
        <v>0</v>
      </c>
      <c r="FO163" s="23">
        <f t="shared" si="179"/>
        <v>0</v>
      </c>
      <c r="FP163" s="23">
        <f t="shared" si="179"/>
        <v>0</v>
      </c>
      <c r="FQ163" s="23">
        <f t="shared" si="179"/>
        <v>0</v>
      </c>
      <c r="FR163" s="23">
        <f t="shared" si="179"/>
        <v>0</v>
      </c>
      <c r="FS163" s="23">
        <f t="shared" si="179"/>
        <v>0</v>
      </c>
      <c r="FT163" s="23">
        <f t="shared" si="179"/>
        <v>0</v>
      </c>
      <c r="FU163" s="23">
        <f t="shared" si="179"/>
        <v>0</v>
      </c>
      <c r="FV163" s="23">
        <f t="shared" si="179"/>
        <v>0</v>
      </c>
      <c r="FW163" s="23">
        <f t="shared" si="179"/>
        <v>0</v>
      </c>
      <c r="FX163" s="23">
        <f t="shared" si="179"/>
        <v>0</v>
      </c>
      <c r="FY163" s="101"/>
      <c r="FZ163" s="55">
        <f>SUM(C163:FX163)</f>
        <v>19967</v>
      </c>
      <c r="GA163" s="55"/>
      <c r="GB163" s="55"/>
      <c r="GC163" s="55"/>
      <c r="GD163" s="55"/>
      <c r="GE163" s="9"/>
    </row>
    <row r="164" spans="1:187" x14ac:dyDescent="0.2">
      <c r="A164" s="8" t="s">
        <v>676</v>
      </c>
      <c r="B164" s="13" t="s">
        <v>677</v>
      </c>
      <c r="C164" s="54">
        <f t="shared" ref="C164:BN164" si="180">C36</f>
        <v>8382</v>
      </c>
      <c r="D164" s="54">
        <f t="shared" si="180"/>
        <v>8382</v>
      </c>
      <c r="E164" s="54">
        <f t="shared" si="180"/>
        <v>8382</v>
      </c>
      <c r="F164" s="54">
        <f t="shared" si="180"/>
        <v>8382</v>
      </c>
      <c r="G164" s="54">
        <f t="shared" si="180"/>
        <v>8382</v>
      </c>
      <c r="H164" s="54">
        <f t="shared" si="180"/>
        <v>8382</v>
      </c>
      <c r="I164" s="54">
        <f t="shared" si="180"/>
        <v>8382</v>
      </c>
      <c r="J164" s="54">
        <f t="shared" si="180"/>
        <v>8382</v>
      </c>
      <c r="K164" s="54">
        <f t="shared" si="180"/>
        <v>8382</v>
      </c>
      <c r="L164" s="54">
        <f t="shared" si="180"/>
        <v>8382</v>
      </c>
      <c r="M164" s="54">
        <f t="shared" si="180"/>
        <v>8382</v>
      </c>
      <c r="N164" s="54">
        <f t="shared" si="180"/>
        <v>8382</v>
      </c>
      <c r="O164" s="54">
        <f t="shared" si="180"/>
        <v>8382</v>
      </c>
      <c r="P164" s="54">
        <f t="shared" si="180"/>
        <v>8382</v>
      </c>
      <c r="Q164" s="54">
        <f t="shared" si="180"/>
        <v>8382</v>
      </c>
      <c r="R164" s="54">
        <f t="shared" si="180"/>
        <v>8382</v>
      </c>
      <c r="S164" s="54">
        <f t="shared" si="180"/>
        <v>8382</v>
      </c>
      <c r="T164" s="54">
        <f t="shared" si="180"/>
        <v>8382</v>
      </c>
      <c r="U164" s="54">
        <f t="shared" si="180"/>
        <v>8382</v>
      </c>
      <c r="V164" s="54">
        <f t="shared" si="180"/>
        <v>8382</v>
      </c>
      <c r="W164" s="54">
        <f t="shared" si="180"/>
        <v>8382</v>
      </c>
      <c r="X164" s="54">
        <f t="shared" si="180"/>
        <v>8382</v>
      </c>
      <c r="Y164" s="54">
        <f t="shared" si="180"/>
        <v>8382</v>
      </c>
      <c r="Z164" s="54">
        <f t="shared" si="180"/>
        <v>8382</v>
      </c>
      <c r="AA164" s="54">
        <f t="shared" si="180"/>
        <v>8382</v>
      </c>
      <c r="AB164" s="54">
        <f t="shared" si="180"/>
        <v>8382</v>
      </c>
      <c r="AC164" s="54">
        <f t="shared" si="180"/>
        <v>8382</v>
      </c>
      <c r="AD164" s="54">
        <f t="shared" si="180"/>
        <v>8382</v>
      </c>
      <c r="AE164" s="54">
        <f t="shared" si="180"/>
        <v>8382</v>
      </c>
      <c r="AF164" s="54">
        <f t="shared" si="180"/>
        <v>8382</v>
      </c>
      <c r="AG164" s="54">
        <f t="shared" si="180"/>
        <v>8382</v>
      </c>
      <c r="AH164" s="54">
        <f t="shared" si="180"/>
        <v>8382</v>
      </c>
      <c r="AI164" s="54">
        <f t="shared" si="180"/>
        <v>8382</v>
      </c>
      <c r="AJ164" s="54">
        <f t="shared" si="180"/>
        <v>8382</v>
      </c>
      <c r="AK164" s="54">
        <f t="shared" si="180"/>
        <v>8382</v>
      </c>
      <c r="AL164" s="54">
        <f t="shared" si="180"/>
        <v>8382</v>
      </c>
      <c r="AM164" s="54">
        <f t="shared" si="180"/>
        <v>8382</v>
      </c>
      <c r="AN164" s="54">
        <f t="shared" si="180"/>
        <v>8382</v>
      </c>
      <c r="AO164" s="54">
        <f t="shared" si="180"/>
        <v>8382</v>
      </c>
      <c r="AP164" s="54">
        <f t="shared" si="180"/>
        <v>8382</v>
      </c>
      <c r="AQ164" s="54">
        <f t="shared" si="180"/>
        <v>8382</v>
      </c>
      <c r="AR164" s="54">
        <f t="shared" si="180"/>
        <v>8382</v>
      </c>
      <c r="AS164" s="54">
        <f t="shared" si="180"/>
        <v>8382</v>
      </c>
      <c r="AT164" s="54">
        <f t="shared" si="180"/>
        <v>8382</v>
      </c>
      <c r="AU164" s="54">
        <f t="shared" si="180"/>
        <v>8382</v>
      </c>
      <c r="AV164" s="54">
        <f t="shared" si="180"/>
        <v>8382</v>
      </c>
      <c r="AW164" s="54">
        <f t="shared" si="180"/>
        <v>8382</v>
      </c>
      <c r="AX164" s="54">
        <f t="shared" si="180"/>
        <v>8382</v>
      </c>
      <c r="AY164" s="54">
        <f t="shared" si="180"/>
        <v>8382</v>
      </c>
      <c r="AZ164" s="54">
        <f t="shared" si="180"/>
        <v>8382</v>
      </c>
      <c r="BA164" s="54">
        <f t="shared" si="180"/>
        <v>8382</v>
      </c>
      <c r="BB164" s="54">
        <f t="shared" si="180"/>
        <v>8382</v>
      </c>
      <c r="BC164" s="54">
        <f t="shared" si="180"/>
        <v>8382</v>
      </c>
      <c r="BD164" s="54">
        <f t="shared" si="180"/>
        <v>8382</v>
      </c>
      <c r="BE164" s="54">
        <f t="shared" si="180"/>
        <v>8382</v>
      </c>
      <c r="BF164" s="54">
        <f t="shared" si="180"/>
        <v>8382</v>
      </c>
      <c r="BG164" s="54">
        <f t="shared" si="180"/>
        <v>8382</v>
      </c>
      <c r="BH164" s="54">
        <f t="shared" si="180"/>
        <v>8382</v>
      </c>
      <c r="BI164" s="54">
        <f t="shared" si="180"/>
        <v>8382</v>
      </c>
      <c r="BJ164" s="54">
        <f t="shared" si="180"/>
        <v>8382</v>
      </c>
      <c r="BK164" s="54">
        <f t="shared" si="180"/>
        <v>8382</v>
      </c>
      <c r="BL164" s="54">
        <f t="shared" si="180"/>
        <v>8382</v>
      </c>
      <c r="BM164" s="54">
        <f t="shared" si="180"/>
        <v>8382</v>
      </c>
      <c r="BN164" s="54">
        <f t="shared" si="180"/>
        <v>8382</v>
      </c>
      <c r="BO164" s="54">
        <f t="shared" ref="BO164:DZ164" si="181">BO36</f>
        <v>8382</v>
      </c>
      <c r="BP164" s="54">
        <f t="shared" si="181"/>
        <v>8382</v>
      </c>
      <c r="BQ164" s="54">
        <f t="shared" si="181"/>
        <v>8382</v>
      </c>
      <c r="BR164" s="54">
        <f t="shared" si="181"/>
        <v>8382</v>
      </c>
      <c r="BS164" s="54">
        <f t="shared" si="181"/>
        <v>8382</v>
      </c>
      <c r="BT164" s="54">
        <f t="shared" si="181"/>
        <v>8382</v>
      </c>
      <c r="BU164" s="54">
        <f t="shared" si="181"/>
        <v>8382</v>
      </c>
      <c r="BV164" s="54">
        <f t="shared" si="181"/>
        <v>8382</v>
      </c>
      <c r="BW164" s="54">
        <f t="shared" si="181"/>
        <v>8382</v>
      </c>
      <c r="BX164" s="54">
        <f t="shared" si="181"/>
        <v>8382</v>
      </c>
      <c r="BY164" s="54">
        <f t="shared" si="181"/>
        <v>8382</v>
      </c>
      <c r="BZ164" s="54">
        <f t="shared" si="181"/>
        <v>8382</v>
      </c>
      <c r="CA164" s="54">
        <f t="shared" si="181"/>
        <v>8382</v>
      </c>
      <c r="CB164" s="54">
        <f t="shared" si="181"/>
        <v>8382</v>
      </c>
      <c r="CC164" s="54">
        <f t="shared" si="181"/>
        <v>8382</v>
      </c>
      <c r="CD164" s="54">
        <f t="shared" si="181"/>
        <v>8382</v>
      </c>
      <c r="CE164" s="54">
        <f t="shared" si="181"/>
        <v>8382</v>
      </c>
      <c r="CF164" s="54">
        <f t="shared" si="181"/>
        <v>8382</v>
      </c>
      <c r="CG164" s="54">
        <f t="shared" si="181"/>
        <v>8382</v>
      </c>
      <c r="CH164" s="54">
        <f t="shared" si="181"/>
        <v>8382</v>
      </c>
      <c r="CI164" s="54">
        <f t="shared" si="181"/>
        <v>8382</v>
      </c>
      <c r="CJ164" s="54">
        <f t="shared" si="181"/>
        <v>8382</v>
      </c>
      <c r="CK164" s="54">
        <f t="shared" si="181"/>
        <v>8382</v>
      </c>
      <c r="CL164" s="54">
        <f t="shared" si="181"/>
        <v>8382</v>
      </c>
      <c r="CM164" s="54">
        <f t="shared" si="181"/>
        <v>8382</v>
      </c>
      <c r="CN164" s="54">
        <f t="shared" si="181"/>
        <v>8382</v>
      </c>
      <c r="CO164" s="54">
        <f t="shared" si="181"/>
        <v>8382</v>
      </c>
      <c r="CP164" s="54">
        <f t="shared" si="181"/>
        <v>8382</v>
      </c>
      <c r="CQ164" s="54">
        <f t="shared" si="181"/>
        <v>8382</v>
      </c>
      <c r="CR164" s="54">
        <f t="shared" si="181"/>
        <v>8382</v>
      </c>
      <c r="CS164" s="54">
        <f t="shared" si="181"/>
        <v>8382</v>
      </c>
      <c r="CT164" s="54">
        <f t="shared" si="181"/>
        <v>8382</v>
      </c>
      <c r="CU164" s="54">
        <f t="shared" si="181"/>
        <v>8382</v>
      </c>
      <c r="CV164" s="54">
        <f t="shared" si="181"/>
        <v>8382</v>
      </c>
      <c r="CW164" s="54">
        <f t="shared" si="181"/>
        <v>8382</v>
      </c>
      <c r="CX164" s="54">
        <f t="shared" si="181"/>
        <v>8382</v>
      </c>
      <c r="CY164" s="54">
        <f t="shared" si="181"/>
        <v>8382</v>
      </c>
      <c r="CZ164" s="54">
        <f t="shared" si="181"/>
        <v>8382</v>
      </c>
      <c r="DA164" s="54">
        <f t="shared" si="181"/>
        <v>8382</v>
      </c>
      <c r="DB164" s="54">
        <f t="shared" si="181"/>
        <v>8382</v>
      </c>
      <c r="DC164" s="54">
        <f t="shared" si="181"/>
        <v>8382</v>
      </c>
      <c r="DD164" s="54">
        <f t="shared" si="181"/>
        <v>8382</v>
      </c>
      <c r="DE164" s="54">
        <f t="shared" si="181"/>
        <v>8382</v>
      </c>
      <c r="DF164" s="54">
        <f t="shared" si="181"/>
        <v>8382</v>
      </c>
      <c r="DG164" s="54">
        <f t="shared" si="181"/>
        <v>8382</v>
      </c>
      <c r="DH164" s="54">
        <f t="shared" si="181"/>
        <v>8382</v>
      </c>
      <c r="DI164" s="54">
        <f t="shared" si="181"/>
        <v>8382</v>
      </c>
      <c r="DJ164" s="54">
        <f t="shared" si="181"/>
        <v>8382</v>
      </c>
      <c r="DK164" s="54">
        <f t="shared" si="181"/>
        <v>8382</v>
      </c>
      <c r="DL164" s="54">
        <f t="shared" si="181"/>
        <v>8382</v>
      </c>
      <c r="DM164" s="54">
        <f t="shared" si="181"/>
        <v>8382</v>
      </c>
      <c r="DN164" s="54">
        <f t="shared" si="181"/>
        <v>8382</v>
      </c>
      <c r="DO164" s="54">
        <f t="shared" si="181"/>
        <v>8382</v>
      </c>
      <c r="DP164" s="54">
        <f t="shared" si="181"/>
        <v>8382</v>
      </c>
      <c r="DQ164" s="54">
        <f t="shared" si="181"/>
        <v>8382</v>
      </c>
      <c r="DR164" s="54">
        <f t="shared" si="181"/>
        <v>8382</v>
      </c>
      <c r="DS164" s="54">
        <f t="shared" si="181"/>
        <v>8382</v>
      </c>
      <c r="DT164" s="54">
        <f t="shared" si="181"/>
        <v>8382</v>
      </c>
      <c r="DU164" s="54">
        <f t="shared" si="181"/>
        <v>8382</v>
      </c>
      <c r="DV164" s="54">
        <f t="shared" si="181"/>
        <v>8382</v>
      </c>
      <c r="DW164" s="54">
        <f t="shared" si="181"/>
        <v>8382</v>
      </c>
      <c r="DX164" s="54">
        <f t="shared" si="181"/>
        <v>8382</v>
      </c>
      <c r="DY164" s="54">
        <f t="shared" si="181"/>
        <v>8382</v>
      </c>
      <c r="DZ164" s="54">
        <f t="shared" si="181"/>
        <v>8382</v>
      </c>
      <c r="EA164" s="54">
        <f t="shared" ref="EA164:FX164" si="182">EA36</f>
        <v>8382</v>
      </c>
      <c r="EB164" s="54">
        <f t="shared" si="182"/>
        <v>8382</v>
      </c>
      <c r="EC164" s="54">
        <f t="shared" si="182"/>
        <v>8382</v>
      </c>
      <c r="ED164" s="54">
        <f t="shared" si="182"/>
        <v>8382</v>
      </c>
      <c r="EE164" s="54">
        <f t="shared" si="182"/>
        <v>8382</v>
      </c>
      <c r="EF164" s="54">
        <f t="shared" si="182"/>
        <v>8382</v>
      </c>
      <c r="EG164" s="54">
        <f t="shared" si="182"/>
        <v>8382</v>
      </c>
      <c r="EH164" s="54">
        <f t="shared" si="182"/>
        <v>8382</v>
      </c>
      <c r="EI164" s="54">
        <f t="shared" si="182"/>
        <v>8382</v>
      </c>
      <c r="EJ164" s="54">
        <f t="shared" si="182"/>
        <v>8382</v>
      </c>
      <c r="EK164" s="54">
        <f t="shared" si="182"/>
        <v>8382</v>
      </c>
      <c r="EL164" s="54">
        <f t="shared" si="182"/>
        <v>8382</v>
      </c>
      <c r="EM164" s="54">
        <f t="shared" si="182"/>
        <v>8382</v>
      </c>
      <c r="EN164" s="54">
        <f t="shared" si="182"/>
        <v>8382</v>
      </c>
      <c r="EO164" s="54">
        <f t="shared" si="182"/>
        <v>8382</v>
      </c>
      <c r="EP164" s="54">
        <f t="shared" si="182"/>
        <v>8382</v>
      </c>
      <c r="EQ164" s="54">
        <f t="shared" si="182"/>
        <v>8382</v>
      </c>
      <c r="ER164" s="54">
        <f t="shared" si="182"/>
        <v>8382</v>
      </c>
      <c r="ES164" s="54">
        <f t="shared" si="182"/>
        <v>8382</v>
      </c>
      <c r="ET164" s="54">
        <f t="shared" si="182"/>
        <v>8382</v>
      </c>
      <c r="EU164" s="54">
        <f t="shared" si="182"/>
        <v>8382</v>
      </c>
      <c r="EV164" s="54">
        <f t="shared" si="182"/>
        <v>8382</v>
      </c>
      <c r="EW164" s="54">
        <f t="shared" si="182"/>
        <v>8382</v>
      </c>
      <c r="EX164" s="54">
        <f t="shared" si="182"/>
        <v>8382</v>
      </c>
      <c r="EY164" s="54">
        <f t="shared" si="182"/>
        <v>8382</v>
      </c>
      <c r="EZ164" s="54">
        <f t="shared" si="182"/>
        <v>8382</v>
      </c>
      <c r="FA164" s="54">
        <f t="shared" si="182"/>
        <v>8382</v>
      </c>
      <c r="FB164" s="54">
        <f t="shared" si="182"/>
        <v>8382</v>
      </c>
      <c r="FC164" s="54">
        <f t="shared" si="182"/>
        <v>8382</v>
      </c>
      <c r="FD164" s="54">
        <f t="shared" si="182"/>
        <v>8382</v>
      </c>
      <c r="FE164" s="54">
        <f t="shared" si="182"/>
        <v>8382</v>
      </c>
      <c r="FF164" s="54">
        <f t="shared" si="182"/>
        <v>8382</v>
      </c>
      <c r="FG164" s="54">
        <f t="shared" si="182"/>
        <v>8382</v>
      </c>
      <c r="FH164" s="54">
        <f t="shared" si="182"/>
        <v>8382</v>
      </c>
      <c r="FI164" s="54">
        <f t="shared" si="182"/>
        <v>8382</v>
      </c>
      <c r="FJ164" s="54">
        <f t="shared" si="182"/>
        <v>8382</v>
      </c>
      <c r="FK164" s="54">
        <f t="shared" si="182"/>
        <v>8382</v>
      </c>
      <c r="FL164" s="54">
        <f t="shared" si="182"/>
        <v>8382</v>
      </c>
      <c r="FM164" s="54">
        <f t="shared" si="182"/>
        <v>8382</v>
      </c>
      <c r="FN164" s="54">
        <f t="shared" si="182"/>
        <v>8382</v>
      </c>
      <c r="FO164" s="54">
        <f t="shared" si="182"/>
        <v>8382</v>
      </c>
      <c r="FP164" s="54">
        <f t="shared" si="182"/>
        <v>8382</v>
      </c>
      <c r="FQ164" s="54">
        <f t="shared" si="182"/>
        <v>8382</v>
      </c>
      <c r="FR164" s="54">
        <f t="shared" si="182"/>
        <v>8382</v>
      </c>
      <c r="FS164" s="54">
        <f t="shared" si="182"/>
        <v>8382</v>
      </c>
      <c r="FT164" s="54">
        <f t="shared" si="182"/>
        <v>8382</v>
      </c>
      <c r="FU164" s="54">
        <f t="shared" si="182"/>
        <v>8382</v>
      </c>
      <c r="FV164" s="54">
        <f t="shared" si="182"/>
        <v>8382</v>
      </c>
      <c r="FW164" s="54">
        <f t="shared" si="182"/>
        <v>8382</v>
      </c>
      <c r="FX164" s="54">
        <f t="shared" si="182"/>
        <v>8382</v>
      </c>
      <c r="FY164" s="54"/>
      <c r="FZ164" s="9">
        <f>FZ35</f>
        <v>0</v>
      </c>
      <c r="GA164" s="55"/>
      <c r="GB164" s="55"/>
      <c r="GC164" s="16"/>
      <c r="GD164" s="16"/>
      <c r="GE164" s="33"/>
    </row>
    <row r="165" spans="1:187" x14ac:dyDescent="0.2">
      <c r="A165" s="8" t="s">
        <v>678</v>
      </c>
      <c r="B165" s="13" t="s">
        <v>679</v>
      </c>
      <c r="C165" s="54">
        <f t="shared" ref="C165:BN165" si="183">ROUND(C164*C163,2)</f>
        <v>19060668</v>
      </c>
      <c r="D165" s="54">
        <f t="shared" si="183"/>
        <v>0</v>
      </c>
      <c r="E165" s="54">
        <f t="shared" si="183"/>
        <v>0</v>
      </c>
      <c r="F165" s="54">
        <f t="shared" si="183"/>
        <v>0</v>
      </c>
      <c r="G165" s="54">
        <f t="shared" si="183"/>
        <v>0</v>
      </c>
      <c r="H165" s="54">
        <f t="shared" si="183"/>
        <v>0</v>
      </c>
      <c r="I165" s="54">
        <f t="shared" si="183"/>
        <v>0</v>
      </c>
      <c r="J165" s="54">
        <f t="shared" si="183"/>
        <v>0</v>
      </c>
      <c r="K165" s="54">
        <f t="shared" si="183"/>
        <v>0</v>
      </c>
      <c r="L165" s="54">
        <f t="shared" si="183"/>
        <v>0</v>
      </c>
      <c r="M165" s="54">
        <f t="shared" si="183"/>
        <v>0</v>
      </c>
      <c r="N165" s="54">
        <f t="shared" si="183"/>
        <v>0</v>
      </c>
      <c r="O165" s="54">
        <f t="shared" si="183"/>
        <v>0</v>
      </c>
      <c r="P165" s="54">
        <f t="shared" si="183"/>
        <v>0</v>
      </c>
      <c r="Q165" s="54">
        <f t="shared" si="183"/>
        <v>0</v>
      </c>
      <c r="R165" s="54">
        <f t="shared" si="183"/>
        <v>13620750</v>
      </c>
      <c r="S165" s="54">
        <f t="shared" si="183"/>
        <v>25146</v>
      </c>
      <c r="T165" s="54">
        <f t="shared" si="183"/>
        <v>0</v>
      </c>
      <c r="U165" s="54">
        <f t="shared" si="183"/>
        <v>0</v>
      </c>
      <c r="V165" s="54">
        <f t="shared" si="183"/>
        <v>0</v>
      </c>
      <c r="W165" s="54">
        <f t="shared" si="183"/>
        <v>0</v>
      </c>
      <c r="X165" s="54">
        <f t="shared" si="183"/>
        <v>0</v>
      </c>
      <c r="Y165" s="54">
        <f t="shared" si="183"/>
        <v>15523464</v>
      </c>
      <c r="Z165" s="54">
        <f t="shared" si="183"/>
        <v>0</v>
      </c>
      <c r="AA165" s="54">
        <f t="shared" si="183"/>
        <v>0</v>
      </c>
      <c r="AB165" s="54">
        <f t="shared" si="183"/>
        <v>595122</v>
      </c>
      <c r="AC165" s="54">
        <f t="shared" si="183"/>
        <v>0</v>
      </c>
      <c r="AD165" s="54">
        <f t="shared" si="183"/>
        <v>0</v>
      </c>
      <c r="AE165" s="54">
        <f t="shared" si="183"/>
        <v>0</v>
      </c>
      <c r="AF165" s="54">
        <f t="shared" si="183"/>
        <v>0</v>
      </c>
      <c r="AG165" s="54">
        <f t="shared" si="183"/>
        <v>0</v>
      </c>
      <c r="AH165" s="54">
        <f t="shared" si="183"/>
        <v>0</v>
      </c>
      <c r="AI165" s="54">
        <f t="shared" si="183"/>
        <v>0</v>
      </c>
      <c r="AJ165" s="54">
        <f t="shared" si="183"/>
        <v>0</v>
      </c>
      <c r="AK165" s="54">
        <f t="shared" si="183"/>
        <v>0</v>
      </c>
      <c r="AL165" s="54">
        <f t="shared" si="183"/>
        <v>0</v>
      </c>
      <c r="AM165" s="54">
        <f t="shared" si="183"/>
        <v>0</v>
      </c>
      <c r="AN165" s="54">
        <f t="shared" si="183"/>
        <v>0</v>
      </c>
      <c r="AO165" s="54">
        <f t="shared" si="183"/>
        <v>0</v>
      </c>
      <c r="AP165" s="54">
        <f t="shared" si="183"/>
        <v>2145792</v>
      </c>
      <c r="AQ165" s="54">
        <f t="shared" si="183"/>
        <v>0</v>
      </c>
      <c r="AR165" s="54">
        <f t="shared" si="183"/>
        <v>16126968</v>
      </c>
      <c r="AS165" s="54">
        <f t="shared" si="183"/>
        <v>0</v>
      </c>
      <c r="AT165" s="54">
        <f t="shared" si="183"/>
        <v>0</v>
      </c>
      <c r="AU165" s="54">
        <f t="shared" si="183"/>
        <v>0</v>
      </c>
      <c r="AV165" s="54">
        <f t="shared" si="183"/>
        <v>0</v>
      </c>
      <c r="AW165" s="54">
        <f t="shared" si="183"/>
        <v>0</v>
      </c>
      <c r="AX165" s="54">
        <f t="shared" si="183"/>
        <v>0</v>
      </c>
      <c r="AY165" s="54">
        <f t="shared" si="183"/>
        <v>0</v>
      </c>
      <c r="AZ165" s="54">
        <f t="shared" si="183"/>
        <v>0</v>
      </c>
      <c r="BA165" s="54">
        <f t="shared" si="183"/>
        <v>0</v>
      </c>
      <c r="BB165" s="54">
        <f t="shared" si="183"/>
        <v>0</v>
      </c>
      <c r="BC165" s="54">
        <f t="shared" si="183"/>
        <v>2225421</v>
      </c>
      <c r="BD165" s="54">
        <f t="shared" si="183"/>
        <v>0</v>
      </c>
      <c r="BE165" s="54">
        <f t="shared" si="183"/>
        <v>0</v>
      </c>
      <c r="BF165" s="54">
        <f t="shared" si="183"/>
        <v>6852285</v>
      </c>
      <c r="BG165" s="54">
        <f t="shared" si="183"/>
        <v>0</v>
      </c>
      <c r="BH165" s="54">
        <f t="shared" si="183"/>
        <v>255651</v>
      </c>
      <c r="BI165" s="54">
        <f t="shared" si="183"/>
        <v>41910</v>
      </c>
      <c r="BJ165" s="54">
        <f t="shared" si="183"/>
        <v>0</v>
      </c>
      <c r="BK165" s="54">
        <f t="shared" si="183"/>
        <v>68753355</v>
      </c>
      <c r="BL165" s="54">
        <f t="shared" si="183"/>
        <v>0</v>
      </c>
      <c r="BM165" s="54">
        <f t="shared" si="183"/>
        <v>0</v>
      </c>
      <c r="BN165" s="54">
        <f t="shared" si="183"/>
        <v>0</v>
      </c>
      <c r="BO165" s="54">
        <f t="shared" ref="BO165:DZ165" si="184">ROUND(BO164*BO163,2)</f>
        <v>0</v>
      </c>
      <c r="BP165" s="54">
        <f t="shared" si="184"/>
        <v>0</v>
      </c>
      <c r="BQ165" s="54">
        <f t="shared" si="184"/>
        <v>0</v>
      </c>
      <c r="BR165" s="54">
        <f t="shared" si="184"/>
        <v>0</v>
      </c>
      <c r="BS165" s="54">
        <f t="shared" si="184"/>
        <v>0</v>
      </c>
      <c r="BT165" s="54">
        <f t="shared" si="184"/>
        <v>0</v>
      </c>
      <c r="BU165" s="54">
        <f t="shared" si="184"/>
        <v>0</v>
      </c>
      <c r="BV165" s="54">
        <f t="shared" si="184"/>
        <v>0</v>
      </c>
      <c r="BW165" s="54">
        <f t="shared" si="184"/>
        <v>0</v>
      </c>
      <c r="BX165" s="54">
        <f t="shared" si="184"/>
        <v>0</v>
      </c>
      <c r="BY165" s="54">
        <f t="shared" si="184"/>
        <v>0</v>
      </c>
      <c r="BZ165" s="54">
        <f t="shared" si="184"/>
        <v>0</v>
      </c>
      <c r="CA165" s="54">
        <f t="shared" si="184"/>
        <v>0</v>
      </c>
      <c r="CB165" s="54">
        <f t="shared" si="184"/>
        <v>2380488</v>
      </c>
      <c r="CC165" s="54">
        <f t="shared" si="184"/>
        <v>0</v>
      </c>
      <c r="CD165" s="54">
        <f t="shared" si="184"/>
        <v>0</v>
      </c>
      <c r="CE165" s="54">
        <f t="shared" si="184"/>
        <v>0</v>
      </c>
      <c r="CF165" s="54">
        <f t="shared" si="184"/>
        <v>0</v>
      </c>
      <c r="CG165" s="54">
        <f t="shared" si="184"/>
        <v>0</v>
      </c>
      <c r="CH165" s="54">
        <f t="shared" si="184"/>
        <v>0</v>
      </c>
      <c r="CI165" s="54">
        <f t="shared" si="184"/>
        <v>0</v>
      </c>
      <c r="CJ165" s="54">
        <f t="shared" si="184"/>
        <v>0</v>
      </c>
      <c r="CK165" s="54">
        <f t="shared" si="184"/>
        <v>6755892</v>
      </c>
      <c r="CL165" s="54">
        <f t="shared" si="184"/>
        <v>92202</v>
      </c>
      <c r="CM165" s="54">
        <f t="shared" si="184"/>
        <v>339471</v>
      </c>
      <c r="CN165" s="54">
        <f t="shared" si="184"/>
        <v>2179320</v>
      </c>
      <c r="CO165" s="54">
        <f t="shared" si="184"/>
        <v>0</v>
      </c>
      <c r="CP165" s="54">
        <f t="shared" si="184"/>
        <v>0</v>
      </c>
      <c r="CQ165" s="54">
        <f t="shared" si="184"/>
        <v>0</v>
      </c>
      <c r="CR165" s="54">
        <f t="shared" si="184"/>
        <v>0</v>
      </c>
      <c r="CS165" s="54">
        <f t="shared" si="184"/>
        <v>0</v>
      </c>
      <c r="CT165" s="54">
        <f t="shared" si="184"/>
        <v>0</v>
      </c>
      <c r="CU165" s="54">
        <f t="shared" si="184"/>
        <v>3051048</v>
      </c>
      <c r="CV165" s="54">
        <f t="shared" si="184"/>
        <v>0</v>
      </c>
      <c r="CW165" s="54">
        <f t="shared" si="184"/>
        <v>0</v>
      </c>
      <c r="CX165" s="54">
        <f t="shared" si="184"/>
        <v>0</v>
      </c>
      <c r="CY165" s="54">
        <f t="shared" si="184"/>
        <v>0</v>
      </c>
      <c r="CZ165" s="54">
        <f t="shared" si="184"/>
        <v>0</v>
      </c>
      <c r="DA165" s="54">
        <f t="shared" si="184"/>
        <v>0</v>
      </c>
      <c r="DB165" s="54">
        <f t="shared" si="184"/>
        <v>0</v>
      </c>
      <c r="DC165" s="54">
        <f t="shared" si="184"/>
        <v>0</v>
      </c>
      <c r="DD165" s="54">
        <f t="shared" si="184"/>
        <v>0</v>
      </c>
      <c r="DE165" s="54">
        <f t="shared" si="184"/>
        <v>0</v>
      </c>
      <c r="DF165" s="54">
        <f t="shared" si="184"/>
        <v>0</v>
      </c>
      <c r="DG165" s="54">
        <f t="shared" si="184"/>
        <v>0</v>
      </c>
      <c r="DH165" s="54">
        <f t="shared" si="184"/>
        <v>0</v>
      </c>
      <c r="DI165" s="54">
        <f t="shared" si="184"/>
        <v>8382</v>
      </c>
      <c r="DJ165" s="54">
        <f t="shared" si="184"/>
        <v>8382</v>
      </c>
      <c r="DK165" s="54">
        <f t="shared" si="184"/>
        <v>0</v>
      </c>
      <c r="DL165" s="54">
        <f t="shared" si="184"/>
        <v>0</v>
      </c>
      <c r="DM165" s="54">
        <f t="shared" si="184"/>
        <v>0</v>
      </c>
      <c r="DN165" s="54">
        <f t="shared" si="184"/>
        <v>0</v>
      </c>
      <c r="DO165" s="54">
        <f t="shared" si="184"/>
        <v>0</v>
      </c>
      <c r="DP165" s="54">
        <f t="shared" si="184"/>
        <v>0</v>
      </c>
      <c r="DQ165" s="54">
        <f t="shared" si="184"/>
        <v>0</v>
      </c>
      <c r="DR165" s="54">
        <f t="shared" si="184"/>
        <v>0</v>
      </c>
      <c r="DS165" s="54">
        <f t="shared" si="184"/>
        <v>0</v>
      </c>
      <c r="DT165" s="54">
        <f t="shared" si="184"/>
        <v>0</v>
      </c>
      <c r="DU165" s="54">
        <f t="shared" si="184"/>
        <v>0</v>
      </c>
      <c r="DV165" s="54">
        <f t="shared" si="184"/>
        <v>0</v>
      </c>
      <c r="DW165" s="54">
        <f t="shared" si="184"/>
        <v>0</v>
      </c>
      <c r="DX165" s="54">
        <f t="shared" si="184"/>
        <v>0</v>
      </c>
      <c r="DY165" s="54">
        <f t="shared" si="184"/>
        <v>0</v>
      </c>
      <c r="DZ165" s="54">
        <f t="shared" si="184"/>
        <v>0</v>
      </c>
      <c r="EA165" s="54">
        <f t="shared" ref="EA165:FX165" si="185">ROUND(EA164*EA163,2)</f>
        <v>0</v>
      </c>
      <c r="EB165" s="54">
        <f t="shared" si="185"/>
        <v>0</v>
      </c>
      <c r="EC165" s="54">
        <f t="shared" si="185"/>
        <v>0</v>
      </c>
      <c r="ED165" s="54">
        <f t="shared" si="185"/>
        <v>0</v>
      </c>
      <c r="EE165" s="54">
        <f t="shared" si="185"/>
        <v>0</v>
      </c>
      <c r="EF165" s="54">
        <f t="shared" si="185"/>
        <v>0</v>
      </c>
      <c r="EG165" s="54">
        <f t="shared" si="185"/>
        <v>0</v>
      </c>
      <c r="EH165" s="54">
        <f t="shared" si="185"/>
        <v>0</v>
      </c>
      <c r="EI165" s="54">
        <f t="shared" si="185"/>
        <v>0</v>
      </c>
      <c r="EJ165" s="54">
        <f t="shared" si="185"/>
        <v>1806321</v>
      </c>
      <c r="EK165" s="54">
        <f t="shared" si="185"/>
        <v>0</v>
      </c>
      <c r="EL165" s="54">
        <f t="shared" si="185"/>
        <v>0</v>
      </c>
      <c r="EM165" s="54">
        <f t="shared" si="185"/>
        <v>0</v>
      </c>
      <c r="EN165" s="54">
        <f t="shared" si="185"/>
        <v>947166</v>
      </c>
      <c r="EO165" s="54">
        <f t="shared" si="185"/>
        <v>0</v>
      </c>
      <c r="EP165" s="54">
        <f t="shared" si="185"/>
        <v>0</v>
      </c>
      <c r="EQ165" s="54">
        <f t="shared" si="185"/>
        <v>0</v>
      </c>
      <c r="ER165" s="54">
        <f t="shared" si="185"/>
        <v>0</v>
      </c>
      <c r="ES165" s="54">
        <f t="shared" si="185"/>
        <v>0</v>
      </c>
      <c r="ET165" s="54">
        <f t="shared" si="185"/>
        <v>0</v>
      </c>
      <c r="EU165" s="54">
        <f t="shared" si="185"/>
        <v>0</v>
      </c>
      <c r="EV165" s="54">
        <f t="shared" si="185"/>
        <v>0</v>
      </c>
      <c r="EW165" s="54">
        <f t="shared" si="185"/>
        <v>0</v>
      </c>
      <c r="EX165" s="54">
        <f t="shared" si="185"/>
        <v>0</v>
      </c>
      <c r="EY165" s="54">
        <f t="shared" si="185"/>
        <v>4568190</v>
      </c>
      <c r="EZ165" s="54">
        <f t="shared" si="185"/>
        <v>0</v>
      </c>
      <c r="FA165" s="54">
        <f t="shared" si="185"/>
        <v>0</v>
      </c>
      <c r="FB165" s="54">
        <f t="shared" si="185"/>
        <v>0</v>
      </c>
      <c r="FC165" s="54">
        <f t="shared" si="185"/>
        <v>0</v>
      </c>
      <c r="FD165" s="54">
        <f t="shared" si="185"/>
        <v>0</v>
      </c>
      <c r="FE165" s="54">
        <f t="shared" si="185"/>
        <v>0</v>
      </c>
      <c r="FF165" s="54">
        <f t="shared" si="185"/>
        <v>0</v>
      </c>
      <c r="FG165" s="54">
        <f t="shared" si="185"/>
        <v>0</v>
      </c>
      <c r="FH165" s="54">
        <f t="shared" si="185"/>
        <v>0</v>
      </c>
      <c r="FI165" s="54">
        <f t="shared" si="185"/>
        <v>0</v>
      </c>
      <c r="FJ165" s="54">
        <f t="shared" si="185"/>
        <v>0</v>
      </c>
      <c r="FK165" s="54">
        <f t="shared" si="185"/>
        <v>0</v>
      </c>
      <c r="FL165" s="54">
        <f t="shared" si="185"/>
        <v>0</v>
      </c>
      <c r="FM165" s="54">
        <f t="shared" si="185"/>
        <v>0</v>
      </c>
      <c r="FN165" s="54">
        <f t="shared" si="185"/>
        <v>0</v>
      </c>
      <c r="FO165" s="54">
        <f t="shared" si="185"/>
        <v>0</v>
      </c>
      <c r="FP165" s="54">
        <f t="shared" si="185"/>
        <v>0</v>
      </c>
      <c r="FQ165" s="54">
        <f t="shared" si="185"/>
        <v>0</v>
      </c>
      <c r="FR165" s="54">
        <f t="shared" si="185"/>
        <v>0</v>
      </c>
      <c r="FS165" s="54">
        <f t="shared" si="185"/>
        <v>0</v>
      </c>
      <c r="FT165" s="54">
        <f t="shared" si="185"/>
        <v>0</v>
      </c>
      <c r="FU165" s="54">
        <f t="shared" si="185"/>
        <v>0</v>
      </c>
      <c r="FV165" s="54">
        <f t="shared" si="185"/>
        <v>0</v>
      </c>
      <c r="FW165" s="54">
        <f t="shared" si="185"/>
        <v>0</v>
      </c>
      <c r="FX165" s="54">
        <f t="shared" si="185"/>
        <v>0</v>
      </c>
      <c r="FY165" s="23">
        <v>0</v>
      </c>
      <c r="FZ165" s="55">
        <f>SUM(C165:FX165)</f>
        <v>167363394</v>
      </c>
      <c r="GA165" s="55"/>
      <c r="GB165" s="55"/>
      <c r="GC165" s="102"/>
      <c r="GD165" s="102"/>
      <c r="GE165" s="103"/>
    </row>
    <row r="166" spans="1:187" x14ac:dyDescent="0.2">
      <c r="A166" s="8"/>
      <c r="B166" s="13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4"/>
      <c r="DI166" s="54"/>
      <c r="DJ166" s="54"/>
      <c r="DK166" s="54"/>
      <c r="DL166" s="54"/>
      <c r="DM166" s="54"/>
      <c r="DN166" s="54"/>
      <c r="DO166" s="54"/>
      <c r="DP166" s="54"/>
      <c r="DQ166" s="54"/>
      <c r="DR166" s="54"/>
      <c r="DS166" s="54"/>
      <c r="DT166" s="54"/>
      <c r="DU166" s="54"/>
      <c r="DV166" s="54"/>
      <c r="DW166" s="54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  <c r="FF166" s="54"/>
      <c r="FG166" s="54"/>
      <c r="FH166" s="54"/>
      <c r="FI166" s="54"/>
      <c r="FJ166" s="54"/>
      <c r="FK166" s="54"/>
      <c r="FL166" s="54"/>
      <c r="FM166" s="54"/>
      <c r="FN166" s="54"/>
      <c r="FO166" s="54"/>
      <c r="FP166" s="54"/>
      <c r="FQ166" s="54"/>
      <c r="FR166" s="54"/>
      <c r="FS166" s="54"/>
      <c r="FT166" s="54"/>
      <c r="FU166" s="54"/>
      <c r="FV166" s="54"/>
      <c r="FW166" s="54"/>
      <c r="FX166" s="54"/>
      <c r="FY166" s="54">
        <f>FY36</f>
        <v>0</v>
      </c>
      <c r="FZ166" s="55"/>
      <c r="GA166" s="55"/>
      <c r="GB166" s="55"/>
      <c r="GC166" s="55"/>
      <c r="GD166" s="55"/>
      <c r="GE166" s="9"/>
    </row>
    <row r="167" spans="1:187" x14ac:dyDescent="0.2">
      <c r="A167" s="8" t="s">
        <v>680</v>
      </c>
      <c r="B167" s="13" t="s">
        <v>681</v>
      </c>
      <c r="C167" s="54">
        <f t="shared" ref="C167:BN167" si="186">C10+C31</f>
        <v>3</v>
      </c>
      <c r="D167" s="54">
        <f t="shared" si="186"/>
        <v>7.5</v>
      </c>
      <c r="E167" s="54">
        <f t="shared" si="186"/>
        <v>0</v>
      </c>
      <c r="F167" s="54">
        <f t="shared" si="186"/>
        <v>1.5</v>
      </c>
      <c r="G167" s="54">
        <f t="shared" si="186"/>
        <v>1</v>
      </c>
      <c r="H167" s="54">
        <f t="shared" si="186"/>
        <v>2</v>
      </c>
      <c r="I167" s="54">
        <f t="shared" si="186"/>
        <v>6.5</v>
      </c>
      <c r="J167" s="54">
        <f t="shared" si="186"/>
        <v>1</v>
      </c>
      <c r="K167" s="54">
        <f t="shared" si="186"/>
        <v>0</v>
      </c>
      <c r="L167" s="54">
        <f t="shared" si="186"/>
        <v>1</v>
      </c>
      <c r="M167" s="54">
        <f t="shared" si="186"/>
        <v>0</v>
      </c>
      <c r="N167" s="54">
        <f t="shared" si="186"/>
        <v>18</v>
      </c>
      <c r="O167" s="54">
        <f t="shared" si="186"/>
        <v>0</v>
      </c>
      <c r="P167" s="54">
        <f t="shared" si="186"/>
        <v>0</v>
      </c>
      <c r="Q167" s="54">
        <f t="shared" si="186"/>
        <v>137</v>
      </c>
      <c r="R167" s="54">
        <f t="shared" si="186"/>
        <v>0</v>
      </c>
      <c r="S167" s="54">
        <f t="shared" si="186"/>
        <v>0</v>
      </c>
      <c r="T167" s="54">
        <f t="shared" si="186"/>
        <v>0</v>
      </c>
      <c r="U167" s="54">
        <f t="shared" si="186"/>
        <v>0</v>
      </c>
      <c r="V167" s="54">
        <f t="shared" si="186"/>
        <v>0</v>
      </c>
      <c r="W167" s="54">
        <f t="shared" si="186"/>
        <v>0</v>
      </c>
      <c r="X167" s="54">
        <f t="shared" si="186"/>
        <v>0</v>
      </c>
      <c r="Y167" s="54">
        <f t="shared" si="186"/>
        <v>1</v>
      </c>
      <c r="Z167" s="54">
        <f t="shared" si="186"/>
        <v>1</v>
      </c>
      <c r="AA167" s="54">
        <f t="shared" si="186"/>
        <v>0</v>
      </c>
      <c r="AB167" s="54">
        <f t="shared" si="186"/>
        <v>0</v>
      </c>
      <c r="AC167" s="54">
        <f t="shared" si="186"/>
        <v>0</v>
      </c>
      <c r="AD167" s="54">
        <f t="shared" si="186"/>
        <v>0</v>
      </c>
      <c r="AE167" s="54">
        <f t="shared" si="186"/>
        <v>1</v>
      </c>
      <c r="AF167" s="54">
        <f t="shared" si="186"/>
        <v>0</v>
      </c>
      <c r="AG167" s="54">
        <f t="shared" si="186"/>
        <v>0</v>
      </c>
      <c r="AH167" s="54">
        <f t="shared" si="186"/>
        <v>0</v>
      </c>
      <c r="AI167" s="54">
        <f t="shared" si="186"/>
        <v>0</v>
      </c>
      <c r="AJ167" s="54">
        <f t="shared" si="186"/>
        <v>0</v>
      </c>
      <c r="AK167" s="54">
        <f t="shared" si="186"/>
        <v>0</v>
      </c>
      <c r="AL167" s="54">
        <f t="shared" si="186"/>
        <v>0</v>
      </c>
      <c r="AM167" s="54">
        <f t="shared" si="186"/>
        <v>0</v>
      </c>
      <c r="AN167" s="54">
        <f t="shared" si="186"/>
        <v>0</v>
      </c>
      <c r="AO167" s="54">
        <f t="shared" si="186"/>
        <v>1</v>
      </c>
      <c r="AP167" s="54">
        <f t="shared" si="186"/>
        <v>72</v>
      </c>
      <c r="AQ167" s="54">
        <f t="shared" si="186"/>
        <v>0</v>
      </c>
      <c r="AR167" s="54">
        <f t="shared" si="186"/>
        <v>2</v>
      </c>
      <c r="AS167" s="54">
        <f t="shared" si="186"/>
        <v>1</v>
      </c>
      <c r="AT167" s="54">
        <f t="shared" si="186"/>
        <v>2</v>
      </c>
      <c r="AU167" s="54">
        <f t="shared" si="186"/>
        <v>0</v>
      </c>
      <c r="AV167" s="54">
        <f t="shared" si="186"/>
        <v>0</v>
      </c>
      <c r="AW167" s="54">
        <f t="shared" si="186"/>
        <v>0</v>
      </c>
      <c r="AX167" s="54">
        <f t="shared" si="186"/>
        <v>0</v>
      </c>
      <c r="AY167" s="54">
        <f t="shared" si="186"/>
        <v>0</v>
      </c>
      <c r="AZ167" s="54">
        <f t="shared" si="186"/>
        <v>1</v>
      </c>
      <c r="BA167" s="54">
        <f t="shared" si="186"/>
        <v>8</v>
      </c>
      <c r="BB167" s="54">
        <f t="shared" si="186"/>
        <v>1.5</v>
      </c>
      <c r="BC167" s="54">
        <f t="shared" si="186"/>
        <v>5</v>
      </c>
      <c r="BD167" s="54">
        <f t="shared" si="186"/>
        <v>0</v>
      </c>
      <c r="BE167" s="54">
        <f t="shared" si="186"/>
        <v>0</v>
      </c>
      <c r="BF167" s="54">
        <f t="shared" si="186"/>
        <v>14.5</v>
      </c>
      <c r="BG167" s="54">
        <f t="shared" si="186"/>
        <v>0</v>
      </c>
      <c r="BH167" s="54">
        <f t="shared" si="186"/>
        <v>0</v>
      </c>
      <c r="BI167" s="54">
        <f t="shared" si="186"/>
        <v>1</v>
      </c>
      <c r="BJ167" s="54">
        <f t="shared" si="186"/>
        <v>3</v>
      </c>
      <c r="BK167" s="54">
        <f t="shared" si="186"/>
        <v>27.5</v>
      </c>
      <c r="BL167" s="54">
        <f t="shared" si="186"/>
        <v>8</v>
      </c>
      <c r="BM167" s="54">
        <f t="shared" si="186"/>
        <v>0</v>
      </c>
      <c r="BN167" s="54">
        <f t="shared" si="186"/>
        <v>0</v>
      </c>
      <c r="BO167" s="54">
        <f t="shared" ref="BO167:DZ167" si="187">BO10+BO31</f>
        <v>1</v>
      </c>
      <c r="BP167" s="54">
        <f t="shared" si="187"/>
        <v>0</v>
      </c>
      <c r="BQ167" s="54">
        <f t="shared" si="187"/>
        <v>0</v>
      </c>
      <c r="BR167" s="54">
        <f t="shared" si="187"/>
        <v>0</v>
      </c>
      <c r="BS167" s="54">
        <f t="shared" si="187"/>
        <v>0</v>
      </c>
      <c r="BT167" s="54">
        <f t="shared" si="187"/>
        <v>0</v>
      </c>
      <c r="BU167" s="54">
        <f t="shared" si="187"/>
        <v>0</v>
      </c>
      <c r="BV167" s="54">
        <f t="shared" si="187"/>
        <v>0</v>
      </c>
      <c r="BW167" s="54">
        <f t="shared" si="187"/>
        <v>1</v>
      </c>
      <c r="BX167" s="54">
        <f t="shared" si="187"/>
        <v>0</v>
      </c>
      <c r="BY167" s="54">
        <f t="shared" si="187"/>
        <v>0</v>
      </c>
      <c r="BZ167" s="54">
        <f t="shared" si="187"/>
        <v>0</v>
      </c>
      <c r="CA167" s="54">
        <f t="shared" si="187"/>
        <v>0</v>
      </c>
      <c r="CB167" s="54">
        <f t="shared" si="187"/>
        <v>29</v>
      </c>
      <c r="CC167" s="54">
        <f t="shared" si="187"/>
        <v>0</v>
      </c>
      <c r="CD167" s="54">
        <f t="shared" si="187"/>
        <v>0</v>
      </c>
      <c r="CE167" s="54">
        <f t="shared" si="187"/>
        <v>0</v>
      </c>
      <c r="CF167" s="54">
        <f t="shared" si="187"/>
        <v>0</v>
      </c>
      <c r="CG167" s="54">
        <f t="shared" si="187"/>
        <v>0</v>
      </c>
      <c r="CH167" s="54">
        <f t="shared" si="187"/>
        <v>0</v>
      </c>
      <c r="CI167" s="54">
        <f t="shared" si="187"/>
        <v>0</v>
      </c>
      <c r="CJ167" s="54">
        <f t="shared" si="187"/>
        <v>0</v>
      </c>
      <c r="CK167" s="54">
        <f t="shared" si="187"/>
        <v>0</v>
      </c>
      <c r="CL167" s="54">
        <f t="shared" si="187"/>
        <v>0</v>
      </c>
      <c r="CM167" s="54">
        <f t="shared" si="187"/>
        <v>0</v>
      </c>
      <c r="CN167" s="54">
        <f t="shared" si="187"/>
        <v>57.5</v>
      </c>
      <c r="CO167" s="54">
        <f t="shared" si="187"/>
        <v>22.5</v>
      </c>
      <c r="CP167" s="54">
        <f t="shared" si="187"/>
        <v>0</v>
      </c>
      <c r="CQ167" s="54">
        <f t="shared" si="187"/>
        <v>0</v>
      </c>
      <c r="CR167" s="54">
        <f t="shared" si="187"/>
        <v>0</v>
      </c>
      <c r="CS167" s="54">
        <f t="shared" si="187"/>
        <v>0</v>
      </c>
      <c r="CT167" s="54">
        <f t="shared" si="187"/>
        <v>0</v>
      </c>
      <c r="CU167" s="54">
        <f t="shared" si="187"/>
        <v>2</v>
      </c>
      <c r="CV167" s="54">
        <f t="shared" si="187"/>
        <v>0</v>
      </c>
      <c r="CW167" s="54">
        <f t="shared" si="187"/>
        <v>0</v>
      </c>
      <c r="CX167" s="54">
        <f t="shared" si="187"/>
        <v>1</v>
      </c>
      <c r="CY167" s="54">
        <f t="shared" si="187"/>
        <v>0</v>
      </c>
      <c r="CZ167" s="54">
        <f t="shared" si="187"/>
        <v>0</v>
      </c>
      <c r="DA167" s="54">
        <f t="shared" si="187"/>
        <v>0</v>
      </c>
      <c r="DB167" s="54">
        <f t="shared" si="187"/>
        <v>0</v>
      </c>
      <c r="DC167" s="54">
        <f t="shared" si="187"/>
        <v>0</v>
      </c>
      <c r="DD167" s="54">
        <f t="shared" si="187"/>
        <v>0</v>
      </c>
      <c r="DE167" s="54">
        <f t="shared" si="187"/>
        <v>0</v>
      </c>
      <c r="DF167" s="54">
        <f t="shared" si="187"/>
        <v>24.5</v>
      </c>
      <c r="DG167" s="54">
        <f t="shared" si="187"/>
        <v>0</v>
      </c>
      <c r="DH167" s="54">
        <f t="shared" si="187"/>
        <v>0</v>
      </c>
      <c r="DI167" s="54">
        <f t="shared" si="187"/>
        <v>2</v>
      </c>
      <c r="DJ167" s="54">
        <f t="shared" si="187"/>
        <v>0</v>
      </c>
      <c r="DK167" s="54">
        <f t="shared" si="187"/>
        <v>0</v>
      </c>
      <c r="DL167" s="54">
        <f t="shared" si="187"/>
        <v>0</v>
      </c>
      <c r="DM167" s="54">
        <f t="shared" si="187"/>
        <v>0</v>
      </c>
      <c r="DN167" s="54">
        <f t="shared" si="187"/>
        <v>0</v>
      </c>
      <c r="DO167" s="54">
        <f t="shared" si="187"/>
        <v>0</v>
      </c>
      <c r="DP167" s="54">
        <f t="shared" si="187"/>
        <v>0</v>
      </c>
      <c r="DQ167" s="54">
        <f t="shared" si="187"/>
        <v>0</v>
      </c>
      <c r="DR167" s="54">
        <f t="shared" si="187"/>
        <v>0</v>
      </c>
      <c r="DS167" s="54">
        <f t="shared" si="187"/>
        <v>0</v>
      </c>
      <c r="DT167" s="54">
        <f t="shared" si="187"/>
        <v>0</v>
      </c>
      <c r="DU167" s="54">
        <f t="shared" si="187"/>
        <v>0</v>
      </c>
      <c r="DV167" s="54">
        <f t="shared" si="187"/>
        <v>0</v>
      </c>
      <c r="DW167" s="54">
        <f t="shared" si="187"/>
        <v>0</v>
      </c>
      <c r="DX167" s="54">
        <f t="shared" si="187"/>
        <v>0</v>
      </c>
      <c r="DY167" s="54">
        <f t="shared" si="187"/>
        <v>0</v>
      </c>
      <c r="DZ167" s="54">
        <f t="shared" si="187"/>
        <v>1</v>
      </c>
      <c r="EA167" s="54">
        <f t="shared" ref="EA167:FX167" si="188">EA10+EA31</f>
        <v>0</v>
      </c>
      <c r="EB167" s="54">
        <f t="shared" si="188"/>
        <v>0</v>
      </c>
      <c r="EC167" s="54">
        <f t="shared" si="188"/>
        <v>0</v>
      </c>
      <c r="ED167" s="54">
        <f t="shared" si="188"/>
        <v>0</v>
      </c>
      <c r="EE167" s="54">
        <f t="shared" si="188"/>
        <v>3</v>
      </c>
      <c r="EF167" s="54">
        <f t="shared" si="188"/>
        <v>1</v>
      </c>
      <c r="EG167" s="54">
        <f t="shared" si="188"/>
        <v>0</v>
      </c>
      <c r="EH167" s="54">
        <f t="shared" si="188"/>
        <v>1</v>
      </c>
      <c r="EI167" s="54">
        <f t="shared" si="188"/>
        <v>4</v>
      </c>
      <c r="EJ167" s="54">
        <f t="shared" si="188"/>
        <v>12</v>
      </c>
      <c r="EK167" s="54">
        <f t="shared" si="188"/>
        <v>0</v>
      </c>
      <c r="EL167" s="54">
        <f t="shared" si="188"/>
        <v>0</v>
      </c>
      <c r="EM167" s="54">
        <f t="shared" si="188"/>
        <v>0</v>
      </c>
      <c r="EN167" s="54">
        <f t="shared" si="188"/>
        <v>0</v>
      </c>
      <c r="EO167" s="54">
        <f t="shared" si="188"/>
        <v>0</v>
      </c>
      <c r="EP167" s="54">
        <f t="shared" si="188"/>
        <v>0</v>
      </c>
      <c r="EQ167" s="54">
        <f t="shared" si="188"/>
        <v>0</v>
      </c>
      <c r="ER167" s="54">
        <f t="shared" si="188"/>
        <v>1</v>
      </c>
      <c r="ES167" s="54">
        <f t="shared" si="188"/>
        <v>0</v>
      </c>
      <c r="ET167" s="54">
        <f t="shared" si="188"/>
        <v>0</v>
      </c>
      <c r="EU167" s="54">
        <f t="shared" si="188"/>
        <v>0</v>
      </c>
      <c r="EV167" s="54">
        <f t="shared" si="188"/>
        <v>0</v>
      </c>
      <c r="EW167" s="54">
        <f t="shared" si="188"/>
        <v>0</v>
      </c>
      <c r="EX167" s="54">
        <f t="shared" si="188"/>
        <v>0</v>
      </c>
      <c r="EY167" s="54">
        <f t="shared" si="188"/>
        <v>0</v>
      </c>
      <c r="EZ167" s="54">
        <f t="shared" si="188"/>
        <v>0</v>
      </c>
      <c r="FA167" s="54">
        <f t="shared" si="188"/>
        <v>1</v>
      </c>
      <c r="FB167" s="54">
        <f t="shared" si="188"/>
        <v>0</v>
      </c>
      <c r="FC167" s="54">
        <f t="shared" si="188"/>
        <v>0</v>
      </c>
      <c r="FD167" s="54">
        <f t="shared" si="188"/>
        <v>0</v>
      </c>
      <c r="FE167" s="54">
        <f t="shared" si="188"/>
        <v>0</v>
      </c>
      <c r="FF167" s="54">
        <f t="shared" si="188"/>
        <v>0</v>
      </c>
      <c r="FG167" s="54">
        <f t="shared" si="188"/>
        <v>0</v>
      </c>
      <c r="FH167" s="54">
        <f t="shared" si="188"/>
        <v>0</v>
      </c>
      <c r="FI167" s="54">
        <f t="shared" si="188"/>
        <v>1</v>
      </c>
      <c r="FJ167" s="54">
        <f t="shared" si="188"/>
        <v>0</v>
      </c>
      <c r="FK167" s="54">
        <f t="shared" si="188"/>
        <v>0</v>
      </c>
      <c r="FL167" s="54">
        <f t="shared" si="188"/>
        <v>0</v>
      </c>
      <c r="FM167" s="54">
        <f t="shared" si="188"/>
        <v>0</v>
      </c>
      <c r="FN167" s="54">
        <f t="shared" si="188"/>
        <v>5.5</v>
      </c>
      <c r="FO167" s="54">
        <f t="shared" si="188"/>
        <v>0</v>
      </c>
      <c r="FP167" s="54">
        <f t="shared" si="188"/>
        <v>0</v>
      </c>
      <c r="FQ167" s="54">
        <f t="shared" si="188"/>
        <v>0</v>
      </c>
      <c r="FR167" s="54">
        <f t="shared" si="188"/>
        <v>0</v>
      </c>
      <c r="FS167" s="54">
        <f t="shared" si="188"/>
        <v>0</v>
      </c>
      <c r="FT167" s="54">
        <f t="shared" si="188"/>
        <v>0</v>
      </c>
      <c r="FU167" s="54">
        <f t="shared" si="188"/>
        <v>0</v>
      </c>
      <c r="FV167" s="54">
        <f t="shared" si="188"/>
        <v>0</v>
      </c>
      <c r="FW167" s="54">
        <f t="shared" si="188"/>
        <v>0</v>
      </c>
      <c r="FX167" s="54">
        <f t="shared" si="188"/>
        <v>0</v>
      </c>
      <c r="FY167" s="54">
        <f>ROUND(FY176*FY175,2)</f>
        <v>0</v>
      </c>
      <c r="FZ167" s="55">
        <f>SUM(C167:FX167)</f>
        <v>500</v>
      </c>
      <c r="GA167" s="104"/>
      <c r="GB167" s="104"/>
      <c r="GC167" s="55"/>
      <c r="GD167" s="55"/>
      <c r="GE167" s="9"/>
    </row>
    <row r="168" spans="1:187" x14ac:dyDescent="0.2">
      <c r="A168" s="8" t="s">
        <v>682</v>
      </c>
      <c r="B168" s="13" t="s">
        <v>683</v>
      </c>
      <c r="C168" s="54">
        <f t="shared" ref="C168:BN168" si="189">C167*C164</f>
        <v>25146</v>
      </c>
      <c r="D168" s="54">
        <f t="shared" si="189"/>
        <v>62865</v>
      </c>
      <c r="E168" s="54">
        <f t="shared" si="189"/>
        <v>0</v>
      </c>
      <c r="F168" s="54">
        <f t="shared" si="189"/>
        <v>12573</v>
      </c>
      <c r="G168" s="54">
        <f t="shared" si="189"/>
        <v>8382</v>
      </c>
      <c r="H168" s="54">
        <f t="shared" si="189"/>
        <v>16764</v>
      </c>
      <c r="I168" s="54">
        <f t="shared" si="189"/>
        <v>54483</v>
      </c>
      <c r="J168" s="54">
        <f t="shared" si="189"/>
        <v>8382</v>
      </c>
      <c r="K168" s="54">
        <f t="shared" si="189"/>
        <v>0</v>
      </c>
      <c r="L168" s="54">
        <f t="shared" si="189"/>
        <v>8382</v>
      </c>
      <c r="M168" s="54">
        <f t="shared" si="189"/>
        <v>0</v>
      </c>
      <c r="N168" s="54">
        <f t="shared" si="189"/>
        <v>150876</v>
      </c>
      <c r="O168" s="54">
        <f t="shared" si="189"/>
        <v>0</v>
      </c>
      <c r="P168" s="54">
        <f t="shared" si="189"/>
        <v>0</v>
      </c>
      <c r="Q168" s="54">
        <f t="shared" si="189"/>
        <v>1148334</v>
      </c>
      <c r="R168" s="54">
        <f t="shared" si="189"/>
        <v>0</v>
      </c>
      <c r="S168" s="54">
        <f t="shared" si="189"/>
        <v>0</v>
      </c>
      <c r="T168" s="54">
        <f t="shared" si="189"/>
        <v>0</v>
      </c>
      <c r="U168" s="54">
        <f t="shared" si="189"/>
        <v>0</v>
      </c>
      <c r="V168" s="54">
        <f t="shared" si="189"/>
        <v>0</v>
      </c>
      <c r="W168" s="54">
        <f t="shared" si="189"/>
        <v>0</v>
      </c>
      <c r="X168" s="54">
        <f t="shared" si="189"/>
        <v>0</v>
      </c>
      <c r="Y168" s="54">
        <f t="shared" si="189"/>
        <v>8382</v>
      </c>
      <c r="Z168" s="54">
        <f t="shared" si="189"/>
        <v>8382</v>
      </c>
      <c r="AA168" s="54">
        <f t="shared" si="189"/>
        <v>0</v>
      </c>
      <c r="AB168" s="54">
        <f t="shared" si="189"/>
        <v>0</v>
      </c>
      <c r="AC168" s="54">
        <f t="shared" si="189"/>
        <v>0</v>
      </c>
      <c r="AD168" s="54">
        <f t="shared" si="189"/>
        <v>0</v>
      </c>
      <c r="AE168" s="54">
        <f t="shared" si="189"/>
        <v>8382</v>
      </c>
      <c r="AF168" s="54">
        <f t="shared" si="189"/>
        <v>0</v>
      </c>
      <c r="AG168" s="54">
        <f t="shared" si="189"/>
        <v>0</v>
      </c>
      <c r="AH168" s="54">
        <f t="shared" si="189"/>
        <v>0</v>
      </c>
      <c r="AI168" s="54">
        <f t="shared" si="189"/>
        <v>0</v>
      </c>
      <c r="AJ168" s="54">
        <f t="shared" si="189"/>
        <v>0</v>
      </c>
      <c r="AK168" s="54">
        <f t="shared" si="189"/>
        <v>0</v>
      </c>
      <c r="AL168" s="54">
        <f t="shared" si="189"/>
        <v>0</v>
      </c>
      <c r="AM168" s="54">
        <f t="shared" si="189"/>
        <v>0</v>
      </c>
      <c r="AN168" s="54">
        <f t="shared" si="189"/>
        <v>0</v>
      </c>
      <c r="AO168" s="54">
        <f t="shared" si="189"/>
        <v>8382</v>
      </c>
      <c r="AP168" s="54">
        <f t="shared" si="189"/>
        <v>603504</v>
      </c>
      <c r="AQ168" s="54">
        <f t="shared" si="189"/>
        <v>0</v>
      </c>
      <c r="AR168" s="54">
        <f t="shared" si="189"/>
        <v>16764</v>
      </c>
      <c r="AS168" s="54">
        <f t="shared" si="189"/>
        <v>8382</v>
      </c>
      <c r="AT168" s="54">
        <f t="shared" si="189"/>
        <v>16764</v>
      </c>
      <c r="AU168" s="54">
        <f t="shared" si="189"/>
        <v>0</v>
      </c>
      <c r="AV168" s="54">
        <f t="shared" si="189"/>
        <v>0</v>
      </c>
      <c r="AW168" s="54">
        <f t="shared" si="189"/>
        <v>0</v>
      </c>
      <c r="AX168" s="54">
        <f t="shared" si="189"/>
        <v>0</v>
      </c>
      <c r="AY168" s="54">
        <f t="shared" si="189"/>
        <v>0</v>
      </c>
      <c r="AZ168" s="54">
        <f t="shared" si="189"/>
        <v>8382</v>
      </c>
      <c r="BA168" s="54">
        <f t="shared" si="189"/>
        <v>67056</v>
      </c>
      <c r="BB168" s="54">
        <f t="shared" si="189"/>
        <v>12573</v>
      </c>
      <c r="BC168" s="54">
        <f t="shared" si="189"/>
        <v>41910</v>
      </c>
      <c r="BD168" s="54">
        <f t="shared" si="189"/>
        <v>0</v>
      </c>
      <c r="BE168" s="54">
        <f t="shared" si="189"/>
        <v>0</v>
      </c>
      <c r="BF168" s="54">
        <f t="shared" si="189"/>
        <v>121539</v>
      </c>
      <c r="BG168" s="54">
        <f t="shared" si="189"/>
        <v>0</v>
      </c>
      <c r="BH168" s="54">
        <f t="shared" si="189"/>
        <v>0</v>
      </c>
      <c r="BI168" s="54">
        <f t="shared" si="189"/>
        <v>8382</v>
      </c>
      <c r="BJ168" s="54">
        <f t="shared" si="189"/>
        <v>25146</v>
      </c>
      <c r="BK168" s="54">
        <f t="shared" si="189"/>
        <v>230505</v>
      </c>
      <c r="BL168" s="54">
        <f t="shared" si="189"/>
        <v>67056</v>
      </c>
      <c r="BM168" s="54">
        <f t="shared" si="189"/>
        <v>0</v>
      </c>
      <c r="BN168" s="54">
        <f t="shared" si="189"/>
        <v>0</v>
      </c>
      <c r="BO168" s="54">
        <f t="shared" ref="BO168:DZ168" si="190">BO167*BO164</f>
        <v>8382</v>
      </c>
      <c r="BP168" s="54">
        <f t="shared" si="190"/>
        <v>0</v>
      </c>
      <c r="BQ168" s="54">
        <f t="shared" si="190"/>
        <v>0</v>
      </c>
      <c r="BR168" s="54">
        <f t="shared" si="190"/>
        <v>0</v>
      </c>
      <c r="BS168" s="54">
        <f t="shared" si="190"/>
        <v>0</v>
      </c>
      <c r="BT168" s="54">
        <f t="shared" si="190"/>
        <v>0</v>
      </c>
      <c r="BU168" s="54">
        <f t="shared" si="190"/>
        <v>0</v>
      </c>
      <c r="BV168" s="54">
        <f t="shared" si="190"/>
        <v>0</v>
      </c>
      <c r="BW168" s="54">
        <f t="shared" si="190"/>
        <v>8382</v>
      </c>
      <c r="BX168" s="54">
        <f t="shared" si="190"/>
        <v>0</v>
      </c>
      <c r="BY168" s="54">
        <f t="shared" si="190"/>
        <v>0</v>
      </c>
      <c r="BZ168" s="54">
        <f t="shared" si="190"/>
        <v>0</v>
      </c>
      <c r="CA168" s="54">
        <f t="shared" si="190"/>
        <v>0</v>
      </c>
      <c r="CB168" s="54">
        <f t="shared" si="190"/>
        <v>243078</v>
      </c>
      <c r="CC168" s="54">
        <f t="shared" si="190"/>
        <v>0</v>
      </c>
      <c r="CD168" s="54">
        <f t="shared" si="190"/>
        <v>0</v>
      </c>
      <c r="CE168" s="54">
        <f t="shared" si="190"/>
        <v>0</v>
      </c>
      <c r="CF168" s="54">
        <f t="shared" si="190"/>
        <v>0</v>
      </c>
      <c r="CG168" s="54">
        <f t="shared" si="190"/>
        <v>0</v>
      </c>
      <c r="CH168" s="54">
        <f t="shared" si="190"/>
        <v>0</v>
      </c>
      <c r="CI168" s="54">
        <f t="shared" si="190"/>
        <v>0</v>
      </c>
      <c r="CJ168" s="54">
        <f t="shared" si="190"/>
        <v>0</v>
      </c>
      <c r="CK168" s="54">
        <f t="shared" si="190"/>
        <v>0</v>
      </c>
      <c r="CL168" s="54">
        <f t="shared" si="190"/>
        <v>0</v>
      </c>
      <c r="CM168" s="54">
        <f t="shared" si="190"/>
        <v>0</v>
      </c>
      <c r="CN168" s="54">
        <f t="shared" si="190"/>
        <v>481965</v>
      </c>
      <c r="CO168" s="54">
        <f t="shared" si="190"/>
        <v>188595</v>
      </c>
      <c r="CP168" s="54">
        <f t="shared" si="190"/>
        <v>0</v>
      </c>
      <c r="CQ168" s="54">
        <f t="shared" si="190"/>
        <v>0</v>
      </c>
      <c r="CR168" s="54">
        <f t="shared" si="190"/>
        <v>0</v>
      </c>
      <c r="CS168" s="54">
        <f t="shared" si="190"/>
        <v>0</v>
      </c>
      <c r="CT168" s="54">
        <f t="shared" si="190"/>
        <v>0</v>
      </c>
      <c r="CU168" s="54">
        <f t="shared" si="190"/>
        <v>16764</v>
      </c>
      <c r="CV168" s="54">
        <f t="shared" si="190"/>
        <v>0</v>
      </c>
      <c r="CW168" s="54">
        <f t="shared" si="190"/>
        <v>0</v>
      </c>
      <c r="CX168" s="54">
        <f t="shared" si="190"/>
        <v>8382</v>
      </c>
      <c r="CY168" s="54">
        <f t="shared" si="190"/>
        <v>0</v>
      </c>
      <c r="CZ168" s="54">
        <f t="shared" si="190"/>
        <v>0</v>
      </c>
      <c r="DA168" s="54">
        <f t="shared" si="190"/>
        <v>0</v>
      </c>
      <c r="DB168" s="54">
        <f t="shared" si="190"/>
        <v>0</v>
      </c>
      <c r="DC168" s="54">
        <f t="shared" si="190"/>
        <v>0</v>
      </c>
      <c r="DD168" s="54">
        <f t="shared" si="190"/>
        <v>0</v>
      </c>
      <c r="DE168" s="54">
        <f t="shared" si="190"/>
        <v>0</v>
      </c>
      <c r="DF168" s="54">
        <f t="shared" si="190"/>
        <v>205359</v>
      </c>
      <c r="DG168" s="54">
        <f t="shared" si="190"/>
        <v>0</v>
      </c>
      <c r="DH168" s="54">
        <f t="shared" si="190"/>
        <v>0</v>
      </c>
      <c r="DI168" s="54">
        <f t="shared" si="190"/>
        <v>16764</v>
      </c>
      <c r="DJ168" s="54">
        <f t="shared" si="190"/>
        <v>0</v>
      </c>
      <c r="DK168" s="54">
        <f t="shared" si="190"/>
        <v>0</v>
      </c>
      <c r="DL168" s="54">
        <f t="shared" si="190"/>
        <v>0</v>
      </c>
      <c r="DM168" s="54">
        <f t="shared" si="190"/>
        <v>0</v>
      </c>
      <c r="DN168" s="54">
        <f t="shared" si="190"/>
        <v>0</v>
      </c>
      <c r="DO168" s="54">
        <f t="shared" si="190"/>
        <v>0</v>
      </c>
      <c r="DP168" s="54">
        <f t="shared" si="190"/>
        <v>0</v>
      </c>
      <c r="DQ168" s="54">
        <f t="shared" si="190"/>
        <v>0</v>
      </c>
      <c r="DR168" s="54">
        <f t="shared" si="190"/>
        <v>0</v>
      </c>
      <c r="DS168" s="54">
        <f t="shared" si="190"/>
        <v>0</v>
      </c>
      <c r="DT168" s="54">
        <f t="shared" si="190"/>
        <v>0</v>
      </c>
      <c r="DU168" s="54">
        <f t="shared" si="190"/>
        <v>0</v>
      </c>
      <c r="DV168" s="54">
        <f t="shared" si="190"/>
        <v>0</v>
      </c>
      <c r="DW168" s="54">
        <f t="shared" si="190"/>
        <v>0</v>
      </c>
      <c r="DX168" s="54">
        <f t="shared" si="190"/>
        <v>0</v>
      </c>
      <c r="DY168" s="54">
        <f t="shared" si="190"/>
        <v>0</v>
      </c>
      <c r="DZ168" s="54">
        <f t="shared" si="190"/>
        <v>8382</v>
      </c>
      <c r="EA168" s="54">
        <f t="shared" ref="EA168:FX168" si="191">EA167*EA164</f>
        <v>0</v>
      </c>
      <c r="EB168" s="54">
        <f t="shared" si="191"/>
        <v>0</v>
      </c>
      <c r="EC168" s="54">
        <f t="shared" si="191"/>
        <v>0</v>
      </c>
      <c r="ED168" s="54">
        <f t="shared" si="191"/>
        <v>0</v>
      </c>
      <c r="EE168" s="54">
        <f t="shared" si="191"/>
        <v>25146</v>
      </c>
      <c r="EF168" s="54">
        <f t="shared" si="191"/>
        <v>8382</v>
      </c>
      <c r="EG168" s="54">
        <f t="shared" si="191"/>
        <v>0</v>
      </c>
      <c r="EH168" s="54">
        <f t="shared" si="191"/>
        <v>8382</v>
      </c>
      <c r="EI168" s="54">
        <f t="shared" si="191"/>
        <v>33528</v>
      </c>
      <c r="EJ168" s="54">
        <f t="shared" si="191"/>
        <v>100584</v>
      </c>
      <c r="EK168" s="54">
        <f t="shared" si="191"/>
        <v>0</v>
      </c>
      <c r="EL168" s="54">
        <f t="shared" si="191"/>
        <v>0</v>
      </c>
      <c r="EM168" s="54">
        <f t="shared" si="191"/>
        <v>0</v>
      </c>
      <c r="EN168" s="54">
        <f t="shared" si="191"/>
        <v>0</v>
      </c>
      <c r="EO168" s="54">
        <f t="shared" si="191"/>
        <v>0</v>
      </c>
      <c r="EP168" s="54">
        <f t="shared" si="191"/>
        <v>0</v>
      </c>
      <c r="EQ168" s="54">
        <f t="shared" si="191"/>
        <v>0</v>
      </c>
      <c r="ER168" s="54">
        <f t="shared" si="191"/>
        <v>8382</v>
      </c>
      <c r="ES168" s="54">
        <f t="shared" si="191"/>
        <v>0</v>
      </c>
      <c r="ET168" s="54">
        <f t="shared" si="191"/>
        <v>0</v>
      </c>
      <c r="EU168" s="54">
        <f t="shared" si="191"/>
        <v>0</v>
      </c>
      <c r="EV168" s="54">
        <f t="shared" si="191"/>
        <v>0</v>
      </c>
      <c r="EW168" s="54">
        <f t="shared" si="191"/>
        <v>0</v>
      </c>
      <c r="EX168" s="54">
        <f t="shared" si="191"/>
        <v>0</v>
      </c>
      <c r="EY168" s="54">
        <f t="shared" si="191"/>
        <v>0</v>
      </c>
      <c r="EZ168" s="54">
        <f t="shared" si="191"/>
        <v>0</v>
      </c>
      <c r="FA168" s="54">
        <f t="shared" si="191"/>
        <v>8382</v>
      </c>
      <c r="FB168" s="54">
        <f t="shared" si="191"/>
        <v>0</v>
      </c>
      <c r="FC168" s="54">
        <f t="shared" si="191"/>
        <v>0</v>
      </c>
      <c r="FD168" s="54">
        <f t="shared" si="191"/>
        <v>0</v>
      </c>
      <c r="FE168" s="54">
        <f t="shared" si="191"/>
        <v>0</v>
      </c>
      <c r="FF168" s="54">
        <f t="shared" si="191"/>
        <v>0</v>
      </c>
      <c r="FG168" s="54">
        <f t="shared" si="191"/>
        <v>0</v>
      </c>
      <c r="FH168" s="54">
        <f t="shared" si="191"/>
        <v>0</v>
      </c>
      <c r="FI168" s="54">
        <f t="shared" si="191"/>
        <v>8382</v>
      </c>
      <c r="FJ168" s="54">
        <f t="shared" si="191"/>
        <v>0</v>
      </c>
      <c r="FK168" s="54">
        <f t="shared" si="191"/>
        <v>0</v>
      </c>
      <c r="FL168" s="54">
        <f t="shared" si="191"/>
        <v>0</v>
      </c>
      <c r="FM168" s="54">
        <f t="shared" si="191"/>
        <v>0</v>
      </c>
      <c r="FN168" s="54">
        <f t="shared" si="191"/>
        <v>46101</v>
      </c>
      <c r="FO168" s="54">
        <f t="shared" si="191"/>
        <v>0</v>
      </c>
      <c r="FP168" s="54">
        <f t="shared" si="191"/>
        <v>0</v>
      </c>
      <c r="FQ168" s="54">
        <f t="shared" si="191"/>
        <v>0</v>
      </c>
      <c r="FR168" s="54">
        <f t="shared" si="191"/>
        <v>0</v>
      </c>
      <c r="FS168" s="54">
        <f t="shared" si="191"/>
        <v>0</v>
      </c>
      <c r="FT168" s="54">
        <f t="shared" si="191"/>
        <v>0</v>
      </c>
      <c r="FU168" s="54">
        <f t="shared" si="191"/>
        <v>0</v>
      </c>
      <c r="FV168" s="54">
        <f t="shared" si="191"/>
        <v>0</v>
      </c>
      <c r="FW168" s="54">
        <f t="shared" si="191"/>
        <v>0</v>
      </c>
      <c r="FX168" s="54">
        <f t="shared" si="191"/>
        <v>0</v>
      </c>
      <c r="FY168" s="54"/>
      <c r="FZ168" s="55">
        <f>SUM(C168:FX168)</f>
        <v>4191000</v>
      </c>
      <c r="GA168" s="55"/>
      <c r="GB168" s="55"/>
      <c r="GC168" s="9"/>
      <c r="GD168" s="9"/>
      <c r="GE168" s="9"/>
    </row>
    <row r="169" spans="1:187" x14ac:dyDescent="0.2">
      <c r="A169" s="8"/>
      <c r="B169" s="13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4"/>
      <c r="DU169" s="54"/>
      <c r="DV169" s="54"/>
      <c r="DW169" s="54"/>
      <c r="DX169" s="54"/>
      <c r="DY169" s="54"/>
      <c r="DZ169" s="54"/>
      <c r="EA169" s="54"/>
      <c r="EB169" s="54"/>
      <c r="EC169" s="54"/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4"/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4"/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4"/>
      <c r="FK169" s="54"/>
      <c r="FL169" s="54"/>
      <c r="FM169" s="54"/>
      <c r="FN169" s="54"/>
      <c r="FO169" s="54"/>
      <c r="FP169" s="54"/>
      <c r="FQ169" s="54"/>
      <c r="FR169" s="54"/>
      <c r="FS169" s="54"/>
      <c r="FT169" s="54"/>
      <c r="FU169" s="54"/>
      <c r="FV169" s="54"/>
      <c r="FW169" s="54"/>
      <c r="FX169" s="54"/>
      <c r="FY169" s="54"/>
      <c r="FZ169" s="55"/>
      <c r="GA169" s="104"/>
      <c r="GB169" s="104"/>
      <c r="GC169" s="55"/>
      <c r="GD169" s="55"/>
      <c r="GE169" s="9"/>
    </row>
    <row r="170" spans="1:187" x14ac:dyDescent="0.2">
      <c r="A170" s="8" t="s">
        <v>684</v>
      </c>
      <c r="B170" s="13" t="s">
        <v>685</v>
      </c>
      <c r="C170" s="54">
        <f t="shared" ref="C170:BN170" si="192">C165+C168</f>
        <v>19085814</v>
      </c>
      <c r="D170" s="54">
        <f t="shared" si="192"/>
        <v>62865</v>
      </c>
      <c r="E170" s="54">
        <f t="shared" si="192"/>
        <v>0</v>
      </c>
      <c r="F170" s="54">
        <f t="shared" si="192"/>
        <v>12573</v>
      </c>
      <c r="G170" s="54">
        <f t="shared" si="192"/>
        <v>8382</v>
      </c>
      <c r="H170" s="54">
        <f t="shared" si="192"/>
        <v>16764</v>
      </c>
      <c r="I170" s="54">
        <f t="shared" si="192"/>
        <v>54483</v>
      </c>
      <c r="J170" s="54">
        <f t="shared" si="192"/>
        <v>8382</v>
      </c>
      <c r="K170" s="54">
        <f t="shared" si="192"/>
        <v>0</v>
      </c>
      <c r="L170" s="54">
        <f t="shared" si="192"/>
        <v>8382</v>
      </c>
      <c r="M170" s="54">
        <f t="shared" si="192"/>
        <v>0</v>
      </c>
      <c r="N170" s="54">
        <f t="shared" si="192"/>
        <v>150876</v>
      </c>
      <c r="O170" s="54">
        <f t="shared" si="192"/>
        <v>0</v>
      </c>
      <c r="P170" s="54">
        <f t="shared" si="192"/>
        <v>0</v>
      </c>
      <c r="Q170" s="54">
        <f t="shared" si="192"/>
        <v>1148334</v>
      </c>
      <c r="R170" s="54">
        <f t="shared" si="192"/>
        <v>13620750</v>
      </c>
      <c r="S170" s="54">
        <f t="shared" si="192"/>
        <v>25146</v>
      </c>
      <c r="T170" s="54">
        <f t="shared" si="192"/>
        <v>0</v>
      </c>
      <c r="U170" s="54">
        <f t="shared" si="192"/>
        <v>0</v>
      </c>
      <c r="V170" s="54">
        <f t="shared" si="192"/>
        <v>0</v>
      </c>
      <c r="W170" s="54">
        <f t="shared" si="192"/>
        <v>0</v>
      </c>
      <c r="X170" s="54">
        <f t="shared" si="192"/>
        <v>0</v>
      </c>
      <c r="Y170" s="54">
        <f t="shared" si="192"/>
        <v>15531846</v>
      </c>
      <c r="Z170" s="54">
        <f t="shared" si="192"/>
        <v>8382</v>
      </c>
      <c r="AA170" s="54">
        <f t="shared" si="192"/>
        <v>0</v>
      </c>
      <c r="AB170" s="54">
        <f t="shared" si="192"/>
        <v>595122</v>
      </c>
      <c r="AC170" s="54">
        <f t="shared" si="192"/>
        <v>0</v>
      </c>
      <c r="AD170" s="54">
        <f t="shared" si="192"/>
        <v>0</v>
      </c>
      <c r="AE170" s="54">
        <f t="shared" si="192"/>
        <v>8382</v>
      </c>
      <c r="AF170" s="54">
        <f t="shared" si="192"/>
        <v>0</v>
      </c>
      <c r="AG170" s="54">
        <f t="shared" si="192"/>
        <v>0</v>
      </c>
      <c r="AH170" s="54">
        <f t="shared" si="192"/>
        <v>0</v>
      </c>
      <c r="AI170" s="54">
        <f t="shared" si="192"/>
        <v>0</v>
      </c>
      <c r="AJ170" s="54">
        <f t="shared" si="192"/>
        <v>0</v>
      </c>
      <c r="AK170" s="54">
        <f t="shared" si="192"/>
        <v>0</v>
      </c>
      <c r="AL170" s="54">
        <f t="shared" si="192"/>
        <v>0</v>
      </c>
      <c r="AM170" s="54">
        <f t="shared" si="192"/>
        <v>0</v>
      </c>
      <c r="AN170" s="54">
        <f t="shared" si="192"/>
        <v>0</v>
      </c>
      <c r="AO170" s="54">
        <f t="shared" si="192"/>
        <v>8382</v>
      </c>
      <c r="AP170" s="54">
        <f t="shared" si="192"/>
        <v>2749296</v>
      </c>
      <c r="AQ170" s="54">
        <f t="shared" si="192"/>
        <v>0</v>
      </c>
      <c r="AR170" s="54">
        <f t="shared" si="192"/>
        <v>16143732</v>
      </c>
      <c r="AS170" s="54">
        <f t="shared" si="192"/>
        <v>8382</v>
      </c>
      <c r="AT170" s="54">
        <f t="shared" si="192"/>
        <v>16764</v>
      </c>
      <c r="AU170" s="54">
        <f t="shared" si="192"/>
        <v>0</v>
      </c>
      <c r="AV170" s="54">
        <f t="shared" si="192"/>
        <v>0</v>
      </c>
      <c r="AW170" s="54">
        <f t="shared" si="192"/>
        <v>0</v>
      </c>
      <c r="AX170" s="54">
        <f t="shared" si="192"/>
        <v>0</v>
      </c>
      <c r="AY170" s="54">
        <f t="shared" si="192"/>
        <v>0</v>
      </c>
      <c r="AZ170" s="54">
        <f t="shared" si="192"/>
        <v>8382</v>
      </c>
      <c r="BA170" s="54">
        <f t="shared" si="192"/>
        <v>67056</v>
      </c>
      <c r="BB170" s="54">
        <f t="shared" si="192"/>
        <v>12573</v>
      </c>
      <c r="BC170" s="54">
        <f t="shared" si="192"/>
        <v>2267331</v>
      </c>
      <c r="BD170" s="54">
        <f t="shared" si="192"/>
        <v>0</v>
      </c>
      <c r="BE170" s="54">
        <f t="shared" si="192"/>
        <v>0</v>
      </c>
      <c r="BF170" s="54">
        <f t="shared" si="192"/>
        <v>6973824</v>
      </c>
      <c r="BG170" s="54">
        <f t="shared" si="192"/>
        <v>0</v>
      </c>
      <c r="BH170" s="54">
        <f t="shared" si="192"/>
        <v>255651</v>
      </c>
      <c r="BI170" s="54">
        <f t="shared" si="192"/>
        <v>50292</v>
      </c>
      <c r="BJ170" s="54">
        <f t="shared" si="192"/>
        <v>25146</v>
      </c>
      <c r="BK170" s="54">
        <f t="shared" si="192"/>
        <v>68983860</v>
      </c>
      <c r="BL170" s="54">
        <f t="shared" si="192"/>
        <v>67056</v>
      </c>
      <c r="BM170" s="54">
        <f t="shared" si="192"/>
        <v>0</v>
      </c>
      <c r="BN170" s="54">
        <f t="shared" si="192"/>
        <v>0</v>
      </c>
      <c r="BO170" s="54">
        <f t="shared" ref="BO170:DZ170" si="193">BO165+BO168</f>
        <v>8382</v>
      </c>
      <c r="BP170" s="54">
        <f t="shared" si="193"/>
        <v>0</v>
      </c>
      <c r="BQ170" s="54">
        <f t="shared" si="193"/>
        <v>0</v>
      </c>
      <c r="BR170" s="54">
        <f t="shared" si="193"/>
        <v>0</v>
      </c>
      <c r="BS170" s="54">
        <f t="shared" si="193"/>
        <v>0</v>
      </c>
      <c r="BT170" s="54">
        <f t="shared" si="193"/>
        <v>0</v>
      </c>
      <c r="BU170" s="54">
        <f t="shared" si="193"/>
        <v>0</v>
      </c>
      <c r="BV170" s="54">
        <f t="shared" si="193"/>
        <v>0</v>
      </c>
      <c r="BW170" s="54">
        <f t="shared" si="193"/>
        <v>8382</v>
      </c>
      <c r="BX170" s="54">
        <f t="shared" si="193"/>
        <v>0</v>
      </c>
      <c r="BY170" s="54">
        <f t="shared" si="193"/>
        <v>0</v>
      </c>
      <c r="BZ170" s="54">
        <f t="shared" si="193"/>
        <v>0</v>
      </c>
      <c r="CA170" s="54">
        <f t="shared" si="193"/>
        <v>0</v>
      </c>
      <c r="CB170" s="54">
        <f t="shared" si="193"/>
        <v>2623566</v>
      </c>
      <c r="CC170" s="54">
        <f t="shared" si="193"/>
        <v>0</v>
      </c>
      <c r="CD170" s="54">
        <f t="shared" si="193"/>
        <v>0</v>
      </c>
      <c r="CE170" s="54">
        <f t="shared" si="193"/>
        <v>0</v>
      </c>
      <c r="CF170" s="54">
        <f t="shared" si="193"/>
        <v>0</v>
      </c>
      <c r="CG170" s="54">
        <f t="shared" si="193"/>
        <v>0</v>
      </c>
      <c r="CH170" s="54">
        <f t="shared" si="193"/>
        <v>0</v>
      </c>
      <c r="CI170" s="54">
        <f t="shared" si="193"/>
        <v>0</v>
      </c>
      <c r="CJ170" s="54">
        <f t="shared" si="193"/>
        <v>0</v>
      </c>
      <c r="CK170" s="54">
        <f t="shared" si="193"/>
        <v>6755892</v>
      </c>
      <c r="CL170" s="54">
        <f t="shared" si="193"/>
        <v>92202</v>
      </c>
      <c r="CM170" s="54">
        <f t="shared" si="193"/>
        <v>339471</v>
      </c>
      <c r="CN170" s="54">
        <f t="shared" si="193"/>
        <v>2661285</v>
      </c>
      <c r="CO170" s="54">
        <f t="shared" si="193"/>
        <v>188595</v>
      </c>
      <c r="CP170" s="54">
        <f t="shared" si="193"/>
        <v>0</v>
      </c>
      <c r="CQ170" s="54">
        <f t="shared" si="193"/>
        <v>0</v>
      </c>
      <c r="CR170" s="54">
        <f t="shared" si="193"/>
        <v>0</v>
      </c>
      <c r="CS170" s="54">
        <f t="shared" si="193"/>
        <v>0</v>
      </c>
      <c r="CT170" s="54">
        <f t="shared" si="193"/>
        <v>0</v>
      </c>
      <c r="CU170" s="54">
        <f t="shared" si="193"/>
        <v>3067812</v>
      </c>
      <c r="CV170" s="54">
        <f t="shared" si="193"/>
        <v>0</v>
      </c>
      <c r="CW170" s="54">
        <f t="shared" si="193"/>
        <v>0</v>
      </c>
      <c r="CX170" s="54">
        <f t="shared" si="193"/>
        <v>8382</v>
      </c>
      <c r="CY170" s="54">
        <f t="shared" si="193"/>
        <v>0</v>
      </c>
      <c r="CZ170" s="54">
        <f t="shared" si="193"/>
        <v>0</v>
      </c>
      <c r="DA170" s="54">
        <f t="shared" si="193"/>
        <v>0</v>
      </c>
      <c r="DB170" s="54">
        <f t="shared" si="193"/>
        <v>0</v>
      </c>
      <c r="DC170" s="54">
        <f t="shared" si="193"/>
        <v>0</v>
      </c>
      <c r="DD170" s="54">
        <f t="shared" si="193"/>
        <v>0</v>
      </c>
      <c r="DE170" s="54">
        <f t="shared" si="193"/>
        <v>0</v>
      </c>
      <c r="DF170" s="54">
        <f t="shared" si="193"/>
        <v>205359</v>
      </c>
      <c r="DG170" s="54">
        <f t="shared" si="193"/>
        <v>0</v>
      </c>
      <c r="DH170" s="54">
        <f t="shared" si="193"/>
        <v>0</v>
      </c>
      <c r="DI170" s="54">
        <f t="shared" si="193"/>
        <v>25146</v>
      </c>
      <c r="DJ170" s="54">
        <f t="shared" si="193"/>
        <v>8382</v>
      </c>
      <c r="DK170" s="54">
        <f t="shared" si="193"/>
        <v>0</v>
      </c>
      <c r="DL170" s="54">
        <f t="shared" si="193"/>
        <v>0</v>
      </c>
      <c r="DM170" s="54">
        <f t="shared" si="193"/>
        <v>0</v>
      </c>
      <c r="DN170" s="54">
        <f t="shared" si="193"/>
        <v>0</v>
      </c>
      <c r="DO170" s="54">
        <f t="shared" si="193"/>
        <v>0</v>
      </c>
      <c r="DP170" s="54">
        <f t="shared" si="193"/>
        <v>0</v>
      </c>
      <c r="DQ170" s="54">
        <f t="shared" si="193"/>
        <v>0</v>
      </c>
      <c r="DR170" s="54">
        <f t="shared" si="193"/>
        <v>0</v>
      </c>
      <c r="DS170" s="54">
        <f t="shared" si="193"/>
        <v>0</v>
      </c>
      <c r="DT170" s="54">
        <f t="shared" si="193"/>
        <v>0</v>
      </c>
      <c r="DU170" s="54">
        <f t="shared" si="193"/>
        <v>0</v>
      </c>
      <c r="DV170" s="54">
        <f t="shared" si="193"/>
        <v>0</v>
      </c>
      <c r="DW170" s="54">
        <f t="shared" si="193"/>
        <v>0</v>
      </c>
      <c r="DX170" s="54">
        <f t="shared" si="193"/>
        <v>0</v>
      </c>
      <c r="DY170" s="54">
        <f t="shared" si="193"/>
        <v>0</v>
      </c>
      <c r="DZ170" s="54">
        <f t="shared" si="193"/>
        <v>8382</v>
      </c>
      <c r="EA170" s="54">
        <f t="shared" ref="EA170:FX170" si="194">EA165+EA168</f>
        <v>0</v>
      </c>
      <c r="EB170" s="54">
        <f t="shared" si="194"/>
        <v>0</v>
      </c>
      <c r="EC170" s="54">
        <f t="shared" si="194"/>
        <v>0</v>
      </c>
      <c r="ED170" s="54">
        <f t="shared" si="194"/>
        <v>0</v>
      </c>
      <c r="EE170" s="54">
        <f t="shared" si="194"/>
        <v>25146</v>
      </c>
      <c r="EF170" s="54">
        <f t="shared" si="194"/>
        <v>8382</v>
      </c>
      <c r="EG170" s="54">
        <f t="shared" si="194"/>
        <v>0</v>
      </c>
      <c r="EH170" s="54">
        <f t="shared" si="194"/>
        <v>8382</v>
      </c>
      <c r="EI170" s="54">
        <f t="shared" si="194"/>
        <v>33528</v>
      </c>
      <c r="EJ170" s="54">
        <f t="shared" si="194"/>
        <v>1906905</v>
      </c>
      <c r="EK170" s="54">
        <f t="shared" si="194"/>
        <v>0</v>
      </c>
      <c r="EL170" s="54">
        <f t="shared" si="194"/>
        <v>0</v>
      </c>
      <c r="EM170" s="54">
        <f t="shared" si="194"/>
        <v>0</v>
      </c>
      <c r="EN170" s="54">
        <f t="shared" si="194"/>
        <v>947166</v>
      </c>
      <c r="EO170" s="54">
        <f t="shared" si="194"/>
        <v>0</v>
      </c>
      <c r="EP170" s="54">
        <f t="shared" si="194"/>
        <v>0</v>
      </c>
      <c r="EQ170" s="54">
        <f t="shared" si="194"/>
        <v>0</v>
      </c>
      <c r="ER170" s="54">
        <f t="shared" si="194"/>
        <v>8382</v>
      </c>
      <c r="ES170" s="54">
        <f t="shared" si="194"/>
        <v>0</v>
      </c>
      <c r="ET170" s="54">
        <f t="shared" si="194"/>
        <v>0</v>
      </c>
      <c r="EU170" s="54">
        <f t="shared" si="194"/>
        <v>0</v>
      </c>
      <c r="EV170" s="54">
        <f t="shared" si="194"/>
        <v>0</v>
      </c>
      <c r="EW170" s="54">
        <f t="shared" si="194"/>
        <v>0</v>
      </c>
      <c r="EX170" s="54">
        <f t="shared" si="194"/>
        <v>0</v>
      </c>
      <c r="EY170" s="54">
        <f t="shared" si="194"/>
        <v>4568190</v>
      </c>
      <c r="EZ170" s="54">
        <f t="shared" si="194"/>
        <v>0</v>
      </c>
      <c r="FA170" s="54">
        <f t="shared" si="194"/>
        <v>8382</v>
      </c>
      <c r="FB170" s="54">
        <f t="shared" si="194"/>
        <v>0</v>
      </c>
      <c r="FC170" s="54">
        <f t="shared" si="194"/>
        <v>0</v>
      </c>
      <c r="FD170" s="54">
        <f t="shared" si="194"/>
        <v>0</v>
      </c>
      <c r="FE170" s="54">
        <f t="shared" si="194"/>
        <v>0</v>
      </c>
      <c r="FF170" s="54">
        <f t="shared" si="194"/>
        <v>0</v>
      </c>
      <c r="FG170" s="54">
        <f t="shared" si="194"/>
        <v>0</v>
      </c>
      <c r="FH170" s="54">
        <f t="shared" si="194"/>
        <v>0</v>
      </c>
      <c r="FI170" s="54">
        <f t="shared" si="194"/>
        <v>8382</v>
      </c>
      <c r="FJ170" s="54">
        <f t="shared" si="194"/>
        <v>0</v>
      </c>
      <c r="FK170" s="54">
        <f t="shared" si="194"/>
        <v>0</v>
      </c>
      <c r="FL170" s="54">
        <f t="shared" si="194"/>
        <v>0</v>
      </c>
      <c r="FM170" s="54">
        <f t="shared" si="194"/>
        <v>0</v>
      </c>
      <c r="FN170" s="54">
        <f t="shared" si="194"/>
        <v>46101</v>
      </c>
      <c r="FO170" s="54">
        <f t="shared" si="194"/>
        <v>0</v>
      </c>
      <c r="FP170" s="54">
        <f t="shared" si="194"/>
        <v>0</v>
      </c>
      <c r="FQ170" s="54">
        <f t="shared" si="194"/>
        <v>0</v>
      </c>
      <c r="FR170" s="54">
        <f t="shared" si="194"/>
        <v>0</v>
      </c>
      <c r="FS170" s="54">
        <f t="shared" si="194"/>
        <v>0</v>
      </c>
      <c r="FT170" s="54">
        <f t="shared" si="194"/>
        <v>0</v>
      </c>
      <c r="FU170" s="54">
        <f t="shared" si="194"/>
        <v>0</v>
      </c>
      <c r="FV170" s="54">
        <f t="shared" si="194"/>
        <v>0</v>
      </c>
      <c r="FW170" s="54">
        <f t="shared" si="194"/>
        <v>0</v>
      </c>
      <c r="FX170" s="54">
        <f t="shared" si="194"/>
        <v>0</v>
      </c>
      <c r="FY170" s="54"/>
      <c r="FZ170" s="55">
        <f>FZ168+FZ165</f>
        <v>171554394</v>
      </c>
      <c r="GA170" s="236">
        <v>171554394</v>
      </c>
      <c r="GB170" s="55"/>
      <c r="GC170" s="55"/>
      <c r="GD170" s="55"/>
      <c r="GE170" s="9"/>
    </row>
    <row r="171" spans="1:187" x14ac:dyDescent="0.2">
      <c r="A171" s="8"/>
      <c r="B171" s="13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54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4"/>
      <c r="DU171" s="54"/>
      <c r="DV171" s="54"/>
      <c r="DW171" s="54"/>
      <c r="DX171" s="54"/>
      <c r="DY171" s="54"/>
      <c r="DZ171" s="54"/>
      <c r="EA171" s="54"/>
      <c r="EB171" s="54"/>
      <c r="EC171" s="54"/>
      <c r="ED171" s="54"/>
      <c r="EE171" s="54"/>
      <c r="EF171" s="54"/>
      <c r="EG171" s="54"/>
      <c r="EH171" s="54"/>
      <c r="EI171" s="54"/>
      <c r="EJ171" s="54"/>
      <c r="EK171" s="54"/>
      <c r="EL171" s="54"/>
      <c r="EM171" s="54"/>
      <c r="EN171" s="54"/>
      <c r="EO171" s="54"/>
      <c r="EP171" s="54"/>
      <c r="EQ171" s="54"/>
      <c r="ER171" s="54"/>
      <c r="ES171" s="54"/>
      <c r="ET171" s="54"/>
      <c r="EU171" s="54"/>
      <c r="EV171" s="54"/>
      <c r="EW171" s="54"/>
      <c r="EX171" s="54"/>
      <c r="EY171" s="54"/>
      <c r="EZ171" s="54"/>
      <c r="FA171" s="54"/>
      <c r="FB171" s="54"/>
      <c r="FC171" s="54"/>
      <c r="FD171" s="54"/>
      <c r="FE171" s="54"/>
      <c r="FF171" s="54"/>
      <c r="FG171" s="54"/>
      <c r="FH171" s="54"/>
      <c r="FI171" s="54"/>
      <c r="FJ171" s="54"/>
      <c r="FK171" s="54"/>
      <c r="FL171" s="54"/>
      <c r="FM171" s="54"/>
      <c r="FN171" s="54"/>
      <c r="FO171" s="54"/>
      <c r="FP171" s="54"/>
      <c r="FQ171" s="54"/>
      <c r="FR171" s="54"/>
      <c r="FS171" s="54"/>
      <c r="FT171" s="54"/>
      <c r="FU171" s="54"/>
      <c r="FV171" s="54"/>
      <c r="FW171" s="54"/>
      <c r="FX171" s="54"/>
      <c r="FY171" s="54"/>
      <c r="FZ171" s="55"/>
      <c r="GA171" s="104"/>
      <c r="GB171" s="104"/>
      <c r="GC171" s="55"/>
      <c r="GD171" s="55"/>
      <c r="GE171" s="9"/>
    </row>
    <row r="172" spans="1:187" ht="15.75" x14ac:dyDescent="0.25">
      <c r="A172" s="8" t="s">
        <v>596</v>
      </c>
      <c r="B172" s="39" t="s">
        <v>686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41"/>
      <c r="EE172" s="41"/>
      <c r="EF172" s="41"/>
      <c r="EG172" s="4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41"/>
      <c r="ES172" s="41"/>
      <c r="ET172" s="41"/>
      <c r="EU172" s="41"/>
      <c r="EV172" s="41"/>
      <c r="EW172" s="41"/>
      <c r="EX172" s="41"/>
      <c r="EY172" s="41"/>
      <c r="EZ172" s="41"/>
      <c r="FA172" s="41"/>
      <c r="FB172" s="41"/>
      <c r="FC172" s="41"/>
      <c r="FD172" s="41"/>
      <c r="FE172" s="41"/>
      <c r="FF172" s="41"/>
      <c r="FG172" s="41"/>
      <c r="FH172" s="41"/>
      <c r="FI172" s="41"/>
      <c r="FJ172" s="41"/>
      <c r="FK172" s="41"/>
      <c r="FL172" s="41"/>
      <c r="FM172" s="41"/>
      <c r="FN172" s="41"/>
      <c r="FO172" s="41"/>
      <c r="FP172" s="41"/>
      <c r="FQ172" s="41"/>
      <c r="FR172" s="41"/>
      <c r="FS172" s="41"/>
      <c r="FT172" s="41"/>
      <c r="FU172" s="41"/>
      <c r="FV172" s="41"/>
      <c r="FW172" s="41"/>
      <c r="FX172" s="41"/>
      <c r="FY172" s="54"/>
      <c r="FZ172" s="55"/>
      <c r="GA172" s="55"/>
      <c r="GB172" s="55"/>
      <c r="GC172" s="55"/>
      <c r="GD172" s="55"/>
      <c r="GE172" s="9"/>
    </row>
    <row r="173" spans="1:187" x14ac:dyDescent="0.2">
      <c r="A173" s="8" t="s">
        <v>687</v>
      </c>
      <c r="B173" s="13" t="s">
        <v>688</v>
      </c>
      <c r="C173" s="41">
        <f t="shared" ref="C173:BN173" si="195">IF(C99&lt;=459,1,0)</f>
        <v>0</v>
      </c>
      <c r="D173" s="41">
        <f t="shared" si="195"/>
        <v>0</v>
      </c>
      <c r="E173" s="41">
        <f t="shared" si="195"/>
        <v>0</v>
      </c>
      <c r="F173" s="41">
        <f t="shared" si="195"/>
        <v>0</v>
      </c>
      <c r="G173" s="41">
        <f t="shared" si="195"/>
        <v>0</v>
      </c>
      <c r="H173" s="41">
        <f t="shared" si="195"/>
        <v>0</v>
      </c>
      <c r="I173" s="41">
        <f t="shared" si="195"/>
        <v>0</v>
      </c>
      <c r="J173" s="41">
        <f t="shared" si="195"/>
        <v>0</v>
      </c>
      <c r="K173" s="41">
        <f t="shared" si="195"/>
        <v>1</v>
      </c>
      <c r="L173" s="41">
        <f t="shared" si="195"/>
        <v>0</v>
      </c>
      <c r="M173" s="41">
        <f t="shared" si="195"/>
        <v>0</v>
      </c>
      <c r="N173" s="41">
        <f t="shared" si="195"/>
        <v>0</v>
      </c>
      <c r="O173" s="41">
        <f t="shared" si="195"/>
        <v>0</v>
      </c>
      <c r="P173" s="41">
        <f t="shared" si="195"/>
        <v>1</v>
      </c>
      <c r="Q173" s="41">
        <f t="shared" si="195"/>
        <v>0</v>
      </c>
      <c r="R173" s="41">
        <f t="shared" si="195"/>
        <v>0</v>
      </c>
      <c r="S173" s="41">
        <f t="shared" si="195"/>
        <v>0</v>
      </c>
      <c r="T173" s="41">
        <f t="shared" si="195"/>
        <v>1</v>
      </c>
      <c r="U173" s="41">
        <f t="shared" si="195"/>
        <v>1</v>
      </c>
      <c r="V173" s="41">
        <f t="shared" si="195"/>
        <v>1</v>
      </c>
      <c r="W173" s="41">
        <f t="shared" si="195"/>
        <v>1</v>
      </c>
      <c r="X173" s="41">
        <f t="shared" si="195"/>
        <v>1</v>
      </c>
      <c r="Y173" s="41">
        <f t="shared" si="195"/>
        <v>0</v>
      </c>
      <c r="Z173" s="41">
        <f t="shared" si="195"/>
        <v>1</v>
      </c>
      <c r="AA173" s="41">
        <f t="shared" si="195"/>
        <v>0</v>
      </c>
      <c r="AB173" s="41">
        <f t="shared" si="195"/>
        <v>0</v>
      </c>
      <c r="AC173" s="41">
        <f t="shared" si="195"/>
        <v>0</v>
      </c>
      <c r="AD173" s="41">
        <f t="shared" si="195"/>
        <v>0</v>
      </c>
      <c r="AE173" s="41">
        <f t="shared" si="195"/>
        <v>1</v>
      </c>
      <c r="AF173" s="41">
        <f t="shared" si="195"/>
        <v>1</v>
      </c>
      <c r="AG173" s="41">
        <f t="shared" si="195"/>
        <v>0</v>
      </c>
      <c r="AH173" s="41">
        <f t="shared" si="195"/>
        <v>0</v>
      </c>
      <c r="AI173" s="41">
        <f t="shared" si="195"/>
        <v>1</v>
      </c>
      <c r="AJ173" s="41">
        <f t="shared" si="195"/>
        <v>1</v>
      </c>
      <c r="AK173" s="41">
        <f t="shared" si="195"/>
        <v>1</v>
      </c>
      <c r="AL173" s="41">
        <f t="shared" si="195"/>
        <v>1</v>
      </c>
      <c r="AM173" s="41">
        <f t="shared" si="195"/>
        <v>1</v>
      </c>
      <c r="AN173" s="41">
        <f t="shared" si="195"/>
        <v>1</v>
      </c>
      <c r="AO173" s="41">
        <f t="shared" si="195"/>
        <v>0</v>
      </c>
      <c r="AP173" s="41">
        <f t="shared" si="195"/>
        <v>0</v>
      </c>
      <c r="AQ173" s="41">
        <f t="shared" si="195"/>
        <v>1</v>
      </c>
      <c r="AR173" s="41">
        <f t="shared" si="195"/>
        <v>0</v>
      </c>
      <c r="AS173" s="41">
        <f t="shared" si="195"/>
        <v>0</v>
      </c>
      <c r="AT173" s="41">
        <f t="shared" si="195"/>
        <v>0</v>
      </c>
      <c r="AU173" s="41">
        <f t="shared" si="195"/>
        <v>1</v>
      </c>
      <c r="AV173" s="41">
        <f t="shared" si="195"/>
        <v>1</v>
      </c>
      <c r="AW173" s="41">
        <f t="shared" si="195"/>
        <v>1</v>
      </c>
      <c r="AX173" s="41">
        <f t="shared" si="195"/>
        <v>1</v>
      </c>
      <c r="AY173" s="41">
        <f t="shared" si="195"/>
        <v>1</v>
      </c>
      <c r="AZ173" s="41">
        <f t="shared" si="195"/>
        <v>0</v>
      </c>
      <c r="BA173" s="41">
        <f t="shared" si="195"/>
        <v>0</v>
      </c>
      <c r="BB173" s="41">
        <f t="shared" si="195"/>
        <v>0</v>
      </c>
      <c r="BC173" s="41">
        <f t="shared" si="195"/>
        <v>0</v>
      </c>
      <c r="BD173" s="41">
        <f t="shared" si="195"/>
        <v>0</v>
      </c>
      <c r="BE173" s="41">
        <f t="shared" si="195"/>
        <v>0</v>
      </c>
      <c r="BF173" s="41">
        <f t="shared" si="195"/>
        <v>0</v>
      </c>
      <c r="BG173" s="41">
        <f t="shared" si="195"/>
        <v>0</v>
      </c>
      <c r="BH173" s="41">
        <f t="shared" si="195"/>
        <v>0</v>
      </c>
      <c r="BI173" s="41">
        <f t="shared" si="195"/>
        <v>1</v>
      </c>
      <c r="BJ173" s="41">
        <f t="shared" si="195"/>
        <v>0</v>
      </c>
      <c r="BK173" s="41">
        <f t="shared" si="195"/>
        <v>0</v>
      </c>
      <c r="BL173" s="41">
        <f t="shared" si="195"/>
        <v>1</v>
      </c>
      <c r="BM173" s="41">
        <f t="shared" si="195"/>
        <v>1</v>
      </c>
      <c r="BN173" s="41">
        <f t="shared" si="195"/>
        <v>0</v>
      </c>
      <c r="BO173" s="41">
        <f t="shared" ref="BO173:DZ173" si="196">IF(BO99&lt;=459,1,0)</f>
        <v>0</v>
      </c>
      <c r="BP173" s="41">
        <f t="shared" si="196"/>
        <v>1</v>
      </c>
      <c r="BQ173" s="41">
        <f t="shared" si="196"/>
        <v>0</v>
      </c>
      <c r="BR173" s="41">
        <f t="shared" si="196"/>
        <v>0</v>
      </c>
      <c r="BS173" s="41">
        <f t="shared" si="196"/>
        <v>0</v>
      </c>
      <c r="BT173" s="41">
        <f t="shared" si="196"/>
        <v>0</v>
      </c>
      <c r="BU173" s="41">
        <f t="shared" si="196"/>
        <v>1</v>
      </c>
      <c r="BV173" s="41">
        <f t="shared" si="196"/>
        <v>0</v>
      </c>
      <c r="BW173" s="41">
        <f t="shared" si="196"/>
        <v>0</v>
      </c>
      <c r="BX173" s="41">
        <f t="shared" si="196"/>
        <v>1</v>
      </c>
      <c r="BY173" s="41">
        <f t="shared" si="196"/>
        <v>0</v>
      </c>
      <c r="BZ173" s="41">
        <f t="shared" si="196"/>
        <v>1</v>
      </c>
      <c r="CA173" s="41">
        <f t="shared" si="196"/>
        <v>1</v>
      </c>
      <c r="CB173" s="41">
        <f t="shared" si="196"/>
        <v>0</v>
      </c>
      <c r="CC173" s="41">
        <f t="shared" si="196"/>
        <v>1</v>
      </c>
      <c r="CD173" s="41">
        <f t="shared" si="196"/>
        <v>1</v>
      </c>
      <c r="CE173" s="41">
        <f t="shared" si="196"/>
        <v>1</v>
      </c>
      <c r="CF173" s="41">
        <f t="shared" si="196"/>
        <v>1</v>
      </c>
      <c r="CG173" s="41">
        <f t="shared" si="196"/>
        <v>1</v>
      </c>
      <c r="CH173" s="41">
        <f t="shared" si="196"/>
        <v>1</v>
      </c>
      <c r="CI173" s="41">
        <f t="shared" si="196"/>
        <v>0</v>
      </c>
      <c r="CJ173" s="41">
        <f t="shared" si="196"/>
        <v>0</v>
      </c>
      <c r="CK173" s="41">
        <f t="shared" si="196"/>
        <v>0</v>
      </c>
      <c r="CL173" s="41">
        <f t="shared" si="196"/>
        <v>0</v>
      </c>
      <c r="CM173" s="41">
        <f t="shared" si="196"/>
        <v>0</v>
      </c>
      <c r="CN173" s="41">
        <f t="shared" si="196"/>
        <v>0</v>
      </c>
      <c r="CO173" s="41">
        <f t="shared" si="196"/>
        <v>0</v>
      </c>
      <c r="CP173" s="41">
        <f t="shared" si="196"/>
        <v>0</v>
      </c>
      <c r="CQ173" s="41">
        <f t="shared" si="196"/>
        <v>0</v>
      </c>
      <c r="CR173" s="41">
        <f t="shared" si="196"/>
        <v>1</v>
      </c>
      <c r="CS173" s="41">
        <f t="shared" si="196"/>
        <v>1</v>
      </c>
      <c r="CT173" s="41">
        <f t="shared" si="196"/>
        <v>1</v>
      </c>
      <c r="CU173" s="41">
        <f t="shared" si="196"/>
        <v>1</v>
      </c>
      <c r="CV173" s="41">
        <f t="shared" si="196"/>
        <v>1</v>
      </c>
      <c r="CW173" s="41">
        <f t="shared" si="196"/>
        <v>1</v>
      </c>
      <c r="CX173" s="41">
        <f t="shared" si="196"/>
        <v>0</v>
      </c>
      <c r="CY173" s="41">
        <f t="shared" si="196"/>
        <v>1</v>
      </c>
      <c r="CZ173" s="41">
        <f t="shared" si="196"/>
        <v>0</v>
      </c>
      <c r="DA173" s="41">
        <f t="shared" si="196"/>
        <v>1</v>
      </c>
      <c r="DB173" s="41">
        <f t="shared" si="196"/>
        <v>1</v>
      </c>
      <c r="DC173" s="41">
        <f t="shared" si="196"/>
        <v>1</v>
      </c>
      <c r="DD173" s="41">
        <f t="shared" si="196"/>
        <v>1</v>
      </c>
      <c r="DE173" s="41">
        <f t="shared" si="196"/>
        <v>1</v>
      </c>
      <c r="DF173" s="41">
        <f t="shared" si="196"/>
        <v>0</v>
      </c>
      <c r="DG173" s="41">
        <f t="shared" si="196"/>
        <v>1</v>
      </c>
      <c r="DH173" s="41">
        <f t="shared" si="196"/>
        <v>0</v>
      </c>
      <c r="DI173" s="41">
        <f t="shared" si="196"/>
        <v>0</v>
      </c>
      <c r="DJ173" s="41">
        <f t="shared" si="196"/>
        <v>0</v>
      </c>
      <c r="DK173" s="41">
        <f t="shared" si="196"/>
        <v>0</v>
      </c>
      <c r="DL173" s="41">
        <f t="shared" si="196"/>
        <v>0</v>
      </c>
      <c r="DM173" s="41">
        <f t="shared" si="196"/>
        <v>1</v>
      </c>
      <c r="DN173" s="41">
        <f t="shared" si="196"/>
        <v>0</v>
      </c>
      <c r="DO173" s="41">
        <f t="shared" si="196"/>
        <v>0</v>
      </c>
      <c r="DP173" s="41">
        <f t="shared" si="196"/>
        <v>1</v>
      </c>
      <c r="DQ173" s="41">
        <f t="shared" si="196"/>
        <v>0</v>
      </c>
      <c r="DR173" s="41">
        <f t="shared" si="196"/>
        <v>0</v>
      </c>
      <c r="DS173" s="41">
        <f t="shared" si="196"/>
        <v>0</v>
      </c>
      <c r="DT173" s="41">
        <f t="shared" si="196"/>
        <v>1</v>
      </c>
      <c r="DU173" s="41">
        <f t="shared" si="196"/>
        <v>1</v>
      </c>
      <c r="DV173" s="41">
        <f t="shared" si="196"/>
        <v>1</v>
      </c>
      <c r="DW173" s="41">
        <f t="shared" si="196"/>
        <v>1</v>
      </c>
      <c r="DX173" s="41">
        <f t="shared" si="196"/>
        <v>1</v>
      </c>
      <c r="DY173" s="41">
        <f t="shared" si="196"/>
        <v>1</v>
      </c>
      <c r="DZ173" s="41">
        <f t="shared" si="196"/>
        <v>0</v>
      </c>
      <c r="EA173" s="41">
        <f t="shared" ref="EA173:FX173" si="197">IF(EA99&lt;=459,1,0)</f>
        <v>0</v>
      </c>
      <c r="EB173" s="41">
        <f t="shared" si="197"/>
        <v>0</v>
      </c>
      <c r="EC173" s="41">
        <f t="shared" si="197"/>
        <v>1</v>
      </c>
      <c r="ED173" s="41">
        <f t="shared" si="197"/>
        <v>0</v>
      </c>
      <c r="EE173" s="41">
        <f t="shared" si="197"/>
        <v>1</v>
      </c>
      <c r="EF173" s="41">
        <f t="shared" si="197"/>
        <v>0</v>
      </c>
      <c r="EG173" s="41">
        <f t="shared" si="197"/>
        <v>1</v>
      </c>
      <c r="EH173" s="41">
        <f t="shared" si="197"/>
        <v>1</v>
      </c>
      <c r="EI173" s="41">
        <f t="shared" si="197"/>
        <v>0</v>
      </c>
      <c r="EJ173" s="41">
        <f t="shared" si="197"/>
        <v>0</v>
      </c>
      <c r="EK173" s="41">
        <f t="shared" si="197"/>
        <v>0</v>
      </c>
      <c r="EL173" s="41">
        <f t="shared" si="197"/>
        <v>0</v>
      </c>
      <c r="EM173" s="41">
        <f t="shared" si="197"/>
        <v>1</v>
      </c>
      <c r="EN173" s="41">
        <f t="shared" si="197"/>
        <v>0</v>
      </c>
      <c r="EO173" s="41">
        <f t="shared" si="197"/>
        <v>1</v>
      </c>
      <c r="EP173" s="41">
        <f t="shared" si="197"/>
        <v>1</v>
      </c>
      <c r="EQ173" s="41">
        <f t="shared" si="197"/>
        <v>0</v>
      </c>
      <c r="ER173" s="41">
        <f t="shared" si="197"/>
        <v>1</v>
      </c>
      <c r="ES173" s="41">
        <f t="shared" si="197"/>
        <v>1</v>
      </c>
      <c r="ET173" s="41">
        <f t="shared" si="197"/>
        <v>1</v>
      </c>
      <c r="EU173" s="41">
        <f t="shared" si="197"/>
        <v>0</v>
      </c>
      <c r="EV173" s="41">
        <f t="shared" si="197"/>
        <v>1</v>
      </c>
      <c r="EW173" s="41">
        <f t="shared" si="197"/>
        <v>0</v>
      </c>
      <c r="EX173" s="41">
        <f t="shared" si="197"/>
        <v>1</v>
      </c>
      <c r="EY173" s="41">
        <f t="shared" si="197"/>
        <v>0</v>
      </c>
      <c r="EZ173" s="41">
        <f t="shared" si="197"/>
        <v>1</v>
      </c>
      <c r="FA173" s="41">
        <f t="shared" si="197"/>
        <v>0</v>
      </c>
      <c r="FB173" s="41">
        <f t="shared" si="197"/>
        <v>1</v>
      </c>
      <c r="FC173" s="41">
        <f t="shared" si="197"/>
        <v>0</v>
      </c>
      <c r="FD173" s="41">
        <f t="shared" si="197"/>
        <v>1</v>
      </c>
      <c r="FE173" s="41">
        <f t="shared" si="197"/>
        <v>1</v>
      </c>
      <c r="FF173" s="41">
        <f t="shared" si="197"/>
        <v>1</v>
      </c>
      <c r="FG173" s="41">
        <f t="shared" si="197"/>
        <v>1</v>
      </c>
      <c r="FH173" s="41">
        <f t="shared" si="197"/>
        <v>1</v>
      </c>
      <c r="FI173" s="41">
        <f t="shared" si="197"/>
        <v>0</v>
      </c>
      <c r="FJ173" s="41">
        <f t="shared" si="197"/>
        <v>0</v>
      </c>
      <c r="FK173" s="41">
        <f t="shared" si="197"/>
        <v>0</v>
      </c>
      <c r="FL173" s="41">
        <f t="shared" si="197"/>
        <v>0</v>
      </c>
      <c r="FM173" s="41">
        <f t="shared" si="197"/>
        <v>0</v>
      </c>
      <c r="FN173" s="41">
        <f t="shared" si="197"/>
        <v>0</v>
      </c>
      <c r="FO173" s="41">
        <f t="shared" si="197"/>
        <v>0</v>
      </c>
      <c r="FP173" s="41">
        <f t="shared" si="197"/>
        <v>0</v>
      </c>
      <c r="FQ173" s="41">
        <f t="shared" si="197"/>
        <v>0</v>
      </c>
      <c r="FR173" s="41">
        <f t="shared" si="197"/>
        <v>1</v>
      </c>
      <c r="FS173" s="41">
        <f t="shared" si="197"/>
        <v>1</v>
      </c>
      <c r="FT173" s="41">
        <f t="shared" si="197"/>
        <v>1</v>
      </c>
      <c r="FU173" s="41">
        <f t="shared" si="197"/>
        <v>0</v>
      </c>
      <c r="FV173" s="41">
        <f t="shared" si="197"/>
        <v>0</v>
      </c>
      <c r="FW173" s="41">
        <f t="shared" si="197"/>
        <v>1</v>
      </c>
      <c r="FX173" s="41">
        <f t="shared" si="197"/>
        <v>1</v>
      </c>
      <c r="FY173" s="54"/>
      <c r="FZ173" s="55"/>
      <c r="GA173" s="82"/>
      <c r="GB173" s="82"/>
      <c r="GC173" s="55"/>
      <c r="GD173" s="55"/>
      <c r="GE173" s="9"/>
    </row>
    <row r="174" spans="1:187" x14ac:dyDescent="0.2">
      <c r="A174" s="8" t="s">
        <v>689</v>
      </c>
      <c r="B174" s="13" t="s">
        <v>690</v>
      </c>
      <c r="C174" s="41">
        <f t="shared" ref="C174:BN174" si="198">IF(C136&lt;=C14,1,0)</f>
        <v>0</v>
      </c>
      <c r="D174" s="41">
        <f t="shared" si="198"/>
        <v>1</v>
      </c>
      <c r="E174" s="41">
        <f t="shared" si="198"/>
        <v>0</v>
      </c>
      <c r="F174" s="41">
        <f t="shared" si="198"/>
        <v>1</v>
      </c>
      <c r="G174" s="41">
        <f t="shared" si="198"/>
        <v>1</v>
      </c>
      <c r="H174" s="41">
        <f t="shared" si="198"/>
        <v>1</v>
      </c>
      <c r="I174" s="41">
        <f t="shared" si="198"/>
        <v>0</v>
      </c>
      <c r="J174" s="41">
        <f t="shared" si="198"/>
        <v>0</v>
      </c>
      <c r="K174" s="41">
        <f t="shared" si="198"/>
        <v>0</v>
      </c>
      <c r="L174" s="41">
        <f t="shared" si="198"/>
        <v>0</v>
      </c>
      <c r="M174" s="41">
        <f t="shared" si="198"/>
        <v>0</v>
      </c>
      <c r="N174" s="41">
        <f t="shared" si="198"/>
        <v>1</v>
      </c>
      <c r="O174" s="41">
        <f t="shared" si="198"/>
        <v>1</v>
      </c>
      <c r="P174" s="41">
        <f t="shared" si="198"/>
        <v>0</v>
      </c>
      <c r="Q174" s="41">
        <f t="shared" si="198"/>
        <v>0</v>
      </c>
      <c r="R174" s="41">
        <f t="shared" si="198"/>
        <v>1</v>
      </c>
      <c r="S174" s="41">
        <f t="shared" si="198"/>
        <v>0</v>
      </c>
      <c r="T174" s="41">
        <f t="shared" si="198"/>
        <v>0</v>
      </c>
      <c r="U174" s="41">
        <f t="shared" si="198"/>
        <v>0</v>
      </c>
      <c r="V174" s="41">
        <f t="shared" si="198"/>
        <v>0</v>
      </c>
      <c r="W174" s="41">
        <f t="shared" si="198"/>
        <v>0</v>
      </c>
      <c r="X174" s="41">
        <f t="shared" si="198"/>
        <v>0</v>
      </c>
      <c r="Y174" s="41">
        <f t="shared" si="198"/>
        <v>0</v>
      </c>
      <c r="Z174" s="41">
        <f t="shared" si="198"/>
        <v>0</v>
      </c>
      <c r="AA174" s="41">
        <f t="shared" si="198"/>
        <v>1</v>
      </c>
      <c r="AB174" s="41">
        <f t="shared" si="198"/>
        <v>1</v>
      </c>
      <c r="AC174" s="41">
        <f t="shared" si="198"/>
        <v>1</v>
      </c>
      <c r="AD174" s="41">
        <f t="shared" si="198"/>
        <v>1</v>
      </c>
      <c r="AE174" s="41">
        <f t="shared" si="198"/>
        <v>1</v>
      </c>
      <c r="AF174" s="41">
        <f t="shared" si="198"/>
        <v>1</v>
      </c>
      <c r="AG174" s="41">
        <f t="shared" si="198"/>
        <v>1</v>
      </c>
      <c r="AH174" s="41">
        <f t="shared" si="198"/>
        <v>0</v>
      </c>
      <c r="AI174" s="41">
        <f t="shared" si="198"/>
        <v>0</v>
      </c>
      <c r="AJ174" s="41">
        <f t="shared" si="198"/>
        <v>0</v>
      </c>
      <c r="AK174" s="41">
        <f t="shared" si="198"/>
        <v>0</v>
      </c>
      <c r="AL174" s="41">
        <f t="shared" si="198"/>
        <v>0</v>
      </c>
      <c r="AM174" s="41">
        <f t="shared" si="198"/>
        <v>0</v>
      </c>
      <c r="AN174" s="41">
        <f t="shared" si="198"/>
        <v>0</v>
      </c>
      <c r="AO174" s="41">
        <f t="shared" si="198"/>
        <v>0</v>
      </c>
      <c r="AP174" s="41">
        <f t="shared" si="198"/>
        <v>0</v>
      </c>
      <c r="AQ174" s="41">
        <f t="shared" si="198"/>
        <v>0</v>
      </c>
      <c r="AR174" s="41">
        <f t="shared" si="198"/>
        <v>1</v>
      </c>
      <c r="AS174" s="41">
        <f t="shared" si="198"/>
        <v>1</v>
      </c>
      <c r="AT174" s="41">
        <f t="shared" si="198"/>
        <v>1</v>
      </c>
      <c r="AU174" s="41">
        <f t="shared" si="198"/>
        <v>1</v>
      </c>
      <c r="AV174" s="41">
        <f t="shared" si="198"/>
        <v>0</v>
      </c>
      <c r="AW174" s="41">
        <f t="shared" si="198"/>
        <v>1</v>
      </c>
      <c r="AX174" s="41">
        <f t="shared" si="198"/>
        <v>0</v>
      </c>
      <c r="AY174" s="41">
        <f t="shared" si="198"/>
        <v>0</v>
      </c>
      <c r="AZ174" s="41">
        <f t="shared" si="198"/>
        <v>0</v>
      </c>
      <c r="BA174" s="41">
        <f t="shared" si="198"/>
        <v>0</v>
      </c>
      <c r="BB174" s="41">
        <f t="shared" si="198"/>
        <v>1</v>
      </c>
      <c r="BC174" s="41">
        <f t="shared" si="198"/>
        <v>0</v>
      </c>
      <c r="BD174" s="41">
        <f t="shared" si="198"/>
        <v>1</v>
      </c>
      <c r="BE174" s="41">
        <f t="shared" si="198"/>
        <v>1</v>
      </c>
      <c r="BF174" s="41">
        <f t="shared" si="198"/>
        <v>1</v>
      </c>
      <c r="BG174" s="41">
        <f t="shared" si="198"/>
        <v>0</v>
      </c>
      <c r="BH174" s="41">
        <f t="shared" si="198"/>
        <v>1</v>
      </c>
      <c r="BI174" s="41">
        <f t="shared" si="198"/>
        <v>0</v>
      </c>
      <c r="BJ174" s="41">
        <f t="shared" si="198"/>
        <v>1</v>
      </c>
      <c r="BK174" s="41">
        <f t="shared" si="198"/>
        <v>1</v>
      </c>
      <c r="BL174" s="41">
        <f t="shared" si="198"/>
        <v>0</v>
      </c>
      <c r="BM174" s="41">
        <f t="shared" si="198"/>
        <v>0</v>
      </c>
      <c r="BN174" s="41">
        <f t="shared" si="198"/>
        <v>0</v>
      </c>
      <c r="BO174" s="41">
        <f t="shared" ref="BO174:DZ174" si="199">IF(BO136&lt;=BO14,1,0)</f>
        <v>0</v>
      </c>
      <c r="BP174" s="41">
        <f t="shared" si="199"/>
        <v>0</v>
      </c>
      <c r="BQ174" s="41">
        <f t="shared" si="199"/>
        <v>1</v>
      </c>
      <c r="BR174" s="41">
        <f t="shared" si="199"/>
        <v>0</v>
      </c>
      <c r="BS174" s="41">
        <f t="shared" si="199"/>
        <v>0</v>
      </c>
      <c r="BT174" s="41">
        <f t="shared" si="199"/>
        <v>1</v>
      </c>
      <c r="BU174" s="41">
        <f t="shared" si="199"/>
        <v>1</v>
      </c>
      <c r="BV174" s="41">
        <f t="shared" si="199"/>
        <v>1</v>
      </c>
      <c r="BW174" s="41">
        <f t="shared" si="199"/>
        <v>1</v>
      </c>
      <c r="BX174" s="41">
        <f t="shared" si="199"/>
        <v>1</v>
      </c>
      <c r="BY174" s="41">
        <f t="shared" si="199"/>
        <v>0</v>
      </c>
      <c r="BZ174" s="41">
        <f t="shared" si="199"/>
        <v>0</v>
      </c>
      <c r="CA174" s="41">
        <f t="shared" si="199"/>
        <v>0</v>
      </c>
      <c r="CB174" s="41">
        <f t="shared" si="199"/>
        <v>1</v>
      </c>
      <c r="CC174" s="41">
        <f t="shared" si="199"/>
        <v>0</v>
      </c>
      <c r="CD174" s="41">
        <f t="shared" si="199"/>
        <v>0</v>
      </c>
      <c r="CE174" s="41">
        <f t="shared" si="199"/>
        <v>0</v>
      </c>
      <c r="CF174" s="41">
        <f t="shared" si="199"/>
        <v>0</v>
      </c>
      <c r="CG174" s="41">
        <f t="shared" si="199"/>
        <v>1</v>
      </c>
      <c r="CH174" s="41">
        <f t="shared" si="199"/>
        <v>0</v>
      </c>
      <c r="CI174" s="41">
        <f t="shared" si="199"/>
        <v>0</v>
      </c>
      <c r="CJ174" s="41">
        <f t="shared" si="199"/>
        <v>0</v>
      </c>
      <c r="CK174" s="41">
        <f t="shared" si="199"/>
        <v>1</v>
      </c>
      <c r="CL174" s="41">
        <f t="shared" si="199"/>
        <v>1</v>
      </c>
      <c r="CM174" s="41">
        <f t="shared" si="199"/>
        <v>0</v>
      </c>
      <c r="CN174" s="41">
        <f t="shared" si="199"/>
        <v>1</v>
      </c>
      <c r="CO174" s="41">
        <f t="shared" si="199"/>
        <v>1</v>
      </c>
      <c r="CP174" s="41">
        <f t="shared" si="199"/>
        <v>1</v>
      </c>
      <c r="CQ174" s="41">
        <f t="shared" si="199"/>
        <v>0</v>
      </c>
      <c r="CR174" s="41">
        <f t="shared" si="199"/>
        <v>0</v>
      </c>
      <c r="CS174" s="41">
        <f t="shared" si="199"/>
        <v>1</v>
      </c>
      <c r="CT174" s="41">
        <f t="shared" si="199"/>
        <v>0</v>
      </c>
      <c r="CU174" s="41">
        <f t="shared" si="199"/>
        <v>1</v>
      </c>
      <c r="CV174" s="41">
        <f t="shared" si="199"/>
        <v>0</v>
      </c>
      <c r="CW174" s="41">
        <f t="shared" si="199"/>
        <v>1</v>
      </c>
      <c r="CX174" s="41">
        <f t="shared" si="199"/>
        <v>0</v>
      </c>
      <c r="CY174" s="41">
        <f t="shared" si="199"/>
        <v>0</v>
      </c>
      <c r="CZ174" s="41">
        <f t="shared" si="199"/>
        <v>0</v>
      </c>
      <c r="DA174" s="41">
        <f t="shared" si="199"/>
        <v>1</v>
      </c>
      <c r="DB174" s="41">
        <f t="shared" si="199"/>
        <v>1</v>
      </c>
      <c r="DC174" s="41">
        <f t="shared" si="199"/>
        <v>1</v>
      </c>
      <c r="DD174" s="41">
        <f t="shared" si="199"/>
        <v>0</v>
      </c>
      <c r="DE174" s="41">
        <f t="shared" si="199"/>
        <v>1</v>
      </c>
      <c r="DF174" s="41">
        <f t="shared" si="199"/>
        <v>0</v>
      </c>
      <c r="DG174" s="41">
        <f t="shared" si="199"/>
        <v>1</v>
      </c>
      <c r="DH174" s="41">
        <f t="shared" si="199"/>
        <v>0</v>
      </c>
      <c r="DI174" s="41">
        <f t="shared" si="199"/>
        <v>0</v>
      </c>
      <c r="DJ174" s="41">
        <f t="shared" si="199"/>
        <v>0</v>
      </c>
      <c r="DK174" s="41">
        <f t="shared" si="199"/>
        <v>0</v>
      </c>
      <c r="DL174" s="41">
        <f t="shared" si="199"/>
        <v>0</v>
      </c>
      <c r="DM174" s="41">
        <f t="shared" si="199"/>
        <v>0</v>
      </c>
      <c r="DN174" s="41">
        <f t="shared" si="199"/>
        <v>0</v>
      </c>
      <c r="DO174" s="41">
        <f t="shared" si="199"/>
        <v>0</v>
      </c>
      <c r="DP174" s="41">
        <f t="shared" si="199"/>
        <v>1</v>
      </c>
      <c r="DQ174" s="41">
        <f t="shared" si="199"/>
        <v>1</v>
      </c>
      <c r="DR174" s="41">
        <f t="shared" si="199"/>
        <v>0</v>
      </c>
      <c r="DS174" s="41">
        <f t="shared" si="199"/>
        <v>0</v>
      </c>
      <c r="DT174" s="41">
        <f t="shared" si="199"/>
        <v>0</v>
      </c>
      <c r="DU174" s="41">
        <f t="shared" si="199"/>
        <v>0</v>
      </c>
      <c r="DV174" s="41">
        <f t="shared" si="199"/>
        <v>1</v>
      </c>
      <c r="DW174" s="41">
        <f t="shared" si="199"/>
        <v>0</v>
      </c>
      <c r="DX174" s="41">
        <f t="shared" si="199"/>
        <v>1</v>
      </c>
      <c r="DY174" s="41">
        <f t="shared" si="199"/>
        <v>1</v>
      </c>
      <c r="DZ174" s="41">
        <f t="shared" si="199"/>
        <v>1</v>
      </c>
      <c r="EA174" s="41">
        <f t="shared" ref="EA174:FX174" si="200">IF(EA136&lt;=EA14,1,0)</f>
        <v>1</v>
      </c>
      <c r="EB174" s="41">
        <f t="shared" si="200"/>
        <v>0</v>
      </c>
      <c r="EC174" s="41">
        <f t="shared" si="200"/>
        <v>1</v>
      </c>
      <c r="ED174" s="41">
        <f t="shared" si="200"/>
        <v>1</v>
      </c>
      <c r="EE174" s="41">
        <f t="shared" si="200"/>
        <v>0</v>
      </c>
      <c r="EF174" s="41">
        <f t="shared" si="200"/>
        <v>0</v>
      </c>
      <c r="EG174" s="41">
        <f t="shared" si="200"/>
        <v>0</v>
      </c>
      <c r="EH174" s="41">
        <f t="shared" si="200"/>
        <v>1</v>
      </c>
      <c r="EI174" s="41">
        <f t="shared" si="200"/>
        <v>0</v>
      </c>
      <c r="EJ174" s="41">
        <f t="shared" si="200"/>
        <v>0</v>
      </c>
      <c r="EK174" s="41">
        <f t="shared" si="200"/>
        <v>1</v>
      </c>
      <c r="EL174" s="41">
        <f t="shared" si="200"/>
        <v>1</v>
      </c>
      <c r="EM174" s="41">
        <f t="shared" si="200"/>
        <v>0</v>
      </c>
      <c r="EN174" s="41">
        <f t="shared" si="200"/>
        <v>0</v>
      </c>
      <c r="EO174" s="41">
        <f t="shared" si="200"/>
        <v>0</v>
      </c>
      <c r="EP174" s="41">
        <f t="shared" si="200"/>
        <v>1</v>
      </c>
      <c r="EQ174" s="41">
        <f t="shared" si="200"/>
        <v>1</v>
      </c>
      <c r="ER174" s="41">
        <f t="shared" si="200"/>
        <v>1</v>
      </c>
      <c r="ES174" s="41">
        <f t="shared" si="200"/>
        <v>0</v>
      </c>
      <c r="ET174" s="41">
        <f t="shared" si="200"/>
        <v>0</v>
      </c>
      <c r="EU174" s="41">
        <f t="shared" si="200"/>
        <v>0</v>
      </c>
      <c r="EV174" s="41">
        <f t="shared" si="200"/>
        <v>0</v>
      </c>
      <c r="EW174" s="41">
        <f t="shared" si="200"/>
        <v>1</v>
      </c>
      <c r="EX174" s="41">
        <f t="shared" si="200"/>
        <v>1</v>
      </c>
      <c r="EY174" s="41">
        <f t="shared" si="200"/>
        <v>0</v>
      </c>
      <c r="EZ174" s="41">
        <f t="shared" si="200"/>
        <v>0</v>
      </c>
      <c r="FA174" s="41">
        <f t="shared" si="200"/>
        <v>1</v>
      </c>
      <c r="FB174" s="41">
        <f t="shared" si="200"/>
        <v>0</v>
      </c>
      <c r="FC174" s="41">
        <f t="shared" si="200"/>
        <v>1</v>
      </c>
      <c r="FD174" s="41">
        <f t="shared" si="200"/>
        <v>0</v>
      </c>
      <c r="FE174" s="41">
        <f t="shared" si="200"/>
        <v>0</v>
      </c>
      <c r="FF174" s="41">
        <f t="shared" si="200"/>
        <v>0</v>
      </c>
      <c r="FG174" s="41">
        <f t="shared" si="200"/>
        <v>0</v>
      </c>
      <c r="FH174" s="41">
        <f t="shared" si="200"/>
        <v>0</v>
      </c>
      <c r="FI174" s="41">
        <f t="shared" si="200"/>
        <v>0</v>
      </c>
      <c r="FJ174" s="41">
        <f t="shared" si="200"/>
        <v>1</v>
      </c>
      <c r="FK174" s="41">
        <f t="shared" si="200"/>
        <v>1</v>
      </c>
      <c r="FL174" s="41">
        <f t="shared" si="200"/>
        <v>1</v>
      </c>
      <c r="FM174" s="41">
        <f t="shared" si="200"/>
        <v>1</v>
      </c>
      <c r="FN174" s="41">
        <f t="shared" si="200"/>
        <v>0</v>
      </c>
      <c r="FO174" s="41">
        <f t="shared" si="200"/>
        <v>0</v>
      </c>
      <c r="FP174" s="41">
        <f t="shared" si="200"/>
        <v>0</v>
      </c>
      <c r="FQ174" s="41">
        <f t="shared" si="200"/>
        <v>0</v>
      </c>
      <c r="FR174" s="41">
        <f t="shared" si="200"/>
        <v>1</v>
      </c>
      <c r="FS174" s="41">
        <f t="shared" si="200"/>
        <v>1</v>
      </c>
      <c r="FT174" s="41">
        <f t="shared" si="200"/>
        <v>1</v>
      </c>
      <c r="FU174" s="41">
        <f t="shared" si="200"/>
        <v>0</v>
      </c>
      <c r="FV174" s="41">
        <f t="shared" si="200"/>
        <v>0</v>
      </c>
      <c r="FW174" s="41">
        <f t="shared" si="200"/>
        <v>1</v>
      </c>
      <c r="FX174" s="41">
        <f t="shared" si="200"/>
        <v>1</v>
      </c>
      <c r="FY174" s="41"/>
      <c r="FZ174" s="55"/>
      <c r="GA174" s="55"/>
      <c r="GB174" s="55"/>
      <c r="GC174" s="55"/>
      <c r="GD174" s="55"/>
      <c r="GE174" s="9"/>
    </row>
    <row r="175" spans="1:187" x14ac:dyDescent="0.2">
      <c r="A175" s="8" t="s">
        <v>691</v>
      </c>
      <c r="B175" s="13" t="s">
        <v>692</v>
      </c>
      <c r="C175" s="105">
        <f t="shared" ref="C175:BN175" si="201">ROUND(IF((OR(C173=1,C174=1))=TRUE(),0,C120/C109),8)</f>
        <v>8337.3175054999992</v>
      </c>
      <c r="D175" s="105">
        <f t="shared" si="201"/>
        <v>0</v>
      </c>
      <c r="E175" s="105">
        <f t="shared" si="201"/>
        <v>8267.9315039600006</v>
      </c>
      <c r="F175" s="105">
        <f t="shared" si="201"/>
        <v>0</v>
      </c>
      <c r="G175" s="105">
        <f t="shared" si="201"/>
        <v>0</v>
      </c>
      <c r="H175" s="105">
        <f t="shared" si="201"/>
        <v>0</v>
      </c>
      <c r="I175" s="105">
        <f t="shared" si="201"/>
        <v>8277.5204444400006</v>
      </c>
      <c r="J175" s="105">
        <f t="shared" si="201"/>
        <v>7738.0587763900003</v>
      </c>
      <c r="K175" s="105">
        <f t="shared" si="201"/>
        <v>0</v>
      </c>
      <c r="L175" s="105">
        <f t="shared" si="201"/>
        <v>8412.2000818199995</v>
      </c>
      <c r="M175" s="105">
        <f t="shared" si="201"/>
        <v>8392.2672646899991</v>
      </c>
      <c r="N175" s="105">
        <f t="shared" si="201"/>
        <v>0</v>
      </c>
      <c r="O175" s="105">
        <f t="shared" si="201"/>
        <v>0</v>
      </c>
      <c r="P175" s="105">
        <f t="shared" si="201"/>
        <v>0</v>
      </c>
      <c r="Q175" s="105">
        <f t="shared" si="201"/>
        <v>8480.2757199499993</v>
      </c>
      <c r="R175" s="105">
        <f t="shared" si="201"/>
        <v>0</v>
      </c>
      <c r="S175" s="105">
        <f t="shared" si="201"/>
        <v>8051.7959235099997</v>
      </c>
      <c r="T175" s="105">
        <f t="shared" si="201"/>
        <v>0</v>
      </c>
      <c r="U175" s="105">
        <f t="shared" si="201"/>
        <v>0</v>
      </c>
      <c r="V175" s="105">
        <f t="shared" si="201"/>
        <v>0</v>
      </c>
      <c r="W175" s="105">
        <f t="shared" si="201"/>
        <v>0</v>
      </c>
      <c r="X175" s="105">
        <f t="shared" si="201"/>
        <v>0</v>
      </c>
      <c r="Y175" s="105">
        <f t="shared" si="201"/>
        <v>7383.6704721400001</v>
      </c>
      <c r="Z175" s="105">
        <f t="shared" si="201"/>
        <v>0</v>
      </c>
      <c r="AA175" s="105">
        <f t="shared" si="201"/>
        <v>0</v>
      </c>
      <c r="AB175" s="105">
        <f t="shared" si="201"/>
        <v>0</v>
      </c>
      <c r="AC175" s="105">
        <f t="shared" si="201"/>
        <v>0</v>
      </c>
      <c r="AD175" s="105">
        <f t="shared" si="201"/>
        <v>0</v>
      </c>
      <c r="AE175" s="105">
        <f t="shared" si="201"/>
        <v>0</v>
      </c>
      <c r="AF175" s="105">
        <f t="shared" si="201"/>
        <v>0</v>
      </c>
      <c r="AG175" s="105">
        <f t="shared" si="201"/>
        <v>0</v>
      </c>
      <c r="AH175" s="105">
        <f t="shared" si="201"/>
        <v>7597.8276471600002</v>
      </c>
      <c r="AI175" s="105">
        <f t="shared" si="201"/>
        <v>0</v>
      </c>
      <c r="AJ175" s="105">
        <f t="shared" si="201"/>
        <v>0</v>
      </c>
      <c r="AK175" s="105">
        <f t="shared" si="201"/>
        <v>0</v>
      </c>
      <c r="AL175" s="105">
        <f t="shared" si="201"/>
        <v>0</v>
      </c>
      <c r="AM175" s="105">
        <f t="shared" si="201"/>
        <v>0</v>
      </c>
      <c r="AN175" s="105">
        <f t="shared" si="201"/>
        <v>0</v>
      </c>
      <c r="AO175" s="105">
        <f t="shared" si="201"/>
        <v>8126.2746159199996</v>
      </c>
      <c r="AP175" s="105">
        <f t="shared" si="201"/>
        <v>8492.8579892500002</v>
      </c>
      <c r="AQ175" s="105">
        <f t="shared" si="201"/>
        <v>0</v>
      </c>
      <c r="AR175" s="105">
        <f t="shared" si="201"/>
        <v>0</v>
      </c>
      <c r="AS175" s="105">
        <f t="shared" si="201"/>
        <v>0</v>
      </c>
      <c r="AT175" s="105">
        <f t="shared" si="201"/>
        <v>0</v>
      </c>
      <c r="AU175" s="105">
        <f t="shared" si="201"/>
        <v>0</v>
      </c>
      <c r="AV175" s="105">
        <f t="shared" si="201"/>
        <v>0</v>
      </c>
      <c r="AW175" s="105">
        <f t="shared" si="201"/>
        <v>0</v>
      </c>
      <c r="AX175" s="105">
        <f t="shared" si="201"/>
        <v>0</v>
      </c>
      <c r="AY175" s="105">
        <f t="shared" si="201"/>
        <v>0</v>
      </c>
      <c r="AZ175" s="105">
        <f t="shared" si="201"/>
        <v>8230.1958185099993</v>
      </c>
      <c r="BA175" s="105">
        <f t="shared" si="201"/>
        <v>8042.1750059799997</v>
      </c>
      <c r="BB175" s="105">
        <f t="shared" si="201"/>
        <v>0</v>
      </c>
      <c r="BC175" s="105">
        <f t="shared" si="201"/>
        <v>8247.5037379000005</v>
      </c>
      <c r="BD175" s="105">
        <f t="shared" si="201"/>
        <v>0</v>
      </c>
      <c r="BE175" s="105">
        <f t="shared" si="201"/>
        <v>0</v>
      </c>
      <c r="BF175" s="105">
        <f t="shared" si="201"/>
        <v>0</v>
      </c>
      <c r="BG175" s="105">
        <f t="shared" si="201"/>
        <v>8084.6836119299996</v>
      </c>
      <c r="BH175" s="105">
        <f t="shared" si="201"/>
        <v>0</v>
      </c>
      <c r="BI175" s="105">
        <f t="shared" si="201"/>
        <v>0</v>
      </c>
      <c r="BJ175" s="105">
        <f t="shared" si="201"/>
        <v>0</v>
      </c>
      <c r="BK175" s="105">
        <f t="shared" si="201"/>
        <v>0</v>
      </c>
      <c r="BL175" s="105">
        <f t="shared" si="201"/>
        <v>0</v>
      </c>
      <c r="BM175" s="105">
        <f t="shared" si="201"/>
        <v>0</v>
      </c>
      <c r="BN175" s="105">
        <f t="shared" si="201"/>
        <v>7883.1100965200003</v>
      </c>
      <c r="BO175" s="105">
        <f t="shared" ref="BO175:DZ175" si="202">ROUND(IF((OR(BO173=1,BO174=1))=TRUE(),0,BO120/BO109),8)</f>
        <v>7758.4357962800004</v>
      </c>
      <c r="BP175" s="105">
        <f t="shared" si="202"/>
        <v>0</v>
      </c>
      <c r="BQ175" s="105">
        <f t="shared" si="202"/>
        <v>0</v>
      </c>
      <c r="BR175" s="105">
        <f t="shared" si="202"/>
        <v>8205.6888946399995</v>
      </c>
      <c r="BS175" s="105">
        <f t="shared" si="202"/>
        <v>8210.9929120300003</v>
      </c>
      <c r="BT175" s="105">
        <f t="shared" si="202"/>
        <v>0</v>
      </c>
      <c r="BU175" s="105">
        <f t="shared" si="202"/>
        <v>0</v>
      </c>
      <c r="BV175" s="105">
        <f t="shared" si="202"/>
        <v>0</v>
      </c>
      <c r="BW175" s="105">
        <f t="shared" si="202"/>
        <v>0</v>
      </c>
      <c r="BX175" s="105">
        <f t="shared" si="202"/>
        <v>0</v>
      </c>
      <c r="BY175" s="105">
        <f t="shared" si="202"/>
        <v>7434.6140645900005</v>
      </c>
      <c r="BZ175" s="105">
        <f t="shared" si="202"/>
        <v>0</v>
      </c>
      <c r="CA175" s="105">
        <f t="shared" si="202"/>
        <v>0</v>
      </c>
      <c r="CB175" s="105">
        <f t="shared" si="202"/>
        <v>0</v>
      </c>
      <c r="CC175" s="105">
        <f t="shared" si="202"/>
        <v>0</v>
      </c>
      <c r="CD175" s="105">
        <f t="shared" si="202"/>
        <v>0</v>
      </c>
      <c r="CE175" s="105">
        <f t="shared" si="202"/>
        <v>0</v>
      </c>
      <c r="CF175" s="105">
        <f t="shared" si="202"/>
        <v>0</v>
      </c>
      <c r="CG175" s="105">
        <f t="shared" si="202"/>
        <v>0</v>
      </c>
      <c r="CH175" s="105">
        <f t="shared" si="202"/>
        <v>0</v>
      </c>
      <c r="CI175" s="105">
        <f t="shared" si="202"/>
        <v>7397.8362999700003</v>
      </c>
      <c r="CJ175" s="105">
        <f t="shared" si="202"/>
        <v>8041.9038963100002</v>
      </c>
      <c r="CK175" s="105">
        <f t="shared" si="202"/>
        <v>0</v>
      </c>
      <c r="CL175" s="105">
        <f t="shared" si="202"/>
        <v>0</v>
      </c>
      <c r="CM175" s="105">
        <f t="shared" si="202"/>
        <v>8262.2409814999992</v>
      </c>
      <c r="CN175" s="105">
        <f t="shared" si="202"/>
        <v>0</v>
      </c>
      <c r="CO175" s="105">
        <f t="shared" si="202"/>
        <v>0</v>
      </c>
      <c r="CP175" s="105">
        <f t="shared" si="202"/>
        <v>0</v>
      </c>
      <c r="CQ175" s="105">
        <f t="shared" si="202"/>
        <v>7900.42218684</v>
      </c>
      <c r="CR175" s="105">
        <f t="shared" si="202"/>
        <v>0</v>
      </c>
      <c r="CS175" s="105">
        <f t="shared" si="202"/>
        <v>0</v>
      </c>
      <c r="CT175" s="105">
        <f t="shared" si="202"/>
        <v>0</v>
      </c>
      <c r="CU175" s="105">
        <f t="shared" si="202"/>
        <v>0</v>
      </c>
      <c r="CV175" s="105">
        <f t="shared" si="202"/>
        <v>0</v>
      </c>
      <c r="CW175" s="105">
        <f t="shared" si="202"/>
        <v>0</v>
      </c>
      <c r="CX175" s="105">
        <f t="shared" si="202"/>
        <v>7773.0284480600003</v>
      </c>
      <c r="CY175" s="105">
        <f t="shared" si="202"/>
        <v>0</v>
      </c>
      <c r="CZ175" s="105">
        <f t="shared" si="202"/>
        <v>7910.8411400000005</v>
      </c>
      <c r="DA175" s="105">
        <f t="shared" si="202"/>
        <v>0</v>
      </c>
      <c r="DB175" s="105">
        <f t="shared" si="202"/>
        <v>0</v>
      </c>
      <c r="DC175" s="105">
        <f t="shared" si="202"/>
        <v>0</v>
      </c>
      <c r="DD175" s="105">
        <f t="shared" si="202"/>
        <v>0</v>
      </c>
      <c r="DE175" s="105">
        <f t="shared" si="202"/>
        <v>0</v>
      </c>
      <c r="DF175" s="105">
        <f t="shared" si="202"/>
        <v>7856.78951848</v>
      </c>
      <c r="DG175" s="105">
        <f t="shared" si="202"/>
        <v>0</v>
      </c>
      <c r="DH175" s="105">
        <f t="shared" si="202"/>
        <v>7760.7610830599997</v>
      </c>
      <c r="DI175" s="105">
        <f t="shared" si="202"/>
        <v>7841.8764011800004</v>
      </c>
      <c r="DJ175" s="105">
        <f t="shared" si="202"/>
        <v>7865.6798301999997</v>
      </c>
      <c r="DK175" s="105">
        <f t="shared" si="202"/>
        <v>7795.39430068</v>
      </c>
      <c r="DL175" s="105">
        <f t="shared" si="202"/>
        <v>8336.5639596500005</v>
      </c>
      <c r="DM175" s="105">
        <f t="shared" si="202"/>
        <v>0</v>
      </c>
      <c r="DN175" s="105">
        <f t="shared" si="202"/>
        <v>8065.5752462700002</v>
      </c>
      <c r="DO175" s="105">
        <f t="shared" si="202"/>
        <v>8122.3817591200004</v>
      </c>
      <c r="DP175" s="105">
        <f t="shared" si="202"/>
        <v>0</v>
      </c>
      <c r="DQ175" s="105">
        <f t="shared" si="202"/>
        <v>0</v>
      </c>
      <c r="DR175" s="105">
        <f t="shared" si="202"/>
        <v>7803.04932551</v>
      </c>
      <c r="DS175" s="105">
        <f t="shared" si="202"/>
        <v>7718.7369987599996</v>
      </c>
      <c r="DT175" s="105">
        <f t="shared" si="202"/>
        <v>0</v>
      </c>
      <c r="DU175" s="105">
        <f t="shared" si="202"/>
        <v>0</v>
      </c>
      <c r="DV175" s="105">
        <f t="shared" si="202"/>
        <v>0</v>
      </c>
      <c r="DW175" s="105">
        <f t="shared" si="202"/>
        <v>0</v>
      </c>
      <c r="DX175" s="105">
        <f t="shared" si="202"/>
        <v>0</v>
      </c>
      <c r="DY175" s="105">
        <f t="shared" si="202"/>
        <v>0</v>
      </c>
      <c r="DZ175" s="105">
        <f t="shared" si="202"/>
        <v>0</v>
      </c>
      <c r="EA175" s="105">
        <f t="shared" ref="EA175:FX175" si="203">ROUND(IF((OR(EA173=1,EA174=1))=TRUE(),0,EA120/EA109),8)</f>
        <v>0</v>
      </c>
      <c r="EB175" s="105">
        <f t="shared" si="203"/>
        <v>7626.43041249</v>
      </c>
      <c r="EC175" s="105">
        <f t="shared" si="203"/>
        <v>0</v>
      </c>
      <c r="ED175" s="105">
        <f t="shared" si="203"/>
        <v>0</v>
      </c>
      <c r="EE175" s="105">
        <f t="shared" si="203"/>
        <v>0</v>
      </c>
      <c r="EF175" s="105">
        <f t="shared" si="203"/>
        <v>7739.2912826600004</v>
      </c>
      <c r="EG175" s="105">
        <f t="shared" si="203"/>
        <v>0</v>
      </c>
      <c r="EH175" s="105">
        <f t="shared" si="203"/>
        <v>0</v>
      </c>
      <c r="EI175" s="105">
        <f t="shared" si="203"/>
        <v>8037.8803507499997</v>
      </c>
      <c r="EJ175" s="105">
        <f t="shared" si="203"/>
        <v>7963.0971813100005</v>
      </c>
      <c r="EK175" s="105">
        <f t="shared" si="203"/>
        <v>0</v>
      </c>
      <c r="EL175" s="105">
        <f t="shared" si="203"/>
        <v>0</v>
      </c>
      <c r="EM175" s="105">
        <f t="shared" si="203"/>
        <v>0</v>
      </c>
      <c r="EN175" s="105">
        <f t="shared" si="203"/>
        <v>7668.9265056900003</v>
      </c>
      <c r="EO175" s="105">
        <f t="shared" si="203"/>
        <v>0</v>
      </c>
      <c r="EP175" s="105">
        <f t="shared" si="203"/>
        <v>0</v>
      </c>
      <c r="EQ175" s="105">
        <f t="shared" si="203"/>
        <v>0</v>
      </c>
      <c r="ER175" s="105">
        <f t="shared" si="203"/>
        <v>0</v>
      </c>
      <c r="ES175" s="105">
        <f t="shared" si="203"/>
        <v>0</v>
      </c>
      <c r="ET175" s="105">
        <f t="shared" si="203"/>
        <v>0</v>
      </c>
      <c r="EU175" s="105">
        <f t="shared" si="203"/>
        <v>7477.0851322899998</v>
      </c>
      <c r="EV175" s="105">
        <f t="shared" si="203"/>
        <v>0</v>
      </c>
      <c r="EW175" s="105">
        <f t="shared" si="203"/>
        <v>0</v>
      </c>
      <c r="EX175" s="105">
        <f t="shared" si="203"/>
        <v>0</v>
      </c>
      <c r="EY175" s="105">
        <f t="shared" si="203"/>
        <v>7619.9300367899996</v>
      </c>
      <c r="EZ175" s="105">
        <f t="shared" si="203"/>
        <v>0</v>
      </c>
      <c r="FA175" s="105">
        <f t="shared" si="203"/>
        <v>0</v>
      </c>
      <c r="FB175" s="105">
        <f t="shared" si="203"/>
        <v>0</v>
      </c>
      <c r="FC175" s="105">
        <f t="shared" si="203"/>
        <v>0</v>
      </c>
      <c r="FD175" s="105">
        <f t="shared" si="203"/>
        <v>0</v>
      </c>
      <c r="FE175" s="105">
        <f t="shared" si="203"/>
        <v>0</v>
      </c>
      <c r="FF175" s="105">
        <f t="shared" si="203"/>
        <v>0</v>
      </c>
      <c r="FG175" s="105">
        <f t="shared" si="203"/>
        <v>0</v>
      </c>
      <c r="FH175" s="105">
        <f t="shared" si="203"/>
        <v>0</v>
      </c>
      <c r="FI175" s="105">
        <f t="shared" si="203"/>
        <v>7999.0734345299998</v>
      </c>
      <c r="FJ175" s="105">
        <f t="shared" si="203"/>
        <v>0</v>
      </c>
      <c r="FK175" s="105">
        <f t="shared" si="203"/>
        <v>0</v>
      </c>
      <c r="FL175" s="105">
        <f t="shared" si="203"/>
        <v>0</v>
      </c>
      <c r="FM175" s="105">
        <f t="shared" si="203"/>
        <v>0</v>
      </c>
      <c r="FN175" s="105">
        <f t="shared" si="203"/>
        <v>8100.4010212699995</v>
      </c>
      <c r="FO175" s="105">
        <f t="shared" si="203"/>
        <v>7981.4339271500003</v>
      </c>
      <c r="FP175" s="105">
        <f t="shared" si="203"/>
        <v>8181.7874490499999</v>
      </c>
      <c r="FQ175" s="105">
        <f t="shared" si="203"/>
        <v>7921.65911099</v>
      </c>
      <c r="FR175" s="105">
        <f t="shared" si="203"/>
        <v>0</v>
      </c>
      <c r="FS175" s="105">
        <f t="shared" si="203"/>
        <v>0</v>
      </c>
      <c r="FT175" s="105">
        <f t="shared" si="203"/>
        <v>0</v>
      </c>
      <c r="FU175" s="105">
        <f t="shared" si="203"/>
        <v>8081.2495561200003</v>
      </c>
      <c r="FV175" s="105">
        <f t="shared" si="203"/>
        <v>7791.7753341600001</v>
      </c>
      <c r="FW175" s="105">
        <f t="shared" si="203"/>
        <v>0</v>
      </c>
      <c r="FX175" s="105">
        <f t="shared" si="203"/>
        <v>0</v>
      </c>
      <c r="FY175" s="41"/>
      <c r="FZ175" s="104"/>
      <c r="GA175" s="16"/>
      <c r="GB175" s="16"/>
      <c r="GC175" s="55"/>
      <c r="GD175" s="55"/>
      <c r="GE175" s="9"/>
    </row>
    <row r="176" spans="1:187" x14ac:dyDescent="0.2">
      <c r="A176" s="6"/>
      <c r="B176" s="13" t="s">
        <v>693</v>
      </c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U176" s="41"/>
      <c r="EV176" s="41"/>
      <c r="EW176" s="41"/>
      <c r="EX176" s="41"/>
      <c r="EY176" s="41"/>
      <c r="EZ176" s="41"/>
      <c r="FA176" s="41"/>
      <c r="FB176" s="41"/>
      <c r="FC176" s="41"/>
      <c r="FD176" s="41"/>
      <c r="FE176" s="41"/>
      <c r="FF176" s="41"/>
      <c r="FG176" s="41"/>
      <c r="FH176" s="41"/>
      <c r="FI176" s="41"/>
      <c r="FJ176" s="41"/>
      <c r="FK176" s="41"/>
      <c r="FL176" s="41"/>
      <c r="FM176" s="41"/>
      <c r="FN176" s="41"/>
      <c r="FO176" s="41"/>
      <c r="FP176" s="41"/>
      <c r="FQ176" s="41"/>
      <c r="FR176" s="41"/>
      <c r="FS176" s="41"/>
      <c r="FT176" s="41"/>
      <c r="FU176" s="41"/>
      <c r="FV176" s="41"/>
      <c r="FW176" s="41"/>
      <c r="FX176" s="41"/>
      <c r="FY176" s="41"/>
      <c r="FZ176" s="55"/>
      <c r="GA176" s="55"/>
      <c r="GB176" s="55"/>
      <c r="GC176" s="55"/>
      <c r="GD176" s="55"/>
      <c r="GE176" s="9"/>
    </row>
    <row r="177" spans="1:187" x14ac:dyDescent="0.2">
      <c r="A177" s="8" t="s">
        <v>694</v>
      </c>
      <c r="B177" s="13" t="s">
        <v>695</v>
      </c>
      <c r="C177" s="5">
        <f t="shared" ref="C177:BN177" si="204">ROUND(IF((OR(C173=1,C174=1))=TRUE(),0,((1027-459)*0.00020599)+1.1215),4)</f>
        <v>1.2384999999999999</v>
      </c>
      <c r="D177" s="5">
        <f t="shared" si="204"/>
        <v>0</v>
      </c>
      <c r="E177" s="5">
        <f t="shared" si="204"/>
        <v>1.2384999999999999</v>
      </c>
      <c r="F177" s="5">
        <f t="shared" si="204"/>
        <v>0</v>
      </c>
      <c r="G177" s="5">
        <f t="shared" si="204"/>
        <v>0</v>
      </c>
      <c r="H177" s="5">
        <f t="shared" si="204"/>
        <v>0</v>
      </c>
      <c r="I177" s="5">
        <f t="shared" si="204"/>
        <v>1.2384999999999999</v>
      </c>
      <c r="J177" s="5">
        <f t="shared" si="204"/>
        <v>1.2384999999999999</v>
      </c>
      <c r="K177" s="5">
        <f t="shared" si="204"/>
        <v>0</v>
      </c>
      <c r="L177" s="5">
        <f t="shared" si="204"/>
        <v>1.2384999999999999</v>
      </c>
      <c r="M177" s="5">
        <f t="shared" si="204"/>
        <v>1.2384999999999999</v>
      </c>
      <c r="N177" s="5">
        <f t="shared" si="204"/>
        <v>0</v>
      </c>
      <c r="O177" s="5">
        <f t="shared" si="204"/>
        <v>0</v>
      </c>
      <c r="P177" s="5">
        <f t="shared" si="204"/>
        <v>0</v>
      </c>
      <c r="Q177" s="5">
        <f t="shared" si="204"/>
        <v>1.2384999999999999</v>
      </c>
      <c r="R177" s="5">
        <f t="shared" si="204"/>
        <v>0</v>
      </c>
      <c r="S177" s="5">
        <f t="shared" si="204"/>
        <v>1.2384999999999999</v>
      </c>
      <c r="T177" s="5">
        <f t="shared" si="204"/>
        <v>0</v>
      </c>
      <c r="U177" s="5">
        <f t="shared" si="204"/>
        <v>0</v>
      </c>
      <c r="V177" s="5">
        <f t="shared" si="204"/>
        <v>0</v>
      </c>
      <c r="W177" s="5">
        <f t="shared" si="204"/>
        <v>0</v>
      </c>
      <c r="X177" s="5">
        <f t="shared" si="204"/>
        <v>0</v>
      </c>
      <c r="Y177" s="5">
        <f t="shared" si="204"/>
        <v>1.2384999999999999</v>
      </c>
      <c r="Z177" s="5">
        <f t="shared" si="204"/>
        <v>0</v>
      </c>
      <c r="AA177" s="5">
        <f t="shared" si="204"/>
        <v>0</v>
      </c>
      <c r="AB177" s="5">
        <f t="shared" si="204"/>
        <v>0</v>
      </c>
      <c r="AC177" s="5">
        <f t="shared" si="204"/>
        <v>0</v>
      </c>
      <c r="AD177" s="5">
        <f t="shared" si="204"/>
        <v>0</v>
      </c>
      <c r="AE177" s="5">
        <f t="shared" si="204"/>
        <v>0</v>
      </c>
      <c r="AF177" s="5">
        <f t="shared" si="204"/>
        <v>0</v>
      </c>
      <c r="AG177" s="5">
        <f t="shared" si="204"/>
        <v>0</v>
      </c>
      <c r="AH177" s="5">
        <f t="shared" si="204"/>
        <v>1.2384999999999999</v>
      </c>
      <c r="AI177" s="5">
        <f t="shared" si="204"/>
        <v>0</v>
      </c>
      <c r="AJ177" s="5">
        <f t="shared" si="204"/>
        <v>0</v>
      </c>
      <c r="AK177" s="5">
        <f t="shared" si="204"/>
        <v>0</v>
      </c>
      <c r="AL177" s="5">
        <f t="shared" si="204"/>
        <v>0</v>
      </c>
      <c r="AM177" s="5">
        <f t="shared" si="204"/>
        <v>0</v>
      </c>
      <c r="AN177" s="5">
        <f t="shared" si="204"/>
        <v>0</v>
      </c>
      <c r="AO177" s="5">
        <f t="shared" si="204"/>
        <v>1.2384999999999999</v>
      </c>
      <c r="AP177" s="5">
        <f t="shared" si="204"/>
        <v>1.2384999999999999</v>
      </c>
      <c r="AQ177" s="5">
        <f t="shared" si="204"/>
        <v>0</v>
      </c>
      <c r="AR177" s="5">
        <f t="shared" si="204"/>
        <v>0</v>
      </c>
      <c r="AS177" s="5">
        <f t="shared" si="204"/>
        <v>0</v>
      </c>
      <c r="AT177" s="5">
        <f t="shared" si="204"/>
        <v>0</v>
      </c>
      <c r="AU177" s="5">
        <f t="shared" si="204"/>
        <v>0</v>
      </c>
      <c r="AV177" s="5">
        <f t="shared" si="204"/>
        <v>0</v>
      </c>
      <c r="AW177" s="5">
        <f t="shared" si="204"/>
        <v>0</v>
      </c>
      <c r="AX177" s="5">
        <f t="shared" si="204"/>
        <v>0</v>
      </c>
      <c r="AY177" s="5">
        <f t="shared" si="204"/>
        <v>0</v>
      </c>
      <c r="AZ177" s="5">
        <f t="shared" si="204"/>
        <v>1.2384999999999999</v>
      </c>
      <c r="BA177" s="126">
        <f t="shared" si="204"/>
        <v>1.2384999999999999</v>
      </c>
      <c r="BB177" s="5">
        <f t="shared" si="204"/>
        <v>0</v>
      </c>
      <c r="BC177" s="5">
        <f t="shared" si="204"/>
        <v>1.2384999999999999</v>
      </c>
      <c r="BD177" s="5">
        <f t="shared" si="204"/>
        <v>0</v>
      </c>
      <c r="BE177" s="5">
        <f t="shared" si="204"/>
        <v>0</v>
      </c>
      <c r="BF177" s="5">
        <f t="shared" si="204"/>
        <v>0</v>
      </c>
      <c r="BG177" s="5">
        <f t="shared" si="204"/>
        <v>1.2384999999999999</v>
      </c>
      <c r="BH177" s="5">
        <f t="shared" si="204"/>
        <v>0</v>
      </c>
      <c r="BI177" s="5">
        <f t="shared" si="204"/>
        <v>0</v>
      </c>
      <c r="BJ177" s="5">
        <f t="shared" si="204"/>
        <v>0</v>
      </c>
      <c r="BK177" s="5">
        <f t="shared" si="204"/>
        <v>0</v>
      </c>
      <c r="BL177" s="5">
        <f t="shared" si="204"/>
        <v>0</v>
      </c>
      <c r="BM177" s="5">
        <f t="shared" si="204"/>
        <v>0</v>
      </c>
      <c r="BN177" s="5">
        <f t="shared" si="204"/>
        <v>1.2384999999999999</v>
      </c>
      <c r="BO177" s="5">
        <f t="shared" ref="BO177:DZ177" si="205">ROUND(IF((OR(BO173=1,BO174=1))=TRUE(),0,((1027-459)*0.00020599)+1.1215),4)</f>
        <v>1.2384999999999999</v>
      </c>
      <c r="BP177" s="5">
        <f t="shared" si="205"/>
        <v>0</v>
      </c>
      <c r="BQ177" s="5">
        <f t="shared" si="205"/>
        <v>0</v>
      </c>
      <c r="BR177" s="5">
        <f t="shared" si="205"/>
        <v>1.2384999999999999</v>
      </c>
      <c r="BS177" s="5">
        <f t="shared" si="205"/>
        <v>1.2384999999999999</v>
      </c>
      <c r="BT177" s="5">
        <f t="shared" si="205"/>
        <v>0</v>
      </c>
      <c r="BU177" s="5">
        <f t="shared" si="205"/>
        <v>0</v>
      </c>
      <c r="BV177" s="5">
        <f t="shared" si="205"/>
        <v>0</v>
      </c>
      <c r="BW177" s="5">
        <f t="shared" si="205"/>
        <v>0</v>
      </c>
      <c r="BX177" s="5">
        <f t="shared" si="205"/>
        <v>0</v>
      </c>
      <c r="BY177" s="5">
        <f t="shared" si="205"/>
        <v>1.2384999999999999</v>
      </c>
      <c r="BZ177" s="5">
        <f t="shared" si="205"/>
        <v>0</v>
      </c>
      <c r="CA177" s="5">
        <f t="shared" si="205"/>
        <v>0</v>
      </c>
      <c r="CB177" s="5">
        <f t="shared" si="205"/>
        <v>0</v>
      </c>
      <c r="CC177" s="5">
        <f t="shared" si="205"/>
        <v>0</v>
      </c>
      <c r="CD177" s="5">
        <f t="shared" si="205"/>
        <v>0</v>
      </c>
      <c r="CE177" s="5">
        <f t="shared" si="205"/>
        <v>0</v>
      </c>
      <c r="CF177" s="5">
        <f t="shared" si="205"/>
        <v>0</v>
      </c>
      <c r="CG177" s="5">
        <f t="shared" si="205"/>
        <v>0</v>
      </c>
      <c r="CH177" s="5">
        <f t="shared" si="205"/>
        <v>0</v>
      </c>
      <c r="CI177" s="5">
        <f t="shared" si="205"/>
        <v>1.2384999999999999</v>
      </c>
      <c r="CJ177" s="5">
        <f t="shared" si="205"/>
        <v>1.2384999999999999</v>
      </c>
      <c r="CK177" s="5">
        <f t="shared" si="205"/>
        <v>0</v>
      </c>
      <c r="CL177" s="5">
        <f t="shared" si="205"/>
        <v>0</v>
      </c>
      <c r="CM177" s="5">
        <f t="shared" si="205"/>
        <v>1.2384999999999999</v>
      </c>
      <c r="CN177" s="5">
        <f t="shared" si="205"/>
        <v>0</v>
      </c>
      <c r="CO177" s="5">
        <f t="shared" si="205"/>
        <v>0</v>
      </c>
      <c r="CP177" s="5">
        <f t="shared" si="205"/>
        <v>0</v>
      </c>
      <c r="CQ177" s="5">
        <f t="shared" si="205"/>
        <v>1.2384999999999999</v>
      </c>
      <c r="CR177" s="5">
        <f t="shared" si="205"/>
        <v>0</v>
      </c>
      <c r="CS177" s="5">
        <f t="shared" si="205"/>
        <v>0</v>
      </c>
      <c r="CT177" s="5">
        <f t="shared" si="205"/>
        <v>0</v>
      </c>
      <c r="CU177" s="5">
        <f t="shared" si="205"/>
        <v>0</v>
      </c>
      <c r="CV177" s="5">
        <f t="shared" si="205"/>
        <v>0</v>
      </c>
      <c r="CW177" s="5">
        <f t="shared" si="205"/>
        <v>0</v>
      </c>
      <c r="CX177" s="5">
        <f t="shared" si="205"/>
        <v>1.2384999999999999</v>
      </c>
      <c r="CY177" s="5">
        <f t="shared" si="205"/>
        <v>0</v>
      </c>
      <c r="CZ177" s="5">
        <f t="shared" si="205"/>
        <v>1.2384999999999999</v>
      </c>
      <c r="DA177" s="5">
        <f t="shared" si="205"/>
        <v>0</v>
      </c>
      <c r="DB177" s="5">
        <f t="shared" si="205"/>
        <v>0</v>
      </c>
      <c r="DC177" s="5">
        <f t="shared" si="205"/>
        <v>0</v>
      </c>
      <c r="DD177" s="5">
        <f t="shared" si="205"/>
        <v>0</v>
      </c>
      <c r="DE177" s="5">
        <f t="shared" si="205"/>
        <v>0</v>
      </c>
      <c r="DF177" s="5">
        <f t="shared" si="205"/>
        <v>1.2384999999999999</v>
      </c>
      <c r="DG177" s="5">
        <f t="shared" si="205"/>
        <v>0</v>
      </c>
      <c r="DH177" s="5">
        <f t="shared" si="205"/>
        <v>1.2384999999999999</v>
      </c>
      <c r="DI177" s="5">
        <f t="shared" si="205"/>
        <v>1.2384999999999999</v>
      </c>
      <c r="DJ177" s="5">
        <f t="shared" si="205"/>
        <v>1.2384999999999999</v>
      </c>
      <c r="DK177" s="5">
        <f t="shared" si="205"/>
        <v>1.2384999999999999</v>
      </c>
      <c r="DL177" s="5">
        <f t="shared" si="205"/>
        <v>1.2384999999999999</v>
      </c>
      <c r="DM177" s="5">
        <f t="shared" si="205"/>
        <v>0</v>
      </c>
      <c r="DN177" s="5">
        <f t="shared" si="205"/>
        <v>1.2384999999999999</v>
      </c>
      <c r="DO177" s="5">
        <f t="shared" si="205"/>
        <v>1.2384999999999999</v>
      </c>
      <c r="DP177" s="5">
        <f t="shared" si="205"/>
        <v>0</v>
      </c>
      <c r="DQ177" s="5">
        <f t="shared" si="205"/>
        <v>0</v>
      </c>
      <c r="DR177" s="5">
        <f t="shared" si="205"/>
        <v>1.2384999999999999</v>
      </c>
      <c r="DS177" s="5">
        <f t="shared" si="205"/>
        <v>1.2384999999999999</v>
      </c>
      <c r="DT177" s="5">
        <f t="shared" si="205"/>
        <v>0</v>
      </c>
      <c r="DU177" s="5">
        <f t="shared" si="205"/>
        <v>0</v>
      </c>
      <c r="DV177" s="5">
        <f t="shared" si="205"/>
        <v>0</v>
      </c>
      <c r="DW177" s="5">
        <f t="shared" si="205"/>
        <v>0</v>
      </c>
      <c r="DX177" s="5">
        <f t="shared" si="205"/>
        <v>0</v>
      </c>
      <c r="DY177" s="5">
        <f t="shared" si="205"/>
        <v>0</v>
      </c>
      <c r="DZ177" s="5">
        <f t="shared" si="205"/>
        <v>0</v>
      </c>
      <c r="EA177" s="5">
        <f t="shared" ref="EA177:FX177" si="206">ROUND(IF((OR(EA173=1,EA174=1))=TRUE(),0,((1027-459)*0.00020599)+1.1215),4)</f>
        <v>0</v>
      </c>
      <c r="EB177" s="5">
        <f t="shared" si="206"/>
        <v>1.2384999999999999</v>
      </c>
      <c r="EC177" s="5">
        <f t="shared" si="206"/>
        <v>0</v>
      </c>
      <c r="ED177" s="5">
        <f t="shared" si="206"/>
        <v>0</v>
      </c>
      <c r="EE177" s="5">
        <f t="shared" si="206"/>
        <v>0</v>
      </c>
      <c r="EF177" s="5">
        <f t="shared" si="206"/>
        <v>1.2384999999999999</v>
      </c>
      <c r="EG177" s="5">
        <f t="shared" si="206"/>
        <v>0</v>
      </c>
      <c r="EH177" s="5">
        <f t="shared" si="206"/>
        <v>0</v>
      </c>
      <c r="EI177" s="5">
        <f t="shared" si="206"/>
        <v>1.2384999999999999</v>
      </c>
      <c r="EJ177" s="5">
        <f t="shared" si="206"/>
        <v>1.2384999999999999</v>
      </c>
      <c r="EK177" s="5">
        <f t="shared" si="206"/>
        <v>0</v>
      </c>
      <c r="EL177" s="5">
        <f t="shared" si="206"/>
        <v>0</v>
      </c>
      <c r="EM177" s="5">
        <f t="shared" si="206"/>
        <v>0</v>
      </c>
      <c r="EN177" s="5">
        <f t="shared" si="206"/>
        <v>1.2384999999999999</v>
      </c>
      <c r="EO177" s="5">
        <f t="shared" si="206"/>
        <v>0</v>
      </c>
      <c r="EP177" s="5">
        <f t="shared" si="206"/>
        <v>0</v>
      </c>
      <c r="EQ177" s="5">
        <f t="shared" si="206"/>
        <v>0</v>
      </c>
      <c r="ER177" s="5">
        <f t="shared" si="206"/>
        <v>0</v>
      </c>
      <c r="ES177" s="5">
        <f t="shared" si="206"/>
        <v>0</v>
      </c>
      <c r="ET177" s="5">
        <f t="shared" si="206"/>
        <v>0</v>
      </c>
      <c r="EU177" s="5">
        <f t="shared" si="206"/>
        <v>1.2384999999999999</v>
      </c>
      <c r="EV177" s="5">
        <f t="shared" si="206"/>
        <v>0</v>
      </c>
      <c r="EW177" s="5">
        <f t="shared" si="206"/>
        <v>0</v>
      </c>
      <c r="EX177" s="5">
        <f t="shared" si="206"/>
        <v>0</v>
      </c>
      <c r="EY177" s="5">
        <f t="shared" si="206"/>
        <v>1.2384999999999999</v>
      </c>
      <c r="EZ177" s="5">
        <f t="shared" si="206"/>
        <v>0</v>
      </c>
      <c r="FA177" s="5">
        <f t="shared" si="206"/>
        <v>0</v>
      </c>
      <c r="FB177" s="5">
        <f t="shared" si="206"/>
        <v>0</v>
      </c>
      <c r="FC177" s="5">
        <f t="shared" si="206"/>
        <v>0</v>
      </c>
      <c r="FD177" s="5">
        <f t="shared" si="206"/>
        <v>0</v>
      </c>
      <c r="FE177" s="5">
        <f t="shared" si="206"/>
        <v>0</v>
      </c>
      <c r="FF177" s="5">
        <f t="shared" si="206"/>
        <v>0</v>
      </c>
      <c r="FG177" s="5">
        <f t="shared" si="206"/>
        <v>0</v>
      </c>
      <c r="FH177" s="5">
        <f t="shared" si="206"/>
        <v>0</v>
      </c>
      <c r="FI177" s="5">
        <f t="shared" si="206"/>
        <v>1.2384999999999999</v>
      </c>
      <c r="FJ177" s="5">
        <f t="shared" si="206"/>
        <v>0</v>
      </c>
      <c r="FK177" s="5">
        <f t="shared" si="206"/>
        <v>0</v>
      </c>
      <c r="FL177" s="5">
        <f t="shared" si="206"/>
        <v>0</v>
      </c>
      <c r="FM177" s="5">
        <f t="shared" si="206"/>
        <v>0</v>
      </c>
      <c r="FN177" s="5">
        <f t="shared" si="206"/>
        <v>1.2384999999999999</v>
      </c>
      <c r="FO177" s="5">
        <f t="shared" si="206"/>
        <v>1.2384999999999999</v>
      </c>
      <c r="FP177" s="5">
        <f t="shared" si="206"/>
        <v>1.2384999999999999</v>
      </c>
      <c r="FQ177" s="5">
        <f t="shared" si="206"/>
        <v>1.2384999999999999</v>
      </c>
      <c r="FR177" s="5">
        <f t="shared" si="206"/>
        <v>0</v>
      </c>
      <c r="FS177" s="5">
        <f t="shared" si="206"/>
        <v>0</v>
      </c>
      <c r="FT177" s="5">
        <f t="shared" si="206"/>
        <v>0</v>
      </c>
      <c r="FU177" s="5">
        <f t="shared" si="206"/>
        <v>1.2384999999999999</v>
      </c>
      <c r="FV177" s="5">
        <f t="shared" si="206"/>
        <v>1.2384999999999999</v>
      </c>
      <c r="FW177" s="5">
        <f t="shared" si="206"/>
        <v>0</v>
      </c>
      <c r="FX177" s="5">
        <f t="shared" si="206"/>
        <v>0</v>
      </c>
      <c r="FY177" s="105"/>
      <c r="FZ177" s="104"/>
      <c r="GA177" s="55"/>
      <c r="GB177" s="55"/>
      <c r="GC177" s="55"/>
      <c r="GD177" s="55"/>
      <c r="GE177" s="9"/>
    </row>
    <row r="178" spans="1:187" x14ac:dyDescent="0.2">
      <c r="A178" s="6"/>
      <c r="B178" s="13" t="s">
        <v>696</v>
      </c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  <c r="EY178" s="41"/>
      <c r="EZ178" s="41"/>
      <c r="FA178" s="41"/>
      <c r="FB178" s="41"/>
      <c r="FC178" s="41"/>
      <c r="FD178" s="41"/>
      <c r="FE178" s="41"/>
      <c r="FF178" s="41"/>
      <c r="FG178" s="41"/>
      <c r="FH178" s="41"/>
      <c r="FI178" s="41"/>
      <c r="FJ178" s="41"/>
      <c r="FK178" s="41"/>
      <c r="FL178" s="41"/>
      <c r="FM178" s="41"/>
      <c r="FN178" s="41"/>
      <c r="FO178" s="41"/>
      <c r="FP178" s="41"/>
      <c r="FQ178" s="41"/>
      <c r="FR178" s="41"/>
      <c r="FS178" s="41"/>
      <c r="FT178" s="41"/>
      <c r="FU178" s="41"/>
      <c r="FV178" s="41"/>
      <c r="FW178" s="41"/>
      <c r="FX178" s="41"/>
      <c r="FY178" s="41"/>
      <c r="FZ178" s="55"/>
      <c r="GA178" s="55"/>
      <c r="GB178" s="55"/>
      <c r="GC178" s="55"/>
      <c r="GD178" s="55"/>
      <c r="GE178" s="9"/>
    </row>
    <row r="179" spans="1:187" x14ac:dyDescent="0.2">
      <c r="A179" s="8" t="s">
        <v>697</v>
      </c>
      <c r="B179" s="13" t="s">
        <v>698</v>
      </c>
      <c r="C179" s="38">
        <f t="shared" ref="C179:BN179" si="207">ROUND(IF((OR(C173=1,C174=1))=TRUE(),0,C175*C177),8)</f>
        <v>10325.767730559999</v>
      </c>
      <c r="D179" s="38">
        <f t="shared" si="207"/>
        <v>0</v>
      </c>
      <c r="E179" s="38">
        <f t="shared" si="207"/>
        <v>10239.83316765</v>
      </c>
      <c r="F179" s="38">
        <f t="shared" si="207"/>
        <v>0</v>
      </c>
      <c r="G179" s="38">
        <f t="shared" si="207"/>
        <v>0</v>
      </c>
      <c r="H179" s="38">
        <f t="shared" si="207"/>
        <v>0</v>
      </c>
      <c r="I179" s="38">
        <f t="shared" si="207"/>
        <v>10251.70907044</v>
      </c>
      <c r="J179" s="38">
        <f t="shared" si="207"/>
        <v>9583.5857945600001</v>
      </c>
      <c r="K179" s="38">
        <f t="shared" si="207"/>
        <v>0</v>
      </c>
      <c r="L179" s="38">
        <f t="shared" si="207"/>
        <v>10418.509801329999</v>
      </c>
      <c r="M179" s="38">
        <f t="shared" si="207"/>
        <v>10393.823007319999</v>
      </c>
      <c r="N179" s="38">
        <f t="shared" si="207"/>
        <v>0</v>
      </c>
      <c r="O179" s="38">
        <f t="shared" si="207"/>
        <v>0</v>
      </c>
      <c r="P179" s="38">
        <f t="shared" si="207"/>
        <v>0</v>
      </c>
      <c r="Q179" s="38">
        <f t="shared" si="207"/>
        <v>10502.82147916</v>
      </c>
      <c r="R179" s="38">
        <f t="shared" si="207"/>
        <v>0</v>
      </c>
      <c r="S179" s="38">
        <f t="shared" si="207"/>
        <v>9972.1492512700006</v>
      </c>
      <c r="T179" s="38">
        <f t="shared" si="207"/>
        <v>0</v>
      </c>
      <c r="U179" s="38">
        <f t="shared" si="207"/>
        <v>0</v>
      </c>
      <c r="V179" s="38">
        <f t="shared" si="207"/>
        <v>0</v>
      </c>
      <c r="W179" s="38">
        <f t="shared" si="207"/>
        <v>0</v>
      </c>
      <c r="X179" s="38">
        <f t="shared" si="207"/>
        <v>0</v>
      </c>
      <c r="Y179" s="38">
        <f t="shared" si="207"/>
        <v>9144.6758797500006</v>
      </c>
      <c r="Z179" s="38">
        <f t="shared" si="207"/>
        <v>0</v>
      </c>
      <c r="AA179" s="38">
        <f t="shared" si="207"/>
        <v>0</v>
      </c>
      <c r="AB179" s="38">
        <f t="shared" si="207"/>
        <v>0</v>
      </c>
      <c r="AC179" s="38">
        <f t="shared" si="207"/>
        <v>0</v>
      </c>
      <c r="AD179" s="38">
        <f t="shared" si="207"/>
        <v>0</v>
      </c>
      <c r="AE179" s="38">
        <f t="shared" si="207"/>
        <v>0</v>
      </c>
      <c r="AF179" s="38">
        <f t="shared" si="207"/>
        <v>0</v>
      </c>
      <c r="AG179" s="38">
        <f t="shared" si="207"/>
        <v>0</v>
      </c>
      <c r="AH179" s="38">
        <f t="shared" si="207"/>
        <v>9409.9095410099999</v>
      </c>
      <c r="AI179" s="38">
        <f t="shared" si="207"/>
        <v>0</v>
      </c>
      <c r="AJ179" s="38">
        <f t="shared" si="207"/>
        <v>0</v>
      </c>
      <c r="AK179" s="38">
        <f t="shared" si="207"/>
        <v>0</v>
      </c>
      <c r="AL179" s="38">
        <f t="shared" si="207"/>
        <v>0</v>
      </c>
      <c r="AM179" s="38">
        <f t="shared" si="207"/>
        <v>0</v>
      </c>
      <c r="AN179" s="38">
        <f t="shared" si="207"/>
        <v>0</v>
      </c>
      <c r="AO179" s="38">
        <f t="shared" si="207"/>
        <v>10064.391111819999</v>
      </c>
      <c r="AP179" s="38">
        <f t="shared" si="207"/>
        <v>10518.40461969</v>
      </c>
      <c r="AQ179" s="38">
        <f t="shared" si="207"/>
        <v>0</v>
      </c>
      <c r="AR179" s="38">
        <f t="shared" si="207"/>
        <v>0</v>
      </c>
      <c r="AS179" s="38">
        <f t="shared" si="207"/>
        <v>0</v>
      </c>
      <c r="AT179" s="38">
        <f t="shared" si="207"/>
        <v>0</v>
      </c>
      <c r="AU179" s="38">
        <f t="shared" si="207"/>
        <v>0</v>
      </c>
      <c r="AV179" s="38">
        <f t="shared" si="207"/>
        <v>0</v>
      </c>
      <c r="AW179" s="38">
        <f t="shared" si="207"/>
        <v>0</v>
      </c>
      <c r="AX179" s="38">
        <f t="shared" si="207"/>
        <v>0</v>
      </c>
      <c r="AY179" s="38">
        <f t="shared" si="207"/>
        <v>0</v>
      </c>
      <c r="AZ179" s="38">
        <f t="shared" si="207"/>
        <v>10193.097521219999</v>
      </c>
      <c r="BA179" s="38">
        <f t="shared" si="207"/>
        <v>9960.2337449099996</v>
      </c>
      <c r="BB179" s="38">
        <f t="shared" si="207"/>
        <v>0</v>
      </c>
      <c r="BC179" s="38">
        <f t="shared" si="207"/>
        <v>10214.533379390001</v>
      </c>
      <c r="BD179" s="38">
        <f t="shared" si="207"/>
        <v>0</v>
      </c>
      <c r="BE179" s="38">
        <f t="shared" si="207"/>
        <v>0</v>
      </c>
      <c r="BF179" s="38">
        <f t="shared" si="207"/>
        <v>0</v>
      </c>
      <c r="BG179" s="38">
        <f t="shared" si="207"/>
        <v>10012.88065338</v>
      </c>
      <c r="BH179" s="38">
        <f t="shared" si="207"/>
        <v>0</v>
      </c>
      <c r="BI179" s="38">
        <f t="shared" si="207"/>
        <v>0</v>
      </c>
      <c r="BJ179" s="38">
        <f t="shared" si="207"/>
        <v>0</v>
      </c>
      <c r="BK179" s="38">
        <f t="shared" si="207"/>
        <v>0</v>
      </c>
      <c r="BL179" s="38">
        <f t="shared" si="207"/>
        <v>0</v>
      </c>
      <c r="BM179" s="38">
        <f t="shared" si="207"/>
        <v>0</v>
      </c>
      <c r="BN179" s="38">
        <f t="shared" si="207"/>
        <v>9763.2318545399994</v>
      </c>
      <c r="BO179" s="38">
        <f t="shared" ref="BO179:DZ179" si="208">ROUND(IF((OR(BO173=1,BO174=1))=TRUE(),0,BO175*BO177),8)</f>
        <v>9608.82273369</v>
      </c>
      <c r="BP179" s="38">
        <f t="shared" si="208"/>
        <v>0</v>
      </c>
      <c r="BQ179" s="38">
        <f t="shared" si="208"/>
        <v>0</v>
      </c>
      <c r="BR179" s="38">
        <f t="shared" si="208"/>
        <v>10162.745696010001</v>
      </c>
      <c r="BS179" s="38">
        <f t="shared" si="208"/>
        <v>10169.314721549999</v>
      </c>
      <c r="BT179" s="38">
        <f t="shared" si="208"/>
        <v>0</v>
      </c>
      <c r="BU179" s="38">
        <f t="shared" si="208"/>
        <v>0</v>
      </c>
      <c r="BV179" s="38">
        <f t="shared" si="208"/>
        <v>0</v>
      </c>
      <c r="BW179" s="38">
        <f t="shared" si="208"/>
        <v>0</v>
      </c>
      <c r="BX179" s="38">
        <f t="shared" si="208"/>
        <v>0</v>
      </c>
      <c r="BY179" s="38">
        <f t="shared" si="208"/>
        <v>9207.7695189900005</v>
      </c>
      <c r="BZ179" s="38">
        <f t="shared" si="208"/>
        <v>0</v>
      </c>
      <c r="CA179" s="38">
        <f t="shared" si="208"/>
        <v>0</v>
      </c>
      <c r="CB179" s="38">
        <f t="shared" si="208"/>
        <v>0</v>
      </c>
      <c r="CC179" s="38">
        <f t="shared" si="208"/>
        <v>0</v>
      </c>
      <c r="CD179" s="38">
        <f t="shared" si="208"/>
        <v>0</v>
      </c>
      <c r="CE179" s="38">
        <f t="shared" si="208"/>
        <v>0</v>
      </c>
      <c r="CF179" s="38">
        <f t="shared" si="208"/>
        <v>0</v>
      </c>
      <c r="CG179" s="38">
        <f t="shared" si="208"/>
        <v>0</v>
      </c>
      <c r="CH179" s="38">
        <f t="shared" si="208"/>
        <v>0</v>
      </c>
      <c r="CI179" s="38">
        <f t="shared" si="208"/>
        <v>9162.22025751</v>
      </c>
      <c r="CJ179" s="38">
        <f t="shared" si="208"/>
        <v>9959.8979755799992</v>
      </c>
      <c r="CK179" s="38">
        <f t="shared" si="208"/>
        <v>0</v>
      </c>
      <c r="CL179" s="38">
        <f t="shared" si="208"/>
        <v>0</v>
      </c>
      <c r="CM179" s="38">
        <f t="shared" si="208"/>
        <v>10232.785455589999</v>
      </c>
      <c r="CN179" s="38">
        <f t="shared" si="208"/>
        <v>0</v>
      </c>
      <c r="CO179" s="38">
        <f t="shared" si="208"/>
        <v>0</v>
      </c>
      <c r="CP179" s="38">
        <f t="shared" si="208"/>
        <v>0</v>
      </c>
      <c r="CQ179" s="38">
        <f t="shared" si="208"/>
        <v>9784.6728784000006</v>
      </c>
      <c r="CR179" s="38">
        <f t="shared" si="208"/>
        <v>0</v>
      </c>
      <c r="CS179" s="38">
        <f t="shared" si="208"/>
        <v>0</v>
      </c>
      <c r="CT179" s="38">
        <f t="shared" si="208"/>
        <v>0</v>
      </c>
      <c r="CU179" s="38">
        <f t="shared" si="208"/>
        <v>0</v>
      </c>
      <c r="CV179" s="38">
        <f t="shared" si="208"/>
        <v>0</v>
      </c>
      <c r="CW179" s="38">
        <f t="shared" si="208"/>
        <v>0</v>
      </c>
      <c r="CX179" s="38">
        <f t="shared" si="208"/>
        <v>9626.8957329200002</v>
      </c>
      <c r="CY179" s="38">
        <f t="shared" si="208"/>
        <v>0</v>
      </c>
      <c r="CZ179" s="38">
        <f t="shared" si="208"/>
        <v>9797.5767518899993</v>
      </c>
      <c r="DA179" s="38">
        <f t="shared" si="208"/>
        <v>0</v>
      </c>
      <c r="DB179" s="38">
        <f t="shared" si="208"/>
        <v>0</v>
      </c>
      <c r="DC179" s="38">
        <f t="shared" si="208"/>
        <v>0</v>
      </c>
      <c r="DD179" s="38">
        <f t="shared" si="208"/>
        <v>0</v>
      </c>
      <c r="DE179" s="38">
        <f t="shared" si="208"/>
        <v>0</v>
      </c>
      <c r="DF179" s="38">
        <f t="shared" si="208"/>
        <v>9730.6338186400008</v>
      </c>
      <c r="DG179" s="38">
        <f t="shared" si="208"/>
        <v>0</v>
      </c>
      <c r="DH179" s="38">
        <f t="shared" si="208"/>
        <v>9611.7026013699997</v>
      </c>
      <c r="DI179" s="38">
        <f t="shared" si="208"/>
        <v>9712.1639228599997</v>
      </c>
      <c r="DJ179" s="38">
        <f t="shared" si="208"/>
        <v>9741.6444697000006</v>
      </c>
      <c r="DK179" s="38">
        <f t="shared" si="208"/>
        <v>9654.5958413900007</v>
      </c>
      <c r="DL179" s="38">
        <f t="shared" si="208"/>
        <v>10324.83446403</v>
      </c>
      <c r="DM179" s="38">
        <f t="shared" si="208"/>
        <v>0</v>
      </c>
      <c r="DN179" s="38">
        <f t="shared" si="208"/>
        <v>9989.2149425099997</v>
      </c>
      <c r="DO179" s="38">
        <f t="shared" si="208"/>
        <v>10059.569808669999</v>
      </c>
      <c r="DP179" s="38">
        <f t="shared" si="208"/>
        <v>0</v>
      </c>
      <c r="DQ179" s="38">
        <f t="shared" si="208"/>
        <v>0</v>
      </c>
      <c r="DR179" s="38">
        <f t="shared" si="208"/>
        <v>9664.0765896400007</v>
      </c>
      <c r="DS179" s="38">
        <f t="shared" si="208"/>
        <v>9559.6557729600008</v>
      </c>
      <c r="DT179" s="38">
        <f t="shared" si="208"/>
        <v>0</v>
      </c>
      <c r="DU179" s="38">
        <f t="shared" si="208"/>
        <v>0</v>
      </c>
      <c r="DV179" s="38">
        <f t="shared" si="208"/>
        <v>0</v>
      </c>
      <c r="DW179" s="38">
        <f t="shared" si="208"/>
        <v>0</v>
      </c>
      <c r="DX179" s="38">
        <f t="shared" si="208"/>
        <v>0</v>
      </c>
      <c r="DY179" s="38">
        <f t="shared" si="208"/>
        <v>0</v>
      </c>
      <c r="DZ179" s="38">
        <f t="shared" si="208"/>
        <v>0</v>
      </c>
      <c r="EA179" s="38">
        <f t="shared" ref="EA179:FX179" si="209">ROUND(IF((OR(EA173=1,EA174=1))=TRUE(),0,EA175*EA177),8)</f>
        <v>0</v>
      </c>
      <c r="EB179" s="38">
        <f t="shared" si="209"/>
        <v>9445.3340658699999</v>
      </c>
      <c r="EC179" s="38">
        <f t="shared" si="209"/>
        <v>0</v>
      </c>
      <c r="ED179" s="38">
        <f t="shared" si="209"/>
        <v>0</v>
      </c>
      <c r="EE179" s="38">
        <f t="shared" si="209"/>
        <v>0</v>
      </c>
      <c r="EF179" s="38">
        <f t="shared" si="209"/>
        <v>9585.1122535699997</v>
      </c>
      <c r="EG179" s="38">
        <f t="shared" si="209"/>
        <v>0</v>
      </c>
      <c r="EH179" s="38">
        <f t="shared" si="209"/>
        <v>0</v>
      </c>
      <c r="EI179" s="38">
        <f t="shared" si="209"/>
        <v>9954.9148143999992</v>
      </c>
      <c r="EJ179" s="38">
        <f t="shared" si="209"/>
        <v>9862.2958590500002</v>
      </c>
      <c r="EK179" s="38">
        <f t="shared" si="209"/>
        <v>0</v>
      </c>
      <c r="EL179" s="38">
        <f t="shared" si="209"/>
        <v>0</v>
      </c>
      <c r="EM179" s="38">
        <f t="shared" si="209"/>
        <v>0</v>
      </c>
      <c r="EN179" s="38">
        <f t="shared" si="209"/>
        <v>9497.9654773000002</v>
      </c>
      <c r="EO179" s="38">
        <f t="shared" si="209"/>
        <v>0</v>
      </c>
      <c r="EP179" s="38">
        <f t="shared" si="209"/>
        <v>0</v>
      </c>
      <c r="EQ179" s="38">
        <f t="shared" si="209"/>
        <v>0</v>
      </c>
      <c r="ER179" s="38">
        <f t="shared" si="209"/>
        <v>0</v>
      </c>
      <c r="ES179" s="38">
        <f t="shared" si="209"/>
        <v>0</v>
      </c>
      <c r="ET179" s="38">
        <f t="shared" si="209"/>
        <v>0</v>
      </c>
      <c r="EU179" s="38">
        <f t="shared" si="209"/>
        <v>9260.3699363399992</v>
      </c>
      <c r="EV179" s="38">
        <f t="shared" si="209"/>
        <v>0</v>
      </c>
      <c r="EW179" s="38">
        <f t="shared" si="209"/>
        <v>0</v>
      </c>
      <c r="EX179" s="38">
        <f t="shared" si="209"/>
        <v>0</v>
      </c>
      <c r="EY179" s="38">
        <f t="shared" si="209"/>
        <v>9437.2833505599992</v>
      </c>
      <c r="EZ179" s="38">
        <f t="shared" si="209"/>
        <v>0</v>
      </c>
      <c r="FA179" s="38">
        <f t="shared" si="209"/>
        <v>0</v>
      </c>
      <c r="FB179" s="38">
        <f t="shared" si="209"/>
        <v>0</v>
      </c>
      <c r="FC179" s="38">
        <f t="shared" si="209"/>
        <v>0</v>
      </c>
      <c r="FD179" s="38">
        <f t="shared" si="209"/>
        <v>0</v>
      </c>
      <c r="FE179" s="38">
        <f t="shared" si="209"/>
        <v>0</v>
      </c>
      <c r="FF179" s="38">
        <f t="shared" si="209"/>
        <v>0</v>
      </c>
      <c r="FG179" s="38">
        <f t="shared" si="209"/>
        <v>0</v>
      </c>
      <c r="FH179" s="38">
        <f t="shared" si="209"/>
        <v>0</v>
      </c>
      <c r="FI179" s="38">
        <f t="shared" si="209"/>
        <v>9906.8524486700007</v>
      </c>
      <c r="FJ179" s="38">
        <f t="shared" si="209"/>
        <v>0</v>
      </c>
      <c r="FK179" s="38">
        <f t="shared" si="209"/>
        <v>0</v>
      </c>
      <c r="FL179" s="38">
        <f t="shared" si="209"/>
        <v>0</v>
      </c>
      <c r="FM179" s="38">
        <f t="shared" si="209"/>
        <v>0</v>
      </c>
      <c r="FN179" s="38">
        <f t="shared" si="209"/>
        <v>10032.346664840001</v>
      </c>
      <c r="FO179" s="38">
        <f t="shared" si="209"/>
        <v>9885.0059187799998</v>
      </c>
      <c r="FP179" s="38">
        <f t="shared" si="209"/>
        <v>10133.14375565</v>
      </c>
      <c r="FQ179" s="38">
        <f t="shared" si="209"/>
        <v>9810.9748089599998</v>
      </c>
      <c r="FR179" s="38">
        <f t="shared" si="209"/>
        <v>0</v>
      </c>
      <c r="FS179" s="38">
        <f t="shared" si="209"/>
        <v>0</v>
      </c>
      <c r="FT179" s="38">
        <f t="shared" si="209"/>
        <v>0</v>
      </c>
      <c r="FU179" s="38">
        <f t="shared" si="209"/>
        <v>10008.627575250001</v>
      </c>
      <c r="FV179" s="38">
        <f t="shared" si="209"/>
        <v>9650.1137513600006</v>
      </c>
      <c r="FW179" s="38">
        <f t="shared" si="209"/>
        <v>0</v>
      </c>
      <c r="FX179" s="38">
        <f t="shared" si="209"/>
        <v>0</v>
      </c>
      <c r="FY179" s="5"/>
      <c r="FZ179" s="104"/>
      <c r="GA179" s="55"/>
      <c r="GB179" s="55"/>
      <c r="GC179" s="104"/>
      <c r="GD179" s="104"/>
      <c r="GE179" s="104"/>
    </row>
    <row r="180" spans="1:187" x14ac:dyDescent="0.2">
      <c r="A180" s="6"/>
      <c r="B180" s="13" t="s">
        <v>699</v>
      </c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R180" s="41"/>
      <c r="DS180" s="41"/>
      <c r="DT180" s="41"/>
      <c r="DU180" s="41"/>
      <c r="DV180" s="41"/>
      <c r="DW180" s="41"/>
      <c r="DX180" s="41"/>
      <c r="DY180" s="41"/>
      <c r="DZ180" s="41"/>
      <c r="EA180" s="41"/>
      <c r="EB180" s="41"/>
      <c r="EC180" s="41"/>
      <c r="ED180" s="41"/>
      <c r="EE180" s="41"/>
      <c r="EF180" s="41"/>
      <c r="EG180" s="41"/>
      <c r="EH180" s="41"/>
      <c r="EI180" s="41"/>
      <c r="EJ180" s="41"/>
      <c r="EK180" s="41"/>
      <c r="EL180" s="41"/>
      <c r="EM180" s="41"/>
      <c r="EN180" s="41"/>
      <c r="EO180" s="41"/>
      <c r="EP180" s="41"/>
      <c r="EQ180" s="41"/>
      <c r="ER180" s="41"/>
      <c r="ES180" s="41"/>
      <c r="ET180" s="41"/>
      <c r="EU180" s="41"/>
      <c r="EV180" s="41"/>
      <c r="EW180" s="41"/>
      <c r="EX180" s="41"/>
      <c r="EY180" s="41"/>
      <c r="EZ180" s="41"/>
      <c r="FA180" s="41"/>
      <c r="FB180" s="41"/>
      <c r="FC180" s="41"/>
      <c r="FD180" s="41"/>
      <c r="FE180" s="41"/>
      <c r="FF180" s="41"/>
      <c r="FG180" s="41"/>
      <c r="FH180" s="41"/>
      <c r="FI180" s="41"/>
      <c r="FJ180" s="41"/>
      <c r="FK180" s="41"/>
      <c r="FL180" s="41"/>
      <c r="FM180" s="41"/>
      <c r="FN180" s="41"/>
      <c r="FO180" s="41"/>
      <c r="FP180" s="41"/>
      <c r="FQ180" s="41"/>
      <c r="FR180" s="41"/>
      <c r="FS180" s="41"/>
      <c r="FT180" s="41"/>
      <c r="FU180" s="41"/>
      <c r="FV180" s="41"/>
      <c r="FW180" s="41"/>
      <c r="FX180" s="41"/>
      <c r="FY180" s="41"/>
      <c r="FZ180" s="55"/>
      <c r="GA180" s="55"/>
      <c r="GB180" s="55"/>
      <c r="GC180" s="55"/>
      <c r="GD180" s="55"/>
      <c r="GE180" s="6"/>
    </row>
    <row r="181" spans="1:187" x14ac:dyDescent="0.2">
      <c r="A181" s="8" t="s">
        <v>700</v>
      </c>
      <c r="B181" s="13" t="s">
        <v>701</v>
      </c>
      <c r="C181" s="41">
        <f t="shared" ref="C181:BN181" si="210">ROUND(IF((OR(C173=1,C174=1))=TRUE(),0,(C179*459)+(C38*C179*C134)),2)</f>
        <v>10042717.789999999</v>
      </c>
      <c r="D181" s="41">
        <f t="shared" si="210"/>
        <v>0</v>
      </c>
      <c r="E181" s="41">
        <f t="shared" si="210"/>
        <v>10508772.15</v>
      </c>
      <c r="F181" s="41">
        <f t="shared" si="210"/>
        <v>0</v>
      </c>
      <c r="G181" s="41">
        <f t="shared" si="210"/>
        <v>0</v>
      </c>
      <c r="H181" s="41">
        <f t="shared" si="210"/>
        <v>0</v>
      </c>
      <c r="I181" s="41">
        <f t="shared" si="210"/>
        <v>12343631.82</v>
      </c>
      <c r="J181" s="41">
        <f t="shared" si="210"/>
        <v>6148176.96</v>
      </c>
      <c r="K181" s="41">
        <f t="shared" si="210"/>
        <v>0</v>
      </c>
      <c r="L181" s="41">
        <f t="shared" si="210"/>
        <v>6490148.1699999999</v>
      </c>
      <c r="M181" s="41">
        <f t="shared" si="210"/>
        <v>6018522.4199999999</v>
      </c>
      <c r="N181" s="41">
        <f t="shared" si="210"/>
        <v>0</v>
      </c>
      <c r="O181" s="41">
        <f t="shared" si="210"/>
        <v>0</v>
      </c>
      <c r="P181" s="41">
        <f t="shared" si="210"/>
        <v>0</v>
      </c>
      <c r="Q181" s="41">
        <f t="shared" si="210"/>
        <v>38333197.829999998</v>
      </c>
      <c r="R181" s="41">
        <f t="shared" si="210"/>
        <v>0</v>
      </c>
      <c r="S181" s="41">
        <f t="shared" si="210"/>
        <v>5535260.8300000001</v>
      </c>
      <c r="T181" s="41">
        <f t="shared" si="210"/>
        <v>0</v>
      </c>
      <c r="U181" s="41">
        <f t="shared" si="210"/>
        <v>0</v>
      </c>
      <c r="V181" s="41">
        <f t="shared" si="210"/>
        <v>0</v>
      </c>
      <c r="W181" s="41">
        <f t="shared" si="210"/>
        <v>0</v>
      </c>
      <c r="X181" s="41">
        <f t="shared" si="210"/>
        <v>0</v>
      </c>
      <c r="Y181" s="41">
        <f t="shared" si="210"/>
        <v>5922457.8899999997</v>
      </c>
      <c r="Z181" s="41">
        <f t="shared" si="210"/>
        <v>0</v>
      </c>
      <c r="AA181" s="41">
        <f t="shared" si="210"/>
        <v>0</v>
      </c>
      <c r="AB181" s="41">
        <f t="shared" si="210"/>
        <v>0</v>
      </c>
      <c r="AC181" s="41">
        <f t="shared" si="210"/>
        <v>0</v>
      </c>
      <c r="AD181" s="41">
        <f t="shared" si="210"/>
        <v>0</v>
      </c>
      <c r="AE181" s="41">
        <f t="shared" si="210"/>
        <v>0</v>
      </c>
      <c r="AF181" s="41">
        <f t="shared" si="210"/>
        <v>0</v>
      </c>
      <c r="AG181" s="41">
        <f t="shared" si="210"/>
        <v>0</v>
      </c>
      <c r="AH181" s="41">
        <f t="shared" si="210"/>
        <v>4909375.6500000004</v>
      </c>
      <c r="AI181" s="41">
        <f t="shared" si="210"/>
        <v>0</v>
      </c>
      <c r="AJ181" s="41">
        <f t="shared" si="210"/>
        <v>0</v>
      </c>
      <c r="AK181" s="41">
        <f t="shared" si="210"/>
        <v>0</v>
      </c>
      <c r="AL181" s="41">
        <f t="shared" si="210"/>
        <v>0</v>
      </c>
      <c r="AM181" s="41">
        <f t="shared" si="210"/>
        <v>0</v>
      </c>
      <c r="AN181" s="41">
        <f t="shared" si="210"/>
        <v>0</v>
      </c>
      <c r="AO181" s="41">
        <f t="shared" si="210"/>
        <v>7332593.2999999998</v>
      </c>
      <c r="AP181" s="41">
        <f t="shared" si="210"/>
        <v>64240483.039999999</v>
      </c>
      <c r="AQ181" s="41">
        <f t="shared" si="210"/>
        <v>0</v>
      </c>
      <c r="AR181" s="41">
        <f t="shared" si="210"/>
        <v>0</v>
      </c>
      <c r="AS181" s="41">
        <f t="shared" si="210"/>
        <v>0</v>
      </c>
      <c r="AT181" s="41">
        <f t="shared" si="210"/>
        <v>0</v>
      </c>
      <c r="AU181" s="41">
        <f t="shared" si="210"/>
        <v>0</v>
      </c>
      <c r="AV181" s="41">
        <f t="shared" si="210"/>
        <v>0</v>
      </c>
      <c r="AW181" s="41">
        <f t="shared" si="210"/>
        <v>0</v>
      </c>
      <c r="AX181" s="41">
        <f t="shared" si="210"/>
        <v>0</v>
      </c>
      <c r="AY181" s="41">
        <f t="shared" si="210"/>
        <v>0</v>
      </c>
      <c r="AZ181" s="41">
        <f t="shared" si="210"/>
        <v>14232948.25</v>
      </c>
      <c r="BA181" s="38">
        <f t="shared" si="210"/>
        <v>8553769.0600000005</v>
      </c>
      <c r="BB181" s="41">
        <f t="shared" si="210"/>
        <v>0</v>
      </c>
      <c r="BC181" s="41">
        <f t="shared" si="210"/>
        <v>21875853.27</v>
      </c>
      <c r="BD181" s="41">
        <f t="shared" si="210"/>
        <v>0</v>
      </c>
      <c r="BE181" s="41">
        <f t="shared" si="210"/>
        <v>0</v>
      </c>
      <c r="BF181" s="41">
        <f t="shared" si="210"/>
        <v>0</v>
      </c>
      <c r="BG181" s="41">
        <f t="shared" si="210"/>
        <v>5203053.25</v>
      </c>
      <c r="BH181" s="41">
        <f t="shared" si="210"/>
        <v>0</v>
      </c>
      <c r="BI181" s="41">
        <f t="shared" si="210"/>
        <v>0</v>
      </c>
      <c r="BJ181" s="41">
        <f t="shared" si="210"/>
        <v>0</v>
      </c>
      <c r="BK181" s="41">
        <f t="shared" si="210"/>
        <v>0</v>
      </c>
      <c r="BL181" s="41">
        <f t="shared" si="210"/>
        <v>0</v>
      </c>
      <c r="BM181" s="41">
        <f t="shared" si="210"/>
        <v>0</v>
      </c>
      <c r="BN181" s="41">
        <f t="shared" si="210"/>
        <v>6550698.9900000002</v>
      </c>
      <c r="BO181" s="41">
        <f t="shared" ref="BO181:DZ181" si="211">ROUND(IF((OR(BO173=1,BO174=1))=TRUE(),0,(BO179*459)+(BO38*BO179*BO134)),2)</f>
        <v>5098018.55</v>
      </c>
      <c r="BP181" s="41">
        <f t="shared" si="211"/>
        <v>0</v>
      </c>
      <c r="BQ181" s="41">
        <f t="shared" si="211"/>
        <v>0</v>
      </c>
      <c r="BR181" s="41">
        <f t="shared" si="211"/>
        <v>6726558.7699999996</v>
      </c>
      <c r="BS181" s="41">
        <f t="shared" si="211"/>
        <v>5391852.0199999996</v>
      </c>
      <c r="BT181" s="41">
        <f t="shared" si="211"/>
        <v>0</v>
      </c>
      <c r="BU181" s="41">
        <f t="shared" si="211"/>
        <v>0</v>
      </c>
      <c r="BV181" s="41">
        <f t="shared" si="211"/>
        <v>0</v>
      </c>
      <c r="BW181" s="41">
        <f t="shared" si="211"/>
        <v>0</v>
      </c>
      <c r="BX181" s="41">
        <f t="shared" si="211"/>
        <v>0</v>
      </c>
      <c r="BY181" s="41">
        <f t="shared" si="211"/>
        <v>4650107.76</v>
      </c>
      <c r="BZ181" s="41">
        <f t="shared" si="211"/>
        <v>0</v>
      </c>
      <c r="CA181" s="41">
        <f t="shared" si="211"/>
        <v>0</v>
      </c>
      <c r="CB181" s="41">
        <f t="shared" si="211"/>
        <v>0</v>
      </c>
      <c r="CC181" s="41">
        <f t="shared" si="211"/>
        <v>0</v>
      </c>
      <c r="CD181" s="41">
        <f t="shared" si="211"/>
        <v>0</v>
      </c>
      <c r="CE181" s="41">
        <f t="shared" si="211"/>
        <v>0</v>
      </c>
      <c r="CF181" s="41">
        <f t="shared" si="211"/>
        <v>0</v>
      </c>
      <c r="CG181" s="41">
        <f t="shared" si="211"/>
        <v>0</v>
      </c>
      <c r="CH181" s="41">
        <f t="shared" si="211"/>
        <v>0</v>
      </c>
      <c r="CI181" s="41">
        <f t="shared" si="211"/>
        <v>4611931.84</v>
      </c>
      <c r="CJ181" s="41">
        <f t="shared" si="211"/>
        <v>5021461.84</v>
      </c>
      <c r="CK181" s="41">
        <f t="shared" si="211"/>
        <v>0</v>
      </c>
      <c r="CL181" s="41">
        <f t="shared" si="211"/>
        <v>0</v>
      </c>
      <c r="CM181" s="41">
        <f t="shared" si="211"/>
        <v>5143079.83</v>
      </c>
      <c r="CN181" s="41">
        <f t="shared" si="211"/>
        <v>0</v>
      </c>
      <c r="CO181" s="41">
        <f t="shared" si="211"/>
        <v>0</v>
      </c>
      <c r="CP181" s="41">
        <f t="shared" si="211"/>
        <v>0</v>
      </c>
      <c r="CQ181" s="41">
        <f t="shared" si="211"/>
        <v>5113352.63</v>
      </c>
      <c r="CR181" s="41">
        <f t="shared" si="211"/>
        <v>0</v>
      </c>
      <c r="CS181" s="41">
        <f t="shared" si="211"/>
        <v>0</v>
      </c>
      <c r="CT181" s="41">
        <f t="shared" si="211"/>
        <v>0</v>
      </c>
      <c r="CU181" s="41">
        <f t="shared" si="211"/>
        <v>0</v>
      </c>
      <c r="CV181" s="41">
        <f t="shared" si="211"/>
        <v>0</v>
      </c>
      <c r="CW181" s="41">
        <f t="shared" si="211"/>
        <v>0</v>
      </c>
      <c r="CX181" s="41">
        <f t="shared" si="211"/>
        <v>4636390</v>
      </c>
      <c r="CY181" s="41">
        <f t="shared" si="211"/>
        <v>0</v>
      </c>
      <c r="CZ181" s="41">
        <f t="shared" si="211"/>
        <v>5527714.4199999999</v>
      </c>
      <c r="DA181" s="41">
        <f t="shared" si="211"/>
        <v>0</v>
      </c>
      <c r="DB181" s="41">
        <f t="shared" si="211"/>
        <v>0</v>
      </c>
      <c r="DC181" s="41">
        <f t="shared" si="211"/>
        <v>0</v>
      </c>
      <c r="DD181" s="41">
        <f t="shared" si="211"/>
        <v>0</v>
      </c>
      <c r="DE181" s="41">
        <f t="shared" si="211"/>
        <v>0</v>
      </c>
      <c r="DF181" s="41">
        <f t="shared" si="211"/>
        <v>13934462.24</v>
      </c>
      <c r="DG181" s="41">
        <f t="shared" si="211"/>
        <v>0</v>
      </c>
      <c r="DH181" s="41">
        <f t="shared" si="211"/>
        <v>5251334.49</v>
      </c>
      <c r="DI181" s="41">
        <f t="shared" si="211"/>
        <v>6199662.7199999997</v>
      </c>
      <c r="DJ181" s="41">
        <f t="shared" si="211"/>
        <v>4752558.67</v>
      </c>
      <c r="DK181" s="41">
        <f t="shared" si="211"/>
        <v>4683792.01</v>
      </c>
      <c r="DL181" s="41">
        <f t="shared" si="211"/>
        <v>7750316.3399999999</v>
      </c>
      <c r="DM181" s="41">
        <f t="shared" si="211"/>
        <v>0</v>
      </c>
      <c r="DN181" s="41">
        <f t="shared" si="211"/>
        <v>5338795.8600000003</v>
      </c>
      <c r="DO181" s="41">
        <f t="shared" si="211"/>
        <v>6987095.5199999996</v>
      </c>
      <c r="DP181" s="41">
        <f t="shared" si="211"/>
        <v>0</v>
      </c>
      <c r="DQ181" s="41">
        <f t="shared" si="211"/>
        <v>0</v>
      </c>
      <c r="DR181" s="41">
        <f t="shared" si="211"/>
        <v>5649889.7699999996</v>
      </c>
      <c r="DS181" s="41">
        <f t="shared" si="211"/>
        <v>4963411.5199999996</v>
      </c>
      <c r="DT181" s="41">
        <f t="shared" si="211"/>
        <v>0</v>
      </c>
      <c r="DU181" s="41">
        <f t="shared" si="211"/>
        <v>0</v>
      </c>
      <c r="DV181" s="41">
        <f t="shared" si="211"/>
        <v>0</v>
      </c>
      <c r="DW181" s="41">
        <f t="shared" si="211"/>
        <v>0</v>
      </c>
      <c r="DX181" s="41">
        <f t="shared" si="211"/>
        <v>0</v>
      </c>
      <c r="DY181" s="41">
        <f t="shared" si="211"/>
        <v>0</v>
      </c>
      <c r="DZ181" s="41">
        <f t="shared" si="211"/>
        <v>0</v>
      </c>
      <c r="EA181" s="41">
        <f t="shared" ref="EA181:FX181" si="212">ROUND(IF((OR(EA173=1,EA174=1))=TRUE(),0,(EA179*459)+(EA38*EA179*EA134)),2)</f>
        <v>0</v>
      </c>
      <c r="EB181" s="41">
        <f t="shared" si="212"/>
        <v>4668299.6900000004</v>
      </c>
      <c r="EC181" s="41">
        <f t="shared" si="212"/>
        <v>0</v>
      </c>
      <c r="ED181" s="41">
        <f t="shared" si="212"/>
        <v>0</v>
      </c>
      <c r="EE181" s="41">
        <f t="shared" si="212"/>
        <v>0</v>
      </c>
      <c r="EF181" s="41">
        <f t="shared" si="212"/>
        <v>5447871.0800000001</v>
      </c>
      <c r="EG181" s="41">
        <f t="shared" si="212"/>
        <v>0</v>
      </c>
      <c r="EH181" s="41">
        <f t="shared" si="212"/>
        <v>0</v>
      </c>
      <c r="EI181" s="41">
        <f t="shared" si="212"/>
        <v>17644449.390000001</v>
      </c>
      <c r="EJ181" s="41">
        <f t="shared" si="212"/>
        <v>9174538.8000000007</v>
      </c>
      <c r="EK181" s="41">
        <f t="shared" si="212"/>
        <v>0</v>
      </c>
      <c r="EL181" s="41">
        <f t="shared" si="212"/>
        <v>0</v>
      </c>
      <c r="EM181" s="41">
        <f t="shared" si="212"/>
        <v>0</v>
      </c>
      <c r="EN181" s="41">
        <f t="shared" si="212"/>
        <v>5136651.7</v>
      </c>
      <c r="EO181" s="41">
        <f t="shared" si="212"/>
        <v>0</v>
      </c>
      <c r="EP181" s="41">
        <f t="shared" si="212"/>
        <v>0</v>
      </c>
      <c r="EQ181" s="41">
        <f t="shared" si="212"/>
        <v>0</v>
      </c>
      <c r="ER181" s="41">
        <f t="shared" si="212"/>
        <v>0</v>
      </c>
      <c r="ES181" s="41">
        <f t="shared" si="212"/>
        <v>0</v>
      </c>
      <c r="ET181" s="41">
        <f t="shared" si="212"/>
        <v>0</v>
      </c>
      <c r="EU181" s="41">
        <f t="shared" si="212"/>
        <v>4774128.16</v>
      </c>
      <c r="EV181" s="41">
        <f t="shared" si="212"/>
        <v>0</v>
      </c>
      <c r="EW181" s="41">
        <f t="shared" si="212"/>
        <v>0</v>
      </c>
      <c r="EX181" s="41">
        <f t="shared" si="212"/>
        <v>0</v>
      </c>
      <c r="EY181" s="41">
        <f t="shared" si="212"/>
        <v>4751974.16</v>
      </c>
      <c r="EZ181" s="41">
        <f t="shared" si="212"/>
        <v>0</v>
      </c>
      <c r="FA181" s="41">
        <f t="shared" si="212"/>
        <v>0</v>
      </c>
      <c r="FB181" s="41">
        <f t="shared" si="212"/>
        <v>0</v>
      </c>
      <c r="FC181" s="41">
        <f t="shared" si="212"/>
        <v>0</v>
      </c>
      <c r="FD181" s="41">
        <f t="shared" si="212"/>
        <v>0</v>
      </c>
      <c r="FE181" s="41">
        <f t="shared" si="212"/>
        <v>0</v>
      </c>
      <c r="FF181" s="41">
        <f t="shared" si="212"/>
        <v>0</v>
      </c>
      <c r="FG181" s="41">
        <f t="shared" si="212"/>
        <v>0</v>
      </c>
      <c r="FH181" s="41">
        <f t="shared" si="212"/>
        <v>0</v>
      </c>
      <c r="FI181" s="41">
        <f t="shared" si="212"/>
        <v>5579024.1399999997</v>
      </c>
      <c r="FJ181" s="41">
        <f t="shared" si="212"/>
        <v>0</v>
      </c>
      <c r="FK181" s="41">
        <f t="shared" si="212"/>
        <v>0</v>
      </c>
      <c r="FL181" s="41">
        <f t="shared" si="212"/>
        <v>0</v>
      </c>
      <c r="FM181" s="41">
        <f t="shared" si="212"/>
        <v>0</v>
      </c>
      <c r="FN181" s="41">
        <f t="shared" si="212"/>
        <v>18495473.789999999</v>
      </c>
      <c r="FO181" s="41">
        <f t="shared" si="212"/>
        <v>5027948.95</v>
      </c>
      <c r="FP181" s="41">
        <f t="shared" si="212"/>
        <v>6056417.8899999997</v>
      </c>
      <c r="FQ181" s="41">
        <f t="shared" si="212"/>
        <v>4920243.1100000003</v>
      </c>
      <c r="FR181" s="41">
        <f t="shared" si="212"/>
        <v>0</v>
      </c>
      <c r="FS181" s="41">
        <f t="shared" si="212"/>
        <v>0</v>
      </c>
      <c r="FT181" s="41">
        <f t="shared" si="212"/>
        <v>0</v>
      </c>
      <c r="FU181" s="41">
        <f t="shared" si="212"/>
        <v>5138629.57</v>
      </c>
      <c r="FV181" s="41">
        <f t="shared" si="212"/>
        <v>4754340.84</v>
      </c>
      <c r="FW181" s="41">
        <f t="shared" si="212"/>
        <v>0</v>
      </c>
      <c r="FX181" s="41">
        <f t="shared" si="212"/>
        <v>0</v>
      </c>
      <c r="FY181" s="38"/>
      <c r="FZ181" s="82"/>
      <c r="GA181" s="55"/>
      <c r="GB181" s="55"/>
      <c r="GC181" s="104"/>
      <c r="GD181" s="104"/>
      <c r="GE181" s="104"/>
    </row>
    <row r="182" spans="1:187" x14ac:dyDescent="0.2">
      <c r="A182" s="6"/>
      <c r="B182" s="13" t="s">
        <v>702</v>
      </c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41"/>
      <c r="FF182" s="41"/>
      <c r="FG182" s="41"/>
      <c r="FH182" s="41"/>
      <c r="FI182" s="41"/>
      <c r="FJ182" s="41"/>
      <c r="FK182" s="41"/>
      <c r="FL182" s="41"/>
      <c r="FM182" s="41"/>
      <c r="FN182" s="41"/>
      <c r="FO182" s="41"/>
      <c r="FP182" s="41"/>
      <c r="FQ182" s="41"/>
      <c r="FR182" s="41"/>
      <c r="FS182" s="41"/>
      <c r="FT182" s="41"/>
      <c r="FU182" s="41"/>
      <c r="FV182" s="41"/>
      <c r="FW182" s="41"/>
      <c r="FX182" s="41"/>
      <c r="FY182" s="41"/>
      <c r="FZ182" s="55"/>
      <c r="GA182" s="55"/>
      <c r="GB182" s="55"/>
      <c r="GC182" s="55"/>
      <c r="GD182" s="55"/>
      <c r="GE182" s="6"/>
    </row>
    <row r="183" spans="1:187" x14ac:dyDescent="0.2">
      <c r="A183" s="8" t="s">
        <v>703</v>
      </c>
      <c r="B183" s="13" t="s">
        <v>704</v>
      </c>
      <c r="C183" s="15">
        <f t="shared" ref="C183:BN183" si="213">IF((OR(C173=1,C174=1))=TRUE(),0,C94)</f>
        <v>6590.5</v>
      </c>
      <c r="D183" s="15">
        <f t="shared" si="213"/>
        <v>0</v>
      </c>
      <c r="E183" s="15">
        <f t="shared" si="213"/>
        <v>7645.4</v>
      </c>
      <c r="F183" s="15">
        <f t="shared" si="213"/>
        <v>0</v>
      </c>
      <c r="G183" s="15">
        <f t="shared" si="213"/>
        <v>0</v>
      </c>
      <c r="H183" s="15">
        <f t="shared" si="213"/>
        <v>0</v>
      </c>
      <c r="I183" s="15">
        <f t="shared" si="213"/>
        <v>10256.299999999999</v>
      </c>
      <c r="J183" s="15">
        <f t="shared" si="213"/>
        <v>2430.3000000000002</v>
      </c>
      <c r="K183" s="15">
        <f t="shared" si="213"/>
        <v>0</v>
      </c>
      <c r="L183" s="15">
        <f t="shared" si="213"/>
        <v>2621.8</v>
      </c>
      <c r="M183" s="15">
        <f t="shared" si="213"/>
        <v>1354.5</v>
      </c>
      <c r="N183" s="15">
        <f t="shared" si="213"/>
        <v>0</v>
      </c>
      <c r="O183" s="15">
        <f t="shared" si="213"/>
        <v>0</v>
      </c>
      <c r="P183" s="15">
        <f t="shared" si="213"/>
        <v>0</v>
      </c>
      <c r="Q183" s="15">
        <f t="shared" si="213"/>
        <v>40470.699999999997</v>
      </c>
      <c r="R183" s="15">
        <f t="shared" si="213"/>
        <v>0</v>
      </c>
      <c r="S183" s="15">
        <f t="shared" si="213"/>
        <v>1713.3</v>
      </c>
      <c r="T183" s="15">
        <f t="shared" si="213"/>
        <v>0</v>
      </c>
      <c r="U183" s="15">
        <f t="shared" si="213"/>
        <v>0</v>
      </c>
      <c r="V183" s="15">
        <f t="shared" si="213"/>
        <v>0</v>
      </c>
      <c r="W183" s="15">
        <f t="shared" si="213"/>
        <v>0</v>
      </c>
      <c r="X183" s="15">
        <f t="shared" si="213"/>
        <v>0</v>
      </c>
      <c r="Y183" s="15">
        <f t="shared" si="213"/>
        <v>502.8</v>
      </c>
      <c r="Z183" s="15">
        <f t="shared" si="213"/>
        <v>0</v>
      </c>
      <c r="AA183" s="15">
        <f t="shared" si="213"/>
        <v>0</v>
      </c>
      <c r="AB183" s="15">
        <f t="shared" si="213"/>
        <v>0</v>
      </c>
      <c r="AC183" s="15">
        <f t="shared" si="213"/>
        <v>0</v>
      </c>
      <c r="AD183" s="15">
        <f t="shared" si="213"/>
        <v>0</v>
      </c>
      <c r="AE183" s="15">
        <f t="shared" si="213"/>
        <v>0</v>
      </c>
      <c r="AF183" s="15">
        <f t="shared" si="213"/>
        <v>0</v>
      </c>
      <c r="AG183" s="15">
        <f t="shared" si="213"/>
        <v>0</v>
      </c>
      <c r="AH183" s="15">
        <f t="shared" si="213"/>
        <v>1105.5</v>
      </c>
      <c r="AI183" s="15">
        <f t="shared" si="213"/>
        <v>0</v>
      </c>
      <c r="AJ183" s="15">
        <f t="shared" si="213"/>
        <v>0</v>
      </c>
      <c r="AK183" s="15">
        <f t="shared" si="213"/>
        <v>0</v>
      </c>
      <c r="AL183" s="15">
        <f t="shared" si="213"/>
        <v>0</v>
      </c>
      <c r="AM183" s="15">
        <f t="shared" si="213"/>
        <v>0</v>
      </c>
      <c r="AN183" s="15">
        <f t="shared" si="213"/>
        <v>0</v>
      </c>
      <c r="AO183" s="15">
        <f t="shared" si="213"/>
        <v>4807.8</v>
      </c>
      <c r="AP183" s="15">
        <f t="shared" si="213"/>
        <v>90857.2</v>
      </c>
      <c r="AQ183" s="15">
        <f t="shared" si="213"/>
        <v>0</v>
      </c>
      <c r="AR183" s="15">
        <f t="shared" si="213"/>
        <v>0</v>
      </c>
      <c r="AS183" s="15">
        <f t="shared" si="213"/>
        <v>0</v>
      </c>
      <c r="AT183" s="15">
        <f t="shared" si="213"/>
        <v>0</v>
      </c>
      <c r="AU183" s="15">
        <f t="shared" si="213"/>
        <v>0</v>
      </c>
      <c r="AV183" s="15">
        <f t="shared" si="213"/>
        <v>0</v>
      </c>
      <c r="AW183" s="15">
        <f t="shared" si="213"/>
        <v>0</v>
      </c>
      <c r="AX183" s="15">
        <f t="shared" si="213"/>
        <v>0</v>
      </c>
      <c r="AY183" s="15">
        <f t="shared" si="213"/>
        <v>0</v>
      </c>
      <c r="AZ183" s="15">
        <f t="shared" si="213"/>
        <v>11800.5</v>
      </c>
      <c r="BA183" s="239">
        <f t="shared" si="213"/>
        <v>9380.7000000000007</v>
      </c>
      <c r="BB183" s="15">
        <f t="shared" si="213"/>
        <v>0</v>
      </c>
      <c r="BC183" s="15">
        <f t="shared" si="213"/>
        <v>30296.9</v>
      </c>
      <c r="BD183" s="15">
        <f t="shared" si="213"/>
        <v>0</v>
      </c>
      <c r="BE183" s="15">
        <f t="shared" si="213"/>
        <v>0</v>
      </c>
      <c r="BF183" s="15">
        <f t="shared" si="213"/>
        <v>0</v>
      </c>
      <c r="BG183" s="15">
        <f t="shared" si="213"/>
        <v>1087.5</v>
      </c>
      <c r="BH183" s="15">
        <f t="shared" si="213"/>
        <v>0</v>
      </c>
      <c r="BI183" s="15">
        <f t="shared" si="213"/>
        <v>0</v>
      </c>
      <c r="BJ183" s="15">
        <f t="shared" si="213"/>
        <v>0</v>
      </c>
      <c r="BK183" s="15">
        <f t="shared" si="213"/>
        <v>0</v>
      </c>
      <c r="BL183" s="15">
        <f t="shared" si="213"/>
        <v>0</v>
      </c>
      <c r="BM183" s="15">
        <f t="shared" si="213"/>
        <v>0</v>
      </c>
      <c r="BN183" s="15">
        <f t="shared" si="213"/>
        <v>3726.2</v>
      </c>
      <c r="BO183" s="15">
        <f t="shared" ref="BO183:DZ183" si="214">IF((OR(BO173=1,BO174=1))=TRUE(),0,BO94)</f>
        <v>1373.3</v>
      </c>
      <c r="BP183" s="15">
        <f t="shared" si="214"/>
        <v>0</v>
      </c>
      <c r="BQ183" s="15">
        <f t="shared" si="214"/>
        <v>0</v>
      </c>
      <c r="BR183" s="15">
        <f t="shared" si="214"/>
        <v>4837.2</v>
      </c>
      <c r="BS183" s="15">
        <f t="shared" si="214"/>
        <v>1282</v>
      </c>
      <c r="BT183" s="15">
        <f t="shared" si="214"/>
        <v>0</v>
      </c>
      <c r="BU183" s="15">
        <f t="shared" si="214"/>
        <v>0</v>
      </c>
      <c r="BV183" s="15">
        <f t="shared" si="214"/>
        <v>0</v>
      </c>
      <c r="BW183" s="15">
        <f t="shared" si="214"/>
        <v>0</v>
      </c>
      <c r="BX183" s="15">
        <f t="shared" si="214"/>
        <v>0</v>
      </c>
      <c r="BY183" s="15">
        <f t="shared" si="214"/>
        <v>529.1</v>
      </c>
      <c r="BZ183" s="15">
        <f t="shared" si="214"/>
        <v>0</v>
      </c>
      <c r="CA183" s="15">
        <f t="shared" si="214"/>
        <v>0</v>
      </c>
      <c r="CB183" s="15">
        <f t="shared" si="214"/>
        <v>0</v>
      </c>
      <c r="CC183" s="15">
        <f t="shared" si="214"/>
        <v>0</v>
      </c>
      <c r="CD183" s="15">
        <f t="shared" si="214"/>
        <v>0</v>
      </c>
      <c r="CE183" s="15">
        <f t="shared" si="214"/>
        <v>0</v>
      </c>
      <c r="CF183" s="15">
        <f t="shared" si="214"/>
        <v>0</v>
      </c>
      <c r="CG183" s="15">
        <f t="shared" si="214"/>
        <v>0</v>
      </c>
      <c r="CH183" s="15">
        <f t="shared" si="214"/>
        <v>0</v>
      </c>
      <c r="CI183" s="15">
        <f t="shared" si="214"/>
        <v>737.9</v>
      </c>
      <c r="CJ183" s="15">
        <f t="shared" si="214"/>
        <v>1045</v>
      </c>
      <c r="CK183" s="15">
        <f t="shared" si="214"/>
        <v>0</v>
      </c>
      <c r="CL183" s="15">
        <f t="shared" si="214"/>
        <v>0</v>
      </c>
      <c r="CM183" s="15">
        <f t="shared" si="214"/>
        <v>834</v>
      </c>
      <c r="CN183" s="15">
        <f t="shared" si="214"/>
        <v>0</v>
      </c>
      <c r="CO183" s="15">
        <f t="shared" si="214"/>
        <v>0</v>
      </c>
      <c r="CP183" s="15">
        <f t="shared" si="214"/>
        <v>0</v>
      </c>
      <c r="CQ183" s="15">
        <f t="shared" si="214"/>
        <v>1023.3</v>
      </c>
      <c r="CR183" s="15">
        <f t="shared" si="214"/>
        <v>0</v>
      </c>
      <c r="CS183" s="15">
        <f t="shared" si="214"/>
        <v>0</v>
      </c>
      <c r="CT183" s="15">
        <f t="shared" si="214"/>
        <v>0</v>
      </c>
      <c r="CU183" s="15">
        <f t="shared" si="214"/>
        <v>0</v>
      </c>
      <c r="CV183" s="15">
        <f t="shared" si="214"/>
        <v>0</v>
      </c>
      <c r="CW183" s="15">
        <f t="shared" si="214"/>
        <v>0</v>
      </c>
      <c r="CX183" s="15">
        <f t="shared" si="214"/>
        <v>500.2</v>
      </c>
      <c r="CY183" s="15">
        <f t="shared" si="214"/>
        <v>0</v>
      </c>
      <c r="CZ183" s="15">
        <f t="shared" si="214"/>
        <v>2188.5</v>
      </c>
      <c r="DA183" s="15">
        <f t="shared" si="214"/>
        <v>0</v>
      </c>
      <c r="DB183" s="15">
        <f t="shared" si="214"/>
        <v>0</v>
      </c>
      <c r="DC183" s="15">
        <f t="shared" si="214"/>
        <v>0</v>
      </c>
      <c r="DD183" s="15">
        <f t="shared" si="214"/>
        <v>0</v>
      </c>
      <c r="DE183" s="15">
        <f t="shared" si="214"/>
        <v>0</v>
      </c>
      <c r="DF183" s="15">
        <f t="shared" si="214"/>
        <v>22314.1</v>
      </c>
      <c r="DG183" s="15">
        <f t="shared" si="214"/>
        <v>0</v>
      </c>
      <c r="DH183" s="15">
        <f t="shared" si="214"/>
        <v>2141.4</v>
      </c>
      <c r="DI183" s="15">
        <f t="shared" si="214"/>
        <v>2764</v>
      </c>
      <c r="DJ183" s="15">
        <f t="shared" si="214"/>
        <v>689.1</v>
      </c>
      <c r="DK183" s="15">
        <f t="shared" si="214"/>
        <v>481.5</v>
      </c>
      <c r="DL183" s="15">
        <f t="shared" si="214"/>
        <v>5998.9</v>
      </c>
      <c r="DM183" s="15">
        <f t="shared" si="214"/>
        <v>0</v>
      </c>
      <c r="DN183" s="15">
        <f t="shared" si="214"/>
        <v>1488.2</v>
      </c>
      <c r="DO183" s="15">
        <f t="shared" si="214"/>
        <v>3326.5</v>
      </c>
      <c r="DP183" s="15">
        <f t="shared" si="214"/>
        <v>0</v>
      </c>
      <c r="DQ183" s="15">
        <f t="shared" si="214"/>
        <v>0</v>
      </c>
      <c r="DR183" s="15">
        <f t="shared" si="214"/>
        <v>1475</v>
      </c>
      <c r="DS183" s="15">
        <f t="shared" si="214"/>
        <v>813.9</v>
      </c>
      <c r="DT183" s="15">
        <f t="shared" si="214"/>
        <v>0</v>
      </c>
      <c r="DU183" s="15">
        <f t="shared" si="214"/>
        <v>0</v>
      </c>
      <c r="DV183" s="15">
        <f t="shared" si="214"/>
        <v>0</v>
      </c>
      <c r="DW183" s="15">
        <f t="shared" si="214"/>
        <v>0</v>
      </c>
      <c r="DX183" s="15">
        <f t="shared" si="214"/>
        <v>0</v>
      </c>
      <c r="DY183" s="15">
        <f t="shared" si="214"/>
        <v>0</v>
      </c>
      <c r="DZ183" s="15">
        <f t="shared" si="214"/>
        <v>0</v>
      </c>
      <c r="EA183" s="15">
        <f t="shared" ref="EA183:FX183" si="215">IF((OR(EA173=1,EA174=1))=TRUE(),0,EA94)</f>
        <v>0</v>
      </c>
      <c r="EB183" s="15">
        <f t="shared" si="215"/>
        <v>608.5</v>
      </c>
      <c r="EC183" s="15">
        <f t="shared" si="215"/>
        <v>0</v>
      </c>
      <c r="ED183" s="15">
        <f t="shared" si="215"/>
        <v>0</v>
      </c>
      <c r="EE183" s="15">
        <f t="shared" si="215"/>
        <v>0</v>
      </c>
      <c r="EF183" s="15">
        <f t="shared" si="215"/>
        <v>1535.5</v>
      </c>
      <c r="EG183" s="15">
        <f t="shared" si="215"/>
        <v>0</v>
      </c>
      <c r="EH183" s="15">
        <f t="shared" si="215"/>
        <v>0</v>
      </c>
      <c r="EI183" s="15">
        <f t="shared" si="215"/>
        <v>16627.3</v>
      </c>
      <c r="EJ183" s="15">
        <f t="shared" si="215"/>
        <v>10051.1</v>
      </c>
      <c r="EK183" s="15">
        <f t="shared" si="215"/>
        <v>0</v>
      </c>
      <c r="EL183" s="15">
        <f t="shared" si="215"/>
        <v>0</v>
      </c>
      <c r="EM183" s="15">
        <f t="shared" si="215"/>
        <v>0</v>
      </c>
      <c r="EN183" s="15">
        <f t="shared" si="215"/>
        <v>1017.1</v>
      </c>
      <c r="EO183" s="15">
        <f t="shared" si="215"/>
        <v>0</v>
      </c>
      <c r="EP183" s="15">
        <f t="shared" si="215"/>
        <v>0</v>
      </c>
      <c r="EQ183" s="15">
        <f t="shared" si="215"/>
        <v>0</v>
      </c>
      <c r="ER183" s="15">
        <f t="shared" si="215"/>
        <v>0</v>
      </c>
      <c r="ES183" s="15">
        <f t="shared" si="215"/>
        <v>0</v>
      </c>
      <c r="ET183" s="15">
        <f t="shared" si="215"/>
        <v>0</v>
      </c>
      <c r="EU183" s="15">
        <f t="shared" si="215"/>
        <v>643.29999999999995</v>
      </c>
      <c r="EV183" s="15">
        <f t="shared" si="215"/>
        <v>0</v>
      </c>
      <c r="EW183" s="15">
        <f t="shared" si="215"/>
        <v>0</v>
      </c>
      <c r="EX183" s="15">
        <f t="shared" si="215"/>
        <v>0</v>
      </c>
      <c r="EY183" s="15">
        <f t="shared" si="215"/>
        <v>268.5</v>
      </c>
      <c r="EZ183" s="15">
        <f t="shared" si="215"/>
        <v>0</v>
      </c>
      <c r="FA183" s="15">
        <f t="shared" si="215"/>
        <v>0</v>
      </c>
      <c r="FB183" s="15">
        <f t="shared" si="215"/>
        <v>0</v>
      </c>
      <c r="FC183" s="15">
        <f t="shared" si="215"/>
        <v>0</v>
      </c>
      <c r="FD183" s="15">
        <f t="shared" si="215"/>
        <v>0</v>
      </c>
      <c r="FE183" s="15">
        <f t="shared" si="215"/>
        <v>0</v>
      </c>
      <c r="FF183" s="15">
        <f t="shared" si="215"/>
        <v>0</v>
      </c>
      <c r="FG183" s="15">
        <f t="shared" si="215"/>
        <v>0</v>
      </c>
      <c r="FH183" s="15">
        <f t="shared" si="215"/>
        <v>0</v>
      </c>
      <c r="FI183" s="15">
        <f t="shared" si="215"/>
        <v>1904.2</v>
      </c>
      <c r="FJ183" s="15">
        <f t="shared" si="215"/>
        <v>0</v>
      </c>
      <c r="FK183" s="15">
        <f t="shared" si="215"/>
        <v>0</v>
      </c>
      <c r="FL183" s="15">
        <f t="shared" si="215"/>
        <v>0</v>
      </c>
      <c r="FM183" s="15">
        <f t="shared" si="215"/>
        <v>0</v>
      </c>
      <c r="FN183" s="15">
        <f t="shared" si="215"/>
        <v>22414.799999999999</v>
      </c>
      <c r="FO183" s="15">
        <f t="shared" si="215"/>
        <v>1152.0999999999999</v>
      </c>
      <c r="FP183" s="15">
        <f t="shared" si="215"/>
        <v>2337.3000000000002</v>
      </c>
      <c r="FQ183" s="15">
        <f t="shared" si="215"/>
        <v>962.5</v>
      </c>
      <c r="FR183" s="15">
        <f t="shared" si="215"/>
        <v>0</v>
      </c>
      <c r="FS183" s="15">
        <f t="shared" si="215"/>
        <v>0</v>
      </c>
      <c r="FT183" s="15">
        <f t="shared" si="215"/>
        <v>0</v>
      </c>
      <c r="FU183" s="15">
        <f t="shared" si="215"/>
        <v>864</v>
      </c>
      <c r="FV183" s="15">
        <f t="shared" si="215"/>
        <v>733.5</v>
      </c>
      <c r="FW183" s="15">
        <f t="shared" si="215"/>
        <v>0</v>
      </c>
      <c r="FX183" s="15">
        <f t="shared" si="215"/>
        <v>0</v>
      </c>
      <c r="FY183" s="41"/>
      <c r="FZ183" s="16"/>
      <c r="GA183" s="55"/>
      <c r="GB183" s="55"/>
      <c r="GC183" s="104"/>
      <c r="GD183" s="104"/>
      <c r="GE183" s="104"/>
    </row>
    <row r="184" spans="1:187" x14ac:dyDescent="0.2">
      <c r="A184" s="8" t="s">
        <v>705</v>
      </c>
      <c r="B184" s="13" t="s">
        <v>706</v>
      </c>
      <c r="C184" s="41">
        <f t="shared" ref="C184:BN184" si="216">ROUND(IF((OR(C173=1,C174=1))=TRUE(),0,(C181/459*C183)+C170),2)</f>
        <v>163283050.59</v>
      </c>
      <c r="D184" s="41">
        <f t="shared" si="216"/>
        <v>0</v>
      </c>
      <c r="E184" s="41">
        <f t="shared" si="216"/>
        <v>175040885.83000001</v>
      </c>
      <c r="F184" s="41">
        <f t="shared" si="216"/>
        <v>0</v>
      </c>
      <c r="G184" s="41">
        <f t="shared" si="216"/>
        <v>0</v>
      </c>
      <c r="H184" s="41">
        <f t="shared" si="216"/>
        <v>0</v>
      </c>
      <c r="I184" s="41">
        <f t="shared" si="216"/>
        <v>275871456.93000001</v>
      </c>
      <c r="J184" s="41">
        <f t="shared" si="216"/>
        <v>32561572.559999999</v>
      </c>
      <c r="K184" s="41">
        <f t="shared" si="216"/>
        <v>0</v>
      </c>
      <c r="L184" s="41">
        <f t="shared" si="216"/>
        <v>37079995.229999997</v>
      </c>
      <c r="M184" s="41">
        <f t="shared" si="216"/>
        <v>17760541.649999999</v>
      </c>
      <c r="N184" s="41">
        <f t="shared" si="216"/>
        <v>0</v>
      </c>
      <c r="O184" s="41">
        <f t="shared" si="216"/>
        <v>0</v>
      </c>
      <c r="P184" s="41">
        <f t="shared" si="216"/>
        <v>0</v>
      </c>
      <c r="Q184" s="41">
        <f t="shared" si="216"/>
        <v>3381042341.4499998</v>
      </c>
      <c r="R184" s="41">
        <f t="shared" si="216"/>
        <v>0</v>
      </c>
      <c r="S184" s="41">
        <f t="shared" si="216"/>
        <v>20686501.949999999</v>
      </c>
      <c r="T184" s="41">
        <f t="shared" si="216"/>
        <v>0</v>
      </c>
      <c r="U184" s="41">
        <f t="shared" si="216"/>
        <v>0</v>
      </c>
      <c r="V184" s="41">
        <f t="shared" si="216"/>
        <v>0</v>
      </c>
      <c r="W184" s="41">
        <f t="shared" si="216"/>
        <v>0</v>
      </c>
      <c r="X184" s="41">
        <f t="shared" si="216"/>
        <v>0</v>
      </c>
      <c r="Y184" s="41">
        <f t="shared" si="216"/>
        <v>22019453.469999999</v>
      </c>
      <c r="Z184" s="41">
        <f t="shared" si="216"/>
        <v>0</v>
      </c>
      <c r="AA184" s="41">
        <f t="shared" si="216"/>
        <v>0</v>
      </c>
      <c r="AB184" s="41">
        <f t="shared" si="216"/>
        <v>0</v>
      </c>
      <c r="AC184" s="41">
        <f t="shared" si="216"/>
        <v>0</v>
      </c>
      <c r="AD184" s="41">
        <f t="shared" si="216"/>
        <v>0</v>
      </c>
      <c r="AE184" s="41">
        <f t="shared" si="216"/>
        <v>0</v>
      </c>
      <c r="AF184" s="41">
        <f t="shared" si="216"/>
        <v>0</v>
      </c>
      <c r="AG184" s="41">
        <f t="shared" si="216"/>
        <v>0</v>
      </c>
      <c r="AH184" s="41">
        <f t="shared" si="216"/>
        <v>11824215.210000001</v>
      </c>
      <c r="AI184" s="41">
        <f t="shared" si="216"/>
        <v>0</v>
      </c>
      <c r="AJ184" s="41">
        <f t="shared" si="216"/>
        <v>0</v>
      </c>
      <c r="AK184" s="41">
        <f t="shared" si="216"/>
        <v>0</v>
      </c>
      <c r="AL184" s="41">
        <f t="shared" si="216"/>
        <v>0</v>
      </c>
      <c r="AM184" s="41">
        <f t="shared" si="216"/>
        <v>0</v>
      </c>
      <c r="AN184" s="41">
        <f t="shared" si="216"/>
        <v>0</v>
      </c>
      <c r="AO184" s="41">
        <f t="shared" si="216"/>
        <v>76813702.409999996</v>
      </c>
      <c r="AP184" s="41">
        <f t="shared" si="216"/>
        <v>12718893992.43</v>
      </c>
      <c r="AQ184" s="41">
        <f t="shared" si="216"/>
        <v>0</v>
      </c>
      <c r="AR184" s="41">
        <f t="shared" si="216"/>
        <v>0</v>
      </c>
      <c r="AS184" s="41">
        <f t="shared" si="216"/>
        <v>0</v>
      </c>
      <c r="AT184" s="41">
        <f t="shared" si="216"/>
        <v>0</v>
      </c>
      <c r="AU184" s="41">
        <f t="shared" si="216"/>
        <v>0</v>
      </c>
      <c r="AV184" s="41">
        <f t="shared" si="216"/>
        <v>0</v>
      </c>
      <c r="AW184" s="41">
        <f t="shared" si="216"/>
        <v>0</v>
      </c>
      <c r="AX184" s="41">
        <f t="shared" si="216"/>
        <v>0</v>
      </c>
      <c r="AY184" s="41">
        <f t="shared" si="216"/>
        <v>0</v>
      </c>
      <c r="AZ184" s="41">
        <f t="shared" si="216"/>
        <v>365925388.14999998</v>
      </c>
      <c r="BA184" s="41">
        <f t="shared" si="216"/>
        <v>174882614.65000001</v>
      </c>
      <c r="BB184" s="41">
        <f t="shared" si="216"/>
        <v>0</v>
      </c>
      <c r="BC184" s="41">
        <f t="shared" si="216"/>
        <v>1446211860.27</v>
      </c>
      <c r="BD184" s="41">
        <f t="shared" si="216"/>
        <v>0</v>
      </c>
      <c r="BE184" s="41">
        <f t="shared" si="216"/>
        <v>0</v>
      </c>
      <c r="BF184" s="41">
        <f t="shared" si="216"/>
        <v>0</v>
      </c>
      <c r="BG184" s="41">
        <f t="shared" si="216"/>
        <v>12327495.449999999</v>
      </c>
      <c r="BH184" s="41">
        <f t="shared" si="216"/>
        <v>0</v>
      </c>
      <c r="BI184" s="41">
        <f t="shared" si="216"/>
        <v>0</v>
      </c>
      <c r="BJ184" s="41">
        <f t="shared" si="216"/>
        <v>0</v>
      </c>
      <c r="BK184" s="41">
        <f t="shared" si="216"/>
        <v>0</v>
      </c>
      <c r="BL184" s="41">
        <f t="shared" si="216"/>
        <v>0</v>
      </c>
      <c r="BM184" s="41">
        <f t="shared" si="216"/>
        <v>0</v>
      </c>
      <c r="BN184" s="41">
        <f t="shared" si="216"/>
        <v>53179116.719999999</v>
      </c>
      <c r="BO184" s="41">
        <f t="shared" ref="BO184:DZ184" si="217">ROUND(IF((OR(BO173=1,BO174=1))=TRUE(),0,(BO181/459*BO183)+BO170),2)</f>
        <v>15261342.51</v>
      </c>
      <c r="BP184" s="41">
        <f t="shared" si="217"/>
        <v>0</v>
      </c>
      <c r="BQ184" s="41">
        <f t="shared" si="217"/>
        <v>0</v>
      </c>
      <c r="BR184" s="41">
        <f t="shared" si="217"/>
        <v>70888257.260000005</v>
      </c>
      <c r="BS184" s="41">
        <f t="shared" si="217"/>
        <v>15059595.4</v>
      </c>
      <c r="BT184" s="41">
        <f t="shared" si="217"/>
        <v>0</v>
      </c>
      <c r="BU184" s="41">
        <f t="shared" si="217"/>
        <v>0</v>
      </c>
      <c r="BV184" s="41">
        <f t="shared" si="217"/>
        <v>0</v>
      </c>
      <c r="BW184" s="41">
        <f t="shared" si="217"/>
        <v>0</v>
      </c>
      <c r="BX184" s="41">
        <f t="shared" si="217"/>
        <v>0</v>
      </c>
      <c r="BY184" s="41">
        <f t="shared" si="217"/>
        <v>5360287.62</v>
      </c>
      <c r="BZ184" s="41">
        <f t="shared" si="217"/>
        <v>0</v>
      </c>
      <c r="CA184" s="41">
        <f t="shared" si="217"/>
        <v>0</v>
      </c>
      <c r="CB184" s="41">
        <f t="shared" si="217"/>
        <v>0</v>
      </c>
      <c r="CC184" s="41">
        <f t="shared" si="217"/>
        <v>0</v>
      </c>
      <c r="CD184" s="41">
        <f t="shared" si="217"/>
        <v>0</v>
      </c>
      <c r="CE184" s="41">
        <f t="shared" si="217"/>
        <v>0</v>
      </c>
      <c r="CF184" s="41">
        <f t="shared" si="217"/>
        <v>0</v>
      </c>
      <c r="CG184" s="41">
        <f t="shared" si="217"/>
        <v>0</v>
      </c>
      <c r="CH184" s="41">
        <f t="shared" si="217"/>
        <v>0</v>
      </c>
      <c r="CI184" s="41">
        <f t="shared" si="217"/>
        <v>7414258.1799999997</v>
      </c>
      <c r="CJ184" s="41">
        <f t="shared" si="217"/>
        <v>11432304.189999999</v>
      </c>
      <c r="CK184" s="41">
        <f t="shared" si="217"/>
        <v>0</v>
      </c>
      <c r="CL184" s="41">
        <f t="shared" si="217"/>
        <v>0</v>
      </c>
      <c r="CM184" s="41">
        <f t="shared" si="217"/>
        <v>9684413.4399999995</v>
      </c>
      <c r="CN184" s="41">
        <f t="shared" si="217"/>
        <v>0</v>
      </c>
      <c r="CO184" s="41">
        <f t="shared" si="217"/>
        <v>0</v>
      </c>
      <c r="CP184" s="41">
        <f t="shared" si="217"/>
        <v>0</v>
      </c>
      <c r="CQ184" s="41">
        <f t="shared" si="217"/>
        <v>11399768.51</v>
      </c>
      <c r="CR184" s="41">
        <f t="shared" si="217"/>
        <v>0</v>
      </c>
      <c r="CS184" s="41">
        <f t="shared" si="217"/>
        <v>0</v>
      </c>
      <c r="CT184" s="41">
        <f t="shared" si="217"/>
        <v>0</v>
      </c>
      <c r="CU184" s="41">
        <f t="shared" si="217"/>
        <v>0</v>
      </c>
      <c r="CV184" s="41">
        <f t="shared" si="217"/>
        <v>0</v>
      </c>
      <c r="CW184" s="41">
        <f t="shared" si="217"/>
        <v>0</v>
      </c>
      <c r="CX184" s="41">
        <f t="shared" si="217"/>
        <v>5060935.9800000004</v>
      </c>
      <c r="CY184" s="41">
        <f t="shared" si="217"/>
        <v>0</v>
      </c>
      <c r="CZ184" s="41">
        <f t="shared" si="217"/>
        <v>26355997.84</v>
      </c>
      <c r="DA184" s="41">
        <f t="shared" si="217"/>
        <v>0</v>
      </c>
      <c r="DB184" s="41">
        <f t="shared" si="217"/>
        <v>0</v>
      </c>
      <c r="DC184" s="41">
        <f t="shared" si="217"/>
        <v>0</v>
      </c>
      <c r="DD184" s="41">
        <f t="shared" si="217"/>
        <v>0</v>
      </c>
      <c r="DE184" s="41">
        <f t="shared" si="217"/>
        <v>0</v>
      </c>
      <c r="DF184" s="41">
        <f t="shared" si="217"/>
        <v>677623624.50999999</v>
      </c>
      <c r="DG184" s="41">
        <f t="shared" si="217"/>
        <v>0</v>
      </c>
      <c r="DH184" s="41">
        <f t="shared" si="217"/>
        <v>24499363.129999999</v>
      </c>
      <c r="DI184" s="41">
        <f t="shared" si="217"/>
        <v>37358191.219999999</v>
      </c>
      <c r="DJ184" s="41">
        <f t="shared" si="217"/>
        <v>7143432.5</v>
      </c>
      <c r="DK184" s="41">
        <f t="shared" si="217"/>
        <v>4913389.66</v>
      </c>
      <c r="DL184" s="41">
        <f t="shared" si="217"/>
        <v>101292750.95999999</v>
      </c>
      <c r="DM184" s="41">
        <f t="shared" si="217"/>
        <v>0</v>
      </c>
      <c r="DN184" s="41">
        <f t="shared" si="217"/>
        <v>17309795.199999999</v>
      </c>
      <c r="DO184" s="41">
        <f t="shared" si="217"/>
        <v>50637414.479999997</v>
      </c>
      <c r="DP184" s="41">
        <f t="shared" si="217"/>
        <v>0</v>
      </c>
      <c r="DQ184" s="41">
        <f t="shared" si="217"/>
        <v>0</v>
      </c>
      <c r="DR184" s="41">
        <f t="shared" si="217"/>
        <v>18155963.859999999</v>
      </c>
      <c r="DS184" s="41">
        <f t="shared" si="217"/>
        <v>8801134.2799999993</v>
      </c>
      <c r="DT184" s="41">
        <f t="shared" si="217"/>
        <v>0</v>
      </c>
      <c r="DU184" s="41">
        <f t="shared" si="217"/>
        <v>0</v>
      </c>
      <c r="DV184" s="41">
        <f t="shared" si="217"/>
        <v>0</v>
      </c>
      <c r="DW184" s="41">
        <f t="shared" si="217"/>
        <v>0</v>
      </c>
      <c r="DX184" s="41">
        <f t="shared" si="217"/>
        <v>0</v>
      </c>
      <c r="DY184" s="41">
        <f t="shared" si="217"/>
        <v>0</v>
      </c>
      <c r="DZ184" s="41">
        <f t="shared" si="217"/>
        <v>0</v>
      </c>
      <c r="EA184" s="41">
        <f t="shared" ref="EA184:FX184" si="218">ROUND(IF((OR(EA173=1,EA174=1))=TRUE(),0,(EA181/459*EA183)+EA170),2)</f>
        <v>0</v>
      </c>
      <c r="EB184" s="41">
        <f t="shared" si="218"/>
        <v>6188802.5300000003</v>
      </c>
      <c r="EC184" s="41">
        <f t="shared" si="218"/>
        <v>0</v>
      </c>
      <c r="ED184" s="41">
        <f t="shared" si="218"/>
        <v>0</v>
      </c>
      <c r="EE184" s="41">
        <f t="shared" si="218"/>
        <v>0</v>
      </c>
      <c r="EF184" s="41">
        <f t="shared" si="218"/>
        <v>18233231.77</v>
      </c>
      <c r="EG184" s="41">
        <f t="shared" si="218"/>
        <v>0</v>
      </c>
      <c r="EH184" s="41">
        <f t="shared" si="218"/>
        <v>0</v>
      </c>
      <c r="EI184" s="41">
        <f t="shared" si="218"/>
        <v>639204668.17999995</v>
      </c>
      <c r="EJ184" s="41">
        <f t="shared" si="218"/>
        <v>202809316.62</v>
      </c>
      <c r="EK184" s="41">
        <f t="shared" si="218"/>
        <v>0</v>
      </c>
      <c r="EL184" s="41">
        <f t="shared" si="218"/>
        <v>0</v>
      </c>
      <c r="EM184" s="41">
        <f t="shared" si="218"/>
        <v>0</v>
      </c>
      <c r="EN184" s="41">
        <f t="shared" si="218"/>
        <v>12329493.76</v>
      </c>
      <c r="EO184" s="41">
        <f t="shared" si="218"/>
        <v>0</v>
      </c>
      <c r="EP184" s="41">
        <f t="shared" si="218"/>
        <v>0</v>
      </c>
      <c r="EQ184" s="41">
        <f t="shared" si="218"/>
        <v>0</v>
      </c>
      <c r="ER184" s="41">
        <f t="shared" si="218"/>
        <v>0</v>
      </c>
      <c r="ES184" s="41">
        <f t="shared" si="218"/>
        <v>0</v>
      </c>
      <c r="ET184" s="41">
        <f t="shared" si="218"/>
        <v>0</v>
      </c>
      <c r="EU184" s="41">
        <f t="shared" si="218"/>
        <v>6691060.2300000004</v>
      </c>
      <c r="EV184" s="41">
        <f t="shared" si="218"/>
        <v>0</v>
      </c>
      <c r="EW184" s="41">
        <f t="shared" si="218"/>
        <v>0</v>
      </c>
      <c r="EX184" s="41">
        <f t="shared" si="218"/>
        <v>0</v>
      </c>
      <c r="EY184" s="41">
        <f t="shared" si="218"/>
        <v>7347939.5899999999</v>
      </c>
      <c r="EZ184" s="41">
        <f t="shared" si="218"/>
        <v>0</v>
      </c>
      <c r="FA184" s="41">
        <f t="shared" si="218"/>
        <v>0</v>
      </c>
      <c r="FB184" s="41">
        <f t="shared" si="218"/>
        <v>0</v>
      </c>
      <c r="FC184" s="41">
        <f t="shared" si="218"/>
        <v>0</v>
      </c>
      <c r="FD184" s="41">
        <f t="shared" si="218"/>
        <v>0</v>
      </c>
      <c r="FE184" s="41">
        <f t="shared" si="218"/>
        <v>0</v>
      </c>
      <c r="FF184" s="41">
        <f t="shared" si="218"/>
        <v>0</v>
      </c>
      <c r="FG184" s="41">
        <f t="shared" si="218"/>
        <v>0</v>
      </c>
      <c r="FH184" s="41">
        <f t="shared" si="218"/>
        <v>0</v>
      </c>
      <c r="FI184" s="41">
        <f t="shared" si="218"/>
        <v>23153431.600000001</v>
      </c>
      <c r="FJ184" s="41">
        <f t="shared" si="218"/>
        <v>0</v>
      </c>
      <c r="FK184" s="41">
        <f t="shared" si="218"/>
        <v>0</v>
      </c>
      <c r="FL184" s="41">
        <f t="shared" si="218"/>
        <v>0</v>
      </c>
      <c r="FM184" s="41">
        <f t="shared" si="218"/>
        <v>0</v>
      </c>
      <c r="FN184" s="41">
        <f t="shared" si="218"/>
        <v>903253826.28999996</v>
      </c>
      <c r="FO184" s="41">
        <f t="shared" si="218"/>
        <v>12620261.41</v>
      </c>
      <c r="FP184" s="41">
        <f t="shared" si="218"/>
        <v>30840229.920000002</v>
      </c>
      <c r="FQ184" s="41">
        <f t="shared" si="218"/>
        <v>10317503.25</v>
      </c>
      <c r="FR184" s="41">
        <f t="shared" si="218"/>
        <v>0</v>
      </c>
      <c r="FS184" s="41">
        <f t="shared" si="218"/>
        <v>0</v>
      </c>
      <c r="FT184" s="41">
        <f t="shared" si="218"/>
        <v>0</v>
      </c>
      <c r="FU184" s="41">
        <f t="shared" si="218"/>
        <v>9672714.4800000004</v>
      </c>
      <c r="FV184" s="41">
        <f t="shared" si="218"/>
        <v>7597623.1100000003</v>
      </c>
      <c r="FW184" s="41">
        <f t="shared" si="218"/>
        <v>0</v>
      </c>
      <c r="FX184" s="41">
        <f t="shared" si="218"/>
        <v>0</v>
      </c>
      <c r="FY184" s="41"/>
      <c r="FZ184" s="55">
        <f>SUM(C184:FX184)</f>
        <v>22001316508.419991</v>
      </c>
      <c r="GA184" s="55"/>
      <c r="GB184" s="55"/>
      <c r="GC184" s="55"/>
      <c r="GD184" s="55"/>
      <c r="GE184" s="6"/>
    </row>
    <row r="185" spans="1:187" x14ac:dyDescent="0.2">
      <c r="A185" s="6"/>
      <c r="B185" s="13" t="s">
        <v>707</v>
      </c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41"/>
      <c r="FF185" s="41"/>
      <c r="FG185" s="41"/>
      <c r="FH185" s="41"/>
      <c r="FI185" s="41"/>
      <c r="FJ185" s="41"/>
      <c r="FK185" s="41"/>
      <c r="FL185" s="41"/>
      <c r="FM185" s="41"/>
      <c r="FN185" s="41"/>
      <c r="FO185" s="41"/>
      <c r="FP185" s="41"/>
      <c r="FQ185" s="41"/>
      <c r="FR185" s="41"/>
      <c r="FS185" s="41"/>
      <c r="FT185" s="41"/>
      <c r="FU185" s="41"/>
      <c r="FV185" s="41"/>
      <c r="FW185" s="41"/>
      <c r="FX185" s="41"/>
      <c r="FY185" s="15"/>
      <c r="FZ185" s="55"/>
      <c r="GA185" s="55"/>
      <c r="GB185" s="55"/>
      <c r="GC185" s="82"/>
      <c r="GD185" s="82"/>
      <c r="GE185" s="82"/>
    </row>
    <row r="186" spans="1:187" x14ac:dyDescent="0.2">
      <c r="A186" s="8" t="s">
        <v>596</v>
      </c>
      <c r="B186" s="13" t="s">
        <v>596</v>
      </c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41"/>
      <c r="FF186" s="41"/>
      <c r="FG186" s="41"/>
      <c r="FH186" s="41"/>
      <c r="FI186" s="41"/>
      <c r="FJ186" s="41"/>
      <c r="FK186" s="41"/>
      <c r="FL186" s="41"/>
      <c r="FM186" s="41"/>
      <c r="FN186" s="41"/>
      <c r="FO186" s="41"/>
      <c r="FP186" s="41"/>
      <c r="FQ186" s="41"/>
      <c r="FR186" s="41"/>
      <c r="FS186" s="41"/>
      <c r="FT186" s="41"/>
      <c r="FU186" s="41"/>
      <c r="FV186" s="41"/>
      <c r="FW186" s="41"/>
      <c r="FX186" s="41"/>
      <c r="FY186" s="41"/>
      <c r="FZ186" s="55"/>
      <c r="GA186" s="55"/>
      <c r="GB186" s="55"/>
      <c r="GC186" s="55"/>
      <c r="GD186" s="55"/>
      <c r="GE186" s="9"/>
    </row>
    <row r="187" spans="1:187" ht="15.75" x14ac:dyDescent="0.25">
      <c r="A187" s="8" t="s">
        <v>596</v>
      </c>
      <c r="B187" s="39" t="s">
        <v>708</v>
      </c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41"/>
      <c r="FF187" s="41"/>
      <c r="FG187" s="41"/>
      <c r="FH187" s="41"/>
      <c r="FI187" s="41"/>
      <c r="FJ187" s="41"/>
      <c r="FK187" s="41"/>
      <c r="FL187" s="41"/>
      <c r="FM187" s="41"/>
      <c r="FN187" s="41"/>
      <c r="FO187" s="41"/>
      <c r="FP187" s="41"/>
      <c r="FQ187" s="41"/>
      <c r="FR187" s="41"/>
      <c r="FS187" s="41"/>
      <c r="FT187" s="41"/>
      <c r="FU187" s="41"/>
      <c r="FV187" s="41"/>
      <c r="FW187" s="41"/>
      <c r="FX187" s="41"/>
      <c r="FY187" s="41"/>
      <c r="FZ187" s="55"/>
      <c r="GA187" s="55"/>
      <c r="GB187" s="55"/>
      <c r="GC187" s="16"/>
      <c r="GD187" s="16"/>
      <c r="GE187" s="33"/>
    </row>
    <row r="188" spans="1:187" x14ac:dyDescent="0.2">
      <c r="A188" s="8" t="s">
        <v>709</v>
      </c>
      <c r="B188" s="13" t="s">
        <v>710</v>
      </c>
      <c r="C188" s="41">
        <f t="shared" ref="C188:BN188" si="219">+C48</f>
        <v>74636882.719999999</v>
      </c>
      <c r="D188" s="41">
        <f t="shared" si="219"/>
        <v>364338782.17000002</v>
      </c>
      <c r="E188" s="41">
        <f t="shared" si="219"/>
        <v>72698665.680000007</v>
      </c>
      <c r="F188" s="41">
        <f t="shared" si="219"/>
        <v>159686578.85999998</v>
      </c>
      <c r="G188" s="41">
        <f t="shared" si="219"/>
        <v>9519297.0800000001</v>
      </c>
      <c r="H188" s="41">
        <f t="shared" si="219"/>
        <v>8992066.6799999997</v>
      </c>
      <c r="I188" s="41">
        <f t="shared" si="219"/>
        <v>94798397.439999998</v>
      </c>
      <c r="J188" s="41">
        <f t="shared" si="219"/>
        <v>20531486.52</v>
      </c>
      <c r="K188" s="41">
        <f t="shared" si="219"/>
        <v>3494898.62</v>
      </c>
      <c r="L188" s="41">
        <f t="shared" si="219"/>
        <v>23855635.950000003</v>
      </c>
      <c r="M188" s="41">
        <f t="shared" si="219"/>
        <v>14103676.25</v>
      </c>
      <c r="N188" s="41">
        <f t="shared" si="219"/>
        <v>468612594.66000003</v>
      </c>
      <c r="O188" s="41">
        <f t="shared" si="219"/>
        <v>125450156.66</v>
      </c>
      <c r="P188" s="41">
        <f t="shared" si="219"/>
        <v>2838193.37</v>
      </c>
      <c r="Q188" s="41">
        <f t="shared" si="219"/>
        <v>368075734.57999998</v>
      </c>
      <c r="R188" s="41">
        <f t="shared" si="219"/>
        <v>23521857</v>
      </c>
      <c r="S188" s="41">
        <f t="shared" si="219"/>
        <v>14862182.039999999</v>
      </c>
      <c r="T188" s="41">
        <f t="shared" si="219"/>
        <v>2311127.27</v>
      </c>
      <c r="U188" s="41">
        <f t="shared" si="219"/>
        <v>947777.03</v>
      </c>
      <c r="V188" s="41">
        <f t="shared" si="219"/>
        <v>3369674.6300000004</v>
      </c>
      <c r="W188" s="41">
        <f t="shared" si="219"/>
        <v>910860.01</v>
      </c>
      <c r="X188" s="41">
        <f t="shared" si="219"/>
        <v>899738.57</v>
      </c>
      <c r="Y188" s="41">
        <f t="shared" si="219"/>
        <v>20693512.939999998</v>
      </c>
      <c r="Z188" s="41">
        <f t="shared" si="219"/>
        <v>3007950.13</v>
      </c>
      <c r="AA188" s="41">
        <f t="shared" si="219"/>
        <v>261780157.72</v>
      </c>
      <c r="AB188" s="41">
        <f t="shared" si="219"/>
        <v>263061532.63</v>
      </c>
      <c r="AC188" s="41">
        <f t="shared" si="219"/>
        <v>9036791.7799999993</v>
      </c>
      <c r="AD188" s="41">
        <f t="shared" si="219"/>
        <v>11293714.279999999</v>
      </c>
      <c r="AE188" s="41">
        <f t="shared" si="219"/>
        <v>1704762.76</v>
      </c>
      <c r="AF188" s="41">
        <f t="shared" si="219"/>
        <v>2545050.1799999997</v>
      </c>
      <c r="AG188" s="41">
        <f t="shared" si="219"/>
        <v>7330007.8700000001</v>
      </c>
      <c r="AH188" s="41">
        <f t="shared" si="219"/>
        <v>9169405.8800000008</v>
      </c>
      <c r="AI188" s="41">
        <f t="shared" si="219"/>
        <v>3898405.74</v>
      </c>
      <c r="AJ188" s="41">
        <f t="shared" si="219"/>
        <v>2790267.4699999997</v>
      </c>
      <c r="AK188" s="41">
        <f t="shared" si="219"/>
        <v>3016303.29</v>
      </c>
      <c r="AL188" s="41">
        <f t="shared" si="219"/>
        <v>3413878.2600000002</v>
      </c>
      <c r="AM188" s="41">
        <f t="shared" si="219"/>
        <v>4425597.3199999994</v>
      </c>
      <c r="AN188" s="41">
        <f t="shared" si="219"/>
        <v>4007450.47</v>
      </c>
      <c r="AO188" s="41">
        <f t="shared" si="219"/>
        <v>40255240.900000006</v>
      </c>
      <c r="AP188" s="41">
        <f t="shared" si="219"/>
        <v>807552982.95000005</v>
      </c>
      <c r="AQ188" s="41">
        <f t="shared" si="219"/>
        <v>3225697.71</v>
      </c>
      <c r="AR188" s="41">
        <f t="shared" si="219"/>
        <v>554568375.36000001</v>
      </c>
      <c r="AS188" s="41">
        <f t="shared" si="219"/>
        <v>63786376.090000004</v>
      </c>
      <c r="AT188" s="41">
        <f t="shared" si="219"/>
        <v>20139100.669999998</v>
      </c>
      <c r="AU188" s="41">
        <f t="shared" si="219"/>
        <v>3357323.63</v>
      </c>
      <c r="AV188" s="41">
        <f t="shared" si="219"/>
        <v>3696776.42</v>
      </c>
      <c r="AW188" s="41">
        <f t="shared" si="219"/>
        <v>3149591.81</v>
      </c>
      <c r="AX188" s="41">
        <f t="shared" si="219"/>
        <v>986893.94</v>
      </c>
      <c r="AY188" s="41">
        <f t="shared" si="219"/>
        <v>4708668.3899999997</v>
      </c>
      <c r="AZ188" s="41">
        <f t="shared" si="219"/>
        <v>103764537.84</v>
      </c>
      <c r="BA188" s="41">
        <f t="shared" si="219"/>
        <v>76224114.414999992</v>
      </c>
      <c r="BB188" s="41">
        <f t="shared" si="219"/>
        <v>65986269.379999995</v>
      </c>
      <c r="BC188" s="41">
        <f t="shared" si="219"/>
        <v>263323939.22</v>
      </c>
      <c r="BD188" s="41">
        <f t="shared" si="219"/>
        <v>42221424.519000001</v>
      </c>
      <c r="BE188" s="41">
        <f t="shared" si="219"/>
        <v>12961253.32</v>
      </c>
      <c r="BF188" s="41">
        <f t="shared" si="219"/>
        <v>208268500.06599998</v>
      </c>
      <c r="BG188" s="41">
        <f t="shared" si="219"/>
        <v>9620968.9299999997</v>
      </c>
      <c r="BH188" s="41">
        <f t="shared" si="219"/>
        <v>6040312.2400000002</v>
      </c>
      <c r="BI188" s="41">
        <f t="shared" si="219"/>
        <v>3306529.13</v>
      </c>
      <c r="BJ188" s="41">
        <f t="shared" si="219"/>
        <v>54653085.460000001</v>
      </c>
      <c r="BK188" s="41">
        <f t="shared" si="219"/>
        <v>200780060.34999999</v>
      </c>
      <c r="BL188" s="41">
        <f t="shared" si="219"/>
        <v>2878579.29</v>
      </c>
      <c r="BM188" s="41">
        <f t="shared" si="219"/>
        <v>3497987.17</v>
      </c>
      <c r="BN188" s="41">
        <f t="shared" si="219"/>
        <v>30810914.018999998</v>
      </c>
      <c r="BO188" s="41">
        <f t="shared" ref="BO188:DZ188" si="220">+BO48</f>
        <v>11814988.950000001</v>
      </c>
      <c r="BP188" s="41">
        <f t="shared" si="220"/>
        <v>2919182.6999999997</v>
      </c>
      <c r="BQ188" s="41">
        <f t="shared" si="220"/>
        <v>56319401.120000005</v>
      </c>
      <c r="BR188" s="41">
        <f t="shared" si="220"/>
        <v>40693858.769999996</v>
      </c>
      <c r="BS188" s="41">
        <f t="shared" si="220"/>
        <v>10892898.810000001</v>
      </c>
      <c r="BT188" s="41">
        <f t="shared" si="220"/>
        <v>4655577.1899999995</v>
      </c>
      <c r="BU188" s="41">
        <f t="shared" si="220"/>
        <v>4566543.1399999997</v>
      </c>
      <c r="BV188" s="41">
        <f t="shared" si="220"/>
        <v>11679295.41</v>
      </c>
      <c r="BW188" s="41">
        <f t="shared" si="220"/>
        <v>17502426.640000001</v>
      </c>
      <c r="BX188" s="41">
        <f t="shared" si="220"/>
        <v>1587225.9700000002</v>
      </c>
      <c r="BY188" s="41">
        <f t="shared" si="220"/>
        <v>5076331.58</v>
      </c>
      <c r="BZ188" s="41">
        <f t="shared" si="220"/>
        <v>2861583.18</v>
      </c>
      <c r="CA188" s="41">
        <f t="shared" si="220"/>
        <v>2620460.23</v>
      </c>
      <c r="CB188" s="41">
        <f t="shared" si="220"/>
        <v>706409258.67999995</v>
      </c>
      <c r="CC188" s="41">
        <f t="shared" si="220"/>
        <v>2480816.77</v>
      </c>
      <c r="CD188" s="41">
        <f t="shared" si="220"/>
        <v>985032.58</v>
      </c>
      <c r="CE188" s="41">
        <f t="shared" si="220"/>
        <v>2371559.25</v>
      </c>
      <c r="CF188" s="41">
        <f t="shared" si="220"/>
        <v>1804061.6199999999</v>
      </c>
      <c r="CG188" s="41">
        <f t="shared" si="220"/>
        <v>2856439.78</v>
      </c>
      <c r="CH188" s="41">
        <f t="shared" si="220"/>
        <v>1757175.6</v>
      </c>
      <c r="CI188" s="41">
        <f t="shared" si="220"/>
        <v>6645051.9899999993</v>
      </c>
      <c r="CJ188" s="41">
        <f t="shared" si="220"/>
        <v>9106474.4100000001</v>
      </c>
      <c r="CK188" s="41">
        <f t="shared" si="220"/>
        <v>49534884.780000001</v>
      </c>
      <c r="CL188" s="41">
        <f t="shared" si="220"/>
        <v>12510678.449999999</v>
      </c>
      <c r="CM188" s="41">
        <f t="shared" si="220"/>
        <v>8412117.3399999999</v>
      </c>
      <c r="CN188" s="41">
        <f t="shared" si="220"/>
        <v>257455408.73499998</v>
      </c>
      <c r="CO188" s="41">
        <f t="shared" si="220"/>
        <v>128418992.065</v>
      </c>
      <c r="CP188" s="41">
        <f t="shared" si="220"/>
        <v>9874528.0099999998</v>
      </c>
      <c r="CQ188" s="41">
        <f t="shared" si="220"/>
        <v>9676769.5</v>
      </c>
      <c r="CR188" s="41">
        <f t="shared" si="220"/>
        <v>2670052.27</v>
      </c>
      <c r="CS188" s="41">
        <f t="shared" si="220"/>
        <v>3932540.97</v>
      </c>
      <c r="CT188" s="41">
        <f t="shared" si="220"/>
        <v>1823700.92</v>
      </c>
      <c r="CU188" s="41">
        <f t="shared" si="220"/>
        <v>3844657.87</v>
      </c>
      <c r="CV188" s="41">
        <f t="shared" si="220"/>
        <v>857399.69</v>
      </c>
      <c r="CW188" s="41">
        <f t="shared" si="220"/>
        <v>2688625.92</v>
      </c>
      <c r="CX188" s="41">
        <f t="shared" si="220"/>
        <v>4738159.3</v>
      </c>
      <c r="CY188" s="41">
        <f t="shared" si="220"/>
        <v>921680.97000000009</v>
      </c>
      <c r="CZ188" s="41">
        <f t="shared" si="220"/>
        <v>18297447.380000003</v>
      </c>
      <c r="DA188" s="41">
        <f t="shared" si="220"/>
        <v>2660895.15</v>
      </c>
      <c r="DB188" s="41">
        <f t="shared" si="220"/>
        <v>3559433.93</v>
      </c>
      <c r="DC188" s="41">
        <f t="shared" si="220"/>
        <v>2395222.86</v>
      </c>
      <c r="DD188" s="41">
        <f t="shared" si="220"/>
        <v>2461829.9</v>
      </c>
      <c r="DE188" s="41">
        <f t="shared" si="220"/>
        <v>4387266.8099999996</v>
      </c>
      <c r="DF188" s="41">
        <f t="shared" si="220"/>
        <v>185263696.10799998</v>
      </c>
      <c r="DG188" s="41">
        <f t="shared" si="220"/>
        <v>1635358.3</v>
      </c>
      <c r="DH188" s="41">
        <f t="shared" si="220"/>
        <v>17801241.603</v>
      </c>
      <c r="DI188" s="41">
        <f t="shared" si="220"/>
        <v>23275805</v>
      </c>
      <c r="DJ188" s="41">
        <f t="shared" si="220"/>
        <v>6561034.5599999996</v>
      </c>
      <c r="DK188" s="41">
        <f t="shared" si="220"/>
        <v>4536661.1900000004</v>
      </c>
      <c r="DL188" s="41">
        <f t="shared" si="220"/>
        <v>52074081.409999996</v>
      </c>
      <c r="DM188" s="41">
        <f t="shared" si="220"/>
        <v>3757708.2399999998</v>
      </c>
      <c r="DN188" s="41">
        <f t="shared" si="220"/>
        <v>13360209.369999999</v>
      </c>
      <c r="DO188" s="41">
        <f t="shared" si="220"/>
        <v>28498195.830000002</v>
      </c>
      <c r="DP188" s="41">
        <f t="shared" si="220"/>
        <v>2985120.73</v>
      </c>
      <c r="DQ188" s="41">
        <f t="shared" si="220"/>
        <v>6119529.6500000004</v>
      </c>
      <c r="DR188" s="41">
        <f t="shared" si="220"/>
        <v>13215030.9</v>
      </c>
      <c r="DS188" s="41">
        <f t="shared" si="220"/>
        <v>7787834.5999999996</v>
      </c>
      <c r="DT188" s="41">
        <f t="shared" si="220"/>
        <v>2283177.27</v>
      </c>
      <c r="DU188" s="41">
        <f t="shared" si="220"/>
        <v>4148227.84</v>
      </c>
      <c r="DV188" s="41">
        <f t="shared" si="220"/>
        <v>2902449.1999999997</v>
      </c>
      <c r="DW188" s="41">
        <f t="shared" si="220"/>
        <v>3898335.5</v>
      </c>
      <c r="DX188" s="41">
        <f t="shared" si="220"/>
        <v>2846680.94</v>
      </c>
      <c r="DY188" s="41">
        <f t="shared" si="220"/>
        <v>4098449.84</v>
      </c>
      <c r="DZ188" s="41">
        <f t="shared" si="220"/>
        <v>8601399.1099999994</v>
      </c>
      <c r="EA188" s="41">
        <f t="shared" ref="EA188:FX188" si="221">+EA48</f>
        <v>6404904.4500000002</v>
      </c>
      <c r="EB188" s="41">
        <f t="shared" si="221"/>
        <v>5524806.2300000004</v>
      </c>
      <c r="EC188" s="41">
        <f t="shared" si="221"/>
        <v>3499379.79</v>
      </c>
      <c r="ED188" s="41">
        <f t="shared" si="221"/>
        <v>19031472.560000002</v>
      </c>
      <c r="EE188" s="41">
        <f t="shared" si="221"/>
        <v>2750396.4000000004</v>
      </c>
      <c r="EF188" s="41">
        <f t="shared" si="221"/>
        <v>13295429.300000001</v>
      </c>
      <c r="EG188" s="41">
        <f t="shared" si="221"/>
        <v>3255126.6</v>
      </c>
      <c r="EH188" s="41">
        <f t="shared" si="221"/>
        <v>2931031.17</v>
      </c>
      <c r="EI188" s="41">
        <f t="shared" si="221"/>
        <v>150615239.92000002</v>
      </c>
      <c r="EJ188" s="41">
        <f t="shared" si="221"/>
        <v>80901468.473000005</v>
      </c>
      <c r="EK188" s="41">
        <f t="shared" si="221"/>
        <v>6456223.8200000003</v>
      </c>
      <c r="EL188" s="41">
        <f t="shared" si="221"/>
        <v>4512632.4000000004</v>
      </c>
      <c r="EM188" s="41">
        <f t="shared" si="221"/>
        <v>4362804.7399999993</v>
      </c>
      <c r="EN188" s="41">
        <f t="shared" si="221"/>
        <v>9956045.0099999998</v>
      </c>
      <c r="EO188" s="41">
        <f t="shared" si="221"/>
        <v>4022715.8699999996</v>
      </c>
      <c r="EP188" s="41">
        <f t="shared" si="221"/>
        <v>4472717.54</v>
      </c>
      <c r="EQ188" s="41">
        <f t="shared" si="221"/>
        <v>24207069.390000001</v>
      </c>
      <c r="ER188" s="41">
        <f t="shared" si="221"/>
        <v>4066763.0700000003</v>
      </c>
      <c r="ES188" s="41">
        <f t="shared" si="221"/>
        <v>2114271.1100000003</v>
      </c>
      <c r="ET188" s="41">
        <f t="shared" si="221"/>
        <v>3409018.6799999997</v>
      </c>
      <c r="EU188" s="41">
        <f t="shared" si="221"/>
        <v>6499864.6099999994</v>
      </c>
      <c r="EV188" s="41">
        <f t="shared" si="221"/>
        <v>1259566.2999999998</v>
      </c>
      <c r="EW188" s="41">
        <f t="shared" si="221"/>
        <v>10774374.9</v>
      </c>
      <c r="EX188" s="41">
        <f t="shared" si="221"/>
        <v>3249012.01</v>
      </c>
      <c r="EY188" s="41">
        <f t="shared" si="221"/>
        <v>4605933.05</v>
      </c>
      <c r="EZ188" s="41">
        <f t="shared" si="221"/>
        <v>2199486.7199999997</v>
      </c>
      <c r="FA188" s="41">
        <f t="shared" si="221"/>
        <v>31374849.239999998</v>
      </c>
      <c r="FB188" s="41">
        <f t="shared" si="221"/>
        <v>4047552.4899999998</v>
      </c>
      <c r="FC188" s="41">
        <f t="shared" si="221"/>
        <v>19666262.68</v>
      </c>
      <c r="FD188" s="41">
        <f t="shared" si="221"/>
        <v>4045665.0500000003</v>
      </c>
      <c r="FE188" s="41">
        <f t="shared" si="221"/>
        <v>1807425.3499999999</v>
      </c>
      <c r="FF188" s="41">
        <f t="shared" si="221"/>
        <v>3071949.5</v>
      </c>
      <c r="FG188" s="41">
        <f t="shared" si="221"/>
        <v>1972075.05</v>
      </c>
      <c r="FH188" s="41">
        <f t="shared" si="221"/>
        <v>1627240.23</v>
      </c>
      <c r="FI188" s="41">
        <f t="shared" si="221"/>
        <v>16286430.67</v>
      </c>
      <c r="FJ188" s="41">
        <f t="shared" si="221"/>
        <v>16332887.74</v>
      </c>
      <c r="FK188" s="41">
        <f t="shared" si="221"/>
        <v>20006938.68</v>
      </c>
      <c r="FL188" s="41">
        <f t="shared" si="221"/>
        <v>54347838.899999999</v>
      </c>
      <c r="FM188" s="41">
        <f t="shared" si="221"/>
        <v>32033106.476999998</v>
      </c>
      <c r="FN188" s="41">
        <f t="shared" si="221"/>
        <v>190056889.82000002</v>
      </c>
      <c r="FO188" s="41">
        <f t="shared" si="221"/>
        <v>10153187.199999999</v>
      </c>
      <c r="FP188" s="41">
        <f t="shared" si="221"/>
        <v>21125241.030000001</v>
      </c>
      <c r="FQ188" s="41">
        <f t="shared" si="221"/>
        <v>8487219.4000000004</v>
      </c>
      <c r="FR188" s="41">
        <f t="shared" si="221"/>
        <v>2548848.9099999997</v>
      </c>
      <c r="FS188" s="41">
        <f t="shared" si="221"/>
        <v>2777035.23</v>
      </c>
      <c r="FT188" s="41">
        <f t="shared" si="221"/>
        <v>1435226.51</v>
      </c>
      <c r="FU188" s="41">
        <f t="shared" si="221"/>
        <v>7875578.0700000003</v>
      </c>
      <c r="FV188" s="41">
        <f t="shared" si="221"/>
        <v>6436398.3100000005</v>
      </c>
      <c r="FW188" s="41">
        <f t="shared" si="221"/>
        <v>2880237.5100000002</v>
      </c>
      <c r="FX188" s="41">
        <f t="shared" si="221"/>
        <v>1184430.1400000001</v>
      </c>
      <c r="FY188" s="41"/>
      <c r="FZ188" s="55"/>
      <c r="GA188" s="55"/>
      <c r="GB188" s="55"/>
      <c r="GC188" s="55"/>
      <c r="GD188" s="55"/>
      <c r="GE188" s="9"/>
    </row>
    <row r="189" spans="1:187" x14ac:dyDescent="0.2">
      <c r="A189" s="8" t="s">
        <v>711</v>
      </c>
      <c r="B189" s="233" t="s">
        <v>977</v>
      </c>
      <c r="C189" s="44">
        <f t="shared" ref="C189:BN189" si="222">C63</f>
        <v>2.7E-2</v>
      </c>
      <c r="D189" s="44">
        <f t="shared" si="222"/>
        <v>2.7E-2</v>
      </c>
      <c r="E189" s="44">
        <f t="shared" si="222"/>
        <v>2.7E-2</v>
      </c>
      <c r="F189" s="44">
        <f t="shared" si="222"/>
        <v>2.7E-2</v>
      </c>
      <c r="G189" s="44">
        <f t="shared" si="222"/>
        <v>2.7E-2</v>
      </c>
      <c r="H189" s="44">
        <f t="shared" si="222"/>
        <v>2.7E-2</v>
      </c>
      <c r="I189" s="44">
        <f t="shared" si="222"/>
        <v>2.7E-2</v>
      </c>
      <c r="J189" s="44">
        <f t="shared" si="222"/>
        <v>2.7E-2</v>
      </c>
      <c r="K189" s="44">
        <f t="shared" si="222"/>
        <v>2.7E-2</v>
      </c>
      <c r="L189" s="44">
        <f t="shared" si="222"/>
        <v>2.7E-2</v>
      </c>
      <c r="M189" s="44">
        <f t="shared" si="222"/>
        <v>2.7E-2</v>
      </c>
      <c r="N189" s="44">
        <f t="shared" si="222"/>
        <v>2.7E-2</v>
      </c>
      <c r="O189" s="44">
        <f t="shared" si="222"/>
        <v>2.7E-2</v>
      </c>
      <c r="P189" s="44">
        <f t="shared" si="222"/>
        <v>2.7E-2</v>
      </c>
      <c r="Q189" s="44">
        <f t="shared" si="222"/>
        <v>2.7E-2</v>
      </c>
      <c r="R189" s="44">
        <f t="shared" si="222"/>
        <v>2.7E-2</v>
      </c>
      <c r="S189" s="44">
        <f t="shared" si="222"/>
        <v>2.7E-2</v>
      </c>
      <c r="T189" s="44">
        <f t="shared" si="222"/>
        <v>2.7E-2</v>
      </c>
      <c r="U189" s="44">
        <f t="shared" si="222"/>
        <v>2.7E-2</v>
      </c>
      <c r="V189" s="44">
        <f t="shared" si="222"/>
        <v>2.7E-2</v>
      </c>
      <c r="W189" s="44">
        <f t="shared" si="222"/>
        <v>2.7E-2</v>
      </c>
      <c r="X189" s="44">
        <f t="shared" si="222"/>
        <v>2.7E-2</v>
      </c>
      <c r="Y189" s="44">
        <f t="shared" si="222"/>
        <v>2.7E-2</v>
      </c>
      <c r="Z189" s="44">
        <f t="shared" si="222"/>
        <v>2.7E-2</v>
      </c>
      <c r="AA189" s="44">
        <f t="shared" si="222"/>
        <v>2.7E-2</v>
      </c>
      <c r="AB189" s="44">
        <f t="shared" si="222"/>
        <v>2.7E-2</v>
      </c>
      <c r="AC189" s="44">
        <f t="shared" si="222"/>
        <v>2.7E-2</v>
      </c>
      <c r="AD189" s="44">
        <f t="shared" si="222"/>
        <v>2.7E-2</v>
      </c>
      <c r="AE189" s="44">
        <f t="shared" si="222"/>
        <v>2.7E-2</v>
      </c>
      <c r="AF189" s="44">
        <f t="shared" si="222"/>
        <v>2.7E-2</v>
      </c>
      <c r="AG189" s="44">
        <f t="shared" si="222"/>
        <v>2.7E-2</v>
      </c>
      <c r="AH189" s="44">
        <f t="shared" si="222"/>
        <v>2.7E-2</v>
      </c>
      <c r="AI189" s="44">
        <f t="shared" si="222"/>
        <v>2.7E-2</v>
      </c>
      <c r="AJ189" s="44">
        <f t="shared" si="222"/>
        <v>2.7E-2</v>
      </c>
      <c r="AK189" s="44">
        <f t="shared" si="222"/>
        <v>2.7E-2</v>
      </c>
      <c r="AL189" s="44">
        <f t="shared" si="222"/>
        <v>2.7E-2</v>
      </c>
      <c r="AM189" s="44">
        <f t="shared" si="222"/>
        <v>2.7E-2</v>
      </c>
      <c r="AN189" s="44">
        <f t="shared" si="222"/>
        <v>2.7E-2</v>
      </c>
      <c r="AO189" s="44">
        <f t="shared" si="222"/>
        <v>2.7E-2</v>
      </c>
      <c r="AP189" s="44">
        <f t="shared" si="222"/>
        <v>2.7E-2</v>
      </c>
      <c r="AQ189" s="44">
        <f t="shared" si="222"/>
        <v>2.7E-2</v>
      </c>
      <c r="AR189" s="44">
        <f t="shared" si="222"/>
        <v>2.7E-2</v>
      </c>
      <c r="AS189" s="44">
        <f t="shared" si="222"/>
        <v>2.7E-2</v>
      </c>
      <c r="AT189" s="44">
        <f t="shared" si="222"/>
        <v>2.7E-2</v>
      </c>
      <c r="AU189" s="44">
        <f t="shared" si="222"/>
        <v>2.7E-2</v>
      </c>
      <c r="AV189" s="44">
        <f t="shared" si="222"/>
        <v>2.7E-2</v>
      </c>
      <c r="AW189" s="44">
        <f t="shared" si="222"/>
        <v>2.7E-2</v>
      </c>
      <c r="AX189" s="44">
        <f t="shared" si="222"/>
        <v>2.7E-2</v>
      </c>
      <c r="AY189" s="44">
        <f t="shared" si="222"/>
        <v>2.7E-2</v>
      </c>
      <c r="AZ189" s="44">
        <f t="shared" si="222"/>
        <v>2.7E-2</v>
      </c>
      <c r="BA189" s="44">
        <f t="shared" si="222"/>
        <v>2.7E-2</v>
      </c>
      <c r="BB189" s="44">
        <f t="shared" si="222"/>
        <v>2.7E-2</v>
      </c>
      <c r="BC189" s="44">
        <f t="shared" si="222"/>
        <v>2.7E-2</v>
      </c>
      <c r="BD189" s="44">
        <f t="shared" si="222"/>
        <v>2.7E-2</v>
      </c>
      <c r="BE189" s="44">
        <f t="shared" si="222"/>
        <v>2.7E-2</v>
      </c>
      <c r="BF189" s="44">
        <f t="shared" si="222"/>
        <v>2.7E-2</v>
      </c>
      <c r="BG189" s="44">
        <f t="shared" si="222"/>
        <v>2.7E-2</v>
      </c>
      <c r="BH189" s="44">
        <f t="shared" si="222"/>
        <v>2.7E-2</v>
      </c>
      <c r="BI189" s="44">
        <f t="shared" si="222"/>
        <v>2.7E-2</v>
      </c>
      <c r="BJ189" s="44">
        <f t="shared" si="222"/>
        <v>2.7E-2</v>
      </c>
      <c r="BK189" s="44">
        <f t="shared" si="222"/>
        <v>2.7E-2</v>
      </c>
      <c r="BL189" s="44">
        <f t="shared" si="222"/>
        <v>2.7E-2</v>
      </c>
      <c r="BM189" s="44">
        <f t="shared" si="222"/>
        <v>2.7E-2</v>
      </c>
      <c r="BN189" s="44">
        <f t="shared" si="222"/>
        <v>2.7E-2</v>
      </c>
      <c r="BO189" s="44">
        <f t="shared" ref="BO189:DZ189" si="223">BO63</f>
        <v>2.7E-2</v>
      </c>
      <c r="BP189" s="44">
        <f t="shared" si="223"/>
        <v>2.7E-2</v>
      </c>
      <c r="BQ189" s="44">
        <f t="shared" si="223"/>
        <v>2.7E-2</v>
      </c>
      <c r="BR189" s="44">
        <f t="shared" si="223"/>
        <v>2.7E-2</v>
      </c>
      <c r="BS189" s="44">
        <f t="shared" si="223"/>
        <v>2.7E-2</v>
      </c>
      <c r="BT189" s="44">
        <f t="shared" si="223"/>
        <v>2.7E-2</v>
      </c>
      <c r="BU189" s="44">
        <f t="shared" si="223"/>
        <v>2.7E-2</v>
      </c>
      <c r="BV189" s="44">
        <f t="shared" si="223"/>
        <v>2.7E-2</v>
      </c>
      <c r="BW189" s="44">
        <f t="shared" si="223"/>
        <v>2.7E-2</v>
      </c>
      <c r="BX189" s="44">
        <f t="shared" si="223"/>
        <v>2.7E-2</v>
      </c>
      <c r="BY189" s="44">
        <f t="shared" si="223"/>
        <v>2.7E-2</v>
      </c>
      <c r="BZ189" s="44">
        <f t="shared" si="223"/>
        <v>2.7E-2</v>
      </c>
      <c r="CA189" s="44">
        <f t="shared" si="223"/>
        <v>2.7E-2</v>
      </c>
      <c r="CB189" s="44">
        <f t="shared" si="223"/>
        <v>2.7E-2</v>
      </c>
      <c r="CC189" s="44">
        <f t="shared" si="223"/>
        <v>2.7E-2</v>
      </c>
      <c r="CD189" s="44">
        <f t="shared" si="223"/>
        <v>2.7E-2</v>
      </c>
      <c r="CE189" s="44">
        <f t="shared" si="223"/>
        <v>2.7E-2</v>
      </c>
      <c r="CF189" s="44">
        <f t="shared" si="223"/>
        <v>2.7E-2</v>
      </c>
      <c r="CG189" s="44">
        <f t="shared" si="223"/>
        <v>2.7E-2</v>
      </c>
      <c r="CH189" s="44">
        <f t="shared" si="223"/>
        <v>2.7E-2</v>
      </c>
      <c r="CI189" s="44">
        <f t="shared" si="223"/>
        <v>2.7E-2</v>
      </c>
      <c r="CJ189" s="44">
        <f t="shared" si="223"/>
        <v>2.7E-2</v>
      </c>
      <c r="CK189" s="44">
        <f t="shared" si="223"/>
        <v>2.7E-2</v>
      </c>
      <c r="CL189" s="44">
        <f t="shared" si="223"/>
        <v>2.7E-2</v>
      </c>
      <c r="CM189" s="44">
        <f t="shared" si="223"/>
        <v>2.7E-2</v>
      </c>
      <c r="CN189" s="44">
        <f t="shared" si="223"/>
        <v>2.7E-2</v>
      </c>
      <c r="CO189" s="44">
        <f t="shared" si="223"/>
        <v>2.7E-2</v>
      </c>
      <c r="CP189" s="44">
        <f t="shared" si="223"/>
        <v>2.7E-2</v>
      </c>
      <c r="CQ189" s="44">
        <f t="shared" si="223"/>
        <v>2.7E-2</v>
      </c>
      <c r="CR189" s="44">
        <f t="shared" si="223"/>
        <v>2.7E-2</v>
      </c>
      <c r="CS189" s="44">
        <f t="shared" si="223"/>
        <v>2.7E-2</v>
      </c>
      <c r="CT189" s="44">
        <f t="shared" si="223"/>
        <v>2.7E-2</v>
      </c>
      <c r="CU189" s="44">
        <f t="shared" si="223"/>
        <v>2.7E-2</v>
      </c>
      <c r="CV189" s="44">
        <f t="shared" si="223"/>
        <v>2.7E-2</v>
      </c>
      <c r="CW189" s="44">
        <f t="shared" si="223"/>
        <v>2.7E-2</v>
      </c>
      <c r="CX189" s="44">
        <f t="shared" si="223"/>
        <v>2.7E-2</v>
      </c>
      <c r="CY189" s="44">
        <f t="shared" si="223"/>
        <v>2.7E-2</v>
      </c>
      <c r="CZ189" s="44">
        <f t="shared" si="223"/>
        <v>2.7E-2</v>
      </c>
      <c r="DA189" s="44">
        <f t="shared" si="223"/>
        <v>2.7E-2</v>
      </c>
      <c r="DB189" s="44">
        <f t="shared" si="223"/>
        <v>2.7E-2</v>
      </c>
      <c r="DC189" s="44">
        <f t="shared" si="223"/>
        <v>2.7E-2</v>
      </c>
      <c r="DD189" s="44">
        <f t="shared" si="223"/>
        <v>2.7E-2</v>
      </c>
      <c r="DE189" s="44">
        <f t="shared" si="223"/>
        <v>2.7E-2</v>
      </c>
      <c r="DF189" s="44">
        <f t="shared" si="223"/>
        <v>2.7E-2</v>
      </c>
      <c r="DG189" s="44">
        <f t="shared" si="223"/>
        <v>2.7E-2</v>
      </c>
      <c r="DH189" s="44">
        <f t="shared" si="223"/>
        <v>2.7E-2</v>
      </c>
      <c r="DI189" s="44">
        <f t="shared" si="223"/>
        <v>2.7E-2</v>
      </c>
      <c r="DJ189" s="44">
        <f t="shared" si="223"/>
        <v>2.7E-2</v>
      </c>
      <c r="DK189" s="44">
        <f t="shared" si="223"/>
        <v>2.7E-2</v>
      </c>
      <c r="DL189" s="44">
        <f t="shared" si="223"/>
        <v>2.7E-2</v>
      </c>
      <c r="DM189" s="44">
        <f t="shared" si="223"/>
        <v>2.7E-2</v>
      </c>
      <c r="DN189" s="44">
        <f t="shared" si="223"/>
        <v>2.7E-2</v>
      </c>
      <c r="DO189" s="44">
        <f t="shared" si="223"/>
        <v>2.7E-2</v>
      </c>
      <c r="DP189" s="44">
        <f t="shared" si="223"/>
        <v>2.7E-2</v>
      </c>
      <c r="DQ189" s="44">
        <f t="shared" si="223"/>
        <v>2.7E-2</v>
      </c>
      <c r="DR189" s="44">
        <f t="shared" si="223"/>
        <v>2.7E-2</v>
      </c>
      <c r="DS189" s="44">
        <f t="shared" si="223"/>
        <v>2.7E-2</v>
      </c>
      <c r="DT189" s="44">
        <f t="shared" si="223"/>
        <v>2.7E-2</v>
      </c>
      <c r="DU189" s="44">
        <f t="shared" si="223"/>
        <v>2.7E-2</v>
      </c>
      <c r="DV189" s="44">
        <f t="shared" si="223"/>
        <v>2.7E-2</v>
      </c>
      <c r="DW189" s="44">
        <f t="shared" si="223"/>
        <v>2.7E-2</v>
      </c>
      <c r="DX189" s="44">
        <f t="shared" si="223"/>
        <v>2.7E-2</v>
      </c>
      <c r="DY189" s="44">
        <f t="shared" si="223"/>
        <v>2.7E-2</v>
      </c>
      <c r="DZ189" s="44">
        <f t="shared" si="223"/>
        <v>2.7E-2</v>
      </c>
      <c r="EA189" s="44">
        <f t="shared" ref="EA189:FX189" si="224">EA63</f>
        <v>2.7E-2</v>
      </c>
      <c r="EB189" s="44">
        <f t="shared" si="224"/>
        <v>2.7E-2</v>
      </c>
      <c r="EC189" s="44">
        <f t="shared" si="224"/>
        <v>2.7E-2</v>
      </c>
      <c r="ED189" s="44">
        <f t="shared" si="224"/>
        <v>2.7E-2</v>
      </c>
      <c r="EE189" s="44">
        <f t="shared" si="224"/>
        <v>2.7E-2</v>
      </c>
      <c r="EF189" s="44">
        <f t="shared" si="224"/>
        <v>2.7E-2</v>
      </c>
      <c r="EG189" s="44">
        <f t="shared" si="224"/>
        <v>2.7E-2</v>
      </c>
      <c r="EH189" s="44">
        <f t="shared" si="224"/>
        <v>2.7E-2</v>
      </c>
      <c r="EI189" s="44">
        <f t="shared" si="224"/>
        <v>2.7E-2</v>
      </c>
      <c r="EJ189" s="44">
        <f t="shared" si="224"/>
        <v>2.7E-2</v>
      </c>
      <c r="EK189" s="44">
        <f t="shared" si="224"/>
        <v>2.7E-2</v>
      </c>
      <c r="EL189" s="44">
        <f t="shared" si="224"/>
        <v>2.7E-2</v>
      </c>
      <c r="EM189" s="44">
        <f t="shared" si="224"/>
        <v>2.7E-2</v>
      </c>
      <c r="EN189" s="44">
        <f t="shared" si="224"/>
        <v>2.7E-2</v>
      </c>
      <c r="EO189" s="44">
        <f t="shared" si="224"/>
        <v>2.7E-2</v>
      </c>
      <c r="EP189" s="44">
        <f t="shared" si="224"/>
        <v>2.7E-2</v>
      </c>
      <c r="EQ189" s="44">
        <f t="shared" si="224"/>
        <v>2.7E-2</v>
      </c>
      <c r="ER189" s="44">
        <f t="shared" si="224"/>
        <v>2.7E-2</v>
      </c>
      <c r="ES189" s="44">
        <f t="shared" si="224"/>
        <v>2.7E-2</v>
      </c>
      <c r="ET189" s="44">
        <f t="shared" si="224"/>
        <v>2.7E-2</v>
      </c>
      <c r="EU189" s="44">
        <f t="shared" si="224"/>
        <v>2.7E-2</v>
      </c>
      <c r="EV189" s="44">
        <f t="shared" si="224"/>
        <v>2.7E-2</v>
      </c>
      <c r="EW189" s="44">
        <f t="shared" si="224"/>
        <v>2.7E-2</v>
      </c>
      <c r="EX189" s="44">
        <f t="shared" si="224"/>
        <v>2.7E-2</v>
      </c>
      <c r="EY189" s="44">
        <f t="shared" si="224"/>
        <v>2.7E-2</v>
      </c>
      <c r="EZ189" s="44">
        <f t="shared" si="224"/>
        <v>2.7E-2</v>
      </c>
      <c r="FA189" s="44">
        <f t="shared" si="224"/>
        <v>2.7E-2</v>
      </c>
      <c r="FB189" s="44">
        <f t="shared" si="224"/>
        <v>2.7E-2</v>
      </c>
      <c r="FC189" s="44">
        <f t="shared" si="224"/>
        <v>2.7E-2</v>
      </c>
      <c r="FD189" s="44">
        <f t="shared" si="224"/>
        <v>2.7E-2</v>
      </c>
      <c r="FE189" s="44">
        <f t="shared" si="224"/>
        <v>2.7E-2</v>
      </c>
      <c r="FF189" s="44">
        <f t="shared" si="224"/>
        <v>2.7E-2</v>
      </c>
      <c r="FG189" s="44">
        <f t="shared" si="224"/>
        <v>2.7E-2</v>
      </c>
      <c r="FH189" s="44">
        <f t="shared" si="224"/>
        <v>2.7E-2</v>
      </c>
      <c r="FI189" s="44">
        <f t="shared" si="224"/>
        <v>2.7E-2</v>
      </c>
      <c r="FJ189" s="44">
        <f t="shared" si="224"/>
        <v>2.7E-2</v>
      </c>
      <c r="FK189" s="44">
        <f t="shared" si="224"/>
        <v>2.7E-2</v>
      </c>
      <c r="FL189" s="44">
        <f t="shared" si="224"/>
        <v>2.7E-2</v>
      </c>
      <c r="FM189" s="44">
        <f t="shared" si="224"/>
        <v>2.7E-2</v>
      </c>
      <c r="FN189" s="44">
        <f t="shared" si="224"/>
        <v>2.7E-2</v>
      </c>
      <c r="FO189" s="44">
        <f t="shared" si="224"/>
        <v>2.7E-2</v>
      </c>
      <c r="FP189" s="44">
        <f t="shared" si="224"/>
        <v>2.7E-2</v>
      </c>
      <c r="FQ189" s="44">
        <f t="shared" si="224"/>
        <v>2.7E-2</v>
      </c>
      <c r="FR189" s="44">
        <f t="shared" si="224"/>
        <v>2.7E-2</v>
      </c>
      <c r="FS189" s="44">
        <f t="shared" si="224"/>
        <v>2.7E-2</v>
      </c>
      <c r="FT189" s="44">
        <f t="shared" si="224"/>
        <v>2.7E-2</v>
      </c>
      <c r="FU189" s="44">
        <f t="shared" si="224"/>
        <v>2.7E-2</v>
      </c>
      <c r="FV189" s="44">
        <f t="shared" si="224"/>
        <v>2.7E-2</v>
      </c>
      <c r="FW189" s="44">
        <f t="shared" si="224"/>
        <v>2.7E-2</v>
      </c>
      <c r="FX189" s="44">
        <f t="shared" si="224"/>
        <v>2.7E-2</v>
      </c>
      <c r="FY189" s="41"/>
      <c r="FZ189" s="55"/>
      <c r="GA189" s="55"/>
      <c r="GB189" s="55"/>
      <c r="GC189" s="55"/>
      <c r="GD189" s="55"/>
      <c r="GE189" s="9"/>
    </row>
    <row r="190" spans="1:187" x14ac:dyDescent="0.2">
      <c r="A190" s="8" t="s">
        <v>713</v>
      </c>
      <c r="B190" s="13" t="s">
        <v>714</v>
      </c>
      <c r="C190" s="26">
        <f t="shared" ref="C190:BN190" si="225">ROUND((C99-C18)/C18,4)</f>
        <v>5.0200000000000002E-2</v>
      </c>
      <c r="D190" s="26">
        <f t="shared" si="225"/>
        <v>1.6899999999999998E-2</v>
      </c>
      <c r="E190" s="26">
        <f t="shared" si="225"/>
        <v>-2.81E-2</v>
      </c>
      <c r="F190" s="26">
        <f t="shared" si="225"/>
        <v>5.0700000000000002E-2</v>
      </c>
      <c r="G190" s="26">
        <f t="shared" si="225"/>
        <v>4.87E-2</v>
      </c>
      <c r="H190" s="26">
        <f t="shared" si="225"/>
        <v>5.5399999999999998E-2</v>
      </c>
      <c r="I190" s="26">
        <f t="shared" si="225"/>
        <v>-1.2699999999999999E-2</v>
      </c>
      <c r="J190" s="26">
        <f t="shared" si="225"/>
        <v>2.69E-2</v>
      </c>
      <c r="K190" s="26">
        <f t="shared" si="225"/>
        <v>-1.8599999999999998E-2</v>
      </c>
      <c r="L190" s="26">
        <f t="shared" si="225"/>
        <v>1.2500000000000001E-2</v>
      </c>
      <c r="M190" s="26">
        <f t="shared" si="225"/>
        <v>5.1999999999999998E-3</v>
      </c>
      <c r="N190" s="26">
        <f t="shared" si="225"/>
        <v>3.1600000000000003E-2</v>
      </c>
      <c r="O190" s="26">
        <f t="shared" si="225"/>
        <v>1.0200000000000001E-2</v>
      </c>
      <c r="P190" s="26">
        <f t="shared" si="225"/>
        <v>0.2417</v>
      </c>
      <c r="Q190" s="26">
        <f t="shared" si="225"/>
        <v>2.41E-2</v>
      </c>
      <c r="R190" s="26">
        <f t="shared" si="225"/>
        <v>-0.22470000000000001</v>
      </c>
      <c r="S190" s="26">
        <f t="shared" si="225"/>
        <v>3.8600000000000002E-2</v>
      </c>
      <c r="T190" s="26">
        <f t="shared" si="225"/>
        <v>-1.7299999999999999E-2</v>
      </c>
      <c r="U190" s="26">
        <f t="shared" si="225"/>
        <v>5.8299999999999998E-2</v>
      </c>
      <c r="V190" s="26">
        <f t="shared" si="225"/>
        <v>4.4999999999999997E-3</v>
      </c>
      <c r="W190" s="26">
        <f t="shared" si="225"/>
        <v>0.63400000000000001</v>
      </c>
      <c r="X190" s="26">
        <f t="shared" si="225"/>
        <v>0</v>
      </c>
      <c r="Y190" s="26">
        <f t="shared" si="225"/>
        <v>2.76E-2</v>
      </c>
      <c r="Z190" s="26">
        <f t="shared" si="225"/>
        <v>-5.3E-3</v>
      </c>
      <c r="AA190" s="26">
        <f t="shared" si="225"/>
        <v>3.6799999999999999E-2</v>
      </c>
      <c r="AB190" s="26">
        <f t="shared" si="225"/>
        <v>1.7100000000000001E-2</v>
      </c>
      <c r="AC190" s="26">
        <f t="shared" si="225"/>
        <v>3.2899999999999999E-2</v>
      </c>
      <c r="AD190" s="26">
        <f t="shared" si="225"/>
        <v>6.9800000000000001E-2</v>
      </c>
      <c r="AE190" s="26">
        <f t="shared" si="225"/>
        <v>3.5200000000000002E-2</v>
      </c>
      <c r="AF190" s="26">
        <f t="shared" si="225"/>
        <v>0.10150000000000001</v>
      </c>
      <c r="AG190" s="26">
        <f t="shared" si="225"/>
        <v>-1.72E-2</v>
      </c>
      <c r="AH190" s="26">
        <f t="shared" si="225"/>
        <v>6.5199999999999994E-2</v>
      </c>
      <c r="AI190" s="26">
        <f t="shared" si="225"/>
        <v>3.5999999999999999E-3</v>
      </c>
      <c r="AJ190" s="26">
        <f t="shared" si="225"/>
        <v>-5.7799999999999997E-2</v>
      </c>
      <c r="AK190" s="26">
        <f t="shared" si="225"/>
        <v>3.78E-2</v>
      </c>
      <c r="AL190" s="26">
        <f t="shared" si="225"/>
        <v>3.2000000000000002E-3</v>
      </c>
      <c r="AM190" s="26">
        <f t="shared" si="225"/>
        <v>2.9399999999999999E-2</v>
      </c>
      <c r="AN190" s="26">
        <f t="shared" si="225"/>
        <v>3.7199999999999997E-2</v>
      </c>
      <c r="AO190" s="26">
        <f t="shared" si="225"/>
        <v>2.7400000000000001E-2</v>
      </c>
      <c r="AP190" s="26">
        <f t="shared" si="225"/>
        <v>4.0399999999999998E-2</v>
      </c>
      <c r="AQ190" s="26">
        <f t="shared" si="225"/>
        <v>7.1999999999999998E-3</v>
      </c>
      <c r="AR190" s="26">
        <f t="shared" si="225"/>
        <v>2.3599999999999999E-2</v>
      </c>
      <c r="AS190" s="26">
        <f t="shared" si="225"/>
        <v>2.1600000000000001E-2</v>
      </c>
      <c r="AT190" s="26">
        <f t="shared" si="225"/>
        <v>1.1299999999999999E-2</v>
      </c>
      <c r="AU190" s="26">
        <f t="shared" si="225"/>
        <v>2.2100000000000002E-2</v>
      </c>
      <c r="AV190" s="26">
        <f t="shared" si="225"/>
        <v>6.8099999999999994E-2</v>
      </c>
      <c r="AW190" s="26">
        <f t="shared" si="225"/>
        <v>4.07E-2</v>
      </c>
      <c r="AX190" s="26">
        <f t="shared" si="225"/>
        <v>0</v>
      </c>
      <c r="AY190" s="26">
        <f t="shared" si="225"/>
        <v>-7.0000000000000001E-3</v>
      </c>
      <c r="AZ190" s="26">
        <f t="shared" si="225"/>
        <v>3.0800000000000001E-2</v>
      </c>
      <c r="BA190" s="26">
        <f t="shared" si="225"/>
        <v>4.1000000000000002E-2</v>
      </c>
      <c r="BB190" s="26">
        <f t="shared" si="225"/>
        <v>6.4799999999999996E-2</v>
      </c>
      <c r="BC190" s="26">
        <f t="shared" si="225"/>
        <v>1.8599999999999998E-2</v>
      </c>
      <c r="BD190" s="26">
        <f t="shared" si="225"/>
        <v>3.5999999999999997E-2</v>
      </c>
      <c r="BE190" s="26">
        <f t="shared" si="225"/>
        <v>6.9999999999999999E-4</v>
      </c>
      <c r="BF190" s="26">
        <f t="shared" si="225"/>
        <v>3.8399999999999997E-2</v>
      </c>
      <c r="BG190" s="26">
        <f t="shared" si="225"/>
        <v>5.3400000000000003E-2</v>
      </c>
      <c r="BH190" s="26">
        <f t="shared" si="225"/>
        <v>3.3999999999999998E-3</v>
      </c>
      <c r="BI190" s="26">
        <f t="shared" si="225"/>
        <v>3.6900000000000002E-2</v>
      </c>
      <c r="BJ190" s="26">
        <f t="shared" si="225"/>
        <v>8.2000000000000007E-3</v>
      </c>
      <c r="BK190" s="26">
        <f t="shared" si="225"/>
        <v>9.0700000000000003E-2</v>
      </c>
      <c r="BL190" s="26">
        <f t="shared" si="225"/>
        <v>6.0499999999999998E-2</v>
      </c>
      <c r="BM190" s="26">
        <f t="shared" si="225"/>
        <v>6.4000000000000003E-3</v>
      </c>
      <c r="BN190" s="26">
        <f t="shared" si="225"/>
        <v>2.2200000000000001E-2</v>
      </c>
      <c r="BO190" s="26">
        <f t="shared" ref="BO190:DZ190" si="226">ROUND((BO99-BO18)/BO18,4)</f>
        <v>2.8199999999999999E-2</v>
      </c>
      <c r="BP190" s="26">
        <f t="shared" si="226"/>
        <v>6.1899999999999997E-2</v>
      </c>
      <c r="BQ190" s="26">
        <f t="shared" si="226"/>
        <v>2.47E-2</v>
      </c>
      <c r="BR190" s="26">
        <f t="shared" si="226"/>
        <v>2.0299999999999999E-2</v>
      </c>
      <c r="BS190" s="26">
        <f t="shared" si="226"/>
        <v>0.1019</v>
      </c>
      <c r="BT190" s="26">
        <f t="shared" si="226"/>
        <v>4.3900000000000002E-2</v>
      </c>
      <c r="BU190" s="26">
        <f t="shared" si="226"/>
        <v>5.8700000000000002E-2</v>
      </c>
      <c r="BV190" s="26">
        <f t="shared" si="226"/>
        <v>2.1499999999999998E-2</v>
      </c>
      <c r="BW190" s="26">
        <f t="shared" si="226"/>
        <v>3.7600000000000001E-2</v>
      </c>
      <c r="BX190" s="26">
        <f t="shared" si="226"/>
        <v>1.49E-2</v>
      </c>
      <c r="BY190" s="26">
        <f t="shared" si="226"/>
        <v>2.3400000000000001E-2</v>
      </c>
      <c r="BZ190" s="26">
        <f t="shared" si="226"/>
        <v>2.3E-3</v>
      </c>
      <c r="CA190" s="26">
        <f t="shared" si="226"/>
        <v>1.41E-2</v>
      </c>
      <c r="CB190" s="26">
        <f t="shared" si="226"/>
        <v>1.9199999999999998E-2</v>
      </c>
      <c r="CC190" s="26">
        <f t="shared" si="226"/>
        <v>1.7100000000000001E-2</v>
      </c>
      <c r="CD190" s="26">
        <f t="shared" si="226"/>
        <v>-1.78E-2</v>
      </c>
      <c r="CE190" s="26">
        <f t="shared" si="226"/>
        <v>-5.9999999999999995E-4</v>
      </c>
      <c r="CF190" s="26">
        <f t="shared" si="226"/>
        <v>3.3700000000000001E-2</v>
      </c>
      <c r="CG190" s="26">
        <f t="shared" si="226"/>
        <v>1.9E-2</v>
      </c>
      <c r="CH190" s="26">
        <f t="shared" si="226"/>
        <v>0.1053</v>
      </c>
      <c r="CI190" s="26">
        <f t="shared" si="226"/>
        <v>2.46E-2</v>
      </c>
      <c r="CJ190" s="26">
        <f t="shared" si="226"/>
        <v>6.8500000000000005E-2</v>
      </c>
      <c r="CK190" s="26">
        <f t="shared" si="226"/>
        <v>3.4500000000000003E-2</v>
      </c>
      <c r="CL190" s="26">
        <f t="shared" si="226"/>
        <v>3.3799999999999997E-2</v>
      </c>
      <c r="CM190" s="26">
        <f t="shared" si="226"/>
        <v>4.6300000000000001E-2</v>
      </c>
      <c r="CN190" s="26">
        <f t="shared" si="226"/>
        <v>4.19E-2</v>
      </c>
      <c r="CO190" s="26">
        <f t="shared" si="226"/>
        <v>2.3E-2</v>
      </c>
      <c r="CP190" s="26">
        <f t="shared" si="226"/>
        <v>2.8000000000000001E-2</v>
      </c>
      <c r="CQ190" s="26">
        <f t="shared" si="226"/>
        <v>-2E-3</v>
      </c>
      <c r="CR190" s="26">
        <f t="shared" si="226"/>
        <v>5.3699999999999998E-2</v>
      </c>
      <c r="CS190" s="26">
        <f t="shared" si="226"/>
        <v>1.9099999999999999E-2</v>
      </c>
      <c r="CT190" s="26">
        <f t="shared" si="226"/>
        <v>6.0499999999999998E-2</v>
      </c>
      <c r="CU190" s="26">
        <f t="shared" si="226"/>
        <v>-3.6400000000000002E-2</v>
      </c>
      <c r="CV190" s="26">
        <f t="shared" si="226"/>
        <v>0</v>
      </c>
      <c r="CW190" s="26">
        <f t="shared" si="226"/>
        <v>8.4400000000000003E-2</v>
      </c>
      <c r="CX190" s="26">
        <f t="shared" si="226"/>
        <v>3.9600000000000003E-2</v>
      </c>
      <c r="CY190" s="26">
        <f t="shared" si="226"/>
        <v>0</v>
      </c>
      <c r="CZ190" s="26">
        <f t="shared" si="226"/>
        <v>3.2000000000000001E-2</v>
      </c>
      <c r="DA190" s="26">
        <f t="shared" si="226"/>
        <v>8.3400000000000002E-2</v>
      </c>
      <c r="DB190" s="26">
        <f t="shared" si="226"/>
        <v>1.9099999999999999E-2</v>
      </c>
      <c r="DC190" s="26">
        <f t="shared" si="226"/>
        <v>2.07E-2</v>
      </c>
      <c r="DD190" s="26">
        <f t="shared" si="226"/>
        <v>1.11E-2</v>
      </c>
      <c r="DE190" s="26">
        <f t="shared" si="226"/>
        <v>-1.6400000000000001E-2</v>
      </c>
      <c r="DF190" s="26">
        <f t="shared" si="226"/>
        <v>1.9099999999999999E-2</v>
      </c>
      <c r="DG190" s="26">
        <f t="shared" si="226"/>
        <v>-7.4999999999999997E-3</v>
      </c>
      <c r="DH190" s="26">
        <f t="shared" si="226"/>
        <v>1.6799999999999999E-2</v>
      </c>
      <c r="DI190" s="26">
        <f t="shared" si="226"/>
        <v>2.4199999999999999E-2</v>
      </c>
      <c r="DJ190" s="26">
        <f t="shared" si="226"/>
        <v>5.4999999999999997E-3</v>
      </c>
      <c r="DK190" s="26">
        <f t="shared" si="226"/>
        <v>5.2499999999999998E-2</v>
      </c>
      <c r="DL190" s="26">
        <f t="shared" si="226"/>
        <v>2.23E-2</v>
      </c>
      <c r="DM190" s="26">
        <f t="shared" si="226"/>
        <v>-2.5999999999999999E-3</v>
      </c>
      <c r="DN190" s="26">
        <f t="shared" si="226"/>
        <v>2.3900000000000001E-2</v>
      </c>
      <c r="DO190" s="26">
        <f t="shared" si="226"/>
        <v>4.6100000000000002E-2</v>
      </c>
      <c r="DP190" s="26">
        <f t="shared" si="226"/>
        <v>-1.8599999999999998E-2</v>
      </c>
      <c r="DQ190" s="26">
        <f t="shared" si="226"/>
        <v>7.8899999999999998E-2</v>
      </c>
      <c r="DR190" s="26">
        <f t="shared" si="226"/>
        <v>3.9699999999999999E-2</v>
      </c>
      <c r="DS190" s="26">
        <f t="shared" si="226"/>
        <v>2.93E-2</v>
      </c>
      <c r="DT190" s="26">
        <f t="shared" si="226"/>
        <v>0.21629999999999999</v>
      </c>
      <c r="DU190" s="26">
        <f t="shared" si="226"/>
        <v>6.4000000000000003E-3</v>
      </c>
      <c r="DV190" s="26">
        <f t="shared" si="226"/>
        <v>6.2100000000000002E-2</v>
      </c>
      <c r="DW190" s="26">
        <f t="shared" si="226"/>
        <v>7.6E-3</v>
      </c>
      <c r="DX190" s="26">
        <f t="shared" si="226"/>
        <v>3.5999999999999999E-3</v>
      </c>
      <c r="DY190" s="26">
        <f t="shared" si="226"/>
        <v>1.3599999999999999E-2</v>
      </c>
      <c r="DZ190" s="26">
        <f t="shared" si="226"/>
        <v>-6.4999999999999997E-3</v>
      </c>
      <c r="EA190" s="26">
        <f t="shared" ref="EA190:FX190" si="227">ROUND((EA99-EA18)/EA18,4)</f>
        <v>4.0000000000000001E-3</v>
      </c>
      <c r="EB190" s="26">
        <f t="shared" si="227"/>
        <v>3.95E-2</v>
      </c>
      <c r="EC190" s="26">
        <f t="shared" si="227"/>
        <v>7.4999999999999997E-3</v>
      </c>
      <c r="ED190" s="26">
        <f t="shared" si="227"/>
        <v>1.8499999999999999E-2</v>
      </c>
      <c r="EE190" s="26">
        <f t="shared" si="227"/>
        <v>8.2000000000000007E-3</v>
      </c>
      <c r="EF190" s="26">
        <f t="shared" si="227"/>
        <v>3.3000000000000002E-2</v>
      </c>
      <c r="EG190" s="26">
        <f t="shared" si="227"/>
        <v>2.4400000000000002E-2</v>
      </c>
      <c r="EH190" s="26">
        <f t="shared" si="227"/>
        <v>2.6200000000000001E-2</v>
      </c>
      <c r="EI190" s="26">
        <f t="shared" si="227"/>
        <v>1.3100000000000001E-2</v>
      </c>
      <c r="EJ190" s="26">
        <f t="shared" si="227"/>
        <v>7.3099999999999998E-2</v>
      </c>
      <c r="EK190" s="26">
        <f t="shared" si="227"/>
        <v>3.0099999999999998E-2</v>
      </c>
      <c r="EL190" s="26">
        <f t="shared" si="227"/>
        <v>1.47E-2</v>
      </c>
      <c r="EM190" s="26">
        <f t="shared" si="227"/>
        <v>3.1899999999999998E-2</v>
      </c>
      <c r="EN190" s="26">
        <f t="shared" si="227"/>
        <v>2.41E-2</v>
      </c>
      <c r="EO190" s="26">
        <f t="shared" si="227"/>
        <v>-5.8999999999999999E-3</v>
      </c>
      <c r="EP190" s="26">
        <f t="shared" si="227"/>
        <v>1.6799999999999999E-2</v>
      </c>
      <c r="EQ190" s="26">
        <f t="shared" si="227"/>
        <v>2.4899999999999999E-2</v>
      </c>
      <c r="ER190" s="26">
        <f t="shared" si="227"/>
        <v>-1.6899999999999998E-2</v>
      </c>
      <c r="ES190" s="26">
        <f t="shared" si="227"/>
        <v>0.1905</v>
      </c>
      <c r="ET190" s="26">
        <f t="shared" si="227"/>
        <v>2.9499999999999998E-2</v>
      </c>
      <c r="EU190" s="26">
        <f t="shared" si="227"/>
        <v>-1.3299999999999999E-2</v>
      </c>
      <c r="EV190" s="26">
        <f t="shared" si="227"/>
        <v>0.22539999999999999</v>
      </c>
      <c r="EW190" s="26">
        <f t="shared" si="227"/>
        <v>9.7999999999999997E-3</v>
      </c>
      <c r="EX190" s="26">
        <f t="shared" si="227"/>
        <v>-5.0299999999999997E-2</v>
      </c>
      <c r="EY190" s="26">
        <f t="shared" si="227"/>
        <v>0.5756</v>
      </c>
      <c r="EZ190" s="26">
        <f t="shared" si="227"/>
        <v>6.5299999999999997E-2</v>
      </c>
      <c r="FA190" s="26">
        <f t="shared" si="227"/>
        <v>3.3399999999999999E-2</v>
      </c>
      <c r="FB190" s="26">
        <f t="shared" si="227"/>
        <v>-1.6999999999999999E-3</v>
      </c>
      <c r="FC190" s="26">
        <f t="shared" si="227"/>
        <v>6.4999999999999997E-3</v>
      </c>
      <c r="FD190" s="26">
        <f t="shared" si="227"/>
        <v>6.0299999999999999E-2</v>
      </c>
      <c r="FE190" s="26">
        <f t="shared" si="227"/>
        <v>1.3299999999999999E-2</v>
      </c>
      <c r="FF190" s="26">
        <f t="shared" si="227"/>
        <v>-3.0999999999999999E-3</v>
      </c>
      <c r="FG190" s="26">
        <f t="shared" si="227"/>
        <v>8.8400000000000006E-2</v>
      </c>
      <c r="FH190" s="26">
        <f t="shared" si="227"/>
        <v>2.35E-2</v>
      </c>
      <c r="FI190" s="26">
        <f t="shared" si="227"/>
        <v>2.5600000000000001E-2</v>
      </c>
      <c r="FJ190" s="26">
        <f t="shared" si="227"/>
        <v>6.3600000000000004E-2</v>
      </c>
      <c r="FK190" s="26">
        <f t="shared" si="227"/>
        <v>9.1999999999999998E-2</v>
      </c>
      <c r="FL190" s="26">
        <f t="shared" si="227"/>
        <v>0.1084</v>
      </c>
      <c r="FM190" s="26">
        <f t="shared" si="227"/>
        <v>2.76E-2</v>
      </c>
      <c r="FN190" s="26">
        <f t="shared" si="227"/>
        <v>3.0800000000000001E-2</v>
      </c>
      <c r="FO190" s="26">
        <f t="shared" si="227"/>
        <v>3.0200000000000001E-2</v>
      </c>
      <c r="FP190" s="26">
        <f t="shared" si="227"/>
        <v>5.1000000000000004E-3</v>
      </c>
      <c r="FQ190" s="26">
        <f t="shared" si="227"/>
        <v>4.1200000000000001E-2</v>
      </c>
      <c r="FR190" s="26">
        <f t="shared" si="227"/>
        <v>6.8699999999999997E-2</v>
      </c>
      <c r="FS190" s="26">
        <f t="shared" si="227"/>
        <v>0.1123</v>
      </c>
      <c r="FT190" s="26">
        <f t="shared" si="227"/>
        <v>-6.4000000000000003E-3</v>
      </c>
      <c r="FU190" s="26">
        <f t="shared" si="227"/>
        <v>8.3799999999999999E-2</v>
      </c>
      <c r="FV190" s="26">
        <f t="shared" si="227"/>
        <v>8.2500000000000004E-2</v>
      </c>
      <c r="FW190" s="26">
        <f t="shared" si="227"/>
        <v>1.06E-2</v>
      </c>
      <c r="FX190" s="26">
        <f t="shared" si="227"/>
        <v>-1.9E-2</v>
      </c>
      <c r="FY190" s="41"/>
      <c r="FZ190" s="55"/>
      <c r="GA190" s="55"/>
      <c r="GB190" s="55"/>
      <c r="GC190" s="55"/>
      <c r="GD190" s="55"/>
      <c r="GE190" s="6"/>
    </row>
    <row r="191" spans="1:187" x14ac:dyDescent="0.2">
      <c r="A191" s="6"/>
      <c r="B191" s="13" t="s">
        <v>715</v>
      </c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41"/>
      <c r="FG191" s="41"/>
      <c r="FH191" s="41"/>
      <c r="FI191" s="4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41"/>
      <c r="FU191" s="41"/>
      <c r="FV191" s="41"/>
      <c r="FW191" s="41"/>
      <c r="FX191" s="41"/>
      <c r="FY191" s="44"/>
      <c r="FZ191" s="55"/>
      <c r="GA191" s="55"/>
      <c r="GB191" s="55"/>
      <c r="GC191" s="55"/>
      <c r="GD191" s="55"/>
      <c r="GE191" s="9"/>
    </row>
    <row r="192" spans="1:187" x14ac:dyDescent="0.2">
      <c r="A192" s="8" t="s">
        <v>716</v>
      </c>
      <c r="B192" s="13" t="s">
        <v>717</v>
      </c>
      <c r="C192" s="41">
        <f t="shared" ref="C192:BN192" si="228">ROUND((C188)*(1+C189+C190),2)</f>
        <v>80398850.069999993</v>
      </c>
      <c r="D192" s="41">
        <f t="shared" si="228"/>
        <v>380333254.70999998</v>
      </c>
      <c r="E192" s="41">
        <f t="shared" si="228"/>
        <v>72618697.150000006</v>
      </c>
      <c r="F192" s="41">
        <f t="shared" si="228"/>
        <v>172094226.03999999</v>
      </c>
      <c r="G192" s="41">
        <f t="shared" si="228"/>
        <v>10239907.869999999</v>
      </c>
      <c r="H192" s="41">
        <f t="shared" si="228"/>
        <v>9733012.9700000007</v>
      </c>
      <c r="I192" s="41">
        <f t="shared" si="228"/>
        <v>96154014.519999996</v>
      </c>
      <c r="J192" s="41">
        <f t="shared" si="228"/>
        <v>21638133.640000001</v>
      </c>
      <c r="K192" s="41">
        <f t="shared" si="228"/>
        <v>3524255.77</v>
      </c>
      <c r="L192" s="41">
        <f t="shared" si="228"/>
        <v>24797933.57</v>
      </c>
      <c r="M192" s="41">
        <f t="shared" si="228"/>
        <v>14557814.630000001</v>
      </c>
      <c r="N192" s="41">
        <f t="shared" si="228"/>
        <v>496073292.70999998</v>
      </c>
      <c r="O192" s="41">
        <f t="shared" si="228"/>
        <v>130116902.48999999</v>
      </c>
      <c r="P192" s="41">
        <f t="shared" si="228"/>
        <v>3600815.93</v>
      </c>
      <c r="Q192" s="41">
        <f t="shared" si="228"/>
        <v>386884404.62</v>
      </c>
      <c r="R192" s="41">
        <f t="shared" si="228"/>
        <v>18871585.870000001</v>
      </c>
      <c r="S192" s="41">
        <f t="shared" si="228"/>
        <v>15837141.18</v>
      </c>
      <c r="T192" s="41">
        <f t="shared" si="228"/>
        <v>2333545.2000000002</v>
      </c>
      <c r="U192" s="41">
        <f t="shared" si="228"/>
        <v>1028622.41</v>
      </c>
      <c r="V192" s="41">
        <f t="shared" si="228"/>
        <v>3475819.38</v>
      </c>
      <c r="W192" s="41">
        <f t="shared" si="228"/>
        <v>1512938.48</v>
      </c>
      <c r="X192" s="41">
        <f t="shared" si="228"/>
        <v>924031.51</v>
      </c>
      <c r="Y192" s="41">
        <f t="shared" si="228"/>
        <v>21823378.75</v>
      </c>
      <c r="Z192" s="41">
        <f t="shared" si="228"/>
        <v>3073222.65</v>
      </c>
      <c r="AA192" s="41">
        <f t="shared" si="228"/>
        <v>278481731.77999997</v>
      </c>
      <c r="AB192" s="41">
        <f t="shared" si="228"/>
        <v>274662546.22000003</v>
      </c>
      <c r="AC192" s="41">
        <f t="shared" si="228"/>
        <v>9578095.6099999994</v>
      </c>
      <c r="AD192" s="41">
        <f t="shared" si="228"/>
        <v>12386945.82</v>
      </c>
      <c r="AE192" s="41">
        <f t="shared" si="228"/>
        <v>1810799</v>
      </c>
      <c r="AF192" s="41">
        <f t="shared" si="228"/>
        <v>2872089.13</v>
      </c>
      <c r="AG192" s="41">
        <f t="shared" si="228"/>
        <v>7401841.9500000002</v>
      </c>
      <c r="AH192" s="41">
        <f t="shared" si="228"/>
        <v>10014825.1</v>
      </c>
      <c r="AI192" s="41">
        <f t="shared" si="228"/>
        <v>4017696.96</v>
      </c>
      <c r="AJ192" s="41">
        <f t="shared" si="228"/>
        <v>2704327.23</v>
      </c>
      <c r="AK192" s="41">
        <f t="shared" si="228"/>
        <v>3211759.74</v>
      </c>
      <c r="AL192" s="41">
        <f t="shared" si="228"/>
        <v>3516977.38</v>
      </c>
      <c r="AM192" s="41">
        <f t="shared" si="228"/>
        <v>4675201.01</v>
      </c>
      <c r="AN192" s="41">
        <f t="shared" si="228"/>
        <v>4264728.79</v>
      </c>
      <c r="AO192" s="41">
        <f t="shared" si="228"/>
        <v>42445126</v>
      </c>
      <c r="AP192" s="41">
        <f t="shared" si="228"/>
        <v>861982054</v>
      </c>
      <c r="AQ192" s="41">
        <f t="shared" si="228"/>
        <v>3336016.57</v>
      </c>
      <c r="AR192" s="41">
        <f t="shared" si="228"/>
        <v>582629535.14999998</v>
      </c>
      <c r="AS192" s="41">
        <f t="shared" si="228"/>
        <v>66886393.969999999</v>
      </c>
      <c r="AT192" s="41">
        <f t="shared" si="228"/>
        <v>20910428.23</v>
      </c>
      <c r="AU192" s="41">
        <f t="shared" si="228"/>
        <v>3522168.22</v>
      </c>
      <c r="AV192" s="41">
        <f t="shared" si="228"/>
        <v>4048339.86</v>
      </c>
      <c r="AW192" s="41">
        <f t="shared" si="228"/>
        <v>3362819.18</v>
      </c>
      <c r="AX192" s="41">
        <f t="shared" si="228"/>
        <v>1013540.08</v>
      </c>
      <c r="AY192" s="41">
        <f t="shared" si="228"/>
        <v>4802841.76</v>
      </c>
      <c r="AZ192" s="41">
        <f t="shared" si="228"/>
        <v>109762128.13</v>
      </c>
      <c r="BA192" s="41">
        <f t="shared" si="228"/>
        <v>81407354.200000003</v>
      </c>
      <c r="BB192" s="41">
        <f t="shared" si="228"/>
        <v>72043808.909999996</v>
      </c>
      <c r="BC192" s="41">
        <f t="shared" si="228"/>
        <v>275331510.85000002</v>
      </c>
      <c r="BD192" s="41">
        <f t="shared" si="228"/>
        <v>44881374.259999998</v>
      </c>
      <c r="BE192" s="41">
        <f t="shared" si="228"/>
        <v>13320280.039999999</v>
      </c>
      <c r="BF192" s="41">
        <f t="shared" si="228"/>
        <v>221889259.97</v>
      </c>
      <c r="BG192" s="41">
        <f t="shared" si="228"/>
        <v>10394494.83</v>
      </c>
      <c r="BH192" s="41">
        <f t="shared" si="228"/>
        <v>6223937.7300000004</v>
      </c>
      <c r="BI192" s="41">
        <f t="shared" si="228"/>
        <v>3517816.34</v>
      </c>
      <c r="BJ192" s="41">
        <f t="shared" si="228"/>
        <v>56576874.07</v>
      </c>
      <c r="BK192" s="41">
        <f t="shared" si="228"/>
        <v>224411873.44999999</v>
      </c>
      <c r="BL192" s="41">
        <f t="shared" si="228"/>
        <v>3130454.98</v>
      </c>
      <c r="BM192" s="41">
        <f t="shared" si="228"/>
        <v>3614819.94</v>
      </c>
      <c r="BN192" s="41">
        <f t="shared" si="228"/>
        <v>32326810.989999998</v>
      </c>
      <c r="BO192" s="41">
        <f t="shared" ref="BO192:DZ192" si="229">ROUND((BO188)*(1+BO189+BO190),2)</f>
        <v>12467176.34</v>
      </c>
      <c r="BP192" s="41">
        <f t="shared" si="229"/>
        <v>3178698.04</v>
      </c>
      <c r="BQ192" s="41">
        <f t="shared" si="229"/>
        <v>59231114.159999996</v>
      </c>
      <c r="BR192" s="41">
        <f t="shared" si="229"/>
        <v>42618678.289999999</v>
      </c>
      <c r="BS192" s="41">
        <f t="shared" si="229"/>
        <v>12296993.470000001</v>
      </c>
      <c r="BT192" s="41">
        <f t="shared" si="229"/>
        <v>4985657.6100000003</v>
      </c>
      <c r="BU192" s="41">
        <f t="shared" si="229"/>
        <v>4957895.8899999997</v>
      </c>
      <c r="BV192" s="41">
        <f t="shared" si="229"/>
        <v>12245741.24</v>
      </c>
      <c r="BW192" s="41">
        <f t="shared" si="229"/>
        <v>18633083.399999999</v>
      </c>
      <c r="BX192" s="41">
        <f t="shared" si="229"/>
        <v>1653730.74</v>
      </c>
      <c r="BY192" s="41">
        <f t="shared" si="229"/>
        <v>5332178.6900000004</v>
      </c>
      <c r="BZ192" s="41">
        <f t="shared" si="229"/>
        <v>2945427.57</v>
      </c>
      <c r="CA192" s="41">
        <f t="shared" si="229"/>
        <v>2728161.15</v>
      </c>
      <c r="CB192" s="41">
        <f t="shared" si="229"/>
        <v>739045366.42999995</v>
      </c>
      <c r="CC192" s="41">
        <f t="shared" si="229"/>
        <v>2590220.79</v>
      </c>
      <c r="CD192" s="41">
        <f t="shared" si="229"/>
        <v>994094.88</v>
      </c>
      <c r="CE192" s="41">
        <f t="shared" si="229"/>
        <v>2434168.41</v>
      </c>
      <c r="CF192" s="41">
        <f t="shared" si="229"/>
        <v>1913568.16</v>
      </c>
      <c r="CG192" s="41">
        <f t="shared" si="229"/>
        <v>2987836.01</v>
      </c>
      <c r="CH192" s="41">
        <f t="shared" si="229"/>
        <v>1989649.93</v>
      </c>
      <c r="CI192" s="41">
        <f t="shared" si="229"/>
        <v>6987936.6699999999</v>
      </c>
      <c r="CJ192" s="41">
        <f t="shared" si="229"/>
        <v>9976142.7200000007</v>
      </c>
      <c r="CK192" s="41">
        <f t="shared" si="229"/>
        <v>52581280.189999998</v>
      </c>
      <c r="CL192" s="41">
        <f t="shared" si="229"/>
        <v>13271327.699999999</v>
      </c>
      <c r="CM192" s="41">
        <f t="shared" si="229"/>
        <v>9028725.5399999991</v>
      </c>
      <c r="CN192" s="41">
        <f t="shared" si="229"/>
        <v>275194086.39999998</v>
      </c>
      <c r="CO192" s="41">
        <f t="shared" si="229"/>
        <v>134839941.66999999</v>
      </c>
      <c r="CP192" s="41">
        <f t="shared" si="229"/>
        <v>10417627.050000001</v>
      </c>
      <c r="CQ192" s="41">
        <f t="shared" si="229"/>
        <v>9918688.7400000002</v>
      </c>
      <c r="CR192" s="41">
        <f t="shared" si="229"/>
        <v>2885525.49</v>
      </c>
      <c r="CS192" s="41">
        <f t="shared" si="229"/>
        <v>4113831.11</v>
      </c>
      <c r="CT192" s="41">
        <f t="shared" si="229"/>
        <v>1983274.75</v>
      </c>
      <c r="CU192" s="41">
        <f t="shared" si="229"/>
        <v>3808518.09</v>
      </c>
      <c r="CV192" s="41">
        <f t="shared" si="229"/>
        <v>880549.48</v>
      </c>
      <c r="CW192" s="41">
        <f t="shared" si="229"/>
        <v>2988138.85</v>
      </c>
      <c r="CX192" s="41">
        <f t="shared" si="229"/>
        <v>5053720.71</v>
      </c>
      <c r="CY192" s="41">
        <f t="shared" si="229"/>
        <v>946566.36</v>
      </c>
      <c r="CZ192" s="41">
        <f t="shared" si="229"/>
        <v>19376996.780000001</v>
      </c>
      <c r="DA192" s="41">
        <f t="shared" si="229"/>
        <v>2954657.97</v>
      </c>
      <c r="DB192" s="41">
        <f t="shared" si="229"/>
        <v>3723523.83</v>
      </c>
      <c r="DC192" s="41">
        <f t="shared" si="229"/>
        <v>2509474.9900000002</v>
      </c>
      <c r="DD192" s="41">
        <f t="shared" si="229"/>
        <v>2555625.62</v>
      </c>
      <c r="DE192" s="41">
        <f t="shared" si="229"/>
        <v>4433771.84</v>
      </c>
      <c r="DF192" s="41">
        <f t="shared" si="229"/>
        <v>193804352.5</v>
      </c>
      <c r="DG192" s="41">
        <f t="shared" si="229"/>
        <v>1667247.79</v>
      </c>
      <c r="DH192" s="41">
        <f t="shared" si="229"/>
        <v>18580935.989999998</v>
      </c>
      <c r="DI192" s="41">
        <f t="shared" si="229"/>
        <v>24467526.219999999</v>
      </c>
      <c r="DJ192" s="41">
        <f t="shared" si="229"/>
        <v>6774268.1799999997</v>
      </c>
      <c r="DK192" s="41">
        <f t="shared" si="229"/>
        <v>4897325.75</v>
      </c>
      <c r="DL192" s="41">
        <f t="shared" si="229"/>
        <v>54641333.619999997</v>
      </c>
      <c r="DM192" s="41">
        <f t="shared" si="229"/>
        <v>3849396.32</v>
      </c>
      <c r="DN192" s="41">
        <f t="shared" si="229"/>
        <v>14040244.029999999</v>
      </c>
      <c r="DO192" s="41">
        <f t="shared" si="229"/>
        <v>30581413.949999999</v>
      </c>
      <c r="DP192" s="41">
        <f t="shared" si="229"/>
        <v>3010195.74</v>
      </c>
      <c r="DQ192" s="41">
        <f t="shared" si="229"/>
        <v>6767587.8399999999</v>
      </c>
      <c r="DR192" s="41">
        <f t="shared" si="229"/>
        <v>14096473.460000001</v>
      </c>
      <c r="DS192" s="41">
        <f t="shared" si="229"/>
        <v>8226289.6900000004</v>
      </c>
      <c r="DT192" s="41">
        <f t="shared" si="229"/>
        <v>2838674.3</v>
      </c>
      <c r="DU192" s="41">
        <f t="shared" si="229"/>
        <v>4286778.6500000004</v>
      </c>
      <c r="DV192" s="41">
        <f t="shared" si="229"/>
        <v>3161057.42</v>
      </c>
      <c r="DW192" s="41">
        <f t="shared" si="229"/>
        <v>4033217.91</v>
      </c>
      <c r="DX192" s="41">
        <f t="shared" si="229"/>
        <v>2933789.38</v>
      </c>
      <c r="DY192" s="41">
        <f t="shared" si="229"/>
        <v>4264846.9000000004</v>
      </c>
      <c r="DZ192" s="41">
        <f t="shared" si="229"/>
        <v>8777727.7899999991</v>
      </c>
      <c r="EA192" s="41">
        <f t="shared" ref="EA192:FX192" si="230">ROUND((EA188)*(1+EA189+EA190),2)</f>
        <v>6603456.4900000002</v>
      </c>
      <c r="EB192" s="41">
        <f t="shared" si="230"/>
        <v>5892205.8399999999</v>
      </c>
      <c r="EC192" s="41">
        <f t="shared" si="230"/>
        <v>3620108.39</v>
      </c>
      <c r="ED192" s="41">
        <f t="shared" si="230"/>
        <v>19897404.559999999</v>
      </c>
      <c r="EE192" s="41">
        <f t="shared" si="230"/>
        <v>2847210.35</v>
      </c>
      <c r="EF192" s="41">
        <f t="shared" si="230"/>
        <v>14093155.060000001</v>
      </c>
      <c r="EG192" s="41">
        <f t="shared" si="230"/>
        <v>3422440.11</v>
      </c>
      <c r="EH192" s="41">
        <f t="shared" si="230"/>
        <v>3086962.03</v>
      </c>
      <c r="EI192" s="41">
        <f t="shared" si="230"/>
        <v>156654911.03999999</v>
      </c>
      <c r="EJ192" s="41">
        <f t="shared" si="230"/>
        <v>88999705.469999999</v>
      </c>
      <c r="EK192" s="41">
        <f t="shared" si="230"/>
        <v>6824874.2000000002</v>
      </c>
      <c r="EL192" s="41">
        <f t="shared" si="230"/>
        <v>4700809.17</v>
      </c>
      <c r="EM192" s="41">
        <f t="shared" si="230"/>
        <v>4619773.9400000004</v>
      </c>
      <c r="EN192" s="41">
        <f t="shared" si="230"/>
        <v>10464798.91</v>
      </c>
      <c r="EO192" s="41">
        <f t="shared" si="230"/>
        <v>4107595.17</v>
      </c>
      <c r="EP192" s="41">
        <f t="shared" si="230"/>
        <v>4668622.57</v>
      </c>
      <c r="EQ192" s="41">
        <f t="shared" si="230"/>
        <v>25463416.289999999</v>
      </c>
      <c r="ER192" s="41">
        <f t="shared" si="230"/>
        <v>4107837.38</v>
      </c>
      <c r="ES192" s="41">
        <f t="shared" si="230"/>
        <v>2574125.08</v>
      </c>
      <c r="ET192" s="41">
        <f t="shared" si="230"/>
        <v>3601628.24</v>
      </c>
      <c r="EU192" s="41">
        <f t="shared" si="230"/>
        <v>6588912.7599999998</v>
      </c>
      <c r="EV192" s="41">
        <f t="shared" si="230"/>
        <v>1577480.83</v>
      </c>
      <c r="EW192" s="41">
        <f t="shared" si="230"/>
        <v>11170871.9</v>
      </c>
      <c r="EX192" s="41">
        <f t="shared" si="230"/>
        <v>3173310.03</v>
      </c>
      <c r="EY192" s="41">
        <f t="shared" si="230"/>
        <v>7381468.3099999996</v>
      </c>
      <c r="EZ192" s="41">
        <f t="shared" si="230"/>
        <v>2402499.34</v>
      </c>
      <c r="FA192" s="41">
        <f t="shared" si="230"/>
        <v>33269890.129999999</v>
      </c>
      <c r="FB192" s="41">
        <f t="shared" si="230"/>
        <v>4149955.57</v>
      </c>
      <c r="FC192" s="41">
        <f t="shared" si="230"/>
        <v>20325082.48</v>
      </c>
      <c r="FD192" s="41">
        <f t="shared" si="230"/>
        <v>4398851.6100000003</v>
      </c>
      <c r="FE192" s="41">
        <f t="shared" si="230"/>
        <v>1880264.59</v>
      </c>
      <c r="FF192" s="41">
        <f t="shared" si="230"/>
        <v>3145369.09</v>
      </c>
      <c r="FG192" s="41">
        <f t="shared" si="230"/>
        <v>2199652.5099999998</v>
      </c>
      <c r="FH192" s="41">
        <f t="shared" si="230"/>
        <v>1709415.86</v>
      </c>
      <c r="FI192" s="41">
        <f t="shared" si="230"/>
        <v>17143096.920000002</v>
      </c>
      <c r="FJ192" s="41">
        <f t="shared" si="230"/>
        <v>17812647.370000001</v>
      </c>
      <c r="FK192" s="41">
        <f t="shared" si="230"/>
        <v>22387764.379999999</v>
      </c>
      <c r="FL192" s="41">
        <f t="shared" si="230"/>
        <v>61706536.289999999</v>
      </c>
      <c r="FM192" s="41">
        <f t="shared" si="230"/>
        <v>33782114.090000004</v>
      </c>
      <c r="FN192" s="41">
        <f t="shared" si="230"/>
        <v>201042178.05000001</v>
      </c>
      <c r="FO192" s="41">
        <f t="shared" si="230"/>
        <v>10733949.51</v>
      </c>
      <c r="FP192" s="41">
        <f t="shared" si="230"/>
        <v>21803361.27</v>
      </c>
      <c r="FQ192" s="41">
        <f t="shared" si="230"/>
        <v>9066047.7599999998</v>
      </c>
      <c r="FR192" s="41">
        <f t="shared" si="230"/>
        <v>2792773.75</v>
      </c>
      <c r="FS192" s="41">
        <f t="shared" si="230"/>
        <v>3163876.24</v>
      </c>
      <c r="FT192" s="41">
        <f t="shared" si="230"/>
        <v>1464792.18</v>
      </c>
      <c r="FU192" s="41">
        <f t="shared" si="230"/>
        <v>8748192.1199999992</v>
      </c>
      <c r="FV192" s="41">
        <f t="shared" si="230"/>
        <v>7141183.9199999999</v>
      </c>
      <c r="FW192" s="41">
        <f t="shared" si="230"/>
        <v>2988534.44</v>
      </c>
      <c r="FX192" s="41">
        <f t="shared" si="230"/>
        <v>1193905.58</v>
      </c>
      <c r="FY192" s="26"/>
      <c r="FZ192" s="55">
        <f>SUM(C192:FX192)</f>
        <v>8178972505.8999949</v>
      </c>
      <c r="GA192" s="55"/>
      <c r="GB192" s="55"/>
      <c r="GC192" s="55"/>
      <c r="GD192" s="55"/>
      <c r="GE192" s="9"/>
    </row>
    <row r="193" spans="1:187" x14ac:dyDescent="0.2">
      <c r="A193" s="6"/>
      <c r="B193" s="13" t="s">
        <v>718</v>
      </c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41"/>
      <c r="FG193" s="41"/>
      <c r="FH193" s="41"/>
      <c r="FI193" s="4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41"/>
      <c r="FU193" s="41"/>
      <c r="FV193" s="41"/>
      <c r="FW193" s="41"/>
      <c r="FX193" s="41"/>
      <c r="FY193" s="41"/>
      <c r="FZ193" s="55"/>
      <c r="GA193" s="55"/>
      <c r="GB193" s="55"/>
      <c r="GC193" s="61"/>
      <c r="GD193" s="61"/>
      <c r="GE193" s="65"/>
    </row>
    <row r="194" spans="1:187" x14ac:dyDescent="0.2">
      <c r="A194" s="6"/>
      <c r="B194" s="13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41"/>
      <c r="FF194" s="41"/>
      <c r="FG194" s="41"/>
      <c r="FH194" s="41"/>
      <c r="FI194" s="41"/>
      <c r="FJ194" s="41"/>
      <c r="FK194" s="41"/>
      <c r="FL194" s="41"/>
      <c r="FM194" s="41"/>
      <c r="FN194" s="41"/>
      <c r="FO194" s="41"/>
      <c r="FP194" s="41"/>
      <c r="FQ194" s="41"/>
      <c r="FR194" s="41"/>
      <c r="FS194" s="41"/>
      <c r="FT194" s="41"/>
      <c r="FU194" s="41"/>
      <c r="FV194" s="41"/>
      <c r="FW194" s="41"/>
      <c r="FX194" s="41"/>
      <c r="FY194" s="41"/>
      <c r="FZ194" s="55"/>
      <c r="GA194" s="55"/>
      <c r="GB194" s="55"/>
      <c r="GC194" s="55"/>
      <c r="GD194" s="55"/>
      <c r="GE194" s="9"/>
    </row>
    <row r="195" spans="1:187" ht="15.75" x14ac:dyDescent="0.25">
      <c r="A195" s="6"/>
      <c r="B195" s="39" t="s">
        <v>719</v>
      </c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41"/>
      <c r="FG195" s="41"/>
      <c r="FH195" s="41"/>
      <c r="FI195" s="4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41"/>
      <c r="FU195" s="41"/>
      <c r="FV195" s="41"/>
      <c r="FW195" s="41"/>
      <c r="FX195" s="41"/>
      <c r="FY195" s="41"/>
      <c r="FZ195" s="55"/>
      <c r="GA195" s="55"/>
      <c r="GB195" s="55"/>
      <c r="GC195" s="55"/>
      <c r="GD195" s="55"/>
      <c r="GE195" s="9"/>
    </row>
    <row r="196" spans="1:187" x14ac:dyDescent="0.2">
      <c r="A196" s="8" t="s">
        <v>720</v>
      </c>
      <c r="B196" s="13" t="s">
        <v>721</v>
      </c>
      <c r="C196" s="41">
        <f t="shared" ref="C196:BN196" si="231">(C35)</f>
        <v>8673.7900000000009</v>
      </c>
      <c r="D196" s="41">
        <f t="shared" si="231"/>
        <v>8673.7900000000009</v>
      </c>
      <c r="E196" s="41">
        <f t="shared" si="231"/>
        <v>8673.7900000000009</v>
      </c>
      <c r="F196" s="41">
        <f t="shared" si="231"/>
        <v>8673.7900000000009</v>
      </c>
      <c r="G196" s="41">
        <f t="shared" si="231"/>
        <v>8673.7900000000009</v>
      </c>
      <c r="H196" s="41">
        <f t="shared" si="231"/>
        <v>8673.7900000000009</v>
      </c>
      <c r="I196" s="41">
        <f t="shared" si="231"/>
        <v>8673.7900000000009</v>
      </c>
      <c r="J196" s="41">
        <f t="shared" si="231"/>
        <v>8673.7900000000009</v>
      </c>
      <c r="K196" s="41">
        <f t="shared" si="231"/>
        <v>8673.7900000000009</v>
      </c>
      <c r="L196" s="41">
        <f t="shared" si="231"/>
        <v>8673.7900000000009</v>
      </c>
      <c r="M196" s="41">
        <f t="shared" si="231"/>
        <v>8673.7900000000009</v>
      </c>
      <c r="N196" s="41">
        <f t="shared" si="231"/>
        <v>8673.7900000000009</v>
      </c>
      <c r="O196" s="41">
        <f t="shared" si="231"/>
        <v>8673.7900000000009</v>
      </c>
      <c r="P196" s="41">
        <f t="shared" si="231"/>
        <v>8673.7900000000009</v>
      </c>
      <c r="Q196" s="41">
        <f t="shared" si="231"/>
        <v>8673.7900000000009</v>
      </c>
      <c r="R196" s="41">
        <f t="shared" si="231"/>
        <v>8673.7900000000009</v>
      </c>
      <c r="S196" s="41">
        <f t="shared" si="231"/>
        <v>8673.7900000000009</v>
      </c>
      <c r="T196" s="41">
        <f t="shared" si="231"/>
        <v>8673.7900000000009</v>
      </c>
      <c r="U196" s="41">
        <f t="shared" si="231"/>
        <v>8673.7900000000009</v>
      </c>
      <c r="V196" s="41">
        <f t="shared" si="231"/>
        <v>8673.7900000000009</v>
      </c>
      <c r="W196" s="41">
        <f t="shared" si="231"/>
        <v>8673.7900000000009</v>
      </c>
      <c r="X196" s="41">
        <f t="shared" si="231"/>
        <v>8673.7900000000009</v>
      </c>
      <c r="Y196" s="41">
        <f t="shared" si="231"/>
        <v>8673.7900000000009</v>
      </c>
      <c r="Z196" s="41">
        <f t="shared" si="231"/>
        <v>8673.7900000000009</v>
      </c>
      <c r="AA196" s="41">
        <f t="shared" si="231"/>
        <v>8673.7900000000009</v>
      </c>
      <c r="AB196" s="41">
        <f t="shared" si="231"/>
        <v>8673.7900000000009</v>
      </c>
      <c r="AC196" s="41">
        <f t="shared" si="231"/>
        <v>8673.7900000000009</v>
      </c>
      <c r="AD196" s="41">
        <f t="shared" si="231"/>
        <v>8673.7900000000009</v>
      </c>
      <c r="AE196" s="41">
        <f t="shared" si="231"/>
        <v>8673.7900000000009</v>
      </c>
      <c r="AF196" s="41">
        <f t="shared" si="231"/>
        <v>8673.7900000000009</v>
      </c>
      <c r="AG196" s="41">
        <f t="shared" si="231"/>
        <v>8673.7900000000009</v>
      </c>
      <c r="AH196" s="41">
        <f t="shared" si="231"/>
        <v>8673.7900000000009</v>
      </c>
      <c r="AI196" s="41">
        <f t="shared" si="231"/>
        <v>8673.7900000000009</v>
      </c>
      <c r="AJ196" s="41">
        <f t="shared" si="231"/>
        <v>8673.7900000000009</v>
      </c>
      <c r="AK196" s="41">
        <f t="shared" si="231"/>
        <v>8673.7900000000009</v>
      </c>
      <c r="AL196" s="41">
        <f t="shared" si="231"/>
        <v>8673.7900000000009</v>
      </c>
      <c r="AM196" s="41">
        <f t="shared" si="231"/>
        <v>8673.7900000000009</v>
      </c>
      <c r="AN196" s="41">
        <f t="shared" si="231"/>
        <v>8673.7900000000009</v>
      </c>
      <c r="AO196" s="41">
        <f t="shared" si="231"/>
        <v>8673.7900000000009</v>
      </c>
      <c r="AP196" s="41">
        <f t="shared" si="231"/>
        <v>8673.7900000000009</v>
      </c>
      <c r="AQ196" s="41">
        <f t="shared" si="231"/>
        <v>8673.7900000000009</v>
      </c>
      <c r="AR196" s="41">
        <f t="shared" si="231"/>
        <v>8673.7900000000009</v>
      </c>
      <c r="AS196" s="41">
        <f t="shared" si="231"/>
        <v>8673.7900000000009</v>
      </c>
      <c r="AT196" s="41">
        <f t="shared" si="231"/>
        <v>8673.7900000000009</v>
      </c>
      <c r="AU196" s="41">
        <f t="shared" si="231"/>
        <v>8673.7900000000009</v>
      </c>
      <c r="AV196" s="41">
        <f t="shared" si="231"/>
        <v>8673.7900000000009</v>
      </c>
      <c r="AW196" s="41">
        <f t="shared" si="231"/>
        <v>8673.7900000000009</v>
      </c>
      <c r="AX196" s="41">
        <f t="shared" si="231"/>
        <v>8673.7900000000009</v>
      </c>
      <c r="AY196" s="41">
        <f t="shared" si="231"/>
        <v>8673.7900000000009</v>
      </c>
      <c r="AZ196" s="41">
        <f t="shared" si="231"/>
        <v>8673.7900000000009</v>
      </c>
      <c r="BA196" s="41">
        <f t="shared" si="231"/>
        <v>8673.7900000000009</v>
      </c>
      <c r="BB196" s="41">
        <f t="shared" si="231"/>
        <v>8673.7900000000009</v>
      </c>
      <c r="BC196" s="38">
        <f t="shared" si="231"/>
        <v>8673.7900000000009</v>
      </c>
      <c r="BD196" s="41">
        <f t="shared" si="231"/>
        <v>8673.7900000000009</v>
      </c>
      <c r="BE196" s="41">
        <f t="shared" si="231"/>
        <v>8673.7900000000009</v>
      </c>
      <c r="BF196" s="41">
        <f t="shared" si="231"/>
        <v>8673.7900000000009</v>
      </c>
      <c r="BG196" s="41">
        <f t="shared" si="231"/>
        <v>8673.7900000000009</v>
      </c>
      <c r="BH196" s="41">
        <f t="shared" si="231"/>
        <v>8673.7900000000009</v>
      </c>
      <c r="BI196" s="41">
        <f t="shared" si="231"/>
        <v>8673.7900000000009</v>
      </c>
      <c r="BJ196" s="41">
        <f t="shared" si="231"/>
        <v>8673.7900000000009</v>
      </c>
      <c r="BK196" s="41">
        <f t="shared" si="231"/>
        <v>8673.7900000000009</v>
      </c>
      <c r="BL196" s="41">
        <f t="shared" si="231"/>
        <v>8673.7900000000009</v>
      </c>
      <c r="BM196" s="41">
        <f t="shared" si="231"/>
        <v>8673.7900000000009</v>
      </c>
      <c r="BN196" s="41">
        <f t="shared" si="231"/>
        <v>8673.7900000000009</v>
      </c>
      <c r="BO196" s="41">
        <f t="shared" ref="BO196:DZ196" si="232">(BO35)</f>
        <v>8673.7900000000009</v>
      </c>
      <c r="BP196" s="41">
        <f t="shared" si="232"/>
        <v>8673.7900000000009</v>
      </c>
      <c r="BQ196" s="41">
        <f t="shared" si="232"/>
        <v>8673.7900000000009</v>
      </c>
      <c r="BR196" s="41">
        <f t="shared" si="232"/>
        <v>8673.7900000000009</v>
      </c>
      <c r="BS196" s="41">
        <f t="shared" si="232"/>
        <v>8673.7900000000009</v>
      </c>
      <c r="BT196" s="41">
        <f t="shared" si="232"/>
        <v>8673.7900000000009</v>
      </c>
      <c r="BU196" s="41">
        <f t="shared" si="232"/>
        <v>8673.7900000000009</v>
      </c>
      <c r="BV196" s="41">
        <f t="shared" si="232"/>
        <v>8673.7900000000009</v>
      </c>
      <c r="BW196" s="41">
        <f t="shared" si="232"/>
        <v>8673.7900000000009</v>
      </c>
      <c r="BX196" s="41">
        <f t="shared" si="232"/>
        <v>8673.7900000000009</v>
      </c>
      <c r="BY196" s="41">
        <f t="shared" si="232"/>
        <v>8673.7900000000009</v>
      </c>
      <c r="BZ196" s="41">
        <f t="shared" si="232"/>
        <v>8673.7900000000009</v>
      </c>
      <c r="CA196" s="41">
        <f t="shared" si="232"/>
        <v>8673.7900000000009</v>
      </c>
      <c r="CB196" s="41">
        <f t="shared" si="232"/>
        <v>8673.7900000000009</v>
      </c>
      <c r="CC196" s="41">
        <f t="shared" si="232"/>
        <v>8673.7900000000009</v>
      </c>
      <c r="CD196" s="41">
        <f t="shared" si="232"/>
        <v>8673.7900000000009</v>
      </c>
      <c r="CE196" s="41">
        <f t="shared" si="232"/>
        <v>8673.7900000000009</v>
      </c>
      <c r="CF196" s="41">
        <f t="shared" si="232"/>
        <v>8673.7900000000009</v>
      </c>
      <c r="CG196" s="41">
        <f t="shared" si="232"/>
        <v>8673.7900000000009</v>
      </c>
      <c r="CH196" s="41">
        <f t="shared" si="232"/>
        <v>8673.7900000000009</v>
      </c>
      <c r="CI196" s="41">
        <f t="shared" si="232"/>
        <v>8673.7900000000009</v>
      </c>
      <c r="CJ196" s="41">
        <f t="shared" si="232"/>
        <v>8673.7900000000009</v>
      </c>
      <c r="CK196" s="41">
        <f t="shared" si="232"/>
        <v>8673.7900000000009</v>
      </c>
      <c r="CL196" s="41">
        <f t="shared" si="232"/>
        <v>8673.7900000000009</v>
      </c>
      <c r="CM196" s="41">
        <f t="shared" si="232"/>
        <v>8673.7900000000009</v>
      </c>
      <c r="CN196" s="41">
        <f t="shared" si="232"/>
        <v>8673.7900000000009</v>
      </c>
      <c r="CO196" s="41">
        <f t="shared" si="232"/>
        <v>8673.7900000000009</v>
      </c>
      <c r="CP196" s="41">
        <f t="shared" si="232"/>
        <v>8673.7900000000009</v>
      </c>
      <c r="CQ196" s="41">
        <f t="shared" si="232"/>
        <v>8673.7900000000009</v>
      </c>
      <c r="CR196" s="41">
        <f t="shared" si="232"/>
        <v>8673.7900000000009</v>
      </c>
      <c r="CS196" s="41">
        <f t="shared" si="232"/>
        <v>8673.7900000000009</v>
      </c>
      <c r="CT196" s="41">
        <f t="shared" si="232"/>
        <v>8673.7900000000009</v>
      </c>
      <c r="CU196" s="41">
        <f t="shared" si="232"/>
        <v>8673.7900000000009</v>
      </c>
      <c r="CV196" s="41">
        <f t="shared" si="232"/>
        <v>8673.7900000000009</v>
      </c>
      <c r="CW196" s="41">
        <f t="shared" si="232"/>
        <v>8673.7900000000009</v>
      </c>
      <c r="CX196" s="41">
        <f t="shared" si="232"/>
        <v>8673.7900000000009</v>
      </c>
      <c r="CY196" s="41">
        <f t="shared" si="232"/>
        <v>8673.7900000000009</v>
      </c>
      <c r="CZ196" s="41">
        <f t="shared" si="232"/>
        <v>8673.7900000000009</v>
      </c>
      <c r="DA196" s="41">
        <f t="shared" si="232"/>
        <v>8673.7900000000009</v>
      </c>
      <c r="DB196" s="41">
        <f t="shared" si="232"/>
        <v>8673.7900000000009</v>
      </c>
      <c r="DC196" s="41">
        <f t="shared" si="232"/>
        <v>8673.7900000000009</v>
      </c>
      <c r="DD196" s="41">
        <f t="shared" si="232"/>
        <v>8673.7900000000009</v>
      </c>
      <c r="DE196" s="41">
        <f t="shared" si="232"/>
        <v>8673.7900000000009</v>
      </c>
      <c r="DF196" s="41">
        <f t="shared" si="232"/>
        <v>8673.7900000000009</v>
      </c>
      <c r="DG196" s="41">
        <f t="shared" si="232"/>
        <v>8673.7900000000009</v>
      </c>
      <c r="DH196" s="41">
        <f t="shared" si="232"/>
        <v>8673.7900000000009</v>
      </c>
      <c r="DI196" s="41">
        <f t="shared" si="232"/>
        <v>8673.7900000000009</v>
      </c>
      <c r="DJ196" s="41">
        <f t="shared" si="232"/>
        <v>8673.7900000000009</v>
      </c>
      <c r="DK196" s="41">
        <f t="shared" si="232"/>
        <v>8673.7900000000009</v>
      </c>
      <c r="DL196" s="41">
        <f t="shared" si="232"/>
        <v>8673.7900000000009</v>
      </c>
      <c r="DM196" s="41">
        <f t="shared" si="232"/>
        <v>8673.7900000000009</v>
      </c>
      <c r="DN196" s="41">
        <f t="shared" si="232"/>
        <v>8673.7900000000009</v>
      </c>
      <c r="DO196" s="41">
        <f t="shared" si="232"/>
        <v>8673.7900000000009</v>
      </c>
      <c r="DP196" s="41">
        <f t="shared" si="232"/>
        <v>8673.7900000000009</v>
      </c>
      <c r="DQ196" s="41">
        <f t="shared" si="232"/>
        <v>8673.7900000000009</v>
      </c>
      <c r="DR196" s="41">
        <f t="shared" si="232"/>
        <v>8673.7900000000009</v>
      </c>
      <c r="DS196" s="41">
        <f t="shared" si="232"/>
        <v>8673.7900000000009</v>
      </c>
      <c r="DT196" s="41">
        <f t="shared" si="232"/>
        <v>8673.7900000000009</v>
      </c>
      <c r="DU196" s="41">
        <f t="shared" si="232"/>
        <v>8673.7900000000009</v>
      </c>
      <c r="DV196" s="41">
        <f t="shared" si="232"/>
        <v>8673.7900000000009</v>
      </c>
      <c r="DW196" s="41">
        <f t="shared" si="232"/>
        <v>8673.7900000000009</v>
      </c>
      <c r="DX196" s="41">
        <f t="shared" si="232"/>
        <v>8673.7900000000009</v>
      </c>
      <c r="DY196" s="41">
        <f t="shared" si="232"/>
        <v>8673.7900000000009</v>
      </c>
      <c r="DZ196" s="41">
        <f t="shared" si="232"/>
        <v>8673.7900000000009</v>
      </c>
      <c r="EA196" s="41">
        <f t="shared" ref="EA196:FX196" si="233">(EA35)</f>
        <v>8673.7900000000009</v>
      </c>
      <c r="EB196" s="41">
        <f t="shared" si="233"/>
        <v>8673.7900000000009</v>
      </c>
      <c r="EC196" s="41">
        <f t="shared" si="233"/>
        <v>8673.7900000000009</v>
      </c>
      <c r="ED196" s="41">
        <f t="shared" si="233"/>
        <v>8673.7900000000009</v>
      </c>
      <c r="EE196" s="41">
        <f t="shared" si="233"/>
        <v>8673.7900000000009</v>
      </c>
      <c r="EF196" s="41">
        <f t="shared" si="233"/>
        <v>8673.7900000000009</v>
      </c>
      <c r="EG196" s="41">
        <f t="shared" si="233"/>
        <v>8673.7900000000009</v>
      </c>
      <c r="EH196" s="41">
        <f t="shared" si="233"/>
        <v>8673.7900000000009</v>
      </c>
      <c r="EI196" s="41">
        <f t="shared" si="233"/>
        <v>8673.7900000000009</v>
      </c>
      <c r="EJ196" s="41">
        <f t="shared" si="233"/>
        <v>8673.7900000000009</v>
      </c>
      <c r="EK196" s="41">
        <f t="shared" si="233"/>
        <v>8673.7900000000009</v>
      </c>
      <c r="EL196" s="41">
        <f t="shared" si="233"/>
        <v>8673.7900000000009</v>
      </c>
      <c r="EM196" s="41">
        <f t="shared" si="233"/>
        <v>8673.7900000000009</v>
      </c>
      <c r="EN196" s="41">
        <f t="shared" si="233"/>
        <v>8673.7900000000009</v>
      </c>
      <c r="EO196" s="41">
        <f t="shared" si="233"/>
        <v>8673.7900000000009</v>
      </c>
      <c r="EP196" s="41">
        <f t="shared" si="233"/>
        <v>8673.7900000000009</v>
      </c>
      <c r="EQ196" s="41">
        <f t="shared" si="233"/>
        <v>8673.7900000000009</v>
      </c>
      <c r="ER196" s="41">
        <f t="shared" si="233"/>
        <v>8673.7900000000009</v>
      </c>
      <c r="ES196" s="41">
        <f t="shared" si="233"/>
        <v>8673.7900000000009</v>
      </c>
      <c r="ET196" s="41">
        <f t="shared" si="233"/>
        <v>8673.7900000000009</v>
      </c>
      <c r="EU196" s="41">
        <f t="shared" si="233"/>
        <v>8673.7900000000009</v>
      </c>
      <c r="EV196" s="41">
        <f t="shared" si="233"/>
        <v>8673.7900000000009</v>
      </c>
      <c r="EW196" s="41">
        <f t="shared" si="233"/>
        <v>8673.7900000000009</v>
      </c>
      <c r="EX196" s="41">
        <f t="shared" si="233"/>
        <v>8673.7900000000009</v>
      </c>
      <c r="EY196" s="41">
        <f t="shared" si="233"/>
        <v>8673.7900000000009</v>
      </c>
      <c r="EZ196" s="41">
        <f t="shared" si="233"/>
        <v>8673.7900000000009</v>
      </c>
      <c r="FA196" s="41">
        <f t="shared" si="233"/>
        <v>8673.7900000000009</v>
      </c>
      <c r="FB196" s="41">
        <f t="shared" si="233"/>
        <v>8673.7900000000009</v>
      </c>
      <c r="FC196" s="41">
        <f t="shared" si="233"/>
        <v>8673.7900000000009</v>
      </c>
      <c r="FD196" s="41">
        <f t="shared" si="233"/>
        <v>8673.7900000000009</v>
      </c>
      <c r="FE196" s="41">
        <f t="shared" si="233"/>
        <v>8673.7900000000009</v>
      </c>
      <c r="FF196" s="41">
        <f t="shared" si="233"/>
        <v>8673.7900000000009</v>
      </c>
      <c r="FG196" s="41">
        <f t="shared" si="233"/>
        <v>8673.7900000000009</v>
      </c>
      <c r="FH196" s="41">
        <f t="shared" si="233"/>
        <v>8673.7900000000009</v>
      </c>
      <c r="FI196" s="41">
        <f t="shared" si="233"/>
        <v>8673.7900000000009</v>
      </c>
      <c r="FJ196" s="41">
        <f t="shared" si="233"/>
        <v>8673.7900000000009</v>
      </c>
      <c r="FK196" s="41">
        <f t="shared" si="233"/>
        <v>8673.7900000000009</v>
      </c>
      <c r="FL196" s="41">
        <f t="shared" si="233"/>
        <v>8673.7900000000009</v>
      </c>
      <c r="FM196" s="41">
        <f t="shared" si="233"/>
        <v>8673.7900000000009</v>
      </c>
      <c r="FN196" s="41">
        <f t="shared" si="233"/>
        <v>8673.7900000000009</v>
      </c>
      <c r="FO196" s="41">
        <f t="shared" si="233"/>
        <v>8673.7900000000009</v>
      </c>
      <c r="FP196" s="41">
        <f t="shared" si="233"/>
        <v>8673.7900000000009</v>
      </c>
      <c r="FQ196" s="41">
        <f t="shared" si="233"/>
        <v>8673.7900000000009</v>
      </c>
      <c r="FR196" s="41">
        <f t="shared" si="233"/>
        <v>8673.7900000000009</v>
      </c>
      <c r="FS196" s="41">
        <f t="shared" si="233"/>
        <v>8673.7900000000009</v>
      </c>
      <c r="FT196" s="41">
        <f t="shared" si="233"/>
        <v>8673.7900000000009</v>
      </c>
      <c r="FU196" s="41">
        <f t="shared" si="233"/>
        <v>8673.7900000000009</v>
      </c>
      <c r="FV196" s="41">
        <f t="shared" si="233"/>
        <v>8673.7900000000009</v>
      </c>
      <c r="FW196" s="41">
        <f t="shared" si="233"/>
        <v>8673.7900000000009</v>
      </c>
      <c r="FX196" s="41">
        <f t="shared" si="233"/>
        <v>8673.7900000000009</v>
      </c>
      <c r="FY196" s="41"/>
      <c r="FZ196" s="55"/>
      <c r="GA196" s="55"/>
      <c r="GB196" s="55"/>
      <c r="GC196" s="55"/>
      <c r="GD196" s="55"/>
      <c r="GE196" s="9"/>
    </row>
    <row r="197" spans="1:187" x14ac:dyDescent="0.2">
      <c r="A197" s="8" t="s">
        <v>722</v>
      </c>
      <c r="B197" s="13" t="s">
        <v>723</v>
      </c>
      <c r="C197" s="15">
        <f t="shared" ref="C197:BN197" si="234">(C94)</f>
        <v>6590.5</v>
      </c>
      <c r="D197" s="15">
        <f t="shared" si="234"/>
        <v>42590.400000000001</v>
      </c>
      <c r="E197" s="15">
        <f t="shared" si="234"/>
        <v>7645.4</v>
      </c>
      <c r="F197" s="15">
        <f t="shared" si="234"/>
        <v>19531.599999999999</v>
      </c>
      <c r="G197" s="15">
        <f t="shared" si="234"/>
        <v>1081</v>
      </c>
      <c r="H197" s="15">
        <f t="shared" si="234"/>
        <v>1029</v>
      </c>
      <c r="I197" s="15">
        <f t="shared" si="234"/>
        <v>10256.299999999999</v>
      </c>
      <c r="J197" s="15">
        <f t="shared" si="234"/>
        <v>2430.3000000000002</v>
      </c>
      <c r="K197" s="15">
        <f t="shared" si="234"/>
        <v>290.89999999999998</v>
      </c>
      <c r="L197" s="15">
        <f t="shared" si="234"/>
        <v>2621.8</v>
      </c>
      <c r="M197" s="15">
        <f t="shared" si="234"/>
        <v>1354.5</v>
      </c>
      <c r="N197" s="15">
        <f t="shared" si="234"/>
        <v>54521.599999999999</v>
      </c>
      <c r="O197" s="15">
        <f t="shared" si="234"/>
        <v>14792.1</v>
      </c>
      <c r="P197" s="15">
        <f t="shared" si="234"/>
        <v>223.5</v>
      </c>
      <c r="Q197" s="15">
        <f t="shared" si="234"/>
        <v>40470.699999999997</v>
      </c>
      <c r="R197" s="15">
        <f t="shared" si="234"/>
        <v>519.1</v>
      </c>
      <c r="S197" s="15">
        <f t="shared" si="234"/>
        <v>1713.3</v>
      </c>
      <c r="T197" s="15">
        <f t="shared" si="234"/>
        <v>148</v>
      </c>
      <c r="U197" s="15">
        <f t="shared" si="234"/>
        <v>54.5</v>
      </c>
      <c r="V197" s="15">
        <f t="shared" si="234"/>
        <v>293</v>
      </c>
      <c r="W197" s="15">
        <f t="shared" si="234"/>
        <v>81.7</v>
      </c>
      <c r="X197" s="15">
        <f t="shared" si="234"/>
        <v>50</v>
      </c>
      <c r="Y197" s="15">
        <f t="shared" si="234"/>
        <v>502.8</v>
      </c>
      <c r="Z197" s="15">
        <f t="shared" si="234"/>
        <v>242.2</v>
      </c>
      <c r="AA197" s="15">
        <f t="shared" si="234"/>
        <v>31300.799999999999</v>
      </c>
      <c r="AB197" s="15">
        <f t="shared" si="234"/>
        <v>30231.4</v>
      </c>
      <c r="AC197" s="15">
        <f t="shared" si="234"/>
        <v>1035.5</v>
      </c>
      <c r="AD197" s="15">
        <f t="shared" si="234"/>
        <v>1379</v>
      </c>
      <c r="AE197" s="15">
        <f t="shared" si="234"/>
        <v>107.7</v>
      </c>
      <c r="AF197" s="15">
        <f t="shared" si="234"/>
        <v>185.5</v>
      </c>
      <c r="AG197" s="15">
        <f t="shared" si="234"/>
        <v>752.5</v>
      </c>
      <c r="AH197" s="15">
        <f t="shared" si="234"/>
        <v>1105.5</v>
      </c>
      <c r="AI197" s="15">
        <f t="shared" si="234"/>
        <v>361.1</v>
      </c>
      <c r="AJ197" s="15">
        <f t="shared" si="234"/>
        <v>182.6</v>
      </c>
      <c r="AK197" s="15">
        <f t="shared" si="234"/>
        <v>225.1</v>
      </c>
      <c r="AL197" s="15">
        <f t="shared" si="234"/>
        <v>278.89999999999998</v>
      </c>
      <c r="AM197" s="15">
        <f t="shared" si="234"/>
        <v>458.7</v>
      </c>
      <c r="AN197" s="15">
        <f t="shared" si="234"/>
        <v>373.5</v>
      </c>
      <c r="AO197" s="15">
        <f t="shared" si="234"/>
        <v>4807.8</v>
      </c>
      <c r="AP197" s="15">
        <f t="shared" si="234"/>
        <v>90857.2</v>
      </c>
      <c r="AQ197" s="15">
        <f t="shared" si="234"/>
        <v>239.3</v>
      </c>
      <c r="AR197" s="15">
        <f t="shared" si="234"/>
        <v>64110.2</v>
      </c>
      <c r="AS197" s="15">
        <f t="shared" si="234"/>
        <v>7051</v>
      </c>
      <c r="AT197" s="15">
        <f t="shared" si="234"/>
        <v>2308.1</v>
      </c>
      <c r="AU197" s="15">
        <f t="shared" si="234"/>
        <v>254.3</v>
      </c>
      <c r="AV197" s="15">
        <f t="shared" si="234"/>
        <v>320</v>
      </c>
      <c r="AW197" s="15">
        <f t="shared" si="234"/>
        <v>232.5</v>
      </c>
      <c r="AX197" s="15">
        <f t="shared" si="234"/>
        <v>50</v>
      </c>
      <c r="AY197" s="15">
        <f t="shared" si="234"/>
        <v>455.5</v>
      </c>
      <c r="AZ197" s="15">
        <f t="shared" si="234"/>
        <v>11800.5</v>
      </c>
      <c r="BA197" s="15">
        <f t="shared" si="234"/>
        <v>9380.7000000000007</v>
      </c>
      <c r="BB197" s="15">
        <f t="shared" si="234"/>
        <v>8311.5</v>
      </c>
      <c r="BC197" s="38">
        <f t="shared" si="234"/>
        <v>30296.9</v>
      </c>
      <c r="BD197" s="15">
        <f t="shared" si="234"/>
        <v>5175.3</v>
      </c>
      <c r="BE197" s="15">
        <f t="shared" si="234"/>
        <v>1432.5</v>
      </c>
      <c r="BF197" s="15">
        <f t="shared" si="234"/>
        <v>24781.4</v>
      </c>
      <c r="BG197" s="15">
        <f t="shared" si="234"/>
        <v>1087.5</v>
      </c>
      <c r="BH197" s="15">
        <f t="shared" si="234"/>
        <v>596.4</v>
      </c>
      <c r="BI197" s="15">
        <f t="shared" si="234"/>
        <v>246.7</v>
      </c>
      <c r="BJ197" s="15">
        <f t="shared" si="234"/>
        <v>6514.2</v>
      </c>
      <c r="BK197" s="15">
        <f t="shared" si="234"/>
        <v>17581.400000000001</v>
      </c>
      <c r="BL197" s="15">
        <f t="shared" si="234"/>
        <v>199</v>
      </c>
      <c r="BM197" s="15">
        <f t="shared" si="234"/>
        <v>284.8</v>
      </c>
      <c r="BN197" s="15">
        <f t="shared" si="234"/>
        <v>3726.2</v>
      </c>
      <c r="BO197" s="15">
        <f t="shared" ref="BO197:DZ197" si="235">(BO94)</f>
        <v>1373.3</v>
      </c>
      <c r="BP197" s="15">
        <f t="shared" si="235"/>
        <v>218</v>
      </c>
      <c r="BQ197" s="15">
        <f t="shared" si="235"/>
        <v>6284.6</v>
      </c>
      <c r="BR197" s="15">
        <f t="shared" si="235"/>
        <v>4837.2</v>
      </c>
      <c r="BS197" s="15">
        <f t="shared" si="235"/>
        <v>1282</v>
      </c>
      <c r="BT197" s="15">
        <f t="shared" si="235"/>
        <v>461</v>
      </c>
      <c r="BU197" s="15">
        <f t="shared" si="235"/>
        <v>445.5</v>
      </c>
      <c r="BV197" s="15">
        <f t="shared" si="235"/>
        <v>1330.5</v>
      </c>
      <c r="BW197" s="15">
        <f t="shared" si="235"/>
        <v>2061.5</v>
      </c>
      <c r="BX197" s="15">
        <f t="shared" si="235"/>
        <v>88.6</v>
      </c>
      <c r="BY197" s="15">
        <f t="shared" si="235"/>
        <v>529.1</v>
      </c>
      <c r="BZ197" s="15">
        <f t="shared" si="235"/>
        <v>213.4</v>
      </c>
      <c r="CA197" s="15">
        <f t="shared" si="235"/>
        <v>172.2</v>
      </c>
      <c r="CB197" s="15">
        <f t="shared" si="235"/>
        <v>82545.7</v>
      </c>
      <c r="CC197" s="15">
        <f t="shared" si="235"/>
        <v>178.5</v>
      </c>
      <c r="CD197" s="15">
        <f t="shared" si="235"/>
        <v>55.3</v>
      </c>
      <c r="CE197" s="15">
        <f t="shared" si="235"/>
        <v>161</v>
      </c>
      <c r="CF197" s="15">
        <f t="shared" si="235"/>
        <v>119.5</v>
      </c>
      <c r="CG197" s="15">
        <f t="shared" si="235"/>
        <v>220</v>
      </c>
      <c r="CH197" s="15">
        <f t="shared" si="235"/>
        <v>116.5</v>
      </c>
      <c r="CI197" s="15">
        <f t="shared" si="235"/>
        <v>737.9</v>
      </c>
      <c r="CJ197" s="15">
        <f t="shared" si="235"/>
        <v>1045</v>
      </c>
      <c r="CK197" s="15">
        <f t="shared" si="235"/>
        <v>5060.7</v>
      </c>
      <c r="CL197" s="15">
        <f t="shared" si="235"/>
        <v>1393.5</v>
      </c>
      <c r="CM197" s="15">
        <f t="shared" si="235"/>
        <v>834</v>
      </c>
      <c r="CN197" s="15">
        <f>ROUND((CN94),1)</f>
        <v>31428.3</v>
      </c>
      <c r="CO197" s="15">
        <f t="shared" si="235"/>
        <v>15521.9</v>
      </c>
      <c r="CP197" s="15">
        <f t="shared" si="235"/>
        <v>1094.0999999999999</v>
      </c>
      <c r="CQ197" s="15">
        <f t="shared" si="235"/>
        <v>1023.3</v>
      </c>
      <c r="CR197" s="15">
        <f t="shared" si="235"/>
        <v>190.5</v>
      </c>
      <c r="CS197" s="15">
        <f t="shared" si="235"/>
        <v>374</v>
      </c>
      <c r="CT197" s="15">
        <f t="shared" si="235"/>
        <v>117.4</v>
      </c>
      <c r="CU197" s="15">
        <f t="shared" si="235"/>
        <v>76.2</v>
      </c>
      <c r="CV197" s="15">
        <f t="shared" si="235"/>
        <v>50</v>
      </c>
      <c r="CW197" s="15">
        <f t="shared" si="235"/>
        <v>200.5</v>
      </c>
      <c r="CX197" s="15">
        <f t="shared" si="235"/>
        <v>500.2</v>
      </c>
      <c r="CY197" s="15">
        <f t="shared" si="235"/>
        <v>50</v>
      </c>
      <c r="CZ197" s="15">
        <f t="shared" si="235"/>
        <v>2188.5</v>
      </c>
      <c r="DA197" s="15">
        <f t="shared" si="235"/>
        <v>197.5</v>
      </c>
      <c r="DB197" s="15">
        <f t="shared" si="235"/>
        <v>308.89999999999998</v>
      </c>
      <c r="DC197" s="15">
        <f t="shared" si="235"/>
        <v>158</v>
      </c>
      <c r="DD197" s="15">
        <f t="shared" si="235"/>
        <v>164.3</v>
      </c>
      <c r="DE197" s="15">
        <f t="shared" si="235"/>
        <v>430.5</v>
      </c>
      <c r="DF197" s="15">
        <f>ROUND((DF94),1)</f>
        <v>22314.1</v>
      </c>
      <c r="DG197" s="15">
        <f t="shared" si="235"/>
        <v>92.3</v>
      </c>
      <c r="DH197" s="15">
        <f t="shared" si="235"/>
        <v>2141.4</v>
      </c>
      <c r="DI197" s="15">
        <f t="shared" si="235"/>
        <v>2764</v>
      </c>
      <c r="DJ197" s="15">
        <f t="shared" si="235"/>
        <v>689.1</v>
      </c>
      <c r="DK197" s="15">
        <f t="shared" si="235"/>
        <v>481.5</v>
      </c>
      <c r="DL197" s="15">
        <f t="shared" si="235"/>
        <v>5998.9</v>
      </c>
      <c r="DM197" s="15">
        <f t="shared" si="235"/>
        <v>267.2</v>
      </c>
      <c r="DN197" s="15">
        <f t="shared" si="235"/>
        <v>1488.2</v>
      </c>
      <c r="DO197" s="15">
        <f t="shared" si="235"/>
        <v>3326.5</v>
      </c>
      <c r="DP197" s="15">
        <f t="shared" si="235"/>
        <v>205.4</v>
      </c>
      <c r="DQ197" s="15">
        <f t="shared" si="235"/>
        <v>688</v>
      </c>
      <c r="DR197" s="15">
        <f t="shared" si="235"/>
        <v>1475</v>
      </c>
      <c r="DS197" s="15">
        <f t="shared" si="235"/>
        <v>813.9</v>
      </c>
      <c r="DT197" s="15">
        <f t="shared" si="235"/>
        <v>167</v>
      </c>
      <c r="DU197" s="15">
        <f t="shared" si="235"/>
        <v>391.5</v>
      </c>
      <c r="DV197" s="15">
        <f t="shared" si="235"/>
        <v>222.5</v>
      </c>
      <c r="DW197" s="15">
        <f t="shared" si="235"/>
        <v>356.5</v>
      </c>
      <c r="DX197" s="15">
        <f t="shared" si="235"/>
        <v>168.3</v>
      </c>
      <c r="DY197" s="15">
        <f t="shared" si="235"/>
        <v>336.3</v>
      </c>
      <c r="DZ197" s="15">
        <f t="shared" si="235"/>
        <v>895.8</v>
      </c>
      <c r="EA197" s="15">
        <f t="shared" ref="EA197:FX197" si="236">(EA94)</f>
        <v>650.29999999999995</v>
      </c>
      <c r="EB197" s="15">
        <f t="shared" si="236"/>
        <v>608.5</v>
      </c>
      <c r="EC197" s="15">
        <f t="shared" si="236"/>
        <v>324.5</v>
      </c>
      <c r="ED197" s="15">
        <f t="shared" si="236"/>
        <v>1683</v>
      </c>
      <c r="EE197" s="15">
        <f t="shared" si="236"/>
        <v>193.9</v>
      </c>
      <c r="EF197" s="15">
        <f t="shared" si="236"/>
        <v>1535.5</v>
      </c>
      <c r="EG197" s="15">
        <f t="shared" si="236"/>
        <v>293.3</v>
      </c>
      <c r="EH197" s="15">
        <f t="shared" si="236"/>
        <v>238.3</v>
      </c>
      <c r="EI197" s="15">
        <f t="shared" si="236"/>
        <v>16627.3</v>
      </c>
      <c r="EJ197" s="15">
        <f t="shared" si="236"/>
        <v>10051.1</v>
      </c>
      <c r="EK197" s="15">
        <f t="shared" si="236"/>
        <v>721.8</v>
      </c>
      <c r="EL197" s="15">
        <f t="shared" si="236"/>
        <v>490.8</v>
      </c>
      <c r="EM197" s="15">
        <f t="shared" si="236"/>
        <v>446.6</v>
      </c>
      <c r="EN197" s="15">
        <f t="shared" si="236"/>
        <v>1017.1</v>
      </c>
      <c r="EO197" s="15">
        <f t="shared" si="236"/>
        <v>385.2</v>
      </c>
      <c r="EP197" s="15">
        <f t="shared" si="236"/>
        <v>404.9</v>
      </c>
      <c r="EQ197" s="15">
        <f t="shared" si="236"/>
        <v>2793.8</v>
      </c>
      <c r="ER197" s="15">
        <f t="shared" si="236"/>
        <v>323.89999999999998</v>
      </c>
      <c r="ES197" s="15">
        <f t="shared" si="236"/>
        <v>156.19999999999999</v>
      </c>
      <c r="ET197" s="15">
        <f t="shared" si="236"/>
        <v>226.5</v>
      </c>
      <c r="EU197" s="15">
        <f t="shared" si="236"/>
        <v>643.29999999999995</v>
      </c>
      <c r="EV197" s="15">
        <f t="shared" si="236"/>
        <v>81</v>
      </c>
      <c r="EW197" s="15">
        <f t="shared" si="236"/>
        <v>919.3</v>
      </c>
      <c r="EX197" s="15">
        <f t="shared" si="236"/>
        <v>219.2</v>
      </c>
      <c r="EY197" s="15">
        <f t="shared" si="236"/>
        <v>268.5</v>
      </c>
      <c r="EZ197" s="15">
        <f t="shared" si="236"/>
        <v>148.5</v>
      </c>
      <c r="FA197" s="15">
        <f t="shared" si="236"/>
        <v>3510</v>
      </c>
      <c r="FB197" s="15">
        <f t="shared" si="236"/>
        <v>357.3</v>
      </c>
      <c r="FC197" s="15">
        <f t="shared" si="236"/>
        <v>2316</v>
      </c>
      <c r="FD197" s="15">
        <f t="shared" si="236"/>
        <v>384.8</v>
      </c>
      <c r="FE197" s="15">
        <f t="shared" si="236"/>
        <v>107</v>
      </c>
      <c r="FF197" s="15">
        <f t="shared" si="236"/>
        <v>225.6</v>
      </c>
      <c r="FG197" s="15">
        <f t="shared" si="236"/>
        <v>128</v>
      </c>
      <c r="FH197" s="15">
        <f t="shared" si="236"/>
        <v>95.7</v>
      </c>
      <c r="FI197" s="15">
        <f t="shared" si="236"/>
        <v>1904.2</v>
      </c>
      <c r="FJ197" s="15">
        <f t="shared" si="236"/>
        <v>2033</v>
      </c>
      <c r="FK197" s="15">
        <f t="shared" si="236"/>
        <v>2563</v>
      </c>
      <c r="FL197" s="15">
        <f t="shared" si="236"/>
        <v>7127</v>
      </c>
      <c r="FM197" s="15">
        <f t="shared" si="236"/>
        <v>3894.5</v>
      </c>
      <c r="FN197" s="15">
        <f t="shared" si="236"/>
        <v>22414.799999999999</v>
      </c>
      <c r="FO197" s="15">
        <f t="shared" si="236"/>
        <v>1152.0999999999999</v>
      </c>
      <c r="FP197" s="15">
        <f t="shared" si="236"/>
        <v>2337.3000000000002</v>
      </c>
      <c r="FQ197" s="15">
        <f t="shared" si="236"/>
        <v>962.5</v>
      </c>
      <c r="FR197" s="15">
        <f t="shared" si="236"/>
        <v>179</v>
      </c>
      <c r="FS197" s="15">
        <f t="shared" si="236"/>
        <v>216</v>
      </c>
      <c r="FT197" s="15">
        <f t="shared" si="236"/>
        <v>78.2</v>
      </c>
      <c r="FU197" s="15">
        <f t="shared" si="236"/>
        <v>864</v>
      </c>
      <c r="FV197" s="15">
        <f t="shared" si="236"/>
        <v>733.5</v>
      </c>
      <c r="FW197" s="15">
        <f t="shared" si="236"/>
        <v>200.9</v>
      </c>
      <c r="FX197" s="15">
        <f t="shared" si="236"/>
        <v>62.1</v>
      </c>
      <c r="FY197" s="41"/>
      <c r="FZ197" s="55"/>
      <c r="GA197" s="55"/>
      <c r="GB197" s="55"/>
      <c r="GC197" s="55"/>
      <c r="GD197" s="55"/>
      <c r="GE197" s="9"/>
    </row>
    <row r="198" spans="1:187" x14ac:dyDescent="0.2">
      <c r="A198" s="8" t="s">
        <v>724</v>
      </c>
      <c r="B198" s="13" t="s">
        <v>725</v>
      </c>
      <c r="C198" s="15">
        <f t="shared" ref="C198:BN198" si="237">C36</f>
        <v>8382</v>
      </c>
      <c r="D198" s="15">
        <f t="shared" si="237"/>
        <v>8382</v>
      </c>
      <c r="E198" s="15">
        <f t="shared" si="237"/>
        <v>8382</v>
      </c>
      <c r="F198" s="15">
        <f t="shared" si="237"/>
        <v>8382</v>
      </c>
      <c r="G198" s="15">
        <f t="shared" si="237"/>
        <v>8382</v>
      </c>
      <c r="H198" s="15">
        <f t="shared" si="237"/>
        <v>8382</v>
      </c>
      <c r="I198" s="15">
        <f t="shared" si="237"/>
        <v>8382</v>
      </c>
      <c r="J198" s="15">
        <f t="shared" si="237"/>
        <v>8382</v>
      </c>
      <c r="K198" s="15">
        <f t="shared" si="237"/>
        <v>8382</v>
      </c>
      <c r="L198" s="15">
        <f t="shared" si="237"/>
        <v>8382</v>
      </c>
      <c r="M198" s="15">
        <f t="shared" si="237"/>
        <v>8382</v>
      </c>
      <c r="N198" s="15">
        <f t="shared" si="237"/>
        <v>8382</v>
      </c>
      <c r="O198" s="15">
        <f t="shared" si="237"/>
        <v>8382</v>
      </c>
      <c r="P198" s="15">
        <f t="shared" si="237"/>
        <v>8382</v>
      </c>
      <c r="Q198" s="15">
        <f t="shared" si="237"/>
        <v>8382</v>
      </c>
      <c r="R198" s="15">
        <f t="shared" si="237"/>
        <v>8382</v>
      </c>
      <c r="S198" s="15">
        <f t="shared" si="237"/>
        <v>8382</v>
      </c>
      <c r="T198" s="15">
        <f t="shared" si="237"/>
        <v>8382</v>
      </c>
      <c r="U198" s="15">
        <f t="shared" si="237"/>
        <v>8382</v>
      </c>
      <c r="V198" s="15">
        <f t="shared" si="237"/>
        <v>8382</v>
      </c>
      <c r="W198" s="15">
        <f t="shared" si="237"/>
        <v>8382</v>
      </c>
      <c r="X198" s="15">
        <f t="shared" si="237"/>
        <v>8382</v>
      </c>
      <c r="Y198" s="15">
        <f t="shared" si="237"/>
        <v>8382</v>
      </c>
      <c r="Z198" s="15">
        <f t="shared" si="237"/>
        <v>8382</v>
      </c>
      <c r="AA198" s="15">
        <f t="shared" si="237"/>
        <v>8382</v>
      </c>
      <c r="AB198" s="15">
        <f t="shared" si="237"/>
        <v>8382</v>
      </c>
      <c r="AC198" s="15">
        <f t="shared" si="237"/>
        <v>8382</v>
      </c>
      <c r="AD198" s="15">
        <f t="shared" si="237"/>
        <v>8382</v>
      </c>
      <c r="AE198" s="15">
        <f t="shared" si="237"/>
        <v>8382</v>
      </c>
      <c r="AF198" s="15">
        <f t="shared" si="237"/>
        <v>8382</v>
      </c>
      <c r="AG198" s="15">
        <f t="shared" si="237"/>
        <v>8382</v>
      </c>
      <c r="AH198" s="15">
        <f t="shared" si="237"/>
        <v>8382</v>
      </c>
      <c r="AI198" s="15">
        <f t="shared" si="237"/>
        <v>8382</v>
      </c>
      <c r="AJ198" s="15">
        <f t="shared" si="237"/>
        <v>8382</v>
      </c>
      <c r="AK198" s="15">
        <f t="shared" si="237"/>
        <v>8382</v>
      </c>
      <c r="AL198" s="15">
        <f t="shared" si="237"/>
        <v>8382</v>
      </c>
      <c r="AM198" s="15">
        <f t="shared" si="237"/>
        <v>8382</v>
      </c>
      <c r="AN198" s="15">
        <f t="shared" si="237"/>
        <v>8382</v>
      </c>
      <c r="AO198" s="15">
        <f t="shared" si="237"/>
        <v>8382</v>
      </c>
      <c r="AP198" s="15">
        <f t="shared" si="237"/>
        <v>8382</v>
      </c>
      <c r="AQ198" s="15">
        <f t="shared" si="237"/>
        <v>8382</v>
      </c>
      <c r="AR198" s="15">
        <f t="shared" si="237"/>
        <v>8382</v>
      </c>
      <c r="AS198" s="15">
        <f t="shared" si="237"/>
        <v>8382</v>
      </c>
      <c r="AT198" s="15">
        <f t="shared" si="237"/>
        <v>8382</v>
      </c>
      <c r="AU198" s="15">
        <f t="shared" si="237"/>
        <v>8382</v>
      </c>
      <c r="AV198" s="15">
        <f t="shared" si="237"/>
        <v>8382</v>
      </c>
      <c r="AW198" s="15">
        <f t="shared" si="237"/>
        <v>8382</v>
      </c>
      <c r="AX198" s="15">
        <f t="shared" si="237"/>
        <v>8382</v>
      </c>
      <c r="AY198" s="15">
        <f t="shared" si="237"/>
        <v>8382</v>
      </c>
      <c r="AZ198" s="15">
        <f t="shared" si="237"/>
        <v>8382</v>
      </c>
      <c r="BA198" s="15">
        <f t="shared" si="237"/>
        <v>8382</v>
      </c>
      <c r="BB198" s="15">
        <f t="shared" si="237"/>
        <v>8382</v>
      </c>
      <c r="BC198" s="38">
        <f t="shared" si="237"/>
        <v>8382</v>
      </c>
      <c r="BD198" s="15">
        <f t="shared" si="237"/>
        <v>8382</v>
      </c>
      <c r="BE198" s="15">
        <f t="shared" si="237"/>
        <v>8382</v>
      </c>
      <c r="BF198" s="15">
        <f t="shared" si="237"/>
        <v>8382</v>
      </c>
      <c r="BG198" s="15">
        <f t="shared" si="237"/>
        <v>8382</v>
      </c>
      <c r="BH198" s="15">
        <f t="shared" si="237"/>
        <v>8382</v>
      </c>
      <c r="BI198" s="15">
        <f t="shared" si="237"/>
        <v>8382</v>
      </c>
      <c r="BJ198" s="15">
        <f t="shared" si="237"/>
        <v>8382</v>
      </c>
      <c r="BK198" s="15">
        <f t="shared" si="237"/>
        <v>8382</v>
      </c>
      <c r="BL198" s="15">
        <f t="shared" si="237"/>
        <v>8382</v>
      </c>
      <c r="BM198" s="15">
        <f t="shared" si="237"/>
        <v>8382</v>
      </c>
      <c r="BN198" s="15">
        <f t="shared" si="237"/>
        <v>8382</v>
      </c>
      <c r="BO198" s="15">
        <f t="shared" ref="BO198:DZ198" si="238">BO36</f>
        <v>8382</v>
      </c>
      <c r="BP198" s="15">
        <f t="shared" si="238"/>
        <v>8382</v>
      </c>
      <c r="BQ198" s="15">
        <f t="shared" si="238"/>
        <v>8382</v>
      </c>
      <c r="BR198" s="15">
        <f t="shared" si="238"/>
        <v>8382</v>
      </c>
      <c r="BS198" s="15">
        <f t="shared" si="238"/>
        <v>8382</v>
      </c>
      <c r="BT198" s="15">
        <f t="shared" si="238"/>
        <v>8382</v>
      </c>
      <c r="BU198" s="15">
        <f t="shared" si="238"/>
        <v>8382</v>
      </c>
      <c r="BV198" s="15">
        <f t="shared" si="238"/>
        <v>8382</v>
      </c>
      <c r="BW198" s="15">
        <f t="shared" si="238"/>
        <v>8382</v>
      </c>
      <c r="BX198" s="15">
        <f t="shared" si="238"/>
        <v>8382</v>
      </c>
      <c r="BY198" s="15">
        <f t="shared" si="238"/>
        <v>8382</v>
      </c>
      <c r="BZ198" s="15">
        <f t="shared" si="238"/>
        <v>8382</v>
      </c>
      <c r="CA198" s="15">
        <f t="shared" si="238"/>
        <v>8382</v>
      </c>
      <c r="CB198" s="15">
        <f t="shared" si="238"/>
        <v>8382</v>
      </c>
      <c r="CC198" s="15">
        <f t="shared" si="238"/>
        <v>8382</v>
      </c>
      <c r="CD198" s="15">
        <f t="shared" si="238"/>
        <v>8382</v>
      </c>
      <c r="CE198" s="15">
        <f t="shared" si="238"/>
        <v>8382</v>
      </c>
      <c r="CF198" s="15">
        <f t="shared" si="238"/>
        <v>8382</v>
      </c>
      <c r="CG198" s="15">
        <f t="shared" si="238"/>
        <v>8382</v>
      </c>
      <c r="CH198" s="15">
        <f t="shared" si="238"/>
        <v>8382</v>
      </c>
      <c r="CI198" s="15">
        <f t="shared" si="238"/>
        <v>8382</v>
      </c>
      <c r="CJ198" s="15">
        <f t="shared" si="238"/>
        <v>8382</v>
      </c>
      <c r="CK198" s="15">
        <f t="shared" si="238"/>
        <v>8382</v>
      </c>
      <c r="CL198" s="15">
        <f t="shared" si="238"/>
        <v>8382</v>
      </c>
      <c r="CM198" s="15">
        <f t="shared" si="238"/>
        <v>8382</v>
      </c>
      <c r="CN198" s="15">
        <f t="shared" si="238"/>
        <v>8382</v>
      </c>
      <c r="CO198" s="15">
        <f t="shared" si="238"/>
        <v>8382</v>
      </c>
      <c r="CP198" s="15">
        <f t="shared" si="238"/>
        <v>8382</v>
      </c>
      <c r="CQ198" s="15">
        <f t="shared" si="238"/>
        <v>8382</v>
      </c>
      <c r="CR198" s="15">
        <f t="shared" si="238"/>
        <v>8382</v>
      </c>
      <c r="CS198" s="15">
        <f t="shared" si="238"/>
        <v>8382</v>
      </c>
      <c r="CT198" s="15">
        <f t="shared" si="238"/>
        <v>8382</v>
      </c>
      <c r="CU198" s="15">
        <f t="shared" si="238"/>
        <v>8382</v>
      </c>
      <c r="CV198" s="15">
        <f t="shared" si="238"/>
        <v>8382</v>
      </c>
      <c r="CW198" s="15">
        <f t="shared" si="238"/>
        <v>8382</v>
      </c>
      <c r="CX198" s="15">
        <f t="shared" si="238"/>
        <v>8382</v>
      </c>
      <c r="CY198" s="15">
        <f t="shared" si="238"/>
        <v>8382</v>
      </c>
      <c r="CZ198" s="15">
        <f t="shared" si="238"/>
        <v>8382</v>
      </c>
      <c r="DA198" s="15">
        <f t="shared" si="238"/>
        <v>8382</v>
      </c>
      <c r="DB198" s="15">
        <f t="shared" si="238"/>
        <v>8382</v>
      </c>
      <c r="DC198" s="15">
        <f t="shared" si="238"/>
        <v>8382</v>
      </c>
      <c r="DD198" s="15">
        <f t="shared" si="238"/>
        <v>8382</v>
      </c>
      <c r="DE198" s="15">
        <f t="shared" si="238"/>
        <v>8382</v>
      </c>
      <c r="DF198" s="15">
        <f t="shared" si="238"/>
        <v>8382</v>
      </c>
      <c r="DG198" s="15">
        <f t="shared" si="238"/>
        <v>8382</v>
      </c>
      <c r="DH198" s="15">
        <f t="shared" si="238"/>
        <v>8382</v>
      </c>
      <c r="DI198" s="15">
        <f t="shared" si="238"/>
        <v>8382</v>
      </c>
      <c r="DJ198" s="15">
        <f t="shared" si="238"/>
        <v>8382</v>
      </c>
      <c r="DK198" s="15">
        <f t="shared" si="238"/>
        <v>8382</v>
      </c>
      <c r="DL198" s="15">
        <f t="shared" si="238"/>
        <v>8382</v>
      </c>
      <c r="DM198" s="15">
        <f t="shared" si="238"/>
        <v>8382</v>
      </c>
      <c r="DN198" s="15">
        <f t="shared" si="238"/>
        <v>8382</v>
      </c>
      <c r="DO198" s="15">
        <f t="shared" si="238"/>
        <v>8382</v>
      </c>
      <c r="DP198" s="15">
        <f t="shared" si="238"/>
        <v>8382</v>
      </c>
      <c r="DQ198" s="15">
        <f t="shared" si="238"/>
        <v>8382</v>
      </c>
      <c r="DR198" s="15">
        <f t="shared" si="238"/>
        <v>8382</v>
      </c>
      <c r="DS198" s="15">
        <f t="shared" si="238"/>
        <v>8382</v>
      </c>
      <c r="DT198" s="15">
        <f t="shared" si="238"/>
        <v>8382</v>
      </c>
      <c r="DU198" s="15">
        <f t="shared" si="238"/>
        <v>8382</v>
      </c>
      <c r="DV198" s="15">
        <f t="shared" si="238"/>
        <v>8382</v>
      </c>
      <c r="DW198" s="15">
        <f t="shared" si="238"/>
        <v>8382</v>
      </c>
      <c r="DX198" s="15">
        <f t="shared" si="238"/>
        <v>8382</v>
      </c>
      <c r="DY198" s="15">
        <f t="shared" si="238"/>
        <v>8382</v>
      </c>
      <c r="DZ198" s="15">
        <f t="shared" si="238"/>
        <v>8382</v>
      </c>
      <c r="EA198" s="15">
        <f t="shared" ref="EA198:FX198" si="239">EA36</f>
        <v>8382</v>
      </c>
      <c r="EB198" s="15">
        <f t="shared" si="239"/>
        <v>8382</v>
      </c>
      <c r="EC198" s="15">
        <f t="shared" si="239"/>
        <v>8382</v>
      </c>
      <c r="ED198" s="15">
        <f t="shared" si="239"/>
        <v>8382</v>
      </c>
      <c r="EE198" s="15">
        <f t="shared" si="239"/>
        <v>8382</v>
      </c>
      <c r="EF198" s="15">
        <f t="shared" si="239"/>
        <v>8382</v>
      </c>
      <c r="EG198" s="15">
        <f t="shared" si="239"/>
        <v>8382</v>
      </c>
      <c r="EH198" s="15">
        <f t="shared" si="239"/>
        <v>8382</v>
      </c>
      <c r="EI198" s="15">
        <f t="shared" si="239"/>
        <v>8382</v>
      </c>
      <c r="EJ198" s="15">
        <f t="shared" si="239"/>
        <v>8382</v>
      </c>
      <c r="EK198" s="15">
        <f t="shared" si="239"/>
        <v>8382</v>
      </c>
      <c r="EL198" s="15">
        <f t="shared" si="239"/>
        <v>8382</v>
      </c>
      <c r="EM198" s="15">
        <f t="shared" si="239"/>
        <v>8382</v>
      </c>
      <c r="EN198" s="15">
        <f t="shared" si="239"/>
        <v>8382</v>
      </c>
      <c r="EO198" s="15">
        <f t="shared" si="239"/>
        <v>8382</v>
      </c>
      <c r="EP198" s="15">
        <f t="shared" si="239"/>
        <v>8382</v>
      </c>
      <c r="EQ198" s="15">
        <f t="shared" si="239"/>
        <v>8382</v>
      </c>
      <c r="ER198" s="15">
        <f t="shared" si="239"/>
        <v>8382</v>
      </c>
      <c r="ES198" s="15">
        <f t="shared" si="239"/>
        <v>8382</v>
      </c>
      <c r="ET198" s="15">
        <f t="shared" si="239"/>
        <v>8382</v>
      </c>
      <c r="EU198" s="15">
        <f t="shared" si="239"/>
        <v>8382</v>
      </c>
      <c r="EV198" s="15">
        <f t="shared" si="239"/>
        <v>8382</v>
      </c>
      <c r="EW198" s="15">
        <f t="shared" si="239"/>
        <v>8382</v>
      </c>
      <c r="EX198" s="15">
        <f t="shared" si="239"/>
        <v>8382</v>
      </c>
      <c r="EY198" s="15">
        <f t="shared" si="239"/>
        <v>8382</v>
      </c>
      <c r="EZ198" s="15">
        <f t="shared" si="239"/>
        <v>8382</v>
      </c>
      <c r="FA198" s="15">
        <f t="shared" si="239"/>
        <v>8382</v>
      </c>
      <c r="FB198" s="15">
        <f t="shared" si="239"/>
        <v>8382</v>
      </c>
      <c r="FC198" s="15">
        <f t="shared" si="239"/>
        <v>8382</v>
      </c>
      <c r="FD198" s="15">
        <f t="shared" si="239"/>
        <v>8382</v>
      </c>
      <c r="FE198" s="15">
        <f t="shared" si="239"/>
        <v>8382</v>
      </c>
      <c r="FF198" s="15">
        <f t="shared" si="239"/>
        <v>8382</v>
      </c>
      <c r="FG198" s="15">
        <f t="shared" si="239"/>
        <v>8382</v>
      </c>
      <c r="FH198" s="15">
        <f t="shared" si="239"/>
        <v>8382</v>
      </c>
      <c r="FI198" s="15">
        <f t="shared" si="239"/>
        <v>8382</v>
      </c>
      <c r="FJ198" s="15">
        <f t="shared" si="239"/>
        <v>8382</v>
      </c>
      <c r="FK198" s="15">
        <f t="shared" si="239"/>
        <v>8382</v>
      </c>
      <c r="FL198" s="15">
        <f t="shared" si="239"/>
        <v>8382</v>
      </c>
      <c r="FM198" s="15">
        <f t="shared" si="239"/>
        <v>8382</v>
      </c>
      <c r="FN198" s="15">
        <f t="shared" si="239"/>
        <v>8382</v>
      </c>
      <c r="FO198" s="15">
        <f t="shared" si="239"/>
        <v>8382</v>
      </c>
      <c r="FP198" s="15">
        <f t="shared" si="239"/>
        <v>8382</v>
      </c>
      <c r="FQ198" s="15">
        <f t="shared" si="239"/>
        <v>8382</v>
      </c>
      <c r="FR198" s="15">
        <f t="shared" si="239"/>
        <v>8382</v>
      </c>
      <c r="FS198" s="15">
        <f t="shared" si="239"/>
        <v>8382</v>
      </c>
      <c r="FT198" s="15">
        <f t="shared" si="239"/>
        <v>8382</v>
      </c>
      <c r="FU198" s="15">
        <f t="shared" si="239"/>
        <v>8382</v>
      </c>
      <c r="FV198" s="15">
        <f t="shared" si="239"/>
        <v>8382</v>
      </c>
      <c r="FW198" s="15">
        <f t="shared" si="239"/>
        <v>8382</v>
      </c>
      <c r="FX198" s="15">
        <f t="shared" si="239"/>
        <v>8382</v>
      </c>
      <c r="FY198" s="41"/>
      <c r="FZ198" s="55"/>
      <c r="GA198" s="55"/>
      <c r="GB198" s="55"/>
      <c r="GC198" s="55"/>
      <c r="GD198" s="55"/>
      <c r="GE198" s="9"/>
    </row>
    <row r="199" spans="1:187" x14ac:dyDescent="0.2">
      <c r="A199" s="8" t="s">
        <v>726</v>
      </c>
      <c r="B199" s="13" t="s">
        <v>727</v>
      </c>
      <c r="C199" s="15">
        <f t="shared" ref="C199:BN199" si="240">C97+C98+C95+C96</f>
        <v>2277</v>
      </c>
      <c r="D199" s="15">
        <f t="shared" si="240"/>
        <v>7.5</v>
      </c>
      <c r="E199" s="15">
        <f t="shared" si="240"/>
        <v>0</v>
      </c>
      <c r="F199" s="15">
        <f t="shared" si="240"/>
        <v>1.5</v>
      </c>
      <c r="G199" s="15">
        <f t="shared" si="240"/>
        <v>1</v>
      </c>
      <c r="H199" s="15">
        <f t="shared" si="240"/>
        <v>2</v>
      </c>
      <c r="I199" s="15">
        <f t="shared" si="240"/>
        <v>6.5</v>
      </c>
      <c r="J199" s="15">
        <f t="shared" si="240"/>
        <v>1</v>
      </c>
      <c r="K199" s="15">
        <f t="shared" si="240"/>
        <v>0</v>
      </c>
      <c r="L199" s="15">
        <f t="shared" si="240"/>
        <v>1</v>
      </c>
      <c r="M199" s="15">
        <f t="shared" si="240"/>
        <v>0</v>
      </c>
      <c r="N199" s="15">
        <f t="shared" si="240"/>
        <v>18</v>
      </c>
      <c r="O199" s="15">
        <f t="shared" si="240"/>
        <v>0</v>
      </c>
      <c r="P199" s="15">
        <f t="shared" si="240"/>
        <v>0</v>
      </c>
      <c r="Q199" s="15">
        <f t="shared" si="240"/>
        <v>137</v>
      </c>
      <c r="R199" s="15">
        <f t="shared" si="240"/>
        <v>1625</v>
      </c>
      <c r="S199" s="15">
        <f t="shared" si="240"/>
        <v>3</v>
      </c>
      <c r="T199" s="15">
        <f t="shared" si="240"/>
        <v>0</v>
      </c>
      <c r="U199" s="15">
        <f t="shared" si="240"/>
        <v>0</v>
      </c>
      <c r="V199" s="15">
        <f t="shared" si="240"/>
        <v>0</v>
      </c>
      <c r="W199" s="15">
        <f t="shared" si="240"/>
        <v>0</v>
      </c>
      <c r="X199" s="15">
        <f t="shared" si="240"/>
        <v>0</v>
      </c>
      <c r="Y199" s="15">
        <f t="shared" si="240"/>
        <v>1853</v>
      </c>
      <c r="Z199" s="15">
        <f t="shared" si="240"/>
        <v>1</v>
      </c>
      <c r="AA199" s="15">
        <f t="shared" si="240"/>
        <v>0</v>
      </c>
      <c r="AB199" s="15">
        <f t="shared" si="240"/>
        <v>71</v>
      </c>
      <c r="AC199" s="15">
        <f t="shared" si="240"/>
        <v>0</v>
      </c>
      <c r="AD199" s="15">
        <f t="shared" si="240"/>
        <v>0</v>
      </c>
      <c r="AE199" s="15">
        <f t="shared" si="240"/>
        <v>1</v>
      </c>
      <c r="AF199" s="15">
        <f t="shared" si="240"/>
        <v>0</v>
      </c>
      <c r="AG199" s="15">
        <f t="shared" si="240"/>
        <v>0</v>
      </c>
      <c r="AH199" s="15">
        <f t="shared" si="240"/>
        <v>0</v>
      </c>
      <c r="AI199" s="15">
        <f t="shared" si="240"/>
        <v>0</v>
      </c>
      <c r="AJ199" s="15">
        <f t="shared" si="240"/>
        <v>0</v>
      </c>
      <c r="AK199" s="15">
        <f t="shared" si="240"/>
        <v>0</v>
      </c>
      <c r="AL199" s="15">
        <f t="shared" si="240"/>
        <v>0</v>
      </c>
      <c r="AM199" s="15">
        <f t="shared" si="240"/>
        <v>0</v>
      </c>
      <c r="AN199" s="15">
        <f t="shared" si="240"/>
        <v>0</v>
      </c>
      <c r="AO199" s="15">
        <f t="shared" si="240"/>
        <v>1</v>
      </c>
      <c r="AP199" s="15">
        <f t="shared" si="240"/>
        <v>328</v>
      </c>
      <c r="AQ199" s="15">
        <f t="shared" si="240"/>
        <v>0</v>
      </c>
      <c r="AR199" s="15">
        <f t="shared" si="240"/>
        <v>1926</v>
      </c>
      <c r="AS199" s="15">
        <f t="shared" si="240"/>
        <v>1</v>
      </c>
      <c r="AT199" s="15">
        <f t="shared" si="240"/>
        <v>2</v>
      </c>
      <c r="AU199" s="15">
        <f t="shared" si="240"/>
        <v>0</v>
      </c>
      <c r="AV199" s="15">
        <f t="shared" si="240"/>
        <v>0</v>
      </c>
      <c r="AW199" s="15">
        <f t="shared" si="240"/>
        <v>0</v>
      </c>
      <c r="AX199" s="15">
        <f t="shared" si="240"/>
        <v>0</v>
      </c>
      <c r="AY199" s="15">
        <f t="shared" si="240"/>
        <v>0</v>
      </c>
      <c r="AZ199" s="15">
        <f t="shared" si="240"/>
        <v>1</v>
      </c>
      <c r="BA199" s="15">
        <f t="shared" si="240"/>
        <v>8</v>
      </c>
      <c r="BB199" s="15">
        <f t="shared" si="240"/>
        <v>1.5</v>
      </c>
      <c r="BC199" s="38">
        <f t="shared" si="240"/>
        <v>270.5</v>
      </c>
      <c r="BD199" s="15">
        <f t="shared" si="240"/>
        <v>0</v>
      </c>
      <c r="BE199" s="15">
        <f t="shared" si="240"/>
        <v>0</v>
      </c>
      <c r="BF199" s="15">
        <f t="shared" si="240"/>
        <v>832</v>
      </c>
      <c r="BG199" s="15">
        <f t="shared" si="240"/>
        <v>0</v>
      </c>
      <c r="BH199" s="15">
        <f t="shared" si="240"/>
        <v>30.5</v>
      </c>
      <c r="BI199" s="15">
        <f t="shared" si="240"/>
        <v>6</v>
      </c>
      <c r="BJ199" s="15">
        <f t="shared" si="240"/>
        <v>3</v>
      </c>
      <c r="BK199" s="15">
        <f t="shared" si="240"/>
        <v>8230</v>
      </c>
      <c r="BL199" s="15">
        <f t="shared" si="240"/>
        <v>8</v>
      </c>
      <c r="BM199" s="15">
        <f t="shared" si="240"/>
        <v>0</v>
      </c>
      <c r="BN199" s="15">
        <f t="shared" si="240"/>
        <v>0</v>
      </c>
      <c r="BO199" s="15">
        <f t="shared" ref="BO199:DZ199" si="241">BO97+BO98+BO95+BO96</f>
        <v>1</v>
      </c>
      <c r="BP199" s="15">
        <f t="shared" si="241"/>
        <v>0</v>
      </c>
      <c r="BQ199" s="15">
        <f t="shared" si="241"/>
        <v>0</v>
      </c>
      <c r="BR199" s="15">
        <f t="shared" si="241"/>
        <v>0</v>
      </c>
      <c r="BS199" s="15">
        <f t="shared" si="241"/>
        <v>0</v>
      </c>
      <c r="BT199" s="15">
        <f t="shared" si="241"/>
        <v>0</v>
      </c>
      <c r="BU199" s="15">
        <f t="shared" si="241"/>
        <v>0</v>
      </c>
      <c r="BV199" s="15">
        <f t="shared" si="241"/>
        <v>0</v>
      </c>
      <c r="BW199" s="15">
        <f t="shared" si="241"/>
        <v>1</v>
      </c>
      <c r="BX199" s="15">
        <f t="shared" si="241"/>
        <v>0</v>
      </c>
      <c r="BY199" s="15">
        <f t="shared" si="241"/>
        <v>0</v>
      </c>
      <c r="BZ199" s="15">
        <f t="shared" si="241"/>
        <v>0</v>
      </c>
      <c r="CA199" s="15">
        <f t="shared" si="241"/>
        <v>0</v>
      </c>
      <c r="CB199" s="15">
        <f t="shared" si="241"/>
        <v>313</v>
      </c>
      <c r="CC199" s="15">
        <f t="shared" si="241"/>
        <v>0</v>
      </c>
      <c r="CD199" s="15">
        <f t="shared" si="241"/>
        <v>0</v>
      </c>
      <c r="CE199" s="15">
        <f t="shared" si="241"/>
        <v>0</v>
      </c>
      <c r="CF199" s="15">
        <f t="shared" si="241"/>
        <v>0</v>
      </c>
      <c r="CG199" s="15">
        <f t="shared" si="241"/>
        <v>0</v>
      </c>
      <c r="CH199" s="15">
        <f t="shared" si="241"/>
        <v>0</v>
      </c>
      <c r="CI199" s="15">
        <f t="shared" si="241"/>
        <v>0</v>
      </c>
      <c r="CJ199" s="15">
        <f t="shared" si="241"/>
        <v>0</v>
      </c>
      <c r="CK199" s="15">
        <f t="shared" si="241"/>
        <v>806</v>
      </c>
      <c r="CL199" s="15">
        <f t="shared" si="241"/>
        <v>11</v>
      </c>
      <c r="CM199" s="15">
        <f t="shared" si="241"/>
        <v>40.5</v>
      </c>
      <c r="CN199" s="15">
        <f t="shared" si="241"/>
        <v>317.5</v>
      </c>
      <c r="CO199" s="15">
        <f t="shared" si="241"/>
        <v>22.5</v>
      </c>
      <c r="CP199" s="15">
        <f t="shared" si="241"/>
        <v>0</v>
      </c>
      <c r="CQ199" s="15">
        <f t="shared" si="241"/>
        <v>0</v>
      </c>
      <c r="CR199" s="15">
        <f t="shared" si="241"/>
        <v>0</v>
      </c>
      <c r="CS199" s="15">
        <f t="shared" si="241"/>
        <v>0</v>
      </c>
      <c r="CT199" s="15">
        <f t="shared" si="241"/>
        <v>0</v>
      </c>
      <c r="CU199" s="15">
        <f t="shared" si="241"/>
        <v>366</v>
      </c>
      <c r="CV199" s="15">
        <f t="shared" si="241"/>
        <v>0</v>
      </c>
      <c r="CW199" s="15">
        <f t="shared" si="241"/>
        <v>0</v>
      </c>
      <c r="CX199" s="15">
        <f t="shared" si="241"/>
        <v>1</v>
      </c>
      <c r="CY199" s="15">
        <f t="shared" si="241"/>
        <v>0</v>
      </c>
      <c r="CZ199" s="15">
        <f t="shared" si="241"/>
        <v>0</v>
      </c>
      <c r="DA199" s="15">
        <f t="shared" si="241"/>
        <v>0</v>
      </c>
      <c r="DB199" s="15">
        <f t="shared" si="241"/>
        <v>0</v>
      </c>
      <c r="DC199" s="15">
        <f t="shared" si="241"/>
        <v>0</v>
      </c>
      <c r="DD199" s="15">
        <f t="shared" si="241"/>
        <v>0</v>
      </c>
      <c r="DE199" s="15">
        <f t="shared" si="241"/>
        <v>0</v>
      </c>
      <c r="DF199" s="15">
        <f t="shared" si="241"/>
        <v>24.5</v>
      </c>
      <c r="DG199" s="15">
        <f t="shared" si="241"/>
        <v>0</v>
      </c>
      <c r="DH199" s="15">
        <f t="shared" si="241"/>
        <v>0</v>
      </c>
      <c r="DI199" s="15">
        <f t="shared" si="241"/>
        <v>3</v>
      </c>
      <c r="DJ199" s="15">
        <f t="shared" si="241"/>
        <v>1</v>
      </c>
      <c r="DK199" s="15">
        <f t="shared" si="241"/>
        <v>0</v>
      </c>
      <c r="DL199" s="15">
        <f t="shared" si="241"/>
        <v>0</v>
      </c>
      <c r="DM199" s="15">
        <f t="shared" si="241"/>
        <v>0</v>
      </c>
      <c r="DN199" s="15">
        <f t="shared" si="241"/>
        <v>0</v>
      </c>
      <c r="DO199" s="15">
        <f t="shared" si="241"/>
        <v>0</v>
      </c>
      <c r="DP199" s="15">
        <f t="shared" si="241"/>
        <v>0</v>
      </c>
      <c r="DQ199" s="15">
        <f t="shared" si="241"/>
        <v>0</v>
      </c>
      <c r="DR199" s="15">
        <f t="shared" si="241"/>
        <v>0</v>
      </c>
      <c r="DS199" s="15">
        <f t="shared" si="241"/>
        <v>0</v>
      </c>
      <c r="DT199" s="15">
        <f t="shared" si="241"/>
        <v>0</v>
      </c>
      <c r="DU199" s="15">
        <f t="shared" si="241"/>
        <v>0</v>
      </c>
      <c r="DV199" s="15">
        <f t="shared" si="241"/>
        <v>0</v>
      </c>
      <c r="DW199" s="15">
        <f t="shared" si="241"/>
        <v>0</v>
      </c>
      <c r="DX199" s="15">
        <f t="shared" si="241"/>
        <v>0</v>
      </c>
      <c r="DY199" s="15">
        <f t="shared" si="241"/>
        <v>0</v>
      </c>
      <c r="DZ199" s="15">
        <f t="shared" si="241"/>
        <v>1</v>
      </c>
      <c r="EA199" s="15">
        <f t="shared" ref="EA199:FX199" si="242">EA97+EA98+EA95+EA96</f>
        <v>0</v>
      </c>
      <c r="EB199" s="15">
        <f t="shared" si="242"/>
        <v>0</v>
      </c>
      <c r="EC199" s="15">
        <f t="shared" si="242"/>
        <v>0</v>
      </c>
      <c r="ED199" s="15">
        <f t="shared" si="242"/>
        <v>0</v>
      </c>
      <c r="EE199" s="15">
        <f t="shared" si="242"/>
        <v>3</v>
      </c>
      <c r="EF199" s="15">
        <f t="shared" si="242"/>
        <v>1</v>
      </c>
      <c r="EG199" s="15">
        <f t="shared" si="242"/>
        <v>0</v>
      </c>
      <c r="EH199" s="15">
        <f t="shared" si="242"/>
        <v>1</v>
      </c>
      <c r="EI199" s="15">
        <f t="shared" si="242"/>
        <v>4</v>
      </c>
      <c r="EJ199" s="15">
        <f t="shared" si="242"/>
        <v>227.5</v>
      </c>
      <c r="EK199" s="15">
        <f t="shared" si="242"/>
        <v>0</v>
      </c>
      <c r="EL199" s="15">
        <f t="shared" si="242"/>
        <v>0</v>
      </c>
      <c r="EM199" s="15">
        <f t="shared" si="242"/>
        <v>0</v>
      </c>
      <c r="EN199" s="15">
        <f t="shared" si="242"/>
        <v>113</v>
      </c>
      <c r="EO199" s="15">
        <f t="shared" si="242"/>
        <v>0</v>
      </c>
      <c r="EP199" s="15">
        <f t="shared" si="242"/>
        <v>0</v>
      </c>
      <c r="EQ199" s="15">
        <f t="shared" si="242"/>
        <v>0</v>
      </c>
      <c r="ER199" s="15">
        <f t="shared" si="242"/>
        <v>1</v>
      </c>
      <c r="ES199" s="15">
        <f t="shared" si="242"/>
        <v>0</v>
      </c>
      <c r="ET199" s="15">
        <f t="shared" si="242"/>
        <v>0</v>
      </c>
      <c r="EU199" s="15">
        <f t="shared" si="242"/>
        <v>0</v>
      </c>
      <c r="EV199" s="15">
        <f t="shared" si="242"/>
        <v>0</v>
      </c>
      <c r="EW199" s="15">
        <f t="shared" si="242"/>
        <v>0</v>
      </c>
      <c r="EX199" s="15">
        <f t="shared" si="242"/>
        <v>0</v>
      </c>
      <c r="EY199" s="15">
        <f t="shared" si="242"/>
        <v>545</v>
      </c>
      <c r="EZ199" s="15">
        <f t="shared" si="242"/>
        <v>0</v>
      </c>
      <c r="FA199" s="15">
        <f t="shared" si="242"/>
        <v>1</v>
      </c>
      <c r="FB199" s="15">
        <f t="shared" si="242"/>
        <v>0</v>
      </c>
      <c r="FC199" s="15">
        <f t="shared" si="242"/>
        <v>0</v>
      </c>
      <c r="FD199" s="15">
        <f t="shared" si="242"/>
        <v>0</v>
      </c>
      <c r="FE199" s="15">
        <f t="shared" si="242"/>
        <v>0</v>
      </c>
      <c r="FF199" s="15">
        <f t="shared" si="242"/>
        <v>0</v>
      </c>
      <c r="FG199" s="15">
        <f t="shared" si="242"/>
        <v>0</v>
      </c>
      <c r="FH199" s="15">
        <f t="shared" si="242"/>
        <v>0</v>
      </c>
      <c r="FI199" s="15">
        <f t="shared" si="242"/>
        <v>1</v>
      </c>
      <c r="FJ199" s="15">
        <f t="shared" si="242"/>
        <v>0</v>
      </c>
      <c r="FK199" s="15">
        <f t="shared" si="242"/>
        <v>0</v>
      </c>
      <c r="FL199" s="15">
        <f t="shared" si="242"/>
        <v>0</v>
      </c>
      <c r="FM199" s="15">
        <f t="shared" si="242"/>
        <v>0</v>
      </c>
      <c r="FN199" s="15">
        <f t="shared" si="242"/>
        <v>5.5</v>
      </c>
      <c r="FO199" s="15">
        <f t="shared" si="242"/>
        <v>0</v>
      </c>
      <c r="FP199" s="15">
        <f t="shared" si="242"/>
        <v>0</v>
      </c>
      <c r="FQ199" s="15">
        <f t="shared" si="242"/>
        <v>0</v>
      </c>
      <c r="FR199" s="15">
        <f t="shared" si="242"/>
        <v>0</v>
      </c>
      <c r="FS199" s="15">
        <f t="shared" si="242"/>
        <v>0</v>
      </c>
      <c r="FT199" s="15">
        <f t="shared" si="242"/>
        <v>0</v>
      </c>
      <c r="FU199" s="15">
        <f t="shared" si="242"/>
        <v>0</v>
      </c>
      <c r="FV199" s="15">
        <f t="shared" si="242"/>
        <v>0</v>
      </c>
      <c r="FW199" s="15">
        <f t="shared" si="242"/>
        <v>0</v>
      </c>
      <c r="FX199" s="15">
        <f t="shared" si="242"/>
        <v>0</v>
      </c>
      <c r="FY199" s="15"/>
      <c r="FZ199" s="55"/>
      <c r="GA199" s="55"/>
      <c r="GB199" s="55"/>
      <c r="GC199" s="55"/>
      <c r="GD199" s="55"/>
      <c r="GE199" s="9"/>
    </row>
    <row r="200" spans="1:187" x14ac:dyDescent="0.2">
      <c r="A200" s="8" t="s">
        <v>728</v>
      </c>
      <c r="B200" s="13" t="s">
        <v>729</v>
      </c>
      <c r="C200" s="41">
        <f t="shared" ref="C200:BN200" si="243">(C196*C197)+(C198*C199)</f>
        <v>76250426.995000005</v>
      </c>
      <c r="D200" s="41">
        <f t="shared" si="243"/>
        <v>369483050.61600006</v>
      </c>
      <c r="E200" s="41">
        <f t="shared" si="243"/>
        <v>66314594.066000007</v>
      </c>
      <c r="F200" s="41">
        <f t="shared" si="243"/>
        <v>169425569.764</v>
      </c>
      <c r="G200" s="41">
        <f t="shared" si="243"/>
        <v>9384748.9900000002</v>
      </c>
      <c r="H200" s="41">
        <f t="shared" si="243"/>
        <v>8942093.9100000001</v>
      </c>
      <c r="I200" s="41">
        <f t="shared" si="243"/>
        <v>89015475.377000004</v>
      </c>
      <c r="J200" s="41">
        <f t="shared" si="243"/>
        <v>21088293.837000005</v>
      </c>
      <c r="K200" s="41">
        <f t="shared" si="243"/>
        <v>2523205.5109999999</v>
      </c>
      <c r="L200" s="41">
        <f t="shared" si="243"/>
        <v>22749324.622000005</v>
      </c>
      <c r="M200" s="41">
        <f t="shared" si="243"/>
        <v>11748648.555000002</v>
      </c>
      <c r="N200" s="41">
        <f t="shared" si="243"/>
        <v>473059784.86400002</v>
      </c>
      <c r="O200" s="41">
        <f t="shared" si="243"/>
        <v>128303569.05900002</v>
      </c>
      <c r="P200" s="41">
        <f t="shared" si="243"/>
        <v>1938592.0650000002</v>
      </c>
      <c r="Q200" s="41">
        <f t="shared" si="243"/>
        <v>352182686.95300001</v>
      </c>
      <c r="R200" s="41">
        <f t="shared" si="243"/>
        <v>18123314.388999999</v>
      </c>
      <c r="S200" s="41">
        <f t="shared" si="243"/>
        <v>14885950.407000002</v>
      </c>
      <c r="T200" s="41">
        <f t="shared" si="243"/>
        <v>1283720.9200000002</v>
      </c>
      <c r="U200" s="41">
        <f t="shared" si="243"/>
        <v>472721.55500000005</v>
      </c>
      <c r="V200" s="41">
        <f t="shared" si="243"/>
        <v>2541420.4700000002</v>
      </c>
      <c r="W200" s="41">
        <f t="shared" si="243"/>
        <v>708648.64300000004</v>
      </c>
      <c r="X200" s="41">
        <f t="shared" si="243"/>
        <v>433689.50000000006</v>
      </c>
      <c r="Y200" s="41">
        <f t="shared" si="243"/>
        <v>19893027.612</v>
      </c>
      <c r="Z200" s="41">
        <f t="shared" si="243"/>
        <v>2109173.9380000001</v>
      </c>
      <c r="AA200" s="41">
        <f t="shared" si="243"/>
        <v>271496566.03200001</v>
      </c>
      <c r="AB200" s="41">
        <f t="shared" si="243"/>
        <v>262815937.00600004</v>
      </c>
      <c r="AC200" s="41">
        <f t="shared" si="243"/>
        <v>8981709.5450000018</v>
      </c>
      <c r="AD200" s="41">
        <f t="shared" si="243"/>
        <v>11961156.410000002</v>
      </c>
      <c r="AE200" s="41">
        <f t="shared" si="243"/>
        <v>942549.18300000008</v>
      </c>
      <c r="AF200" s="41">
        <f t="shared" si="243"/>
        <v>1608988.0450000002</v>
      </c>
      <c r="AG200" s="41">
        <f t="shared" si="243"/>
        <v>6527026.9750000006</v>
      </c>
      <c r="AH200" s="41">
        <f t="shared" si="243"/>
        <v>9588874.8450000007</v>
      </c>
      <c r="AI200" s="41">
        <f t="shared" si="243"/>
        <v>3132105.5690000006</v>
      </c>
      <c r="AJ200" s="41">
        <f t="shared" si="243"/>
        <v>1583834.054</v>
      </c>
      <c r="AK200" s="41">
        <f t="shared" si="243"/>
        <v>1952470.1290000002</v>
      </c>
      <c r="AL200" s="41">
        <f t="shared" si="243"/>
        <v>2419120.031</v>
      </c>
      <c r="AM200" s="41">
        <f t="shared" si="243"/>
        <v>3978667.4730000002</v>
      </c>
      <c r="AN200" s="41">
        <f t="shared" si="243"/>
        <v>3239660.5650000004</v>
      </c>
      <c r="AO200" s="41">
        <f t="shared" si="243"/>
        <v>41710229.562000006</v>
      </c>
      <c r="AP200" s="41">
        <f t="shared" si="243"/>
        <v>790825568.78800011</v>
      </c>
      <c r="AQ200" s="41">
        <f t="shared" si="243"/>
        <v>2075637.9470000004</v>
      </c>
      <c r="AR200" s="41">
        <f t="shared" si="243"/>
        <v>572222143.65799999</v>
      </c>
      <c r="AS200" s="41">
        <f t="shared" si="243"/>
        <v>61167275.290000007</v>
      </c>
      <c r="AT200" s="41">
        <f t="shared" si="243"/>
        <v>20036738.699000001</v>
      </c>
      <c r="AU200" s="41">
        <f t="shared" si="243"/>
        <v>2205744.7970000003</v>
      </c>
      <c r="AV200" s="41">
        <f t="shared" si="243"/>
        <v>2775612.8000000003</v>
      </c>
      <c r="AW200" s="41">
        <f t="shared" si="243"/>
        <v>2016656.1750000003</v>
      </c>
      <c r="AX200" s="41">
        <f t="shared" si="243"/>
        <v>433689.50000000006</v>
      </c>
      <c r="AY200" s="41">
        <f t="shared" si="243"/>
        <v>3950911.3450000002</v>
      </c>
      <c r="AZ200" s="41">
        <f t="shared" si="243"/>
        <v>102363440.89500001</v>
      </c>
      <c r="BA200" s="41">
        <f t="shared" si="243"/>
        <v>81433277.853000015</v>
      </c>
      <c r="BB200" s="41">
        <f t="shared" si="243"/>
        <v>72104778.585000008</v>
      </c>
      <c r="BC200" s="41">
        <f t="shared" si="243"/>
        <v>265056279.25100005</v>
      </c>
      <c r="BD200" s="41">
        <f t="shared" si="243"/>
        <v>44889465.387000009</v>
      </c>
      <c r="BE200" s="41">
        <f t="shared" si="243"/>
        <v>12425204.175000001</v>
      </c>
      <c r="BF200" s="41">
        <f t="shared" si="243"/>
        <v>221922483.50600004</v>
      </c>
      <c r="BG200" s="41">
        <f t="shared" si="243"/>
        <v>9432746.6250000019</v>
      </c>
      <c r="BH200" s="41">
        <f t="shared" si="243"/>
        <v>5428699.3560000006</v>
      </c>
      <c r="BI200" s="41">
        <f t="shared" si="243"/>
        <v>2190115.9930000002</v>
      </c>
      <c r="BJ200" s="41">
        <f t="shared" si="243"/>
        <v>56527948.818000004</v>
      </c>
      <c r="BK200" s="41">
        <f t="shared" si="243"/>
        <v>221481231.50600004</v>
      </c>
      <c r="BL200" s="41">
        <f t="shared" si="243"/>
        <v>1793140.2100000002</v>
      </c>
      <c r="BM200" s="41">
        <f t="shared" si="243"/>
        <v>2470295.3920000005</v>
      </c>
      <c r="BN200" s="41">
        <f t="shared" si="243"/>
        <v>32320276.298</v>
      </c>
      <c r="BO200" s="41">
        <f t="shared" ref="BO200:DZ200" si="244">(BO196*BO197)+(BO198*BO199)</f>
        <v>11920097.807</v>
      </c>
      <c r="BP200" s="41">
        <f t="shared" si="244"/>
        <v>1890886.2200000002</v>
      </c>
      <c r="BQ200" s="41">
        <f t="shared" si="244"/>
        <v>54511300.634000011</v>
      </c>
      <c r="BR200" s="41">
        <f t="shared" si="244"/>
        <v>41956856.988000005</v>
      </c>
      <c r="BS200" s="41">
        <f t="shared" si="244"/>
        <v>11119798.780000001</v>
      </c>
      <c r="BT200" s="41">
        <f t="shared" si="244"/>
        <v>3998617.1900000004</v>
      </c>
      <c r="BU200" s="41">
        <f t="shared" si="244"/>
        <v>3864173.4450000003</v>
      </c>
      <c r="BV200" s="41">
        <f t="shared" si="244"/>
        <v>11540477.595000001</v>
      </c>
      <c r="BW200" s="41">
        <f t="shared" si="244"/>
        <v>17889400.085000001</v>
      </c>
      <c r="BX200" s="41">
        <f t="shared" si="244"/>
        <v>768497.79399999999</v>
      </c>
      <c r="BY200" s="41">
        <f t="shared" si="244"/>
        <v>4589302.2890000008</v>
      </c>
      <c r="BZ200" s="41">
        <f t="shared" si="244"/>
        <v>1850986.7860000003</v>
      </c>
      <c r="CA200" s="41">
        <f t="shared" si="244"/>
        <v>1493626.638</v>
      </c>
      <c r="CB200" s="41">
        <f t="shared" si="244"/>
        <v>718607633.20300007</v>
      </c>
      <c r="CC200" s="41">
        <f t="shared" si="244"/>
        <v>1548271.5150000001</v>
      </c>
      <c r="CD200" s="41">
        <f t="shared" si="244"/>
        <v>479660.587</v>
      </c>
      <c r="CE200" s="41">
        <f t="shared" si="244"/>
        <v>1396480.1900000002</v>
      </c>
      <c r="CF200" s="41">
        <f t="shared" si="244"/>
        <v>1036517.9050000001</v>
      </c>
      <c r="CG200" s="41">
        <f t="shared" si="244"/>
        <v>1908233.8000000003</v>
      </c>
      <c r="CH200" s="41">
        <f t="shared" si="244"/>
        <v>1010496.5350000001</v>
      </c>
      <c r="CI200" s="41">
        <f t="shared" si="244"/>
        <v>6400389.6410000008</v>
      </c>
      <c r="CJ200" s="41">
        <f t="shared" si="244"/>
        <v>9064110.5500000007</v>
      </c>
      <c r="CK200" s="41">
        <f t="shared" si="244"/>
        <v>50651341.053000003</v>
      </c>
      <c r="CL200" s="41">
        <f t="shared" si="244"/>
        <v>12179128.365000002</v>
      </c>
      <c r="CM200" s="41">
        <f t="shared" si="244"/>
        <v>7573411.8600000003</v>
      </c>
      <c r="CN200" s="41">
        <f t="shared" si="244"/>
        <v>275263759.25700003</v>
      </c>
      <c r="CO200" s="41">
        <f t="shared" si="244"/>
        <v>134822296.00100002</v>
      </c>
      <c r="CP200" s="41">
        <f t="shared" si="244"/>
        <v>9489993.6390000004</v>
      </c>
      <c r="CQ200" s="41">
        <f t="shared" si="244"/>
        <v>8875889.307</v>
      </c>
      <c r="CR200" s="41">
        <f t="shared" si="244"/>
        <v>1652356.9950000001</v>
      </c>
      <c r="CS200" s="41">
        <f t="shared" si="244"/>
        <v>3243997.4600000004</v>
      </c>
      <c r="CT200" s="41">
        <f t="shared" si="244"/>
        <v>1018302.9460000001</v>
      </c>
      <c r="CU200" s="41">
        <f t="shared" si="244"/>
        <v>3728754.798</v>
      </c>
      <c r="CV200" s="41">
        <f t="shared" si="244"/>
        <v>433689.50000000006</v>
      </c>
      <c r="CW200" s="41">
        <f t="shared" si="244"/>
        <v>1739094.8950000003</v>
      </c>
      <c r="CX200" s="41">
        <f t="shared" si="244"/>
        <v>4347011.7580000004</v>
      </c>
      <c r="CY200" s="41">
        <f t="shared" si="244"/>
        <v>433689.50000000006</v>
      </c>
      <c r="CZ200" s="41">
        <f t="shared" si="244"/>
        <v>18982589.415000003</v>
      </c>
      <c r="DA200" s="41">
        <f t="shared" si="244"/>
        <v>1713073.5250000001</v>
      </c>
      <c r="DB200" s="41">
        <f t="shared" si="244"/>
        <v>2679333.7310000001</v>
      </c>
      <c r="DC200" s="41">
        <f t="shared" si="244"/>
        <v>1370458.82</v>
      </c>
      <c r="DD200" s="41">
        <f t="shared" si="244"/>
        <v>1425103.6970000002</v>
      </c>
      <c r="DE200" s="41">
        <f t="shared" si="244"/>
        <v>3734066.5950000002</v>
      </c>
      <c r="DF200" s="41">
        <f t="shared" si="244"/>
        <v>193753176.43900001</v>
      </c>
      <c r="DG200" s="41">
        <f t="shared" si="244"/>
        <v>800590.81700000004</v>
      </c>
      <c r="DH200" s="41">
        <f t="shared" si="244"/>
        <v>18574053.906000003</v>
      </c>
      <c r="DI200" s="41">
        <f t="shared" si="244"/>
        <v>23999501.560000002</v>
      </c>
      <c r="DJ200" s="41">
        <f t="shared" si="244"/>
        <v>5985490.6890000012</v>
      </c>
      <c r="DK200" s="41">
        <f t="shared" si="244"/>
        <v>4176429.8850000002</v>
      </c>
      <c r="DL200" s="41">
        <f t="shared" si="244"/>
        <v>52033198.831</v>
      </c>
      <c r="DM200" s="41">
        <f t="shared" si="244"/>
        <v>2317636.6880000001</v>
      </c>
      <c r="DN200" s="41">
        <f t="shared" si="244"/>
        <v>12908334.278000001</v>
      </c>
      <c r="DO200" s="41">
        <f t="shared" si="244"/>
        <v>28853362.435000002</v>
      </c>
      <c r="DP200" s="41">
        <f t="shared" si="244"/>
        <v>1781596.4660000002</v>
      </c>
      <c r="DQ200" s="41">
        <f t="shared" si="244"/>
        <v>5967567.5200000005</v>
      </c>
      <c r="DR200" s="41">
        <f t="shared" si="244"/>
        <v>12793840.250000002</v>
      </c>
      <c r="DS200" s="41">
        <f t="shared" si="244"/>
        <v>7059597.6810000008</v>
      </c>
      <c r="DT200" s="41">
        <f t="shared" si="244"/>
        <v>1448522.9300000002</v>
      </c>
      <c r="DU200" s="41">
        <f t="shared" si="244"/>
        <v>3395788.7850000001</v>
      </c>
      <c r="DV200" s="41">
        <f t="shared" si="244"/>
        <v>1929918.2750000001</v>
      </c>
      <c r="DW200" s="41">
        <f t="shared" si="244"/>
        <v>3092206.1350000002</v>
      </c>
      <c r="DX200" s="41">
        <f t="shared" si="244"/>
        <v>1459798.8570000003</v>
      </c>
      <c r="DY200" s="41">
        <f t="shared" si="244"/>
        <v>2916995.5770000005</v>
      </c>
      <c r="DZ200" s="41">
        <f t="shared" si="244"/>
        <v>7778363.0820000004</v>
      </c>
      <c r="EA200" s="41">
        <f t="shared" ref="EA200:FX200" si="245">(EA196*EA197)+(EA198*EA199)</f>
        <v>5640565.6370000001</v>
      </c>
      <c r="EB200" s="41">
        <f t="shared" si="245"/>
        <v>5278001.2150000008</v>
      </c>
      <c r="EC200" s="41">
        <f t="shared" si="245"/>
        <v>2814644.8550000004</v>
      </c>
      <c r="ED200" s="41">
        <f t="shared" si="245"/>
        <v>14597988.570000002</v>
      </c>
      <c r="EE200" s="41">
        <f t="shared" si="245"/>
        <v>1706993.8810000003</v>
      </c>
      <c r="EF200" s="41">
        <f t="shared" si="245"/>
        <v>13326986.545000002</v>
      </c>
      <c r="EG200" s="41">
        <f t="shared" si="245"/>
        <v>2544022.6070000003</v>
      </c>
      <c r="EH200" s="41">
        <f t="shared" si="245"/>
        <v>2075346.1570000004</v>
      </c>
      <c r="EI200" s="41">
        <f t="shared" si="245"/>
        <v>144255236.46700001</v>
      </c>
      <c r="EJ200" s="41">
        <f t="shared" si="245"/>
        <v>89088035.669000015</v>
      </c>
      <c r="EK200" s="41">
        <f t="shared" si="245"/>
        <v>6260741.6220000004</v>
      </c>
      <c r="EL200" s="41">
        <f t="shared" si="245"/>
        <v>4257096.1320000002</v>
      </c>
      <c r="EM200" s="41">
        <f t="shared" si="245"/>
        <v>3873714.6140000005</v>
      </c>
      <c r="EN200" s="41">
        <f t="shared" si="245"/>
        <v>9769277.8090000004</v>
      </c>
      <c r="EO200" s="41">
        <f t="shared" si="245"/>
        <v>3341143.9080000003</v>
      </c>
      <c r="EP200" s="41">
        <f t="shared" si="245"/>
        <v>3512017.571</v>
      </c>
      <c r="EQ200" s="41">
        <f t="shared" si="245"/>
        <v>24232834.502000004</v>
      </c>
      <c r="ER200" s="41">
        <f t="shared" si="245"/>
        <v>2817822.5810000002</v>
      </c>
      <c r="ES200" s="41">
        <f t="shared" si="245"/>
        <v>1354845.9980000001</v>
      </c>
      <c r="ET200" s="41">
        <f t="shared" si="245"/>
        <v>1964613.4350000003</v>
      </c>
      <c r="EU200" s="41">
        <f t="shared" si="245"/>
        <v>5579849.1069999998</v>
      </c>
      <c r="EV200" s="41">
        <f t="shared" si="245"/>
        <v>702576.99000000011</v>
      </c>
      <c r="EW200" s="41">
        <f t="shared" si="245"/>
        <v>7973815.1470000008</v>
      </c>
      <c r="EX200" s="41">
        <f t="shared" si="245"/>
        <v>1901294.7680000002</v>
      </c>
      <c r="EY200" s="41">
        <f t="shared" si="245"/>
        <v>6897102.6150000002</v>
      </c>
      <c r="EZ200" s="41">
        <f t="shared" si="245"/>
        <v>1288057.8150000002</v>
      </c>
      <c r="FA200" s="41">
        <f t="shared" si="245"/>
        <v>30453384.900000002</v>
      </c>
      <c r="FB200" s="41">
        <f t="shared" si="245"/>
        <v>3099145.1670000004</v>
      </c>
      <c r="FC200" s="41">
        <f t="shared" si="245"/>
        <v>20088497.640000001</v>
      </c>
      <c r="FD200" s="41">
        <f t="shared" si="245"/>
        <v>3337674.3920000005</v>
      </c>
      <c r="FE200" s="41">
        <f t="shared" si="245"/>
        <v>928095.53000000014</v>
      </c>
      <c r="FF200" s="41">
        <f t="shared" si="245"/>
        <v>1956807.0240000002</v>
      </c>
      <c r="FG200" s="41">
        <f t="shared" si="245"/>
        <v>1110245.1200000001</v>
      </c>
      <c r="FH200" s="41">
        <f t="shared" si="245"/>
        <v>830081.7030000001</v>
      </c>
      <c r="FI200" s="41">
        <f t="shared" si="245"/>
        <v>16525012.918000001</v>
      </c>
      <c r="FJ200" s="41">
        <f t="shared" si="245"/>
        <v>17633815.07</v>
      </c>
      <c r="FK200" s="41">
        <f t="shared" si="245"/>
        <v>22230923.770000003</v>
      </c>
      <c r="FL200" s="41">
        <f t="shared" si="245"/>
        <v>61818101.330000006</v>
      </c>
      <c r="FM200" s="41">
        <f t="shared" si="245"/>
        <v>33780075.155000001</v>
      </c>
      <c r="FN200" s="41">
        <f t="shared" si="245"/>
        <v>194467369.09200001</v>
      </c>
      <c r="FO200" s="41">
        <f t="shared" si="245"/>
        <v>9993073.4590000007</v>
      </c>
      <c r="FP200" s="41">
        <f t="shared" si="245"/>
        <v>20273249.367000002</v>
      </c>
      <c r="FQ200" s="41">
        <f t="shared" si="245"/>
        <v>8348522.8750000009</v>
      </c>
      <c r="FR200" s="41">
        <f t="shared" si="245"/>
        <v>1552608.4100000001</v>
      </c>
      <c r="FS200" s="41">
        <f t="shared" si="245"/>
        <v>1873538.6400000001</v>
      </c>
      <c r="FT200" s="41">
        <f t="shared" si="245"/>
        <v>678290.37800000014</v>
      </c>
      <c r="FU200" s="41">
        <f t="shared" si="245"/>
        <v>7494154.5600000005</v>
      </c>
      <c r="FV200" s="41">
        <f t="shared" si="245"/>
        <v>6362224.9650000008</v>
      </c>
      <c r="FW200" s="41">
        <f t="shared" si="245"/>
        <v>1742564.4110000003</v>
      </c>
      <c r="FX200" s="41">
        <f t="shared" si="245"/>
        <v>538642.35900000005</v>
      </c>
      <c r="FY200" s="15"/>
      <c r="FZ200" s="55">
        <f>SUM(C200:FX200)</f>
        <v>7765749845.7230015</v>
      </c>
      <c r="GA200" s="55"/>
      <c r="GB200" s="55"/>
      <c r="GC200" s="55"/>
      <c r="GD200" s="55"/>
      <c r="GE200" s="9"/>
    </row>
    <row r="201" spans="1:187" x14ac:dyDescent="0.2">
      <c r="A201" s="6"/>
      <c r="B201" s="13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54"/>
      <c r="CG201" s="54"/>
      <c r="CH201" s="54"/>
      <c r="CI201" s="54"/>
      <c r="CJ201" s="54"/>
      <c r="CK201" s="54"/>
      <c r="CL201" s="54"/>
      <c r="CM201" s="54"/>
      <c r="CN201" s="54">
        <v>2033264</v>
      </c>
      <c r="CO201" s="54"/>
      <c r="CP201" s="54"/>
      <c r="CQ201" s="54"/>
      <c r="CR201" s="54"/>
      <c r="CS201" s="54"/>
      <c r="CT201" s="54"/>
      <c r="CU201" s="54"/>
      <c r="CV201" s="54"/>
      <c r="CW201" s="54"/>
      <c r="CX201" s="54"/>
      <c r="CY201" s="54"/>
      <c r="CZ201" s="54"/>
      <c r="DA201" s="54"/>
      <c r="DB201" s="54"/>
      <c r="DC201" s="54"/>
      <c r="DD201" s="54"/>
      <c r="DE201" s="54"/>
      <c r="DF201" s="54"/>
      <c r="DG201" s="54"/>
      <c r="DH201" s="54"/>
      <c r="DI201" s="54"/>
      <c r="DJ201" s="54"/>
      <c r="DK201" s="54"/>
      <c r="DL201" s="54"/>
      <c r="DM201" s="54"/>
      <c r="DN201" s="54"/>
      <c r="DO201" s="54"/>
      <c r="DP201" s="54"/>
      <c r="DQ201" s="54"/>
      <c r="DR201" s="54"/>
      <c r="DS201" s="54"/>
      <c r="DT201" s="54"/>
      <c r="DU201" s="54"/>
      <c r="DV201" s="54"/>
      <c r="DW201" s="54"/>
      <c r="DX201" s="54"/>
      <c r="DY201" s="54"/>
      <c r="DZ201" s="54"/>
      <c r="EA201" s="54"/>
      <c r="EB201" s="54"/>
      <c r="EC201" s="54"/>
      <c r="ED201" s="54"/>
      <c r="EE201" s="54"/>
      <c r="EF201" s="54"/>
      <c r="EG201" s="54"/>
      <c r="EH201" s="54"/>
      <c r="EI201" s="54"/>
      <c r="EJ201" s="54"/>
      <c r="EK201" s="54"/>
      <c r="EL201" s="54"/>
      <c r="EM201" s="54"/>
      <c r="EN201" s="54"/>
      <c r="EO201" s="54"/>
      <c r="EP201" s="54"/>
      <c r="EQ201" s="54"/>
      <c r="ER201" s="54"/>
      <c r="ES201" s="54"/>
      <c r="ET201" s="54"/>
      <c r="EU201" s="54"/>
      <c r="EV201" s="54"/>
      <c r="EW201" s="54"/>
      <c r="EX201" s="54"/>
      <c r="EY201" s="54"/>
      <c r="EZ201" s="54"/>
      <c r="FA201" s="54"/>
      <c r="FB201" s="54"/>
      <c r="FC201" s="54"/>
      <c r="FD201" s="54"/>
      <c r="FE201" s="54"/>
      <c r="FF201" s="54"/>
      <c r="FG201" s="54"/>
      <c r="FH201" s="54"/>
      <c r="FI201" s="54"/>
      <c r="FJ201" s="54"/>
      <c r="FK201" s="54"/>
      <c r="FL201" s="54"/>
      <c r="FM201" s="54"/>
      <c r="FN201" s="54"/>
      <c r="FO201" s="54"/>
      <c r="FP201" s="54"/>
      <c r="FQ201" s="54"/>
      <c r="FR201" s="54"/>
      <c r="FS201" s="54"/>
      <c r="FT201" s="54"/>
      <c r="FU201" s="54"/>
      <c r="FV201" s="54"/>
      <c r="FW201" s="54"/>
      <c r="FX201" s="54"/>
      <c r="FY201" s="15"/>
      <c r="FZ201" s="55"/>
      <c r="GA201" s="55"/>
      <c r="GB201" s="55">
        <v>12000000</v>
      </c>
      <c r="GC201" s="55"/>
      <c r="GD201" s="55"/>
      <c r="GE201" s="9"/>
    </row>
    <row r="202" spans="1:187" ht="15.75" x14ac:dyDescent="0.25">
      <c r="A202" s="8" t="s">
        <v>596</v>
      </c>
      <c r="B202" s="39" t="s">
        <v>730</v>
      </c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41"/>
      <c r="DC202" s="41"/>
      <c r="DD202" s="41"/>
      <c r="DE202" s="4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41"/>
      <c r="DQ202" s="41"/>
      <c r="DR202" s="41"/>
      <c r="DS202" s="4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41"/>
      <c r="EE202" s="41"/>
      <c r="EF202" s="41"/>
      <c r="EG202" s="4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41"/>
      <c r="ES202" s="41"/>
      <c r="ET202" s="41"/>
      <c r="EU202" s="4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41"/>
      <c r="FG202" s="41"/>
      <c r="FH202" s="41"/>
      <c r="FI202" s="4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41"/>
      <c r="FU202" s="41"/>
      <c r="FV202" s="41"/>
      <c r="FW202" s="41"/>
      <c r="FX202" s="41"/>
      <c r="FY202" s="41"/>
      <c r="FZ202" s="55"/>
      <c r="GA202" s="55"/>
      <c r="GB202" s="55"/>
      <c r="GC202" s="55"/>
      <c r="GD202" s="55"/>
      <c r="GE202" s="9"/>
    </row>
    <row r="203" spans="1:187" x14ac:dyDescent="0.2">
      <c r="A203" s="8" t="s">
        <v>731</v>
      </c>
      <c r="B203" s="13" t="s">
        <v>732</v>
      </c>
      <c r="C203" s="41">
        <f t="shared" ref="C203:BN203" si="246">+C124</f>
        <v>56579019.619999997</v>
      </c>
      <c r="D203" s="41">
        <f t="shared" si="246"/>
        <v>366663235.05000001</v>
      </c>
      <c r="E203" s="41">
        <f t="shared" si="246"/>
        <v>65089029.329999998</v>
      </c>
      <c r="F203" s="41">
        <f t="shared" si="246"/>
        <v>166602193.19</v>
      </c>
      <c r="G203" s="41">
        <f t="shared" si="246"/>
        <v>9938091.2200000007</v>
      </c>
      <c r="H203" s="41">
        <f t="shared" si="246"/>
        <v>9420269.6600000001</v>
      </c>
      <c r="I203" s="41">
        <f t="shared" si="246"/>
        <v>87418165.900000006</v>
      </c>
      <c r="J203" s="41">
        <f t="shared" si="246"/>
        <v>19772422.579999998</v>
      </c>
      <c r="K203" s="41">
        <f t="shared" si="246"/>
        <v>3353217.44</v>
      </c>
      <c r="L203" s="41">
        <f t="shared" si="246"/>
        <v>23131395.359999999</v>
      </c>
      <c r="M203" s="41">
        <f t="shared" si="246"/>
        <v>12548391.18</v>
      </c>
      <c r="N203" s="41">
        <f t="shared" si="246"/>
        <v>483154037.41000003</v>
      </c>
      <c r="O203" s="41">
        <f t="shared" si="246"/>
        <v>127964844.63</v>
      </c>
      <c r="P203" s="41">
        <f t="shared" si="246"/>
        <v>3177991.89</v>
      </c>
      <c r="Q203" s="41">
        <f t="shared" si="246"/>
        <v>353395814.61000001</v>
      </c>
      <c r="R203" s="41">
        <f t="shared" si="246"/>
        <v>4539755.91</v>
      </c>
      <c r="S203" s="41">
        <f t="shared" si="246"/>
        <v>14959451.939999999</v>
      </c>
      <c r="T203" s="41">
        <f t="shared" si="246"/>
        <v>2225075.35</v>
      </c>
      <c r="U203" s="41">
        <f t="shared" si="246"/>
        <v>953867.26</v>
      </c>
      <c r="V203" s="41">
        <f t="shared" si="246"/>
        <v>3294156.83</v>
      </c>
      <c r="W203" s="41">
        <f t="shared" si="246"/>
        <v>1368595.05</v>
      </c>
      <c r="X203" s="41">
        <f t="shared" si="246"/>
        <v>881306.22</v>
      </c>
      <c r="Y203" s="41">
        <f t="shared" si="246"/>
        <v>3907045.01</v>
      </c>
      <c r="Z203" s="41">
        <f t="shared" si="246"/>
        <v>2931077.95</v>
      </c>
      <c r="AA203" s="41">
        <f t="shared" si="246"/>
        <v>271700836.87</v>
      </c>
      <c r="AB203" s="41">
        <f t="shared" si="246"/>
        <v>268293260.24000001</v>
      </c>
      <c r="AC203" s="41">
        <f t="shared" si="246"/>
        <v>9266531.3499999996</v>
      </c>
      <c r="AD203" s="41">
        <f t="shared" si="246"/>
        <v>11976256.619999999</v>
      </c>
      <c r="AE203" s="41">
        <f t="shared" si="246"/>
        <v>1714679.33</v>
      </c>
      <c r="AF203" s="41">
        <f t="shared" si="246"/>
        <v>2667933.9300000002</v>
      </c>
      <c r="AG203" s="41">
        <f t="shared" si="246"/>
        <v>7262208.46</v>
      </c>
      <c r="AH203" s="41">
        <f t="shared" si="246"/>
        <v>9384647.9000000004</v>
      </c>
      <c r="AI203" s="41">
        <f t="shared" si="246"/>
        <v>3812619.43</v>
      </c>
      <c r="AJ203" s="41">
        <f t="shared" si="246"/>
        <v>2629675.04</v>
      </c>
      <c r="AK203" s="41">
        <f t="shared" si="246"/>
        <v>2916617.88</v>
      </c>
      <c r="AL203" s="41">
        <f t="shared" si="246"/>
        <v>3235241.39</v>
      </c>
      <c r="AM203" s="41">
        <f t="shared" si="246"/>
        <v>4312592.71</v>
      </c>
      <c r="AN203" s="41">
        <f t="shared" si="246"/>
        <v>4014807.22</v>
      </c>
      <c r="AO203" s="41">
        <f t="shared" si="246"/>
        <v>40265029.890000001</v>
      </c>
      <c r="AP203" s="41">
        <f t="shared" si="246"/>
        <v>794554924.62</v>
      </c>
      <c r="AQ203" s="41">
        <f t="shared" si="246"/>
        <v>3180503</v>
      </c>
      <c r="AR203" s="41">
        <f t="shared" si="246"/>
        <v>560234540.65999997</v>
      </c>
      <c r="AS203" s="41">
        <f t="shared" si="246"/>
        <v>64708438.140000001</v>
      </c>
      <c r="AT203" s="41">
        <f t="shared" si="246"/>
        <v>20484380.600000001</v>
      </c>
      <c r="AU203" s="41">
        <f t="shared" si="246"/>
        <v>3376761.63</v>
      </c>
      <c r="AV203" s="41">
        <f t="shared" si="246"/>
        <v>3808648.61</v>
      </c>
      <c r="AW203" s="41">
        <f t="shared" si="246"/>
        <v>3217386.04</v>
      </c>
      <c r="AX203" s="41">
        <f t="shared" si="246"/>
        <v>946526.48</v>
      </c>
      <c r="AY203" s="41">
        <f t="shared" si="246"/>
        <v>4596945.66</v>
      </c>
      <c r="AZ203" s="41">
        <f t="shared" si="246"/>
        <v>100004902.40000001</v>
      </c>
      <c r="BA203" s="41">
        <f t="shared" si="246"/>
        <v>77681835.640000001</v>
      </c>
      <c r="BB203" s="41">
        <f t="shared" si="246"/>
        <v>69345099.75</v>
      </c>
      <c r="BC203" s="41">
        <f t="shared" si="246"/>
        <v>257295047.74000001</v>
      </c>
      <c r="BD203" s="41">
        <f t="shared" si="246"/>
        <v>43838662.090000004</v>
      </c>
      <c r="BE203" s="41">
        <f t="shared" si="246"/>
        <v>12889708.58</v>
      </c>
      <c r="BF203" s="41">
        <f t="shared" si="246"/>
        <v>211910819.72</v>
      </c>
      <c r="BG203" s="41">
        <f t="shared" si="246"/>
        <v>9831318.8699999992</v>
      </c>
      <c r="BH203" s="41">
        <f t="shared" si="246"/>
        <v>5836662.1900000004</v>
      </c>
      <c r="BI203" s="41">
        <f t="shared" si="246"/>
        <v>3203687.81</v>
      </c>
      <c r="BJ203" s="41">
        <f t="shared" si="246"/>
        <v>56028791.420000002</v>
      </c>
      <c r="BK203" s="41">
        <f t="shared" si="246"/>
        <v>149324141.63</v>
      </c>
      <c r="BL203" s="41">
        <f t="shared" si="246"/>
        <v>2824594.56</v>
      </c>
      <c r="BM203" s="41">
        <f t="shared" si="246"/>
        <v>3438045.38</v>
      </c>
      <c r="BN203" s="41">
        <f t="shared" si="246"/>
        <v>30422698.239999998</v>
      </c>
      <c r="BO203" s="41">
        <f t="shared" ref="BO203:DZ203" si="247">+BO124</f>
        <v>11749958.91</v>
      </c>
      <c r="BP203" s="41">
        <f t="shared" si="247"/>
        <v>2943721.88</v>
      </c>
      <c r="BQ203" s="41">
        <f t="shared" si="247"/>
        <v>57259158.140000001</v>
      </c>
      <c r="BR203" s="41">
        <f t="shared" si="247"/>
        <v>40903181.350000001</v>
      </c>
      <c r="BS203" s="41">
        <f t="shared" si="247"/>
        <v>11661248.85</v>
      </c>
      <c r="BT203" s="41">
        <f t="shared" si="247"/>
        <v>4737104.93</v>
      </c>
      <c r="BU203" s="41">
        <f t="shared" si="247"/>
        <v>4669040.97</v>
      </c>
      <c r="BV203" s="41">
        <f t="shared" si="247"/>
        <v>11867348.380000001</v>
      </c>
      <c r="BW203" s="41">
        <f t="shared" si="247"/>
        <v>18141636.800000001</v>
      </c>
      <c r="BX203" s="41">
        <f t="shared" si="247"/>
        <v>1627305.27</v>
      </c>
      <c r="BY203" s="41">
        <f t="shared" si="247"/>
        <v>4815186.2300000004</v>
      </c>
      <c r="BZ203" s="41">
        <f t="shared" si="247"/>
        <v>2783539.51</v>
      </c>
      <c r="CA203" s="41">
        <f t="shared" si="247"/>
        <v>2624482.5</v>
      </c>
      <c r="CB203" s="41">
        <f t="shared" si="247"/>
        <v>715453306.22000003</v>
      </c>
      <c r="CC203" s="41">
        <f t="shared" si="247"/>
        <v>2495749.7599999998</v>
      </c>
      <c r="CD203" s="41">
        <f t="shared" si="247"/>
        <v>945476.13</v>
      </c>
      <c r="CE203" s="41">
        <f t="shared" si="247"/>
        <v>2347998.63</v>
      </c>
      <c r="CF203" s="41">
        <f t="shared" si="247"/>
        <v>1824363.18</v>
      </c>
      <c r="CG203" s="41">
        <f t="shared" si="247"/>
        <v>2849166.93</v>
      </c>
      <c r="CH203" s="41">
        <f t="shared" si="247"/>
        <v>1842420.38</v>
      </c>
      <c r="CI203" s="41">
        <f t="shared" si="247"/>
        <v>6447463.5700000003</v>
      </c>
      <c r="CJ203" s="41">
        <f t="shared" si="247"/>
        <v>9416446.2200000007</v>
      </c>
      <c r="CK203" s="41">
        <f t="shared" si="247"/>
        <v>44393430.68</v>
      </c>
      <c r="CL203" s="41">
        <f t="shared" si="247"/>
        <v>12818209.800000001</v>
      </c>
      <c r="CM203" s="41">
        <f t="shared" si="247"/>
        <v>7944298.3799999999</v>
      </c>
      <c r="CN203" s="41">
        <f t="shared" si="247"/>
        <v>262627980.11000001</v>
      </c>
      <c r="CO203" s="41">
        <f t="shared" si="247"/>
        <v>129539366.09999999</v>
      </c>
      <c r="CP203" s="41">
        <f t="shared" si="247"/>
        <v>10111326.42</v>
      </c>
      <c r="CQ203" s="41">
        <f t="shared" si="247"/>
        <v>9073236.6199999992</v>
      </c>
      <c r="CR203" s="41">
        <f t="shared" si="247"/>
        <v>2698635.44</v>
      </c>
      <c r="CS203" s="41">
        <f t="shared" si="247"/>
        <v>3950137.69</v>
      </c>
      <c r="CT203" s="41">
        <f t="shared" si="247"/>
        <v>1850902.08</v>
      </c>
      <c r="CU203" s="41">
        <f t="shared" si="247"/>
        <v>678722.57</v>
      </c>
      <c r="CV203" s="41">
        <f t="shared" si="247"/>
        <v>841375.45</v>
      </c>
      <c r="CW203" s="41">
        <f t="shared" si="247"/>
        <v>2783276.72</v>
      </c>
      <c r="CX203" s="41">
        <f t="shared" si="247"/>
        <v>4781547.05</v>
      </c>
      <c r="CY203" s="41">
        <f t="shared" si="247"/>
        <v>887961.34</v>
      </c>
      <c r="CZ203" s="41">
        <f t="shared" si="247"/>
        <v>18332604.219999999</v>
      </c>
      <c r="DA203" s="41">
        <f t="shared" si="247"/>
        <v>2774856.81</v>
      </c>
      <c r="DB203" s="41">
        <f t="shared" si="247"/>
        <v>3594859.28</v>
      </c>
      <c r="DC203" s="41">
        <f t="shared" si="247"/>
        <v>2417783.83</v>
      </c>
      <c r="DD203" s="41">
        <f t="shared" si="247"/>
        <v>2473493.6800000002</v>
      </c>
      <c r="DE203" s="41">
        <f t="shared" si="247"/>
        <v>4309074.8600000003</v>
      </c>
      <c r="DF203" s="41">
        <f t="shared" si="247"/>
        <v>180524107.44999999</v>
      </c>
      <c r="DG203" s="41">
        <f t="shared" si="247"/>
        <v>1611201.9</v>
      </c>
      <c r="DH203" s="41">
        <f t="shared" si="247"/>
        <v>17640955.75</v>
      </c>
      <c r="DI203" s="41">
        <f t="shared" si="247"/>
        <v>22689333.859999999</v>
      </c>
      <c r="DJ203" s="41">
        <f t="shared" si="247"/>
        <v>6454963.7800000003</v>
      </c>
      <c r="DK203" s="41">
        <f t="shared" si="247"/>
        <v>4631421.88</v>
      </c>
      <c r="DL203" s="41">
        <f t="shared" si="247"/>
        <v>51495516.880000003</v>
      </c>
      <c r="DM203" s="41">
        <f t="shared" si="247"/>
        <v>3572928.31</v>
      </c>
      <c r="DN203" s="41">
        <f t="shared" si="247"/>
        <v>13163897.470000001</v>
      </c>
      <c r="DO203" s="41">
        <f t="shared" si="247"/>
        <v>28078251.760000002</v>
      </c>
      <c r="DP203" s="41">
        <f t="shared" si="247"/>
        <v>2950355.99</v>
      </c>
      <c r="DQ203" s="41">
        <f t="shared" si="247"/>
        <v>6508374.21</v>
      </c>
      <c r="DR203" s="41">
        <f t="shared" si="247"/>
        <v>12630522.84</v>
      </c>
      <c r="DS203" s="41">
        <f t="shared" si="247"/>
        <v>7321369.1600000001</v>
      </c>
      <c r="DT203" s="41">
        <f t="shared" si="247"/>
        <v>2510311.75</v>
      </c>
      <c r="DU203" s="41">
        <f t="shared" si="247"/>
        <v>4050468.16</v>
      </c>
      <c r="DV203" s="41">
        <f t="shared" si="247"/>
        <v>2966841.39</v>
      </c>
      <c r="DW203" s="41">
        <f t="shared" si="247"/>
        <v>3873607.01</v>
      </c>
      <c r="DX203" s="41">
        <f t="shared" si="247"/>
        <v>2849468.52</v>
      </c>
      <c r="DY203" s="41">
        <f t="shared" si="247"/>
        <v>4163738.91</v>
      </c>
      <c r="DZ203" s="41">
        <f t="shared" si="247"/>
        <v>8572024</v>
      </c>
      <c r="EA203" s="41">
        <f t="shared" ref="EA203:FX203" si="248">+EA124</f>
        <v>6380210.2000000002</v>
      </c>
      <c r="EB203" s="41">
        <f t="shared" si="248"/>
        <v>5604552.75</v>
      </c>
      <c r="EC203" s="41">
        <f t="shared" si="248"/>
        <v>3502777.7</v>
      </c>
      <c r="ED203" s="41">
        <f t="shared" si="248"/>
        <v>19811640.149999999</v>
      </c>
      <c r="EE203" s="41">
        <f t="shared" si="248"/>
        <v>2631104.11</v>
      </c>
      <c r="EF203" s="41">
        <f t="shared" si="248"/>
        <v>13001936.220000001</v>
      </c>
      <c r="EG203" s="41">
        <f t="shared" si="248"/>
        <v>3198201</v>
      </c>
      <c r="EH203" s="41">
        <f t="shared" si="248"/>
        <v>2952231.16</v>
      </c>
      <c r="EI203" s="41">
        <f t="shared" si="248"/>
        <v>137617600.91999999</v>
      </c>
      <c r="EJ203" s="41">
        <f t="shared" si="248"/>
        <v>82415011.299999997</v>
      </c>
      <c r="EK203" s="41">
        <f t="shared" si="248"/>
        <v>6566838.04</v>
      </c>
      <c r="EL203" s="41">
        <f t="shared" si="248"/>
        <v>4567951.83</v>
      </c>
      <c r="EM203" s="41">
        <f t="shared" si="248"/>
        <v>4302870.79</v>
      </c>
      <c r="EN203" s="41">
        <f t="shared" si="248"/>
        <v>8704092.6999999993</v>
      </c>
      <c r="EO203" s="41">
        <f t="shared" si="248"/>
        <v>3986422.33</v>
      </c>
      <c r="EP203" s="41">
        <f t="shared" si="248"/>
        <v>4504190.78</v>
      </c>
      <c r="EQ203" s="41">
        <f t="shared" si="248"/>
        <v>25074295.289999999</v>
      </c>
      <c r="ER203" s="41">
        <f t="shared" si="248"/>
        <v>3960296.81</v>
      </c>
      <c r="ES203" s="41">
        <f t="shared" si="248"/>
        <v>2309156.98</v>
      </c>
      <c r="ET203" s="41">
        <f t="shared" si="248"/>
        <v>3326653.97</v>
      </c>
      <c r="EU203" s="41">
        <f t="shared" si="248"/>
        <v>5774415.6399999997</v>
      </c>
      <c r="EV203" s="41">
        <f t="shared" si="248"/>
        <v>1467410.65</v>
      </c>
      <c r="EW203" s="41">
        <f t="shared" si="248"/>
        <v>10953087.42</v>
      </c>
      <c r="EX203" s="41">
        <f t="shared" si="248"/>
        <v>3182559.28</v>
      </c>
      <c r="EY203" s="41">
        <f t="shared" si="248"/>
        <v>2384556.14</v>
      </c>
      <c r="EZ203" s="41">
        <f t="shared" si="248"/>
        <v>2264181.5099999998</v>
      </c>
      <c r="FA203" s="41">
        <f t="shared" si="248"/>
        <v>32308300.489999998</v>
      </c>
      <c r="FB203" s="41">
        <f t="shared" si="248"/>
        <v>3910021.57</v>
      </c>
      <c r="FC203" s="41">
        <f t="shared" si="248"/>
        <v>19777363.98</v>
      </c>
      <c r="FD203" s="41">
        <f t="shared" si="248"/>
        <v>4077083.64</v>
      </c>
      <c r="FE203" s="41">
        <f t="shared" si="248"/>
        <v>1772371.43</v>
      </c>
      <c r="FF203" s="41">
        <f t="shared" si="248"/>
        <v>3014732.88</v>
      </c>
      <c r="FG203" s="41">
        <f t="shared" si="248"/>
        <v>2085839.18</v>
      </c>
      <c r="FH203" s="41">
        <f t="shared" si="248"/>
        <v>1605263.67</v>
      </c>
      <c r="FI203" s="41">
        <f t="shared" si="248"/>
        <v>16362037.84</v>
      </c>
      <c r="FJ203" s="41">
        <f t="shared" si="248"/>
        <v>17241413.23</v>
      </c>
      <c r="FK203" s="41">
        <f t="shared" si="248"/>
        <v>21690952.329999998</v>
      </c>
      <c r="FL203" s="41">
        <f t="shared" si="248"/>
        <v>58865471.43</v>
      </c>
      <c r="FM203" s="41">
        <f t="shared" si="248"/>
        <v>32313046.809999999</v>
      </c>
      <c r="FN203" s="41">
        <f t="shared" si="248"/>
        <v>186961464.22</v>
      </c>
      <c r="FO203" s="41">
        <f t="shared" si="248"/>
        <v>10251043.1</v>
      </c>
      <c r="FP203" s="41">
        <f t="shared" si="248"/>
        <v>20131089.280000001</v>
      </c>
      <c r="FQ203" s="41">
        <f t="shared" si="248"/>
        <v>8652392.5600000005</v>
      </c>
      <c r="FR203" s="41">
        <f t="shared" si="248"/>
        <v>2659609.13</v>
      </c>
      <c r="FS203" s="41">
        <f t="shared" si="248"/>
        <v>2969974.86</v>
      </c>
      <c r="FT203" s="41">
        <f t="shared" si="248"/>
        <v>1388272.03</v>
      </c>
      <c r="FU203" s="41">
        <f t="shared" si="248"/>
        <v>8065138.7800000003</v>
      </c>
      <c r="FV203" s="41">
        <f t="shared" si="248"/>
        <v>6755445.8399999999</v>
      </c>
      <c r="FW203" s="41">
        <f t="shared" si="248"/>
        <v>2852660.9</v>
      </c>
      <c r="FX203" s="41">
        <f t="shared" si="248"/>
        <v>1172067.1200000001</v>
      </c>
      <c r="FY203" s="54"/>
      <c r="FZ203" s="55">
        <f>SUM(C203:FX203)</f>
        <v>7633581807.130003</v>
      </c>
      <c r="GA203" s="55"/>
      <c r="GB203" s="55"/>
      <c r="GC203" s="55"/>
      <c r="GD203" s="55"/>
      <c r="GE203" s="9"/>
    </row>
    <row r="204" spans="1:187" x14ac:dyDescent="0.2">
      <c r="A204" s="8" t="s">
        <v>733</v>
      </c>
      <c r="B204" s="13" t="s">
        <v>734</v>
      </c>
      <c r="C204" s="41">
        <f t="shared" ref="C204:BN204" si="249">+C159</f>
        <v>4914609.1100000003</v>
      </c>
      <c r="D204" s="41">
        <f t="shared" si="249"/>
        <v>13991510.359999999</v>
      </c>
      <c r="E204" s="41">
        <f t="shared" si="249"/>
        <v>6851783.3700000001</v>
      </c>
      <c r="F204" s="41">
        <f t="shared" si="249"/>
        <v>6010903.6799999997</v>
      </c>
      <c r="G204" s="41">
        <f t="shared" si="249"/>
        <v>332838.71999999997</v>
      </c>
      <c r="H204" s="41">
        <f t="shared" si="249"/>
        <v>229821.62</v>
      </c>
      <c r="I204" s="41">
        <f t="shared" si="249"/>
        <v>8642352.0999999996</v>
      </c>
      <c r="J204" s="41">
        <f t="shared" si="249"/>
        <v>2044987.39</v>
      </c>
      <c r="K204" s="41">
        <f t="shared" si="249"/>
        <v>181481.8</v>
      </c>
      <c r="L204" s="41">
        <f t="shared" si="249"/>
        <v>1760912.36</v>
      </c>
      <c r="M204" s="41">
        <f t="shared" si="249"/>
        <v>1909919.61</v>
      </c>
      <c r="N204" s="41">
        <f t="shared" si="249"/>
        <v>13183125.039999999</v>
      </c>
      <c r="O204" s="41">
        <f t="shared" si="249"/>
        <v>2210233.44</v>
      </c>
      <c r="P204" s="41">
        <f t="shared" si="249"/>
        <v>143500.20000000001</v>
      </c>
      <c r="Q204" s="41">
        <f t="shared" si="249"/>
        <v>39253413.890000001</v>
      </c>
      <c r="R204" s="41">
        <f t="shared" si="249"/>
        <v>719399.58</v>
      </c>
      <c r="S204" s="41">
        <f t="shared" si="249"/>
        <v>897762.61</v>
      </c>
      <c r="T204" s="41">
        <f t="shared" si="249"/>
        <v>99406.74</v>
      </c>
      <c r="U204" s="41">
        <f t="shared" si="249"/>
        <v>65528.06</v>
      </c>
      <c r="V204" s="41">
        <f t="shared" si="249"/>
        <v>164325.57999999999</v>
      </c>
      <c r="W204" s="41">
        <f t="shared" si="249"/>
        <v>76386.7</v>
      </c>
      <c r="X204" s="41">
        <f t="shared" si="249"/>
        <v>40187.56</v>
      </c>
      <c r="Y204" s="41">
        <f t="shared" si="249"/>
        <v>2017672.72</v>
      </c>
      <c r="Z204" s="41">
        <f t="shared" si="249"/>
        <v>116759.03999999999</v>
      </c>
      <c r="AA204" s="41">
        <f t="shared" si="249"/>
        <v>7468023.1200000001</v>
      </c>
      <c r="AB204" s="41">
        <f t="shared" si="249"/>
        <v>5677827.0899999999</v>
      </c>
      <c r="AC204" s="41">
        <f t="shared" si="249"/>
        <v>235068.32</v>
      </c>
      <c r="AD204" s="41">
        <f t="shared" si="249"/>
        <v>429477.77</v>
      </c>
      <c r="AE204" s="41">
        <f t="shared" si="249"/>
        <v>67058.77</v>
      </c>
      <c r="AF204" s="41">
        <f t="shared" si="249"/>
        <v>67309.600000000006</v>
      </c>
      <c r="AG204" s="41">
        <f t="shared" si="249"/>
        <v>119862.63</v>
      </c>
      <c r="AH204" s="41">
        <f t="shared" si="249"/>
        <v>588759.96</v>
      </c>
      <c r="AI204" s="41">
        <f t="shared" si="249"/>
        <v>166990.82999999999</v>
      </c>
      <c r="AJ204" s="41">
        <f t="shared" si="249"/>
        <v>170223.21</v>
      </c>
      <c r="AK204" s="41">
        <f t="shared" si="249"/>
        <v>220942.55</v>
      </c>
      <c r="AL204" s="41">
        <f t="shared" si="249"/>
        <v>264480.11</v>
      </c>
      <c r="AM204" s="41">
        <f t="shared" si="249"/>
        <v>336884.29</v>
      </c>
      <c r="AN204" s="41">
        <f t="shared" si="249"/>
        <v>223281.33</v>
      </c>
      <c r="AO204" s="41">
        <f t="shared" si="249"/>
        <v>2457933.1</v>
      </c>
      <c r="AP204" s="41">
        <f t="shared" si="249"/>
        <v>59838710.020000003</v>
      </c>
      <c r="AQ204" s="41">
        <f t="shared" si="249"/>
        <v>130782.07</v>
      </c>
      <c r="AR204" s="41">
        <f t="shared" si="249"/>
        <v>6605346.4900000002</v>
      </c>
      <c r="AS204" s="41">
        <f t="shared" si="249"/>
        <v>1805962.86</v>
      </c>
      <c r="AT204" s="41">
        <f t="shared" si="249"/>
        <v>364229.88</v>
      </c>
      <c r="AU204" s="41">
        <f t="shared" si="249"/>
        <v>95606.31</v>
      </c>
      <c r="AV204" s="41">
        <f t="shared" si="249"/>
        <v>169389.65</v>
      </c>
      <c r="AW204" s="41">
        <f t="shared" si="249"/>
        <v>105447.23</v>
      </c>
      <c r="AX204" s="41">
        <f t="shared" si="249"/>
        <v>45433.27</v>
      </c>
      <c r="AY204" s="41">
        <f t="shared" si="249"/>
        <v>192557.02</v>
      </c>
      <c r="AZ204" s="41">
        <f t="shared" si="249"/>
        <v>11152601.630000001</v>
      </c>
      <c r="BA204" s="41">
        <f t="shared" si="249"/>
        <v>3315406.7</v>
      </c>
      <c r="BB204" s="41">
        <f t="shared" si="249"/>
        <v>2592387.9</v>
      </c>
      <c r="BC204" s="41">
        <f t="shared" si="249"/>
        <v>15677142.439999999</v>
      </c>
      <c r="BD204" s="41">
        <f t="shared" si="249"/>
        <v>614061.46</v>
      </c>
      <c r="BE204" s="41">
        <f t="shared" si="249"/>
        <v>414954.14</v>
      </c>
      <c r="BF204" s="41">
        <f t="shared" si="249"/>
        <v>2709226.82</v>
      </c>
      <c r="BG204" s="41">
        <f t="shared" si="249"/>
        <v>604569.59999999998</v>
      </c>
      <c r="BH204" s="41">
        <f t="shared" si="249"/>
        <v>155252.87</v>
      </c>
      <c r="BI204" s="41">
        <f t="shared" si="249"/>
        <v>150535.67000000001</v>
      </c>
      <c r="BJ204" s="41">
        <f t="shared" si="249"/>
        <v>575821.36</v>
      </c>
      <c r="BK204" s="41">
        <f t="shared" si="249"/>
        <v>6987609.5099999998</v>
      </c>
      <c r="BL204" s="41">
        <f t="shared" si="249"/>
        <v>179865.64</v>
      </c>
      <c r="BM204" s="41">
        <f t="shared" si="249"/>
        <v>143412.85</v>
      </c>
      <c r="BN204" s="41">
        <f t="shared" si="249"/>
        <v>1952406.99</v>
      </c>
      <c r="BO204" s="41">
        <f t="shared" ref="BO204:DZ204" si="250">+BO159</f>
        <v>652806.77</v>
      </c>
      <c r="BP204" s="41">
        <f t="shared" si="250"/>
        <v>145835.76</v>
      </c>
      <c r="BQ204" s="41">
        <f t="shared" si="250"/>
        <v>2004061.42</v>
      </c>
      <c r="BR204" s="41">
        <f t="shared" si="250"/>
        <v>1722995.69</v>
      </c>
      <c r="BS204" s="41">
        <f t="shared" si="250"/>
        <v>713587.66</v>
      </c>
      <c r="BT204" s="41">
        <f t="shared" si="250"/>
        <v>145627.44</v>
      </c>
      <c r="BU204" s="41">
        <f t="shared" si="250"/>
        <v>134946.29</v>
      </c>
      <c r="BV204" s="41">
        <f t="shared" si="250"/>
        <v>335764.35</v>
      </c>
      <c r="BW204" s="41">
        <f t="shared" si="250"/>
        <v>414384.38</v>
      </c>
      <c r="BX204" s="41">
        <f t="shared" si="250"/>
        <v>35925.61</v>
      </c>
      <c r="BY204" s="41">
        <f t="shared" si="250"/>
        <v>664611.74</v>
      </c>
      <c r="BZ204" s="41">
        <f t="shared" si="250"/>
        <v>157307.81</v>
      </c>
      <c r="CA204" s="41">
        <f t="shared" si="250"/>
        <v>109368.68</v>
      </c>
      <c r="CB204" s="41">
        <f t="shared" si="250"/>
        <v>22034682.879999999</v>
      </c>
      <c r="CC204" s="41">
        <f t="shared" si="250"/>
        <v>119124.86</v>
      </c>
      <c r="CD204" s="41">
        <f t="shared" si="250"/>
        <v>66268.820000000007</v>
      </c>
      <c r="CE204" s="41">
        <f t="shared" si="250"/>
        <v>91003.18</v>
      </c>
      <c r="CF204" s="41">
        <f t="shared" si="250"/>
        <v>85554.240000000005</v>
      </c>
      <c r="CG204" s="41">
        <f t="shared" si="250"/>
        <v>109097.19</v>
      </c>
      <c r="CH204" s="41">
        <f t="shared" si="250"/>
        <v>109881</v>
      </c>
      <c r="CI204" s="41">
        <f t="shared" si="250"/>
        <v>451535.38</v>
      </c>
      <c r="CJ204" s="41">
        <f t="shared" si="250"/>
        <v>408803.8</v>
      </c>
      <c r="CK204" s="41">
        <f t="shared" si="250"/>
        <v>1696998.03</v>
      </c>
      <c r="CL204" s="41">
        <f t="shared" si="250"/>
        <v>375632.88</v>
      </c>
      <c r="CM204" s="41">
        <f t="shared" si="250"/>
        <v>465327.28</v>
      </c>
      <c r="CN204" s="41">
        <f t="shared" si="250"/>
        <v>7737473.9000000004</v>
      </c>
      <c r="CO204" s="41">
        <f t="shared" si="250"/>
        <v>4724637.07</v>
      </c>
      <c r="CP204" s="41">
        <f t="shared" si="250"/>
        <v>370517.59</v>
      </c>
      <c r="CQ204" s="41">
        <f t="shared" si="250"/>
        <v>716896.26</v>
      </c>
      <c r="CR204" s="41">
        <f t="shared" si="250"/>
        <v>159623.22</v>
      </c>
      <c r="CS204" s="41">
        <f t="shared" si="250"/>
        <v>124461.02</v>
      </c>
      <c r="CT204" s="41">
        <f t="shared" si="250"/>
        <v>132432.51999999999</v>
      </c>
      <c r="CU204" s="41">
        <f t="shared" si="250"/>
        <v>127941.88</v>
      </c>
      <c r="CV204" s="41">
        <f t="shared" si="250"/>
        <v>36953.21</v>
      </c>
      <c r="CW204" s="41">
        <f t="shared" si="250"/>
        <v>108277.1</v>
      </c>
      <c r="CX204" s="41">
        <f t="shared" si="250"/>
        <v>222930.41</v>
      </c>
      <c r="CY204" s="41">
        <f t="shared" si="250"/>
        <v>40491.040000000001</v>
      </c>
      <c r="CZ204" s="41">
        <f t="shared" si="250"/>
        <v>912265.91</v>
      </c>
      <c r="DA204" s="41">
        <f t="shared" si="250"/>
        <v>90706.21</v>
      </c>
      <c r="DB204" s="41">
        <f t="shared" si="250"/>
        <v>89237.23</v>
      </c>
      <c r="DC204" s="41">
        <f t="shared" si="250"/>
        <v>47559.95</v>
      </c>
      <c r="DD204" s="41">
        <f t="shared" si="250"/>
        <v>93941.57</v>
      </c>
      <c r="DE204" s="41">
        <f t="shared" si="250"/>
        <v>133446.19</v>
      </c>
      <c r="DF204" s="41">
        <f t="shared" si="250"/>
        <v>7899123.2000000002</v>
      </c>
      <c r="DG204" s="41">
        <f t="shared" si="250"/>
        <v>54463.16</v>
      </c>
      <c r="DH204" s="41">
        <f t="shared" si="250"/>
        <v>720463.42</v>
      </c>
      <c r="DI204" s="41">
        <f t="shared" si="250"/>
        <v>1776091.01</v>
      </c>
      <c r="DJ204" s="41">
        <f t="shared" si="250"/>
        <v>272314.96999999997</v>
      </c>
      <c r="DK204" s="41">
        <f t="shared" si="250"/>
        <v>271788</v>
      </c>
      <c r="DL204" s="41">
        <f t="shared" si="250"/>
        <v>2569048.58</v>
      </c>
      <c r="DM204" s="41">
        <f t="shared" si="250"/>
        <v>157733.01999999999</v>
      </c>
      <c r="DN204" s="41">
        <f t="shared" si="250"/>
        <v>719545.07</v>
      </c>
      <c r="DO204" s="41">
        <f t="shared" si="250"/>
        <v>2530471.2200000002</v>
      </c>
      <c r="DP204" s="41">
        <f t="shared" si="250"/>
        <v>64465.42</v>
      </c>
      <c r="DQ204" s="41">
        <f t="shared" si="250"/>
        <v>205467.86</v>
      </c>
      <c r="DR204" s="41">
        <f t="shared" si="250"/>
        <v>1632178.59</v>
      </c>
      <c r="DS204" s="41">
        <f t="shared" si="250"/>
        <v>758947.58</v>
      </c>
      <c r="DT204" s="41">
        <f t="shared" si="250"/>
        <v>185793.13</v>
      </c>
      <c r="DU204" s="41">
        <f t="shared" si="250"/>
        <v>189208.08</v>
      </c>
      <c r="DV204" s="41">
        <f t="shared" si="250"/>
        <v>95205.61</v>
      </c>
      <c r="DW204" s="41">
        <f t="shared" si="250"/>
        <v>147338.32</v>
      </c>
      <c r="DX204" s="41">
        <f t="shared" si="250"/>
        <v>91020.46</v>
      </c>
      <c r="DY204" s="41">
        <f t="shared" si="250"/>
        <v>72651.86</v>
      </c>
      <c r="DZ204" s="41">
        <f t="shared" si="250"/>
        <v>163172.75</v>
      </c>
      <c r="EA204" s="41">
        <f t="shared" ref="EA204:FX204" si="251">+EA159</f>
        <v>248419.07</v>
      </c>
      <c r="EB204" s="41">
        <f t="shared" si="251"/>
        <v>363248.51</v>
      </c>
      <c r="EC204" s="41">
        <f t="shared" si="251"/>
        <v>99869.64</v>
      </c>
      <c r="ED204" s="41">
        <f t="shared" si="251"/>
        <v>64979.35</v>
      </c>
      <c r="EE204" s="41">
        <f t="shared" si="251"/>
        <v>172439.77</v>
      </c>
      <c r="EF204" s="41">
        <f t="shared" si="251"/>
        <v>1209680.5</v>
      </c>
      <c r="EG204" s="41">
        <f t="shared" si="251"/>
        <v>163562.96</v>
      </c>
      <c r="EH204" s="41">
        <f t="shared" si="251"/>
        <v>91428.73</v>
      </c>
      <c r="EI204" s="41">
        <f t="shared" si="251"/>
        <v>16081769.390000001</v>
      </c>
      <c r="EJ204" s="41">
        <f t="shared" si="251"/>
        <v>3899839.95</v>
      </c>
      <c r="EK204" s="41">
        <f t="shared" si="251"/>
        <v>225772.59</v>
      </c>
      <c r="EL204" s="41">
        <f t="shared" si="251"/>
        <v>149212.31</v>
      </c>
      <c r="EM204" s="41">
        <f t="shared" si="251"/>
        <v>287885.76</v>
      </c>
      <c r="EN204" s="41">
        <f t="shared" si="251"/>
        <v>905777.28</v>
      </c>
      <c r="EO204" s="41">
        <f t="shared" si="251"/>
        <v>152378.20000000001</v>
      </c>
      <c r="EP204" s="41">
        <f t="shared" si="251"/>
        <v>103588.6</v>
      </c>
      <c r="EQ204" s="41">
        <f t="shared" si="251"/>
        <v>359932.54</v>
      </c>
      <c r="ER204" s="41">
        <f t="shared" si="251"/>
        <v>132050.65</v>
      </c>
      <c r="ES204" s="41">
        <f t="shared" si="251"/>
        <v>149016.01999999999</v>
      </c>
      <c r="ET204" s="41">
        <f t="shared" si="251"/>
        <v>289573.11</v>
      </c>
      <c r="EU204" s="41">
        <f t="shared" si="251"/>
        <v>874398.86</v>
      </c>
      <c r="EV204" s="41">
        <f t="shared" si="251"/>
        <v>82175</v>
      </c>
      <c r="EW204" s="41">
        <f t="shared" si="251"/>
        <v>226043.7</v>
      </c>
      <c r="EX204" s="41">
        <f t="shared" si="251"/>
        <v>75963.28</v>
      </c>
      <c r="EY204" s="41">
        <f t="shared" si="251"/>
        <v>424325.23</v>
      </c>
      <c r="EZ204" s="41">
        <f t="shared" si="251"/>
        <v>102825.86</v>
      </c>
      <c r="FA204" s="41">
        <f t="shared" si="251"/>
        <v>946605.59</v>
      </c>
      <c r="FB204" s="41">
        <f t="shared" si="251"/>
        <v>273406.03999999998</v>
      </c>
      <c r="FC204" s="41">
        <f t="shared" si="251"/>
        <v>585532.93999999994</v>
      </c>
      <c r="FD204" s="41">
        <f t="shared" si="251"/>
        <v>194021.71</v>
      </c>
      <c r="FE204" s="41">
        <f t="shared" si="251"/>
        <v>100379.17</v>
      </c>
      <c r="FF204" s="41">
        <f t="shared" si="251"/>
        <v>147529.48000000001</v>
      </c>
      <c r="FG204" s="41">
        <f t="shared" si="251"/>
        <v>98947</v>
      </c>
      <c r="FH204" s="41">
        <f t="shared" si="251"/>
        <v>94604.88</v>
      </c>
      <c r="FI204" s="41">
        <f t="shared" si="251"/>
        <v>971480.4</v>
      </c>
      <c r="FJ204" s="41">
        <f t="shared" si="251"/>
        <v>438218.55</v>
      </c>
      <c r="FK204" s="41">
        <f t="shared" si="251"/>
        <v>842824.25</v>
      </c>
      <c r="FL204" s="41">
        <f t="shared" si="251"/>
        <v>767340.78</v>
      </c>
      <c r="FM204" s="41">
        <f t="shared" si="251"/>
        <v>817031.8</v>
      </c>
      <c r="FN204" s="41">
        <f t="shared" si="251"/>
        <v>13175115.029999999</v>
      </c>
      <c r="FO204" s="41">
        <f t="shared" si="251"/>
        <v>444813.05</v>
      </c>
      <c r="FP204" s="41">
        <f t="shared" si="251"/>
        <v>1360570.51</v>
      </c>
      <c r="FQ204" s="41">
        <f t="shared" si="251"/>
        <v>384321.83</v>
      </c>
      <c r="FR204" s="41">
        <f t="shared" si="251"/>
        <v>69536.149999999994</v>
      </c>
      <c r="FS204" s="41">
        <f t="shared" si="251"/>
        <v>59399.5</v>
      </c>
      <c r="FT204" s="41">
        <f t="shared" si="251"/>
        <v>53258.52</v>
      </c>
      <c r="FU204" s="41">
        <f t="shared" si="251"/>
        <v>596959.16</v>
      </c>
      <c r="FV204" s="41">
        <f t="shared" si="251"/>
        <v>315187.83</v>
      </c>
      <c r="FW204" s="41">
        <f t="shared" si="251"/>
        <v>106665.95</v>
      </c>
      <c r="FX204" s="41">
        <f t="shared" si="251"/>
        <v>44617.82</v>
      </c>
      <c r="FY204" s="41"/>
      <c r="FZ204" s="55">
        <f>SUM(C204:FX204)</f>
        <v>360453605.86999965</v>
      </c>
      <c r="GA204" s="55"/>
      <c r="GB204" s="55"/>
      <c r="GC204" s="55"/>
      <c r="GD204" s="55"/>
      <c r="GE204" s="9"/>
    </row>
    <row r="205" spans="1:187" x14ac:dyDescent="0.2">
      <c r="A205" s="8" t="s">
        <v>735</v>
      </c>
      <c r="B205" s="13" t="s">
        <v>736</v>
      </c>
      <c r="C205" s="41">
        <f t="shared" ref="C205:BN205" si="252">+C203+C204</f>
        <v>61493628.729999997</v>
      </c>
      <c r="D205" s="41">
        <f t="shared" si="252"/>
        <v>380654745.41000003</v>
      </c>
      <c r="E205" s="41">
        <f t="shared" si="252"/>
        <v>71940812.700000003</v>
      </c>
      <c r="F205" s="41">
        <f t="shared" si="252"/>
        <v>172613096.87</v>
      </c>
      <c r="G205" s="41">
        <f t="shared" si="252"/>
        <v>10270929.940000001</v>
      </c>
      <c r="H205" s="41">
        <f t="shared" si="252"/>
        <v>9650091.2799999993</v>
      </c>
      <c r="I205" s="41">
        <f t="shared" si="252"/>
        <v>96060518</v>
      </c>
      <c r="J205" s="41">
        <f t="shared" si="252"/>
        <v>21817409.969999999</v>
      </c>
      <c r="K205" s="41">
        <f t="shared" si="252"/>
        <v>3534699.2399999998</v>
      </c>
      <c r="L205" s="41">
        <f t="shared" si="252"/>
        <v>24892307.719999999</v>
      </c>
      <c r="M205" s="41">
        <f t="shared" si="252"/>
        <v>14458310.789999999</v>
      </c>
      <c r="N205" s="41">
        <f t="shared" si="252"/>
        <v>496337162.45000005</v>
      </c>
      <c r="O205" s="41">
        <f t="shared" si="252"/>
        <v>130175078.06999999</v>
      </c>
      <c r="P205" s="41">
        <f t="shared" si="252"/>
        <v>3321492.0900000003</v>
      </c>
      <c r="Q205" s="41">
        <f t="shared" si="252"/>
        <v>392649228.5</v>
      </c>
      <c r="R205" s="41">
        <f t="shared" si="252"/>
        <v>5259155.49</v>
      </c>
      <c r="S205" s="41">
        <f t="shared" si="252"/>
        <v>15857214.549999999</v>
      </c>
      <c r="T205" s="41">
        <f t="shared" si="252"/>
        <v>2324482.0900000003</v>
      </c>
      <c r="U205" s="41">
        <f t="shared" si="252"/>
        <v>1019395.3200000001</v>
      </c>
      <c r="V205" s="41">
        <f t="shared" si="252"/>
        <v>3458482.41</v>
      </c>
      <c r="W205" s="41">
        <f t="shared" si="252"/>
        <v>1444981.75</v>
      </c>
      <c r="X205" s="41">
        <f t="shared" si="252"/>
        <v>921493.78</v>
      </c>
      <c r="Y205" s="41">
        <f t="shared" si="252"/>
        <v>5924717.7299999995</v>
      </c>
      <c r="Z205" s="41">
        <f t="shared" si="252"/>
        <v>3047836.99</v>
      </c>
      <c r="AA205" s="41">
        <f t="shared" si="252"/>
        <v>279168859.99000001</v>
      </c>
      <c r="AB205" s="41">
        <f t="shared" si="252"/>
        <v>273971087.32999998</v>
      </c>
      <c r="AC205" s="41">
        <f t="shared" si="252"/>
        <v>9501599.6699999999</v>
      </c>
      <c r="AD205" s="41">
        <f t="shared" si="252"/>
        <v>12405734.389999999</v>
      </c>
      <c r="AE205" s="41">
        <f t="shared" si="252"/>
        <v>1781738.1</v>
      </c>
      <c r="AF205" s="41">
        <f t="shared" si="252"/>
        <v>2735243.5300000003</v>
      </c>
      <c r="AG205" s="41">
        <f t="shared" si="252"/>
        <v>7382071.0899999999</v>
      </c>
      <c r="AH205" s="41">
        <f t="shared" si="252"/>
        <v>9973407.8599999994</v>
      </c>
      <c r="AI205" s="41">
        <f t="shared" si="252"/>
        <v>3979610.2600000002</v>
      </c>
      <c r="AJ205" s="41">
        <f t="shared" si="252"/>
        <v>2799898.25</v>
      </c>
      <c r="AK205" s="41">
        <f t="shared" si="252"/>
        <v>3137560.4299999997</v>
      </c>
      <c r="AL205" s="41">
        <f t="shared" si="252"/>
        <v>3499721.5</v>
      </c>
      <c r="AM205" s="41">
        <f t="shared" si="252"/>
        <v>4649477</v>
      </c>
      <c r="AN205" s="41">
        <f t="shared" si="252"/>
        <v>4238088.55</v>
      </c>
      <c r="AO205" s="41">
        <f t="shared" si="252"/>
        <v>42722962.990000002</v>
      </c>
      <c r="AP205" s="41">
        <f t="shared" si="252"/>
        <v>854393634.63999999</v>
      </c>
      <c r="AQ205" s="41">
        <f t="shared" si="252"/>
        <v>3311285.07</v>
      </c>
      <c r="AR205" s="41">
        <f t="shared" si="252"/>
        <v>566839887.14999998</v>
      </c>
      <c r="AS205" s="41">
        <f t="shared" si="252"/>
        <v>66514401</v>
      </c>
      <c r="AT205" s="41">
        <f t="shared" si="252"/>
        <v>20848610.48</v>
      </c>
      <c r="AU205" s="41">
        <f t="shared" si="252"/>
        <v>3472367.94</v>
      </c>
      <c r="AV205" s="41">
        <f t="shared" si="252"/>
        <v>3978038.26</v>
      </c>
      <c r="AW205" s="41">
        <f t="shared" si="252"/>
        <v>3322833.27</v>
      </c>
      <c r="AX205" s="41">
        <f t="shared" si="252"/>
        <v>991959.75</v>
      </c>
      <c r="AY205" s="41">
        <f t="shared" si="252"/>
        <v>4789502.68</v>
      </c>
      <c r="AZ205" s="41">
        <f t="shared" si="252"/>
        <v>111157504.03</v>
      </c>
      <c r="BA205" s="41">
        <f t="shared" si="252"/>
        <v>80997242.340000004</v>
      </c>
      <c r="BB205" s="41">
        <f t="shared" si="252"/>
        <v>71937487.650000006</v>
      </c>
      <c r="BC205" s="41">
        <f t="shared" si="252"/>
        <v>272972190.18000001</v>
      </c>
      <c r="BD205" s="41">
        <f t="shared" si="252"/>
        <v>44452723.550000004</v>
      </c>
      <c r="BE205" s="41">
        <f t="shared" si="252"/>
        <v>13304662.720000001</v>
      </c>
      <c r="BF205" s="41">
        <f t="shared" si="252"/>
        <v>214620046.53999999</v>
      </c>
      <c r="BG205" s="41">
        <f t="shared" si="252"/>
        <v>10435888.469999999</v>
      </c>
      <c r="BH205" s="41">
        <f t="shared" si="252"/>
        <v>5991915.0600000005</v>
      </c>
      <c r="BI205" s="41">
        <f t="shared" si="252"/>
        <v>3354223.48</v>
      </c>
      <c r="BJ205" s="41">
        <f t="shared" si="252"/>
        <v>56604612.780000001</v>
      </c>
      <c r="BK205" s="41">
        <f t="shared" si="252"/>
        <v>156311751.13999999</v>
      </c>
      <c r="BL205" s="41">
        <f t="shared" si="252"/>
        <v>3004460.2</v>
      </c>
      <c r="BM205" s="41">
        <f t="shared" si="252"/>
        <v>3581458.23</v>
      </c>
      <c r="BN205" s="41">
        <f t="shared" si="252"/>
        <v>32375105.229999997</v>
      </c>
      <c r="BO205" s="41">
        <f t="shared" ref="BO205:DZ205" si="253">+BO203+BO204</f>
        <v>12402765.68</v>
      </c>
      <c r="BP205" s="41">
        <f t="shared" si="253"/>
        <v>3089557.6399999997</v>
      </c>
      <c r="BQ205" s="41">
        <f t="shared" si="253"/>
        <v>59263219.560000002</v>
      </c>
      <c r="BR205" s="41">
        <f t="shared" si="253"/>
        <v>42626177.039999999</v>
      </c>
      <c r="BS205" s="41">
        <f t="shared" si="253"/>
        <v>12374836.51</v>
      </c>
      <c r="BT205" s="41">
        <f t="shared" si="253"/>
        <v>4882732.37</v>
      </c>
      <c r="BU205" s="41">
        <f t="shared" si="253"/>
        <v>4803987.26</v>
      </c>
      <c r="BV205" s="41">
        <f t="shared" si="253"/>
        <v>12203112.73</v>
      </c>
      <c r="BW205" s="41">
        <f t="shared" si="253"/>
        <v>18556021.18</v>
      </c>
      <c r="BX205" s="41">
        <f t="shared" si="253"/>
        <v>1663230.8800000001</v>
      </c>
      <c r="BY205" s="41">
        <f t="shared" si="253"/>
        <v>5479797.9700000007</v>
      </c>
      <c r="BZ205" s="41">
        <f t="shared" si="253"/>
        <v>2940847.32</v>
      </c>
      <c r="CA205" s="41">
        <f t="shared" si="253"/>
        <v>2733851.18</v>
      </c>
      <c r="CB205" s="41">
        <f t="shared" si="253"/>
        <v>737487989.10000002</v>
      </c>
      <c r="CC205" s="41">
        <f t="shared" si="253"/>
        <v>2614874.6199999996</v>
      </c>
      <c r="CD205" s="41">
        <f t="shared" si="253"/>
        <v>1011744.95</v>
      </c>
      <c r="CE205" s="41">
        <f t="shared" si="253"/>
        <v>2439001.81</v>
      </c>
      <c r="CF205" s="41">
        <f t="shared" si="253"/>
        <v>1909917.42</v>
      </c>
      <c r="CG205" s="41">
        <f t="shared" si="253"/>
        <v>2958264.12</v>
      </c>
      <c r="CH205" s="41">
        <f t="shared" si="253"/>
        <v>1952301.38</v>
      </c>
      <c r="CI205" s="41">
        <f t="shared" si="253"/>
        <v>6898998.9500000002</v>
      </c>
      <c r="CJ205" s="41">
        <f t="shared" si="253"/>
        <v>9825250.0200000014</v>
      </c>
      <c r="CK205" s="41">
        <f t="shared" si="253"/>
        <v>46090428.710000001</v>
      </c>
      <c r="CL205" s="41">
        <f t="shared" si="253"/>
        <v>13193842.680000002</v>
      </c>
      <c r="CM205" s="41">
        <f t="shared" si="253"/>
        <v>8409625.6600000001</v>
      </c>
      <c r="CN205" s="41">
        <f t="shared" si="253"/>
        <v>270365454.00999999</v>
      </c>
      <c r="CO205" s="41">
        <f t="shared" si="253"/>
        <v>134264003.16999999</v>
      </c>
      <c r="CP205" s="41">
        <f t="shared" si="253"/>
        <v>10481844.01</v>
      </c>
      <c r="CQ205" s="41">
        <f t="shared" si="253"/>
        <v>9790132.879999999</v>
      </c>
      <c r="CR205" s="41">
        <f t="shared" si="253"/>
        <v>2858258.66</v>
      </c>
      <c r="CS205" s="41">
        <f t="shared" si="253"/>
        <v>4074598.71</v>
      </c>
      <c r="CT205" s="41">
        <f t="shared" si="253"/>
        <v>1983334.6</v>
      </c>
      <c r="CU205" s="41">
        <f t="shared" si="253"/>
        <v>806664.45</v>
      </c>
      <c r="CV205" s="41">
        <f t="shared" si="253"/>
        <v>878328.65999999992</v>
      </c>
      <c r="CW205" s="41">
        <f t="shared" si="253"/>
        <v>2891553.8200000003</v>
      </c>
      <c r="CX205" s="41">
        <f t="shared" si="253"/>
        <v>5004477.46</v>
      </c>
      <c r="CY205" s="41">
        <f t="shared" si="253"/>
        <v>928452.38</v>
      </c>
      <c r="CZ205" s="41">
        <f t="shared" si="253"/>
        <v>19244870.129999999</v>
      </c>
      <c r="DA205" s="41">
        <f t="shared" si="253"/>
        <v>2865563.02</v>
      </c>
      <c r="DB205" s="41">
        <f t="shared" si="253"/>
        <v>3684096.51</v>
      </c>
      <c r="DC205" s="41">
        <f t="shared" si="253"/>
        <v>2465343.7800000003</v>
      </c>
      <c r="DD205" s="41">
        <f t="shared" si="253"/>
        <v>2567435.25</v>
      </c>
      <c r="DE205" s="41">
        <f t="shared" si="253"/>
        <v>4442521.0500000007</v>
      </c>
      <c r="DF205" s="41">
        <f t="shared" si="253"/>
        <v>188423230.64999998</v>
      </c>
      <c r="DG205" s="41">
        <f t="shared" si="253"/>
        <v>1665665.0599999998</v>
      </c>
      <c r="DH205" s="41">
        <f t="shared" si="253"/>
        <v>18361419.170000002</v>
      </c>
      <c r="DI205" s="41">
        <f t="shared" si="253"/>
        <v>24465424.870000001</v>
      </c>
      <c r="DJ205" s="41">
        <f t="shared" si="253"/>
        <v>6727278.75</v>
      </c>
      <c r="DK205" s="41">
        <f t="shared" si="253"/>
        <v>4903209.88</v>
      </c>
      <c r="DL205" s="41">
        <f t="shared" si="253"/>
        <v>54064565.460000001</v>
      </c>
      <c r="DM205" s="41">
        <f t="shared" si="253"/>
        <v>3730661.33</v>
      </c>
      <c r="DN205" s="41">
        <f t="shared" si="253"/>
        <v>13883442.540000001</v>
      </c>
      <c r="DO205" s="41">
        <f t="shared" si="253"/>
        <v>30608722.98</v>
      </c>
      <c r="DP205" s="41">
        <f t="shared" si="253"/>
        <v>3014821.41</v>
      </c>
      <c r="DQ205" s="41">
        <f t="shared" si="253"/>
        <v>6713842.0700000003</v>
      </c>
      <c r="DR205" s="41">
        <f t="shared" si="253"/>
        <v>14262701.43</v>
      </c>
      <c r="DS205" s="41">
        <f t="shared" si="253"/>
        <v>8080316.7400000002</v>
      </c>
      <c r="DT205" s="41">
        <f t="shared" si="253"/>
        <v>2696104.88</v>
      </c>
      <c r="DU205" s="41">
        <f t="shared" si="253"/>
        <v>4239676.24</v>
      </c>
      <c r="DV205" s="41">
        <f t="shared" si="253"/>
        <v>3062047</v>
      </c>
      <c r="DW205" s="41">
        <f t="shared" si="253"/>
        <v>4020945.3299999996</v>
      </c>
      <c r="DX205" s="41">
        <f t="shared" si="253"/>
        <v>2940488.98</v>
      </c>
      <c r="DY205" s="41">
        <f t="shared" si="253"/>
        <v>4236390.7700000005</v>
      </c>
      <c r="DZ205" s="41">
        <f t="shared" si="253"/>
        <v>8735196.75</v>
      </c>
      <c r="EA205" s="41">
        <f t="shared" ref="EA205:FX205" si="254">+EA203+EA204</f>
        <v>6628629.2700000005</v>
      </c>
      <c r="EB205" s="41">
        <f t="shared" si="254"/>
        <v>5967801.2599999998</v>
      </c>
      <c r="EC205" s="41">
        <f t="shared" si="254"/>
        <v>3602647.3400000003</v>
      </c>
      <c r="ED205" s="41">
        <f t="shared" si="254"/>
        <v>19876619.5</v>
      </c>
      <c r="EE205" s="41">
        <f t="shared" si="254"/>
        <v>2803543.88</v>
      </c>
      <c r="EF205" s="41">
        <f t="shared" si="254"/>
        <v>14211616.720000001</v>
      </c>
      <c r="EG205" s="41">
        <f t="shared" si="254"/>
        <v>3361763.96</v>
      </c>
      <c r="EH205" s="41">
        <f t="shared" si="254"/>
        <v>3043659.89</v>
      </c>
      <c r="EI205" s="41">
        <f t="shared" si="254"/>
        <v>153699370.31</v>
      </c>
      <c r="EJ205" s="41">
        <f t="shared" si="254"/>
        <v>86314851.25</v>
      </c>
      <c r="EK205" s="41">
        <f t="shared" si="254"/>
        <v>6792610.6299999999</v>
      </c>
      <c r="EL205" s="41">
        <f t="shared" si="254"/>
        <v>4717164.1399999997</v>
      </c>
      <c r="EM205" s="41">
        <f t="shared" si="254"/>
        <v>4590756.55</v>
      </c>
      <c r="EN205" s="41">
        <f t="shared" si="254"/>
        <v>9609869.9799999986</v>
      </c>
      <c r="EO205" s="41">
        <f t="shared" si="254"/>
        <v>4138800.5300000003</v>
      </c>
      <c r="EP205" s="41">
        <f t="shared" si="254"/>
        <v>4607779.38</v>
      </c>
      <c r="EQ205" s="41">
        <f t="shared" si="254"/>
        <v>25434227.829999998</v>
      </c>
      <c r="ER205" s="41">
        <f t="shared" si="254"/>
        <v>4092347.46</v>
      </c>
      <c r="ES205" s="41">
        <f t="shared" si="254"/>
        <v>2458173</v>
      </c>
      <c r="ET205" s="41">
        <f t="shared" si="254"/>
        <v>3616227.08</v>
      </c>
      <c r="EU205" s="41">
        <f t="shared" si="254"/>
        <v>6648814.5</v>
      </c>
      <c r="EV205" s="41">
        <f t="shared" si="254"/>
        <v>1549585.65</v>
      </c>
      <c r="EW205" s="41">
        <f t="shared" si="254"/>
        <v>11179131.119999999</v>
      </c>
      <c r="EX205" s="41">
        <f t="shared" si="254"/>
        <v>3258522.5599999996</v>
      </c>
      <c r="EY205" s="41">
        <f t="shared" si="254"/>
        <v>2808881.37</v>
      </c>
      <c r="EZ205" s="41">
        <f t="shared" si="254"/>
        <v>2367007.3699999996</v>
      </c>
      <c r="FA205" s="41">
        <f t="shared" si="254"/>
        <v>33254906.079999998</v>
      </c>
      <c r="FB205" s="41">
        <f t="shared" si="254"/>
        <v>4183427.61</v>
      </c>
      <c r="FC205" s="41">
        <f t="shared" si="254"/>
        <v>20362896.920000002</v>
      </c>
      <c r="FD205" s="41">
        <f t="shared" si="254"/>
        <v>4271105.3500000006</v>
      </c>
      <c r="FE205" s="41">
        <f t="shared" si="254"/>
        <v>1872750.5999999999</v>
      </c>
      <c r="FF205" s="41">
        <f t="shared" si="254"/>
        <v>3162262.36</v>
      </c>
      <c r="FG205" s="41">
        <f t="shared" si="254"/>
        <v>2184786.1799999997</v>
      </c>
      <c r="FH205" s="41">
        <f t="shared" si="254"/>
        <v>1699868.5499999998</v>
      </c>
      <c r="FI205" s="41">
        <f t="shared" si="254"/>
        <v>17333518.239999998</v>
      </c>
      <c r="FJ205" s="41">
        <f t="shared" si="254"/>
        <v>17679631.780000001</v>
      </c>
      <c r="FK205" s="41">
        <f t="shared" si="254"/>
        <v>22533776.579999998</v>
      </c>
      <c r="FL205" s="41">
        <f t="shared" si="254"/>
        <v>59632812.210000001</v>
      </c>
      <c r="FM205" s="41">
        <f t="shared" si="254"/>
        <v>33130078.609999999</v>
      </c>
      <c r="FN205" s="41">
        <f t="shared" si="254"/>
        <v>200136579.25</v>
      </c>
      <c r="FO205" s="41">
        <f t="shared" si="254"/>
        <v>10695856.15</v>
      </c>
      <c r="FP205" s="41">
        <f t="shared" si="254"/>
        <v>21491659.790000003</v>
      </c>
      <c r="FQ205" s="41">
        <f t="shared" si="254"/>
        <v>9036714.3900000006</v>
      </c>
      <c r="FR205" s="41">
        <f t="shared" si="254"/>
        <v>2729145.28</v>
      </c>
      <c r="FS205" s="41">
        <f t="shared" si="254"/>
        <v>3029374.36</v>
      </c>
      <c r="FT205" s="41">
        <f t="shared" si="254"/>
        <v>1441530.55</v>
      </c>
      <c r="FU205" s="41">
        <f t="shared" si="254"/>
        <v>8662097.9399999995</v>
      </c>
      <c r="FV205" s="41">
        <f t="shared" si="254"/>
        <v>7070633.6699999999</v>
      </c>
      <c r="FW205" s="41">
        <f t="shared" si="254"/>
        <v>2959326.85</v>
      </c>
      <c r="FX205" s="41">
        <f t="shared" si="254"/>
        <v>1216684.9400000002</v>
      </c>
      <c r="FY205" s="41"/>
      <c r="FZ205" s="55">
        <f>SUM(C205:FX205)</f>
        <v>7994035413.0000029</v>
      </c>
      <c r="GA205" s="55"/>
      <c r="GB205" s="55"/>
      <c r="GC205" s="55"/>
      <c r="GD205" s="55"/>
      <c r="GE205" s="6"/>
    </row>
    <row r="206" spans="1:187" x14ac:dyDescent="0.2">
      <c r="A206" s="8" t="s">
        <v>737</v>
      </c>
      <c r="B206" s="13" t="s">
        <v>738</v>
      </c>
      <c r="C206" s="41">
        <f>C170</f>
        <v>19085814</v>
      </c>
      <c r="D206" s="41">
        <f t="shared" ref="D206:BO206" si="255">D170</f>
        <v>62865</v>
      </c>
      <c r="E206" s="41">
        <f t="shared" si="255"/>
        <v>0</v>
      </c>
      <c r="F206" s="41">
        <f t="shared" si="255"/>
        <v>12573</v>
      </c>
      <c r="G206" s="41">
        <f t="shared" si="255"/>
        <v>8382</v>
      </c>
      <c r="H206" s="41">
        <f t="shared" si="255"/>
        <v>16764</v>
      </c>
      <c r="I206" s="41">
        <f t="shared" si="255"/>
        <v>54483</v>
      </c>
      <c r="J206" s="41">
        <f t="shared" si="255"/>
        <v>8382</v>
      </c>
      <c r="K206" s="41">
        <f t="shared" si="255"/>
        <v>0</v>
      </c>
      <c r="L206" s="41">
        <f t="shared" si="255"/>
        <v>8382</v>
      </c>
      <c r="M206" s="41">
        <f t="shared" si="255"/>
        <v>0</v>
      </c>
      <c r="N206" s="41">
        <f t="shared" si="255"/>
        <v>150876</v>
      </c>
      <c r="O206" s="41">
        <f t="shared" si="255"/>
        <v>0</v>
      </c>
      <c r="P206" s="41">
        <f t="shared" si="255"/>
        <v>0</v>
      </c>
      <c r="Q206" s="41">
        <f t="shared" si="255"/>
        <v>1148334</v>
      </c>
      <c r="R206" s="41">
        <f t="shared" si="255"/>
        <v>13620750</v>
      </c>
      <c r="S206" s="41">
        <f t="shared" si="255"/>
        <v>25146</v>
      </c>
      <c r="T206" s="41">
        <f t="shared" si="255"/>
        <v>0</v>
      </c>
      <c r="U206" s="41">
        <f t="shared" si="255"/>
        <v>0</v>
      </c>
      <c r="V206" s="41">
        <f t="shared" si="255"/>
        <v>0</v>
      </c>
      <c r="W206" s="41">
        <f t="shared" si="255"/>
        <v>0</v>
      </c>
      <c r="X206" s="41">
        <f t="shared" si="255"/>
        <v>0</v>
      </c>
      <c r="Y206" s="41">
        <f t="shared" si="255"/>
        <v>15531846</v>
      </c>
      <c r="Z206" s="41">
        <f t="shared" si="255"/>
        <v>8382</v>
      </c>
      <c r="AA206" s="41">
        <f t="shared" si="255"/>
        <v>0</v>
      </c>
      <c r="AB206" s="41">
        <f t="shared" si="255"/>
        <v>595122</v>
      </c>
      <c r="AC206" s="41">
        <f t="shared" si="255"/>
        <v>0</v>
      </c>
      <c r="AD206" s="41">
        <f t="shared" si="255"/>
        <v>0</v>
      </c>
      <c r="AE206" s="41">
        <f t="shared" si="255"/>
        <v>8382</v>
      </c>
      <c r="AF206" s="41">
        <f t="shared" si="255"/>
        <v>0</v>
      </c>
      <c r="AG206" s="41">
        <f t="shared" si="255"/>
        <v>0</v>
      </c>
      <c r="AH206" s="41">
        <f t="shared" si="255"/>
        <v>0</v>
      </c>
      <c r="AI206" s="41">
        <f t="shared" si="255"/>
        <v>0</v>
      </c>
      <c r="AJ206" s="41">
        <f t="shared" si="255"/>
        <v>0</v>
      </c>
      <c r="AK206" s="41">
        <f t="shared" si="255"/>
        <v>0</v>
      </c>
      <c r="AL206" s="41">
        <f t="shared" si="255"/>
        <v>0</v>
      </c>
      <c r="AM206" s="41">
        <f t="shared" si="255"/>
        <v>0</v>
      </c>
      <c r="AN206" s="41">
        <f t="shared" si="255"/>
        <v>0</v>
      </c>
      <c r="AO206" s="41">
        <f t="shared" si="255"/>
        <v>8382</v>
      </c>
      <c r="AP206" s="41">
        <f t="shared" si="255"/>
        <v>2749296</v>
      </c>
      <c r="AQ206" s="41">
        <f t="shared" si="255"/>
        <v>0</v>
      </c>
      <c r="AR206" s="41">
        <f t="shared" si="255"/>
        <v>16143732</v>
      </c>
      <c r="AS206" s="41">
        <f t="shared" si="255"/>
        <v>8382</v>
      </c>
      <c r="AT206" s="41">
        <f t="shared" si="255"/>
        <v>16764</v>
      </c>
      <c r="AU206" s="41">
        <f t="shared" si="255"/>
        <v>0</v>
      </c>
      <c r="AV206" s="41">
        <f t="shared" si="255"/>
        <v>0</v>
      </c>
      <c r="AW206" s="41">
        <f t="shared" si="255"/>
        <v>0</v>
      </c>
      <c r="AX206" s="41">
        <f t="shared" si="255"/>
        <v>0</v>
      </c>
      <c r="AY206" s="41">
        <f t="shared" si="255"/>
        <v>0</v>
      </c>
      <c r="AZ206" s="41">
        <f t="shared" si="255"/>
        <v>8382</v>
      </c>
      <c r="BA206" s="41">
        <f t="shared" si="255"/>
        <v>67056</v>
      </c>
      <c r="BB206" s="41">
        <f t="shared" si="255"/>
        <v>12573</v>
      </c>
      <c r="BC206" s="41">
        <f t="shared" si="255"/>
        <v>2267331</v>
      </c>
      <c r="BD206" s="41">
        <f t="shared" si="255"/>
        <v>0</v>
      </c>
      <c r="BE206" s="41">
        <f t="shared" si="255"/>
        <v>0</v>
      </c>
      <c r="BF206" s="41">
        <f t="shared" si="255"/>
        <v>6973824</v>
      </c>
      <c r="BG206" s="41">
        <f t="shared" si="255"/>
        <v>0</v>
      </c>
      <c r="BH206" s="41">
        <f t="shared" si="255"/>
        <v>255651</v>
      </c>
      <c r="BI206" s="41">
        <f t="shared" si="255"/>
        <v>50292</v>
      </c>
      <c r="BJ206" s="41">
        <f t="shared" si="255"/>
        <v>25146</v>
      </c>
      <c r="BK206" s="41">
        <f t="shared" si="255"/>
        <v>68983860</v>
      </c>
      <c r="BL206" s="41">
        <f t="shared" si="255"/>
        <v>67056</v>
      </c>
      <c r="BM206" s="41">
        <f t="shared" si="255"/>
        <v>0</v>
      </c>
      <c r="BN206" s="41">
        <f t="shared" si="255"/>
        <v>0</v>
      </c>
      <c r="BO206" s="41">
        <f t="shared" si="255"/>
        <v>8382</v>
      </c>
      <c r="BP206" s="41">
        <f t="shared" ref="BP206:EA206" si="256">BP170</f>
        <v>0</v>
      </c>
      <c r="BQ206" s="41">
        <f t="shared" si="256"/>
        <v>0</v>
      </c>
      <c r="BR206" s="41">
        <f t="shared" si="256"/>
        <v>0</v>
      </c>
      <c r="BS206" s="41">
        <f t="shared" si="256"/>
        <v>0</v>
      </c>
      <c r="BT206" s="41">
        <f t="shared" si="256"/>
        <v>0</v>
      </c>
      <c r="BU206" s="41">
        <f t="shared" si="256"/>
        <v>0</v>
      </c>
      <c r="BV206" s="41">
        <f t="shared" si="256"/>
        <v>0</v>
      </c>
      <c r="BW206" s="41">
        <f t="shared" si="256"/>
        <v>8382</v>
      </c>
      <c r="BX206" s="41">
        <f t="shared" si="256"/>
        <v>0</v>
      </c>
      <c r="BY206" s="41">
        <f t="shared" si="256"/>
        <v>0</v>
      </c>
      <c r="BZ206" s="41">
        <f t="shared" si="256"/>
        <v>0</v>
      </c>
      <c r="CA206" s="41">
        <f t="shared" si="256"/>
        <v>0</v>
      </c>
      <c r="CB206" s="41">
        <f t="shared" si="256"/>
        <v>2623566</v>
      </c>
      <c r="CC206" s="41">
        <f t="shared" si="256"/>
        <v>0</v>
      </c>
      <c r="CD206" s="41">
        <f t="shared" si="256"/>
        <v>0</v>
      </c>
      <c r="CE206" s="41">
        <f t="shared" si="256"/>
        <v>0</v>
      </c>
      <c r="CF206" s="41">
        <f t="shared" si="256"/>
        <v>0</v>
      </c>
      <c r="CG206" s="41">
        <f t="shared" si="256"/>
        <v>0</v>
      </c>
      <c r="CH206" s="41">
        <f t="shared" si="256"/>
        <v>0</v>
      </c>
      <c r="CI206" s="41">
        <f t="shared" si="256"/>
        <v>0</v>
      </c>
      <c r="CJ206" s="41">
        <f t="shared" si="256"/>
        <v>0</v>
      </c>
      <c r="CK206" s="41">
        <f t="shared" si="256"/>
        <v>6755892</v>
      </c>
      <c r="CL206" s="41">
        <f t="shared" si="256"/>
        <v>92202</v>
      </c>
      <c r="CM206" s="41">
        <f t="shared" si="256"/>
        <v>339471</v>
      </c>
      <c r="CN206" s="41">
        <f t="shared" si="256"/>
        <v>2661285</v>
      </c>
      <c r="CO206" s="41">
        <f t="shared" si="256"/>
        <v>188595</v>
      </c>
      <c r="CP206" s="41">
        <f t="shared" si="256"/>
        <v>0</v>
      </c>
      <c r="CQ206" s="41">
        <f t="shared" si="256"/>
        <v>0</v>
      </c>
      <c r="CR206" s="41">
        <f t="shared" si="256"/>
        <v>0</v>
      </c>
      <c r="CS206" s="41">
        <f t="shared" si="256"/>
        <v>0</v>
      </c>
      <c r="CT206" s="41">
        <f t="shared" si="256"/>
        <v>0</v>
      </c>
      <c r="CU206" s="41">
        <f t="shared" si="256"/>
        <v>3067812</v>
      </c>
      <c r="CV206" s="41">
        <f t="shared" si="256"/>
        <v>0</v>
      </c>
      <c r="CW206" s="41">
        <f t="shared" si="256"/>
        <v>0</v>
      </c>
      <c r="CX206" s="41">
        <f t="shared" si="256"/>
        <v>8382</v>
      </c>
      <c r="CY206" s="41">
        <f t="shared" si="256"/>
        <v>0</v>
      </c>
      <c r="CZ206" s="41">
        <f t="shared" si="256"/>
        <v>0</v>
      </c>
      <c r="DA206" s="41">
        <f t="shared" si="256"/>
        <v>0</v>
      </c>
      <c r="DB206" s="41">
        <f t="shared" si="256"/>
        <v>0</v>
      </c>
      <c r="DC206" s="41">
        <f t="shared" si="256"/>
        <v>0</v>
      </c>
      <c r="DD206" s="41">
        <f t="shared" si="256"/>
        <v>0</v>
      </c>
      <c r="DE206" s="41">
        <f t="shared" si="256"/>
        <v>0</v>
      </c>
      <c r="DF206" s="41">
        <f t="shared" si="256"/>
        <v>205359</v>
      </c>
      <c r="DG206" s="41">
        <f t="shared" si="256"/>
        <v>0</v>
      </c>
      <c r="DH206" s="41">
        <f t="shared" si="256"/>
        <v>0</v>
      </c>
      <c r="DI206" s="41">
        <f t="shared" si="256"/>
        <v>25146</v>
      </c>
      <c r="DJ206" s="41">
        <f t="shared" si="256"/>
        <v>8382</v>
      </c>
      <c r="DK206" s="41">
        <f t="shared" si="256"/>
        <v>0</v>
      </c>
      <c r="DL206" s="41">
        <f t="shared" si="256"/>
        <v>0</v>
      </c>
      <c r="DM206" s="41">
        <f t="shared" si="256"/>
        <v>0</v>
      </c>
      <c r="DN206" s="41">
        <f t="shared" si="256"/>
        <v>0</v>
      </c>
      <c r="DO206" s="41">
        <f t="shared" si="256"/>
        <v>0</v>
      </c>
      <c r="DP206" s="41">
        <f t="shared" si="256"/>
        <v>0</v>
      </c>
      <c r="DQ206" s="41">
        <f t="shared" si="256"/>
        <v>0</v>
      </c>
      <c r="DR206" s="41">
        <f t="shared" si="256"/>
        <v>0</v>
      </c>
      <c r="DS206" s="41">
        <f t="shared" si="256"/>
        <v>0</v>
      </c>
      <c r="DT206" s="41">
        <f t="shared" si="256"/>
        <v>0</v>
      </c>
      <c r="DU206" s="41">
        <f t="shared" si="256"/>
        <v>0</v>
      </c>
      <c r="DV206" s="41">
        <f t="shared" si="256"/>
        <v>0</v>
      </c>
      <c r="DW206" s="41">
        <f t="shared" si="256"/>
        <v>0</v>
      </c>
      <c r="DX206" s="41">
        <f t="shared" si="256"/>
        <v>0</v>
      </c>
      <c r="DY206" s="41">
        <f t="shared" si="256"/>
        <v>0</v>
      </c>
      <c r="DZ206" s="41">
        <f t="shared" si="256"/>
        <v>8382</v>
      </c>
      <c r="EA206" s="41">
        <f t="shared" si="256"/>
        <v>0</v>
      </c>
      <c r="EB206" s="41">
        <f t="shared" ref="EB206:FX206" si="257">EB170</f>
        <v>0</v>
      </c>
      <c r="EC206" s="41">
        <f t="shared" si="257"/>
        <v>0</v>
      </c>
      <c r="ED206" s="41">
        <f t="shared" si="257"/>
        <v>0</v>
      </c>
      <c r="EE206" s="41">
        <f t="shared" si="257"/>
        <v>25146</v>
      </c>
      <c r="EF206" s="41">
        <f t="shared" si="257"/>
        <v>8382</v>
      </c>
      <c r="EG206" s="41">
        <f t="shared" si="257"/>
        <v>0</v>
      </c>
      <c r="EH206" s="41">
        <f t="shared" si="257"/>
        <v>8382</v>
      </c>
      <c r="EI206" s="41">
        <f t="shared" si="257"/>
        <v>33528</v>
      </c>
      <c r="EJ206" s="41">
        <f t="shared" si="257"/>
        <v>1906905</v>
      </c>
      <c r="EK206" s="41">
        <f t="shared" si="257"/>
        <v>0</v>
      </c>
      <c r="EL206" s="41">
        <f t="shared" si="257"/>
        <v>0</v>
      </c>
      <c r="EM206" s="41">
        <f t="shared" si="257"/>
        <v>0</v>
      </c>
      <c r="EN206" s="41">
        <f t="shared" si="257"/>
        <v>947166</v>
      </c>
      <c r="EO206" s="41">
        <f t="shared" si="257"/>
        <v>0</v>
      </c>
      <c r="EP206" s="41">
        <f t="shared" si="257"/>
        <v>0</v>
      </c>
      <c r="EQ206" s="41">
        <f t="shared" si="257"/>
        <v>0</v>
      </c>
      <c r="ER206" s="41">
        <f t="shared" si="257"/>
        <v>8382</v>
      </c>
      <c r="ES206" s="41">
        <f t="shared" si="257"/>
        <v>0</v>
      </c>
      <c r="ET206" s="41">
        <f t="shared" si="257"/>
        <v>0</v>
      </c>
      <c r="EU206" s="41">
        <f t="shared" si="257"/>
        <v>0</v>
      </c>
      <c r="EV206" s="41">
        <f t="shared" si="257"/>
        <v>0</v>
      </c>
      <c r="EW206" s="41">
        <f t="shared" si="257"/>
        <v>0</v>
      </c>
      <c r="EX206" s="41">
        <f t="shared" si="257"/>
        <v>0</v>
      </c>
      <c r="EY206" s="41">
        <f t="shared" si="257"/>
        <v>4568190</v>
      </c>
      <c r="EZ206" s="41">
        <f t="shared" si="257"/>
        <v>0</v>
      </c>
      <c r="FA206" s="41">
        <f t="shared" si="257"/>
        <v>8382</v>
      </c>
      <c r="FB206" s="41">
        <f t="shared" si="257"/>
        <v>0</v>
      </c>
      <c r="FC206" s="41">
        <f t="shared" si="257"/>
        <v>0</v>
      </c>
      <c r="FD206" s="41">
        <f t="shared" si="257"/>
        <v>0</v>
      </c>
      <c r="FE206" s="41">
        <f t="shared" si="257"/>
        <v>0</v>
      </c>
      <c r="FF206" s="41">
        <f t="shared" si="257"/>
        <v>0</v>
      </c>
      <c r="FG206" s="41">
        <f t="shared" si="257"/>
        <v>0</v>
      </c>
      <c r="FH206" s="41">
        <f t="shared" si="257"/>
        <v>0</v>
      </c>
      <c r="FI206" s="41">
        <f t="shared" si="257"/>
        <v>8382</v>
      </c>
      <c r="FJ206" s="41">
        <f t="shared" si="257"/>
        <v>0</v>
      </c>
      <c r="FK206" s="41">
        <f t="shared" si="257"/>
        <v>0</v>
      </c>
      <c r="FL206" s="41">
        <f t="shared" si="257"/>
        <v>0</v>
      </c>
      <c r="FM206" s="41">
        <f t="shared" si="257"/>
        <v>0</v>
      </c>
      <c r="FN206" s="41">
        <f t="shared" si="257"/>
        <v>46101</v>
      </c>
      <c r="FO206" s="41">
        <f t="shared" si="257"/>
        <v>0</v>
      </c>
      <c r="FP206" s="41">
        <f t="shared" si="257"/>
        <v>0</v>
      </c>
      <c r="FQ206" s="41">
        <f t="shared" si="257"/>
        <v>0</v>
      </c>
      <c r="FR206" s="41">
        <f t="shared" si="257"/>
        <v>0</v>
      </c>
      <c r="FS206" s="41">
        <f t="shared" si="257"/>
        <v>0</v>
      </c>
      <c r="FT206" s="41">
        <f t="shared" si="257"/>
        <v>0</v>
      </c>
      <c r="FU206" s="41">
        <f t="shared" si="257"/>
        <v>0</v>
      </c>
      <c r="FV206" s="41">
        <f t="shared" si="257"/>
        <v>0</v>
      </c>
      <c r="FW206" s="41">
        <f t="shared" si="257"/>
        <v>0</v>
      </c>
      <c r="FX206" s="41">
        <f t="shared" si="257"/>
        <v>0</v>
      </c>
      <c r="FY206" s="41"/>
      <c r="FZ206" s="55">
        <f>SUM(C206:FX206)</f>
        <v>171554394</v>
      </c>
      <c r="GA206" s="55"/>
      <c r="GB206" s="55"/>
      <c r="GC206" s="55"/>
      <c r="GD206" s="55"/>
      <c r="GE206" s="9"/>
    </row>
    <row r="207" spans="1:187" x14ac:dyDescent="0.2">
      <c r="A207" s="8" t="s">
        <v>739</v>
      </c>
      <c r="B207" s="13" t="s">
        <v>740</v>
      </c>
      <c r="C207" s="41">
        <f>C205+C206</f>
        <v>80579442.729999989</v>
      </c>
      <c r="D207" s="41">
        <f t="shared" ref="D207:BO207" si="258">D205+D206</f>
        <v>380717610.41000003</v>
      </c>
      <c r="E207" s="41">
        <f t="shared" si="258"/>
        <v>71940812.700000003</v>
      </c>
      <c r="F207" s="41">
        <f t="shared" si="258"/>
        <v>172625669.87</v>
      </c>
      <c r="G207" s="41">
        <f t="shared" si="258"/>
        <v>10279311.940000001</v>
      </c>
      <c r="H207" s="41">
        <f t="shared" si="258"/>
        <v>9666855.2799999993</v>
      </c>
      <c r="I207" s="41">
        <f t="shared" si="258"/>
        <v>96115001</v>
      </c>
      <c r="J207" s="41">
        <f t="shared" si="258"/>
        <v>21825791.969999999</v>
      </c>
      <c r="K207" s="41">
        <f t="shared" si="258"/>
        <v>3534699.2399999998</v>
      </c>
      <c r="L207" s="41">
        <f t="shared" si="258"/>
        <v>24900689.719999999</v>
      </c>
      <c r="M207" s="41">
        <f t="shared" si="258"/>
        <v>14458310.789999999</v>
      </c>
      <c r="N207" s="41">
        <f t="shared" si="258"/>
        <v>496488038.45000005</v>
      </c>
      <c r="O207" s="41">
        <f t="shared" si="258"/>
        <v>130175078.06999999</v>
      </c>
      <c r="P207" s="41">
        <f t="shared" si="258"/>
        <v>3321492.0900000003</v>
      </c>
      <c r="Q207" s="41">
        <f t="shared" si="258"/>
        <v>393797562.5</v>
      </c>
      <c r="R207" s="41">
        <f t="shared" si="258"/>
        <v>18879905.490000002</v>
      </c>
      <c r="S207" s="41">
        <f t="shared" si="258"/>
        <v>15882360.549999999</v>
      </c>
      <c r="T207" s="41">
        <f t="shared" si="258"/>
        <v>2324482.0900000003</v>
      </c>
      <c r="U207" s="41">
        <f t="shared" si="258"/>
        <v>1019395.3200000001</v>
      </c>
      <c r="V207" s="41">
        <f t="shared" si="258"/>
        <v>3458482.41</v>
      </c>
      <c r="W207" s="41">
        <f t="shared" si="258"/>
        <v>1444981.75</v>
      </c>
      <c r="X207" s="41">
        <f t="shared" si="258"/>
        <v>921493.78</v>
      </c>
      <c r="Y207" s="41">
        <f t="shared" si="258"/>
        <v>21456563.73</v>
      </c>
      <c r="Z207" s="41">
        <f t="shared" si="258"/>
        <v>3056218.99</v>
      </c>
      <c r="AA207" s="41">
        <f t="shared" si="258"/>
        <v>279168859.99000001</v>
      </c>
      <c r="AB207" s="41">
        <f t="shared" si="258"/>
        <v>274566209.32999998</v>
      </c>
      <c r="AC207" s="41">
        <f t="shared" si="258"/>
        <v>9501599.6699999999</v>
      </c>
      <c r="AD207" s="41">
        <f t="shared" si="258"/>
        <v>12405734.389999999</v>
      </c>
      <c r="AE207" s="41">
        <f t="shared" si="258"/>
        <v>1790120.1</v>
      </c>
      <c r="AF207" s="41">
        <f t="shared" si="258"/>
        <v>2735243.5300000003</v>
      </c>
      <c r="AG207" s="41">
        <f t="shared" si="258"/>
        <v>7382071.0899999999</v>
      </c>
      <c r="AH207" s="41">
        <f t="shared" si="258"/>
        <v>9973407.8599999994</v>
      </c>
      <c r="AI207" s="41">
        <f t="shared" si="258"/>
        <v>3979610.2600000002</v>
      </c>
      <c r="AJ207" s="41">
        <f t="shared" si="258"/>
        <v>2799898.25</v>
      </c>
      <c r="AK207" s="41">
        <f t="shared" si="258"/>
        <v>3137560.4299999997</v>
      </c>
      <c r="AL207" s="41">
        <f t="shared" si="258"/>
        <v>3499721.5</v>
      </c>
      <c r="AM207" s="41">
        <f t="shared" si="258"/>
        <v>4649477</v>
      </c>
      <c r="AN207" s="41">
        <f t="shared" si="258"/>
        <v>4238088.55</v>
      </c>
      <c r="AO207" s="41">
        <f t="shared" si="258"/>
        <v>42731344.990000002</v>
      </c>
      <c r="AP207" s="41">
        <f t="shared" si="258"/>
        <v>857142930.63999999</v>
      </c>
      <c r="AQ207" s="41">
        <f t="shared" si="258"/>
        <v>3311285.07</v>
      </c>
      <c r="AR207" s="41">
        <f t="shared" si="258"/>
        <v>582983619.14999998</v>
      </c>
      <c r="AS207" s="41">
        <f t="shared" si="258"/>
        <v>66522783</v>
      </c>
      <c r="AT207" s="41">
        <f t="shared" si="258"/>
        <v>20865374.48</v>
      </c>
      <c r="AU207" s="41">
        <f t="shared" si="258"/>
        <v>3472367.94</v>
      </c>
      <c r="AV207" s="41">
        <f t="shared" si="258"/>
        <v>3978038.26</v>
      </c>
      <c r="AW207" s="41">
        <f t="shared" si="258"/>
        <v>3322833.27</v>
      </c>
      <c r="AX207" s="41">
        <f t="shared" si="258"/>
        <v>991959.75</v>
      </c>
      <c r="AY207" s="41">
        <f t="shared" si="258"/>
        <v>4789502.68</v>
      </c>
      <c r="AZ207" s="41">
        <f t="shared" si="258"/>
        <v>111165886.03</v>
      </c>
      <c r="BA207" s="41">
        <f t="shared" si="258"/>
        <v>81064298.340000004</v>
      </c>
      <c r="BB207" s="41">
        <f t="shared" si="258"/>
        <v>71950060.650000006</v>
      </c>
      <c r="BC207" s="41">
        <f t="shared" si="258"/>
        <v>275239521.18000001</v>
      </c>
      <c r="BD207" s="41">
        <f t="shared" si="258"/>
        <v>44452723.550000004</v>
      </c>
      <c r="BE207" s="41">
        <f t="shared" si="258"/>
        <v>13304662.720000001</v>
      </c>
      <c r="BF207" s="41">
        <f t="shared" si="258"/>
        <v>221593870.53999999</v>
      </c>
      <c r="BG207" s="41">
        <f t="shared" si="258"/>
        <v>10435888.469999999</v>
      </c>
      <c r="BH207" s="41">
        <f t="shared" si="258"/>
        <v>6247566.0600000005</v>
      </c>
      <c r="BI207" s="41">
        <f t="shared" si="258"/>
        <v>3404515.48</v>
      </c>
      <c r="BJ207" s="41">
        <f t="shared" si="258"/>
        <v>56629758.780000001</v>
      </c>
      <c r="BK207" s="41">
        <f t="shared" si="258"/>
        <v>225295611.13999999</v>
      </c>
      <c r="BL207" s="41">
        <f t="shared" si="258"/>
        <v>3071516.2</v>
      </c>
      <c r="BM207" s="41">
        <f t="shared" si="258"/>
        <v>3581458.23</v>
      </c>
      <c r="BN207" s="41">
        <f t="shared" si="258"/>
        <v>32375105.229999997</v>
      </c>
      <c r="BO207" s="41">
        <f t="shared" si="258"/>
        <v>12411147.68</v>
      </c>
      <c r="BP207" s="41">
        <f t="shared" ref="BP207:EA207" si="259">BP205+BP206</f>
        <v>3089557.6399999997</v>
      </c>
      <c r="BQ207" s="41">
        <f t="shared" si="259"/>
        <v>59263219.560000002</v>
      </c>
      <c r="BR207" s="41">
        <f t="shared" si="259"/>
        <v>42626177.039999999</v>
      </c>
      <c r="BS207" s="41">
        <f t="shared" si="259"/>
        <v>12374836.51</v>
      </c>
      <c r="BT207" s="41">
        <f t="shared" si="259"/>
        <v>4882732.37</v>
      </c>
      <c r="BU207" s="41">
        <f t="shared" si="259"/>
        <v>4803987.26</v>
      </c>
      <c r="BV207" s="41">
        <f t="shared" si="259"/>
        <v>12203112.73</v>
      </c>
      <c r="BW207" s="41">
        <f t="shared" si="259"/>
        <v>18564403.18</v>
      </c>
      <c r="BX207" s="41">
        <f t="shared" si="259"/>
        <v>1663230.8800000001</v>
      </c>
      <c r="BY207" s="41">
        <f t="shared" si="259"/>
        <v>5479797.9700000007</v>
      </c>
      <c r="BZ207" s="41">
        <f t="shared" si="259"/>
        <v>2940847.32</v>
      </c>
      <c r="CA207" s="41">
        <f t="shared" si="259"/>
        <v>2733851.18</v>
      </c>
      <c r="CB207" s="41">
        <f t="shared" si="259"/>
        <v>740111555.10000002</v>
      </c>
      <c r="CC207" s="41">
        <f t="shared" si="259"/>
        <v>2614874.6199999996</v>
      </c>
      <c r="CD207" s="41">
        <f t="shared" si="259"/>
        <v>1011744.95</v>
      </c>
      <c r="CE207" s="41">
        <f t="shared" si="259"/>
        <v>2439001.81</v>
      </c>
      <c r="CF207" s="41">
        <f t="shared" si="259"/>
        <v>1909917.42</v>
      </c>
      <c r="CG207" s="41">
        <f t="shared" si="259"/>
        <v>2958264.12</v>
      </c>
      <c r="CH207" s="41">
        <f t="shared" si="259"/>
        <v>1952301.38</v>
      </c>
      <c r="CI207" s="41">
        <f t="shared" si="259"/>
        <v>6898998.9500000002</v>
      </c>
      <c r="CJ207" s="41">
        <f t="shared" si="259"/>
        <v>9825250.0200000014</v>
      </c>
      <c r="CK207" s="41">
        <f t="shared" si="259"/>
        <v>52846320.710000001</v>
      </c>
      <c r="CL207" s="41">
        <f t="shared" si="259"/>
        <v>13286044.680000002</v>
      </c>
      <c r="CM207" s="41">
        <f t="shared" si="259"/>
        <v>8749096.6600000001</v>
      </c>
      <c r="CN207" s="41">
        <f t="shared" si="259"/>
        <v>273026739.00999999</v>
      </c>
      <c r="CO207" s="41">
        <f t="shared" si="259"/>
        <v>134452598.16999999</v>
      </c>
      <c r="CP207" s="41">
        <f t="shared" si="259"/>
        <v>10481844.01</v>
      </c>
      <c r="CQ207" s="41">
        <f t="shared" si="259"/>
        <v>9790132.879999999</v>
      </c>
      <c r="CR207" s="41">
        <f t="shared" si="259"/>
        <v>2858258.66</v>
      </c>
      <c r="CS207" s="41">
        <f t="shared" si="259"/>
        <v>4074598.71</v>
      </c>
      <c r="CT207" s="41">
        <f t="shared" si="259"/>
        <v>1983334.6</v>
      </c>
      <c r="CU207" s="41">
        <f t="shared" si="259"/>
        <v>3874476.45</v>
      </c>
      <c r="CV207" s="41">
        <f t="shared" si="259"/>
        <v>878328.65999999992</v>
      </c>
      <c r="CW207" s="41">
        <f t="shared" si="259"/>
        <v>2891553.8200000003</v>
      </c>
      <c r="CX207" s="41">
        <f t="shared" si="259"/>
        <v>5012859.46</v>
      </c>
      <c r="CY207" s="41">
        <f t="shared" si="259"/>
        <v>928452.38</v>
      </c>
      <c r="CZ207" s="41">
        <f t="shared" si="259"/>
        <v>19244870.129999999</v>
      </c>
      <c r="DA207" s="41">
        <f t="shared" si="259"/>
        <v>2865563.02</v>
      </c>
      <c r="DB207" s="41">
        <f t="shared" si="259"/>
        <v>3684096.51</v>
      </c>
      <c r="DC207" s="41">
        <f t="shared" si="259"/>
        <v>2465343.7800000003</v>
      </c>
      <c r="DD207" s="41">
        <f t="shared" si="259"/>
        <v>2567435.25</v>
      </c>
      <c r="DE207" s="41">
        <f t="shared" si="259"/>
        <v>4442521.0500000007</v>
      </c>
      <c r="DF207" s="41">
        <f t="shared" si="259"/>
        <v>188628589.64999998</v>
      </c>
      <c r="DG207" s="41">
        <f t="shared" si="259"/>
        <v>1665665.0599999998</v>
      </c>
      <c r="DH207" s="41">
        <f t="shared" si="259"/>
        <v>18361419.170000002</v>
      </c>
      <c r="DI207" s="41">
        <f t="shared" si="259"/>
        <v>24490570.870000001</v>
      </c>
      <c r="DJ207" s="41">
        <f t="shared" si="259"/>
        <v>6735660.75</v>
      </c>
      <c r="DK207" s="41">
        <f t="shared" si="259"/>
        <v>4903209.88</v>
      </c>
      <c r="DL207" s="41">
        <f t="shared" si="259"/>
        <v>54064565.460000001</v>
      </c>
      <c r="DM207" s="41">
        <f t="shared" si="259"/>
        <v>3730661.33</v>
      </c>
      <c r="DN207" s="41">
        <f t="shared" si="259"/>
        <v>13883442.540000001</v>
      </c>
      <c r="DO207" s="41">
        <f t="shared" si="259"/>
        <v>30608722.98</v>
      </c>
      <c r="DP207" s="41">
        <f t="shared" si="259"/>
        <v>3014821.41</v>
      </c>
      <c r="DQ207" s="41">
        <f t="shared" si="259"/>
        <v>6713842.0700000003</v>
      </c>
      <c r="DR207" s="41">
        <f t="shared" si="259"/>
        <v>14262701.43</v>
      </c>
      <c r="DS207" s="41">
        <f t="shared" si="259"/>
        <v>8080316.7400000002</v>
      </c>
      <c r="DT207" s="41">
        <f t="shared" si="259"/>
        <v>2696104.88</v>
      </c>
      <c r="DU207" s="41">
        <f t="shared" si="259"/>
        <v>4239676.24</v>
      </c>
      <c r="DV207" s="41">
        <f t="shared" si="259"/>
        <v>3062047</v>
      </c>
      <c r="DW207" s="41">
        <f t="shared" si="259"/>
        <v>4020945.3299999996</v>
      </c>
      <c r="DX207" s="41">
        <f t="shared" si="259"/>
        <v>2940488.98</v>
      </c>
      <c r="DY207" s="41">
        <f t="shared" si="259"/>
        <v>4236390.7700000005</v>
      </c>
      <c r="DZ207" s="41">
        <f t="shared" si="259"/>
        <v>8743578.75</v>
      </c>
      <c r="EA207" s="41">
        <f t="shared" si="259"/>
        <v>6628629.2700000005</v>
      </c>
      <c r="EB207" s="41">
        <f t="shared" ref="EB207:FX207" si="260">EB205+EB206</f>
        <v>5967801.2599999998</v>
      </c>
      <c r="EC207" s="41">
        <f t="shared" si="260"/>
        <v>3602647.3400000003</v>
      </c>
      <c r="ED207" s="41">
        <f t="shared" si="260"/>
        <v>19876619.5</v>
      </c>
      <c r="EE207" s="41">
        <f t="shared" si="260"/>
        <v>2828689.88</v>
      </c>
      <c r="EF207" s="41">
        <f t="shared" si="260"/>
        <v>14219998.720000001</v>
      </c>
      <c r="EG207" s="41">
        <f t="shared" si="260"/>
        <v>3361763.96</v>
      </c>
      <c r="EH207" s="41">
        <f t="shared" si="260"/>
        <v>3052041.89</v>
      </c>
      <c r="EI207" s="41">
        <f t="shared" si="260"/>
        <v>153732898.31</v>
      </c>
      <c r="EJ207" s="41">
        <f t="shared" si="260"/>
        <v>88221756.25</v>
      </c>
      <c r="EK207" s="41">
        <f t="shared" si="260"/>
        <v>6792610.6299999999</v>
      </c>
      <c r="EL207" s="41">
        <f t="shared" si="260"/>
        <v>4717164.1399999997</v>
      </c>
      <c r="EM207" s="41">
        <f t="shared" si="260"/>
        <v>4590756.55</v>
      </c>
      <c r="EN207" s="41">
        <f t="shared" si="260"/>
        <v>10557035.979999999</v>
      </c>
      <c r="EO207" s="41">
        <f t="shared" si="260"/>
        <v>4138800.5300000003</v>
      </c>
      <c r="EP207" s="41">
        <f t="shared" si="260"/>
        <v>4607779.38</v>
      </c>
      <c r="EQ207" s="41">
        <f t="shared" si="260"/>
        <v>25434227.829999998</v>
      </c>
      <c r="ER207" s="41">
        <f t="shared" si="260"/>
        <v>4100729.46</v>
      </c>
      <c r="ES207" s="41">
        <f t="shared" si="260"/>
        <v>2458173</v>
      </c>
      <c r="ET207" s="41">
        <f t="shared" si="260"/>
        <v>3616227.08</v>
      </c>
      <c r="EU207" s="41">
        <f t="shared" si="260"/>
        <v>6648814.5</v>
      </c>
      <c r="EV207" s="41">
        <f t="shared" si="260"/>
        <v>1549585.65</v>
      </c>
      <c r="EW207" s="41">
        <f t="shared" si="260"/>
        <v>11179131.119999999</v>
      </c>
      <c r="EX207" s="41">
        <f t="shared" si="260"/>
        <v>3258522.5599999996</v>
      </c>
      <c r="EY207" s="41">
        <f t="shared" si="260"/>
        <v>7377071.3700000001</v>
      </c>
      <c r="EZ207" s="41">
        <f t="shared" si="260"/>
        <v>2367007.3699999996</v>
      </c>
      <c r="FA207" s="41">
        <f t="shared" si="260"/>
        <v>33263288.079999998</v>
      </c>
      <c r="FB207" s="41">
        <f t="shared" si="260"/>
        <v>4183427.61</v>
      </c>
      <c r="FC207" s="41">
        <f t="shared" si="260"/>
        <v>20362896.920000002</v>
      </c>
      <c r="FD207" s="41">
        <f t="shared" si="260"/>
        <v>4271105.3500000006</v>
      </c>
      <c r="FE207" s="41">
        <f t="shared" si="260"/>
        <v>1872750.5999999999</v>
      </c>
      <c r="FF207" s="41">
        <f t="shared" si="260"/>
        <v>3162262.36</v>
      </c>
      <c r="FG207" s="41">
        <f t="shared" si="260"/>
        <v>2184786.1799999997</v>
      </c>
      <c r="FH207" s="41">
        <f t="shared" si="260"/>
        <v>1699868.5499999998</v>
      </c>
      <c r="FI207" s="41">
        <f t="shared" si="260"/>
        <v>17341900.239999998</v>
      </c>
      <c r="FJ207" s="41">
        <f t="shared" si="260"/>
        <v>17679631.780000001</v>
      </c>
      <c r="FK207" s="41">
        <f t="shared" si="260"/>
        <v>22533776.579999998</v>
      </c>
      <c r="FL207" s="41">
        <f t="shared" si="260"/>
        <v>59632812.210000001</v>
      </c>
      <c r="FM207" s="41">
        <f t="shared" si="260"/>
        <v>33130078.609999999</v>
      </c>
      <c r="FN207" s="41">
        <f t="shared" si="260"/>
        <v>200182680.25</v>
      </c>
      <c r="FO207" s="41">
        <f t="shared" si="260"/>
        <v>10695856.15</v>
      </c>
      <c r="FP207" s="41">
        <f t="shared" si="260"/>
        <v>21491659.790000003</v>
      </c>
      <c r="FQ207" s="41">
        <f t="shared" si="260"/>
        <v>9036714.3900000006</v>
      </c>
      <c r="FR207" s="41">
        <f t="shared" si="260"/>
        <v>2729145.28</v>
      </c>
      <c r="FS207" s="41">
        <f t="shared" si="260"/>
        <v>3029374.36</v>
      </c>
      <c r="FT207" s="41">
        <f t="shared" si="260"/>
        <v>1441530.55</v>
      </c>
      <c r="FU207" s="41">
        <f t="shared" si="260"/>
        <v>8662097.9399999995</v>
      </c>
      <c r="FV207" s="41">
        <f t="shared" si="260"/>
        <v>7070633.6699999999</v>
      </c>
      <c r="FW207" s="41">
        <f t="shared" si="260"/>
        <v>2959326.85</v>
      </c>
      <c r="FX207" s="41">
        <f t="shared" si="260"/>
        <v>1216684.9400000002</v>
      </c>
      <c r="FY207" s="41"/>
      <c r="FZ207" s="55"/>
      <c r="GA207" s="55"/>
      <c r="GB207" s="55"/>
      <c r="GC207" s="55"/>
      <c r="GD207" s="55"/>
      <c r="GE207" s="9"/>
    </row>
    <row r="208" spans="1:187" x14ac:dyDescent="0.2">
      <c r="A208" s="8" t="s">
        <v>741</v>
      </c>
      <c r="B208" s="13" t="s">
        <v>742</v>
      </c>
      <c r="C208" s="41">
        <f>C200</f>
        <v>76250426.995000005</v>
      </c>
      <c r="D208" s="41">
        <f t="shared" ref="D208:BO208" si="261">D200</f>
        <v>369483050.61600006</v>
      </c>
      <c r="E208" s="41">
        <f t="shared" si="261"/>
        <v>66314594.066000007</v>
      </c>
      <c r="F208" s="41">
        <f t="shared" si="261"/>
        <v>169425569.764</v>
      </c>
      <c r="G208" s="41">
        <f t="shared" si="261"/>
        <v>9384748.9900000002</v>
      </c>
      <c r="H208" s="41">
        <f t="shared" si="261"/>
        <v>8942093.9100000001</v>
      </c>
      <c r="I208" s="41">
        <f t="shared" si="261"/>
        <v>89015475.377000004</v>
      </c>
      <c r="J208" s="41">
        <f t="shared" si="261"/>
        <v>21088293.837000005</v>
      </c>
      <c r="K208" s="41">
        <f t="shared" si="261"/>
        <v>2523205.5109999999</v>
      </c>
      <c r="L208" s="41">
        <f t="shared" si="261"/>
        <v>22749324.622000005</v>
      </c>
      <c r="M208" s="41">
        <f t="shared" si="261"/>
        <v>11748648.555000002</v>
      </c>
      <c r="N208" s="41">
        <f t="shared" si="261"/>
        <v>473059784.86400002</v>
      </c>
      <c r="O208" s="41">
        <f t="shared" si="261"/>
        <v>128303569.05900002</v>
      </c>
      <c r="P208" s="41">
        <f t="shared" si="261"/>
        <v>1938592.0650000002</v>
      </c>
      <c r="Q208" s="41">
        <f t="shared" si="261"/>
        <v>352182686.95300001</v>
      </c>
      <c r="R208" s="41">
        <f t="shared" si="261"/>
        <v>18123314.388999999</v>
      </c>
      <c r="S208" s="41">
        <f t="shared" si="261"/>
        <v>14885950.407000002</v>
      </c>
      <c r="T208" s="41">
        <f t="shared" si="261"/>
        <v>1283720.9200000002</v>
      </c>
      <c r="U208" s="41">
        <f t="shared" si="261"/>
        <v>472721.55500000005</v>
      </c>
      <c r="V208" s="41">
        <f t="shared" si="261"/>
        <v>2541420.4700000002</v>
      </c>
      <c r="W208" s="41">
        <f t="shared" si="261"/>
        <v>708648.64300000004</v>
      </c>
      <c r="X208" s="41">
        <f t="shared" si="261"/>
        <v>433689.50000000006</v>
      </c>
      <c r="Y208" s="41">
        <f t="shared" si="261"/>
        <v>19893027.612</v>
      </c>
      <c r="Z208" s="41">
        <f t="shared" si="261"/>
        <v>2109173.9380000001</v>
      </c>
      <c r="AA208" s="41">
        <f t="shared" si="261"/>
        <v>271496566.03200001</v>
      </c>
      <c r="AB208" s="41">
        <f t="shared" si="261"/>
        <v>262815937.00600004</v>
      </c>
      <c r="AC208" s="41">
        <f t="shared" si="261"/>
        <v>8981709.5450000018</v>
      </c>
      <c r="AD208" s="41">
        <f t="shared" si="261"/>
        <v>11961156.410000002</v>
      </c>
      <c r="AE208" s="41">
        <f t="shared" si="261"/>
        <v>942549.18300000008</v>
      </c>
      <c r="AF208" s="41">
        <f t="shared" si="261"/>
        <v>1608988.0450000002</v>
      </c>
      <c r="AG208" s="41">
        <f t="shared" si="261"/>
        <v>6527026.9750000006</v>
      </c>
      <c r="AH208" s="41">
        <f t="shared" si="261"/>
        <v>9588874.8450000007</v>
      </c>
      <c r="AI208" s="41">
        <f t="shared" si="261"/>
        <v>3132105.5690000006</v>
      </c>
      <c r="AJ208" s="41">
        <f t="shared" si="261"/>
        <v>1583834.054</v>
      </c>
      <c r="AK208" s="41">
        <f t="shared" si="261"/>
        <v>1952470.1290000002</v>
      </c>
      <c r="AL208" s="41">
        <f t="shared" si="261"/>
        <v>2419120.031</v>
      </c>
      <c r="AM208" s="41">
        <f t="shared" si="261"/>
        <v>3978667.4730000002</v>
      </c>
      <c r="AN208" s="41">
        <f t="shared" si="261"/>
        <v>3239660.5650000004</v>
      </c>
      <c r="AO208" s="41">
        <f t="shared" si="261"/>
        <v>41710229.562000006</v>
      </c>
      <c r="AP208" s="41">
        <f t="shared" si="261"/>
        <v>790825568.78800011</v>
      </c>
      <c r="AQ208" s="41">
        <f t="shared" si="261"/>
        <v>2075637.9470000004</v>
      </c>
      <c r="AR208" s="41">
        <f t="shared" si="261"/>
        <v>572222143.65799999</v>
      </c>
      <c r="AS208" s="41">
        <f t="shared" si="261"/>
        <v>61167275.290000007</v>
      </c>
      <c r="AT208" s="41">
        <f t="shared" si="261"/>
        <v>20036738.699000001</v>
      </c>
      <c r="AU208" s="41">
        <f t="shared" si="261"/>
        <v>2205744.7970000003</v>
      </c>
      <c r="AV208" s="41">
        <f t="shared" si="261"/>
        <v>2775612.8000000003</v>
      </c>
      <c r="AW208" s="41">
        <f t="shared" si="261"/>
        <v>2016656.1750000003</v>
      </c>
      <c r="AX208" s="41">
        <f t="shared" si="261"/>
        <v>433689.50000000006</v>
      </c>
      <c r="AY208" s="41">
        <f t="shared" si="261"/>
        <v>3950911.3450000002</v>
      </c>
      <c r="AZ208" s="41">
        <f t="shared" si="261"/>
        <v>102363440.89500001</v>
      </c>
      <c r="BA208" s="41">
        <f t="shared" si="261"/>
        <v>81433277.853000015</v>
      </c>
      <c r="BB208" s="41">
        <f t="shared" si="261"/>
        <v>72104778.585000008</v>
      </c>
      <c r="BC208" s="41">
        <f t="shared" si="261"/>
        <v>265056279.25100005</v>
      </c>
      <c r="BD208" s="41">
        <f t="shared" si="261"/>
        <v>44889465.387000009</v>
      </c>
      <c r="BE208" s="41">
        <f t="shared" si="261"/>
        <v>12425204.175000001</v>
      </c>
      <c r="BF208" s="41">
        <f t="shared" si="261"/>
        <v>221922483.50600004</v>
      </c>
      <c r="BG208" s="41">
        <f t="shared" si="261"/>
        <v>9432746.6250000019</v>
      </c>
      <c r="BH208" s="41">
        <f t="shared" si="261"/>
        <v>5428699.3560000006</v>
      </c>
      <c r="BI208" s="41">
        <f t="shared" si="261"/>
        <v>2190115.9930000002</v>
      </c>
      <c r="BJ208" s="41">
        <f t="shared" si="261"/>
        <v>56527948.818000004</v>
      </c>
      <c r="BK208" s="41">
        <f t="shared" si="261"/>
        <v>221481231.50600004</v>
      </c>
      <c r="BL208" s="41">
        <f t="shared" si="261"/>
        <v>1793140.2100000002</v>
      </c>
      <c r="BM208" s="41">
        <f t="shared" si="261"/>
        <v>2470295.3920000005</v>
      </c>
      <c r="BN208" s="41">
        <f t="shared" si="261"/>
        <v>32320276.298</v>
      </c>
      <c r="BO208" s="41">
        <f t="shared" si="261"/>
        <v>11920097.807</v>
      </c>
      <c r="BP208" s="41">
        <f t="shared" ref="BP208:EA208" si="262">BP200</f>
        <v>1890886.2200000002</v>
      </c>
      <c r="BQ208" s="41">
        <f t="shared" si="262"/>
        <v>54511300.634000011</v>
      </c>
      <c r="BR208" s="41">
        <f t="shared" si="262"/>
        <v>41956856.988000005</v>
      </c>
      <c r="BS208" s="41">
        <f t="shared" si="262"/>
        <v>11119798.780000001</v>
      </c>
      <c r="BT208" s="41">
        <f t="shared" si="262"/>
        <v>3998617.1900000004</v>
      </c>
      <c r="BU208" s="41">
        <f t="shared" si="262"/>
        <v>3864173.4450000003</v>
      </c>
      <c r="BV208" s="41">
        <f t="shared" si="262"/>
        <v>11540477.595000001</v>
      </c>
      <c r="BW208" s="41">
        <f t="shared" si="262"/>
        <v>17889400.085000001</v>
      </c>
      <c r="BX208" s="41">
        <f t="shared" si="262"/>
        <v>768497.79399999999</v>
      </c>
      <c r="BY208" s="41">
        <f t="shared" si="262"/>
        <v>4589302.2890000008</v>
      </c>
      <c r="BZ208" s="41">
        <f t="shared" si="262"/>
        <v>1850986.7860000003</v>
      </c>
      <c r="CA208" s="41">
        <f t="shared" si="262"/>
        <v>1493626.638</v>
      </c>
      <c r="CB208" s="41">
        <f t="shared" si="262"/>
        <v>718607633.20300007</v>
      </c>
      <c r="CC208" s="41">
        <f t="shared" si="262"/>
        <v>1548271.5150000001</v>
      </c>
      <c r="CD208" s="41">
        <f t="shared" si="262"/>
        <v>479660.587</v>
      </c>
      <c r="CE208" s="41">
        <f t="shared" si="262"/>
        <v>1396480.1900000002</v>
      </c>
      <c r="CF208" s="41">
        <f t="shared" si="262"/>
        <v>1036517.9050000001</v>
      </c>
      <c r="CG208" s="41">
        <f t="shared" si="262"/>
        <v>1908233.8000000003</v>
      </c>
      <c r="CH208" s="41">
        <f t="shared" si="262"/>
        <v>1010496.5350000001</v>
      </c>
      <c r="CI208" s="41">
        <f t="shared" si="262"/>
        <v>6400389.6410000008</v>
      </c>
      <c r="CJ208" s="41">
        <f t="shared" si="262"/>
        <v>9064110.5500000007</v>
      </c>
      <c r="CK208" s="41">
        <f t="shared" si="262"/>
        <v>50651341.053000003</v>
      </c>
      <c r="CL208" s="41">
        <f t="shared" si="262"/>
        <v>12179128.365000002</v>
      </c>
      <c r="CM208" s="41">
        <f t="shared" si="262"/>
        <v>7573411.8600000003</v>
      </c>
      <c r="CN208" s="41">
        <f t="shared" si="262"/>
        <v>275263759.25700003</v>
      </c>
      <c r="CO208" s="41">
        <f t="shared" si="262"/>
        <v>134822296.00100002</v>
      </c>
      <c r="CP208" s="41">
        <f t="shared" si="262"/>
        <v>9489993.6390000004</v>
      </c>
      <c r="CQ208" s="41">
        <f t="shared" si="262"/>
        <v>8875889.307</v>
      </c>
      <c r="CR208" s="41">
        <f t="shared" si="262"/>
        <v>1652356.9950000001</v>
      </c>
      <c r="CS208" s="41">
        <f t="shared" si="262"/>
        <v>3243997.4600000004</v>
      </c>
      <c r="CT208" s="41">
        <f t="shared" si="262"/>
        <v>1018302.9460000001</v>
      </c>
      <c r="CU208" s="41">
        <f t="shared" si="262"/>
        <v>3728754.798</v>
      </c>
      <c r="CV208" s="41">
        <f t="shared" si="262"/>
        <v>433689.50000000006</v>
      </c>
      <c r="CW208" s="41">
        <f t="shared" si="262"/>
        <v>1739094.8950000003</v>
      </c>
      <c r="CX208" s="41">
        <f t="shared" si="262"/>
        <v>4347011.7580000004</v>
      </c>
      <c r="CY208" s="41">
        <f t="shared" si="262"/>
        <v>433689.50000000006</v>
      </c>
      <c r="CZ208" s="41">
        <f t="shared" si="262"/>
        <v>18982589.415000003</v>
      </c>
      <c r="DA208" s="41">
        <f t="shared" si="262"/>
        <v>1713073.5250000001</v>
      </c>
      <c r="DB208" s="41">
        <f t="shared" si="262"/>
        <v>2679333.7310000001</v>
      </c>
      <c r="DC208" s="41">
        <f t="shared" si="262"/>
        <v>1370458.82</v>
      </c>
      <c r="DD208" s="41">
        <f t="shared" si="262"/>
        <v>1425103.6970000002</v>
      </c>
      <c r="DE208" s="41">
        <f t="shared" si="262"/>
        <v>3734066.5950000002</v>
      </c>
      <c r="DF208" s="41">
        <f t="shared" si="262"/>
        <v>193753176.43900001</v>
      </c>
      <c r="DG208" s="41">
        <f t="shared" si="262"/>
        <v>800590.81700000004</v>
      </c>
      <c r="DH208" s="41">
        <f t="shared" si="262"/>
        <v>18574053.906000003</v>
      </c>
      <c r="DI208" s="41">
        <f t="shared" si="262"/>
        <v>23999501.560000002</v>
      </c>
      <c r="DJ208" s="41">
        <f t="shared" si="262"/>
        <v>5985490.6890000012</v>
      </c>
      <c r="DK208" s="41">
        <f t="shared" si="262"/>
        <v>4176429.8850000002</v>
      </c>
      <c r="DL208" s="41">
        <f t="shared" si="262"/>
        <v>52033198.831</v>
      </c>
      <c r="DM208" s="41">
        <f t="shared" si="262"/>
        <v>2317636.6880000001</v>
      </c>
      <c r="DN208" s="41">
        <f t="shared" si="262"/>
        <v>12908334.278000001</v>
      </c>
      <c r="DO208" s="41">
        <f t="shared" si="262"/>
        <v>28853362.435000002</v>
      </c>
      <c r="DP208" s="41">
        <f t="shared" si="262"/>
        <v>1781596.4660000002</v>
      </c>
      <c r="DQ208" s="41">
        <f t="shared" si="262"/>
        <v>5967567.5200000005</v>
      </c>
      <c r="DR208" s="41">
        <f t="shared" si="262"/>
        <v>12793840.250000002</v>
      </c>
      <c r="DS208" s="41">
        <f t="shared" si="262"/>
        <v>7059597.6810000008</v>
      </c>
      <c r="DT208" s="41">
        <f t="shared" si="262"/>
        <v>1448522.9300000002</v>
      </c>
      <c r="DU208" s="41">
        <f t="shared" si="262"/>
        <v>3395788.7850000001</v>
      </c>
      <c r="DV208" s="41">
        <f t="shared" si="262"/>
        <v>1929918.2750000001</v>
      </c>
      <c r="DW208" s="41">
        <f t="shared" si="262"/>
        <v>3092206.1350000002</v>
      </c>
      <c r="DX208" s="41">
        <f t="shared" si="262"/>
        <v>1459798.8570000003</v>
      </c>
      <c r="DY208" s="41">
        <f t="shared" si="262"/>
        <v>2916995.5770000005</v>
      </c>
      <c r="DZ208" s="41">
        <f t="shared" si="262"/>
        <v>7778363.0820000004</v>
      </c>
      <c r="EA208" s="41">
        <f t="shared" si="262"/>
        <v>5640565.6370000001</v>
      </c>
      <c r="EB208" s="41">
        <f t="shared" ref="EB208:FX208" si="263">EB200</f>
        <v>5278001.2150000008</v>
      </c>
      <c r="EC208" s="41">
        <f t="shared" si="263"/>
        <v>2814644.8550000004</v>
      </c>
      <c r="ED208" s="41">
        <f t="shared" si="263"/>
        <v>14597988.570000002</v>
      </c>
      <c r="EE208" s="41">
        <f t="shared" si="263"/>
        <v>1706993.8810000003</v>
      </c>
      <c r="EF208" s="41">
        <f t="shared" si="263"/>
        <v>13326986.545000002</v>
      </c>
      <c r="EG208" s="41">
        <f t="shared" si="263"/>
        <v>2544022.6070000003</v>
      </c>
      <c r="EH208" s="41">
        <f t="shared" si="263"/>
        <v>2075346.1570000004</v>
      </c>
      <c r="EI208" s="41">
        <f t="shared" si="263"/>
        <v>144255236.46700001</v>
      </c>
      <c r="EJ208" s="41">
        <f t="shared" si="263"/>
        <v>89088035.669000015</v>
      </c>
      <c r="EK208" s="41">
        <f t="shared" si="263"/>
        <v>6260741.6220000004</v>
      </c>
      <c r="EL208" s="41">
        <f t="shared" si="263"/>
        <v>4257096.1320000002</v>
      </c>
      <c r="EM208" s="41">
        <f t="shared" si="263"/>
        <v>3873714.6140000005</v>
      </c>
      <c r="EN208" s="41">
        <f t="shared" si="263"/>
        <v>9769277.8090000004</v>
      </c>
      <c r="EO208" s="41">
        <f t="shared" si="263"/>
        <v>3341143.9080000003</v>
      </c>
      <c r="EP208" s="41">
        <f t="shared" si="263"/>
        <v>3512017.571</v>
      </c>
      <c r="EQ208" s="41">
        <f t="shared" si="263"/>
        <v>24232834.502000004</v>
      </c>
      <c r="ER208" s="41">
        <f t="shared" si="263"/>
        <v>2817822.5810000002</v>
      </c>
      <c r="ES208" s="41">
        <f t="shared" si="263"/>
        <v>1354845.9980000001</v>
      </c>
      <c r="ET208" s="41">
        <f t="shared" si="263"/>
        <v>1964613.4350000003</v>
      </c>
      <c r="EU208" s="41">
        <f t="shared" si="263"/>
        <v>5579849.1069999998</v>
      </c>
      <c r="EV208" s="41">
        <f t="shared" si="263"/>
        <v>702576.99000000011</v>
      </c>
      <c r="EW208" s="41">
        <f t="shared" si="263"/>
        <v>7973815.1470000008</v>
      </c>
      <c r="EX208" s="41">
        <f t="shared" si="263"/>
        <v>1901294.7680000002</v>
      </c>
      <c r="EY208" s="41">
        <f t="shared" si="263"/>
        <v>6897102.6150000002</v>
      </c>
      <c r="EZ208" s="41">
        <f t="shared" si="263"/>
        <v>1288057.8150000002</v>
      </c>
      <c r="FA208" s="41">
        <f t="shared" si="263"/>
        <v>30453384.900000002</v>
      </c>
      <c r="FB208" s="41">
        <f t="shared" si="263"/>
        <v>3099145.1670000004</v>
      </c>
      <c r="FC208" s="41">
        <f t="shared" si="263"/>
        <v>20088497.640000001</v>
      </c>
      <c r="FD208" s="41">
        <f t="shared" si="263"/>
        <v>3337674.3920000005</v>
      </c>
      <c r="FE208" s="41">
        <f t="shared" si="263"/>
        <v>928095.53000000014</v>
      </c>
      <c r="FF208" s="41">
        <f t="shared" si="263"/>
        <v>1956807.0240000002</v>
      </c>
      <c r="FG208" s="41">
        <f t="shared" si="263"/>
        <v>1110245.1200000001</v>
      </c>
      <c r="FH208" s="41">
        <f t="shared" si="263"/>
        <v>830081.7030000001</v>
      </c>
      <c r="FI208" s="41">
        <f t="shared" si="263"/>
        <v>16525012.918000001</v>
      </c>
      <c r="FJ208" s="41">
        <f t="shared" si="263"/>
        <v>17633815.07</v>
      </c>
      <c r="FK208" s="41">
        <f t="shared" si="263"/>
        <v>22230923.770000003</v>
      </c>
      <c r="FL208" s="41">
        <f t="shared" si="263"/>
        <v>61818101.330000006</v>
      </c>
      <c r="FM208" s="41">
        <f t="shared" si="263"/>
        <v>33780075.155000001</v>
      </c>
      <c r="FN208" s="41">
        <f t="shared" si="263"/>
        <v>194467369.09200001</v>
      </c>
      <c r="FO208" s="41">
        <f t="shared" si="263"/>
        <v>9993073.4590000007</v>
      </c>
      <c r="FP208" s="41">
        <f t="shared" si="263"/>
        <v>20273249.367000002</v>
      </c>
      <c r="FQ208" s="41">
        <f t="shared" si="263"/>
        <v>8348522.8750000009</v>
      </c>
      <c r="FR208" s="41">
        <f t="shared" si="263"/>
        <v>1552608.4100000001</v>
      </c>
      <c r="FS208" s="41">
        <f t="shared" si="263"/>
        <v>1873538.6400000001</v>
      </c>
      <c r="FT208" s="41">
        <f t="shared" si="263"/>
        <v>678290.37800000014</v>
      </c>
      <c r="FU208" s="41">
        <f t="shared" si="263"/>
        <v>7494154.5600000005</v>
      </c>
      <c r="FV208" s="41">
        <f t="shared" si="263"/>
        <v>6362224.9650000008</v>
      </c>
      <c r="FW208" s="41">
        <f t="shared" si="263"/>
        <v>1742564.4110000003</v>
      </c>
      <c r="FX208" s="41">
        <f t="shared" si="263"/>
        <v>538642.35900000005</v>
      </c>
      <c r="FY208" s="41"/>
      <c r="FZ208" s="55">
        <f>SUM(C208:FX208)</f>
        <v>7765749845.7230015</v>
      </c>
      <c r="GA208" s="55"/>
      <c r="GB208" s="55"/>
      <c r="GC208" s="55"/>
      <c r="GD208" s="55"/>
      <c r="GE208" s="9"/>
    </row>
    <row r="209" spans="1:187" x14ac:dyDescent="0.2">
      <c r="A209" s="8" t="s">
        <v>743</v>
      </c>
      <c r="B209" s="13" t="s">
        <v>744</v>
      </c>
      <c r="C209" s="41">
        <f>IF(C184&gt;0,C184,999999999.99)</f>
        <v>163283050.59</v>
      </c>
      <c r="D209" s="41">
        <f t="shared" ref="D209:BO209" si="264">IF(D184&gt;0,D184,999999999.99)</f>
        <v>999999999.99000001</v>
      </c>
      <c r="E209" s="41">
        <f t="shared" si="264"/>
        <v>175040885.83000001</v>
      </c>
      <c r="F209" s="41">
        <f t="shared" si="264"/>
        <v>999999999.99000001</v>
      </c>
      <c r="G209" s="41">
        <f t="shared" si="264"/>
        <v>999999999.99000001</v>
      </c>
      <c r="H209" s="41">
        <f t="shared" si="264"/>
        <v>999999999.99000001</v>
      </c>
      <c r="I209" s="41">
        <f t="shared" si="264"/>
        <v>275871456.93000001</v>
      </c>
      <c r="J209" s="41">
        <f t="shared" si="264"/>
        <v>32561572.559999999</v>
      </c>
      <c r="K209" s="41">
        <f t="shared" si="264"/>
        <v>999999999.99000001</v>
      </c>
      <c r="L209" s="41">
        <f t="shared" si="264"/>
        <v>37079995.229999997</v>
      </c>
      <c r="M209" s="41">
        <f t="shared" si="264"/>
        <v>17760541.649999999</v>
      </c>
      <c r="N209" s="41">
        <f t="shared" si="264"/>
        <v>999999999.99000001</v>
      </c>
      <c r="O209" s="41">
        <f t="shared" si="264"/>
        <v>999999999.99000001</v>
      </c>
      <c r="P209" s="41">
        <f t="shared" si="264"/>
        <v>999999999.99000001</v>
      </c>
      <c r="Q209" s="41">
        <f t="shared" si="264"/>
        <v>3381042341.4499998</v>
      </c>
      <c r="R209" s="41">
        <f t="shared" si="264"/>
        <v>999999999.99000001</v>
      </c>
      <c r="S209" s="41">
        <f t="shared" si="264"/>
        <v>20686501.949999999</v>
      </c>
      <c r="T209" s="41">
        <f t="shared" si="264"/>
        <v>999999999.99000001</v>
      </c>
      <c r="U209" s="41">
        <f t="shared" si="264"/>
        <v>999999999.99000001</v>
      </c>
      <c r="V209" s="41">
        <f t="shared" si="264"/>
        <v>999999999.99000001</v>
      </c>
      <c r="W209" s="41">
        <f t="shared" si="264"/>
        <v>999999999.99000001</v>
      </c>
      <c r="X209" s="41">
        <f t="shared" si="264"/>
        <v>999999999.99000001</v>
      </c>
      <c r="Y209" s="41">
        <f t="shared" si="264"/>
        <v>22019453.469999999</v>
      </c>
      <c r="Z209" s="41">
        <f t="shared" si="264"/>
        <v>999999999.99000001</v>
      </c>
      <c r="AA209" s="41">
        <f t="shared" si="264"/>
        <v>999999999.99000001</v>
      </c>
      <c r="AB209" s="41">
        <f t="shared" si="264"/>
        <v>999999999.99000001</v>
      </c>
      <c r="AC209" s="41">
        <f t="shared" si="264"/>
        <v>999999999.99000001</v>
      </c>
      <c r="AD209" s="41">
        <f t="shared" si="264"/>
        <v>999999999.99000001</v>
      </c>
      <c r="AE209" s="41">
        <f t="shared" si="264"/>
        <v>999999999.99000001</v>
      </c>
      <c r="AF209" s="41">
        <f t="shared" si="264"/>
        <v>999999999.99000001</v>
      </c>
      <c r="AG209" s="41">
        <f t="shared" si="264"/>
        <v>999999999.99000001</v>
      </c>
      <c r="AH209" s="41">
        <f t="shared" si="264"/>
        <v>11824215.210000001</v>
      </c>
      <c r="AI209" s="41">
        <f t="shared" si="264"/>
        <v>999999999.99000001</v>
      </c>
      <c r="AJ209" s="41">
        <f t="shared" si="264"/>
        <v>999999999.99000001</v>
      </c>
      <c r="AK209" s="41">
        <f t="shared" si="264"/>
        <v>999999999.99000001</v>
      </c>
      <c r="AL209" s="41">
        <f t="shared" si="264"/>
        <v>999999999.99000001</v>
      </c>
      <c r="AM209" s="41">
        <f t="shared" si="264"/>
        <v>999999999.99000001</v>
      </c>
      <c r="AN209" s="41">
        <f t="shared" si="264"/>
        <v>999999999.99000001</v>
      </c>
      <c r="AO209" s="41">
        <f t="shared" si="264"/>
        <v>76813702.409999996</v>
      </c>
      <c r="AP209" s="41">
        <f t="shared" si="264"/>
        <v>12718893992.43</v>
      </c>
      <c r="AQ209" s="41">
        <f t="shared" si="264"/>
        <v>999999999.99000001</v>
      </c>
      <c r="AR209" s="41">
        <f t="shared" si="264"/>
        <v>999999999.99000001</v>
      </c>
      <c r="AS209" s="41">
        <f t="shared" si="264"/>
        <v>999999999.99000001</v>
      </c>
      <c r="AT209" s="41">
        <f t="shared" si="264"/>
        <v>999999999.99000001</v>
      </c>
      <c r="AU209" s="41">
        <f t="shared" si="264"/>
        <v>999999999.99000001</v>
      </c>
      <c r="AV209" s="41">
        <f t="shared" si="264"/>
        <v>999999999.99000001</v>
      </c>
      <c r="AW209" s="41">
        <f t="shared" si="264"/>
        <v>999999999.99000001</v>
      </c>
      <c r="AX209" s="41">
        <f t="shared" si="264"/>
        <v>999999999.99000001</v>
      </c>
      <c r="AY209" s="41">
        <f t="shared" si="264"/>
        <v>999999999.99000001</v>
      </c>
      <c r="AZ209" s="41">
        <f t="shared" si="264"/>
        <v>365925388.14999998</v>
      </c>
      <c r="BA209" s="41">
        <f t="shared" si="264"/>
        <v>174882614.65000001</v>
      </c>
      <c r="BB209" s="41">
        <f t="shared" si="264"/>
        <v>999999999.99000001</v>
      </c>
      <c r="BC209" s="41">
        <f t="shared" si="264"/>
        <v>1446211860.27</v>
      </c>
      <c r="BD209" s="41">
        <f t="shared" si="264"/>
        <v>999999999.99000001</v>
      </c>
      <c r="BE209" s="41">
        <f t="shared" si="264"/>
        <v>999999999.99000001</v>
      </c>
      <c r="BF209" s="41">
        <f t="shared" si="264"/>
        <v>999999999.99000001</v>
      </c>
      <c r="BG209" s="41">
        <f t="shared" si="264"/>
        <v>12327495.449999999</v>
      </c>
      <c r="BH209" s="41">
        <f t="shared" si="264"/>
        <v>999999999.99000001</v>
      </c>
      <c r="BI209" s="41">
        <f t="shared" si="264"/>
        <v>999999999.99000001</v>
      </c>
      <c r="BJ209" s="41">
        <f t="shared" si="264"/>
        <v>999999999.99000001</v>
      </c>
      <c r="BK209" s="41">
        <f t="shared" si="264"/>
        <v>999999999.99000001</v>
      </c>
      <c r="BL209" s="41">
        <f t="shared" si="264"/>
        <v>999999999.99000001</v>
      </c>
      <c r="BM209" s="41">
        <f t="shared" si="264"/>
        <v>999999999.99000001</v>
      </c>
      <c r="BN209" s="41">
        <f t="shared" si="264"/>
        <v>53179116.719999999</v>
      </c>
      <c r="BO209" s="41">
        <f t="shared" si="264"/>
        <v>15261342.51</v>
      </c>
      <c r="BP209" s="41">
        <f t="shared" ref="BP209:EA209" si="265">IF(BP184&gt;0,BP184,999999999.99)</f>
        <v>999999999.99000001</v>
      </c>
      <c r="BQ209" s="41">
        <f t="shared" si="265"/>
        <v>999999999.99000001</v>
      </c>
      <c r="BR209" s="41">
        <f t="shared" si="265"/>
        <v>70888257.260000005</v>
      </c>
      <c r="BS209" s="41">
        <f t="shared" si="265"/>
        <v>15059595.4</v>
      </c>
      <c r="BT209" s="41">
        <f t="shared" si="265"/>
        <v>999999999.99000001</v>
      </c>
      <c r="BU209" s="41">
        <f t="shared" si="265"/>
        <v>999999999.99000001</v>
      </c>
      <c r="BV209" s="41">
        <f t="shared" si="265"/>
        <v>999999999.99000001</v>
      </c>
      <c r="BW209" s="41">
        <f t="shared" si="265"/>
        <v>999999999.99000001</v>
      </c>
      <c r="BX209" s="41">
        <f t="shared" si="265"/>
        <v>999999999.99000001</v>
      </c>
      <c r="BY209" s="41">
        <f t="shared" si="265"/>
        <v>5360287.62</v>
      </c>
      <c r="BZ209" s="41">
        <f t="shared" si="265"/>
        <v>999999999.99000001</v>
      </c>
      <c r="CA209" s="41">
        <f t="shared" si="265"/>
        <v>999999999.99000001</v>
      </c>
      <c r="CB209" s="41">
        <f t="shared" si="265"/>
        <v>999999999.99000001</v>
      </c>
      <c r="CC209" s="41">
        <f t="shared" si="265"/>
        <v>999999999.99000001</v>
      </c>
      <c r="CD209" s="41">
        <f t="shared" si="265"/>
        <v>999999999.99000001</v>
      </c>
      <c r="CE209" s="41">
        <f t="shared" si="265"/>
        <v>999999999.99000001</v>
      </c>
      <c r="CF209" s="41">
        <f t="shared" si="265"/>
        <v>999999999.99000001</v>
      </c>
      <c r="CG209" s="41">
        <f t="shared" si="265"/>
        <v>999999999.99000001</v>
      </c>
      <c r="CH209" s="41">
        <f t="shared" si="265"/>
        <v>999999999.99000001</v>
      </c>
      <c r="CI209" s="41">
        <f t="shared" si="265"/>
        <v>7414258.1799999997</v>
      </c>
      <c r="CJ209" s="41">
        <f t="shared" si="265"/>
        <v>11432304.189999999</v>
      </c>
      <c r="CK209" s="41">
        <f t="shared" si="265"/>
        <v>999999999.99000001</v>
      </c>
      <c r="CL209" s="41">
        <f t="shared" si="265"/>
        <v>999999999.99000001</v>
      </c>
      <c r="CM209" s="41">
        <f t="shared" si="265"/>
        <v>9684413.4399999995</v>
      </c>
      <c r="CN209" s="41">
        <f t="shared" si="265"/>
        <v>999999999.99000001</v>
      </c>
      <c r="CO209" s="41">
        <f t="shared" si="265"/>
        <v>999999999.99000001</v>
      </c>
      <c r="CP209" s="41">
        <f t="shared" si="265"/>
        <v>999999999.99000001</v>
      </c>
      <c r="CQ209" s="41">
        <f t="shared" si="265"/>
        <v>11399768.51</v>
      </c>
      <c r="CR209" s="41">
        <f t="shared" si="265"/>
        <v>999999999.99000001</v>
      </c>
      <c r="CS209" s="41">
        <f t="shared" si="265"/>
        <v>999999999.99000001</v>
      </c>
      <c r="CT209" s="41">
        <f t="shared" si="265"/>
        <v>999999999.99000001</v>
      </c>
      <c r="CU209" s="41">
        <f t="shared" si="265"/>
        <v>999999999.99000001</v>
      </c>
      <c r="CV209" s="41">
        <f t="shared" si="265"/>
        <v>999999999.99000001</v>
      </c>
      <c r="CW209" s="41">
        <f t="shared" si="265"/>
        <v>999999999.99000001</v>
      </c>
      <c r="CX209" s="41">
        <f t="shared" si="265"/>
        <v>5060935.9800000004</v>
      </c>
      <c r="CY209" s="41">
        <f t="shared" si="265"/>
        <v>999999999.99000001</v>
      </c>
      <c r="CZ209" s="41">
        <f t="shared" si="265"/>
        <v>26355997.84</v>
      </c>
      <c r="DA209" s="41">
        <f t="shared" si="265"/>
        <v>999999999.99000001</v>
      </c>
      <c r="DB209" s="41">
        <f t="shared" si="265"/>
        <v>999999999.99000001</v>
      </c>
      <c r="DC209" s="41">
        <f t="shared" si="265"/>
        <v>999999999.99000001</v>
      </c>
      <c r="DD209" s="41">
        <f t="shared" si="265"/>
        <v>999999999.99000001</v>
      </c>
      <c r="DE209" s="41">
        <f t="shared" si="265"/>
        <v>999999999.99000001</v>
      </c>
      <c r="DF209" s="41">
        <f t="shared" si="265"/>
        <v>677623624.50999999</v>
      </c>
      <c r="DG209" s="41">
        <f t="shared" si="265"/>
        <v>999999999.99000001</v>
      </c>
      <c r="DH209" s="41">
        <f t="shared" si="265"/>
        <v>24499363.129999999</v>
      </c>
      <c r="DI209" s="41">
        <f t="shared" si="265"/>
        <v>37358191.219999999</v>
      </c>
      <c r="DJ209" s="41">
        <f t="shared" si="265"/>
        <v>7143432.5</v>
      </c>
      <c r="DK209" s="41">
        <f t="shared" si="265"/>
        <v>4913389.66</v>
      </c>
      <c r="DL209" s="41">
        <f t="shared" si="265"/>
        <v>101292750.95999999</v>
      </c>
      <c r="DM209" s="41">
        <f t="shared" si="265"/>
        <v>999999999.99000001</v>
      </c>
      <c r="DN209" s="41">
        <f t="shared" si="265"/>
        <v>17309795.199999999</v>
      </c>
      <c r="DO209" s="41">
        <f t="shared" si="265"/>
        <v>50637414.479999997</v>
      </c>
      <c r="DP209" s="41">
        <f t="shared" si="265"/>
        <v>999999999.99000001</v>
      </c>
      <c r="DQ209" s="41">
        <f t="shared" si="265"/>
        <v>999999999.99000001</v>
      </c>
      <c r="DR209" s="41">
        <f t="shared" si="265"/>
        <v>18155963.859999999</v>
      </c>
      <c r="DS209" s="41">
        <f t="shared" si="265"/>
        <v>8801134.2799999993</v>
      </c>
      <c r="DT209" s="41">
        <f t="shared" si="265"/>
        <v>999999999.99000001</v>
      </c>
      <c r="DU209" s="41">
        <f t="shared" si="265"/>
        <v>999999999.99000001</v>
      </c>
      <c r="DV209" s="41">
        <f t="shared" si="265"/>
        <v>999999999.99000001</v>
      </c>
      <c r="DW209" s="41">
        <f t="shared" si="265"/>
        <v>999999999.99000001</v>
      </c>
      <c r="DX209" s="41">
        <f t="shared" si="265"/>
        <v>999999999.99000001</v>
      </c>
      <c r="DY209" s="41">
        <f t="shared" si="265"/>
        <v>999999999.99000001</v>
      </c>
      <c r="DZ209" s="41">
        <f t="shared" si="265"/>
        <v>999999999.99000001</v>
      </c>
      <c r="EA209" s="41">
        <f t="shared" si="265"/>
        <v>999999999.99000001</v>
      </c>
      <c r="EB209" s="41">
        <f t="shared" ref="EB209:FX209" si="266">IF(EB184&gt;0,EB184,999999999.99)</f>
        <v>6188802.5300000003</v>
      </c>
      <c r="EC209" s="41">
        <f t="shared" si="266"/>
        <v>999999999.99000001</v>
      </c>
      <c r="ED209" s="41">
        <f t="shared" si="266"/>
        <v>999999999.99000001</v>
      </c>
      <c r="EE209" s="41">
        <f t="shared" si="266"/>
        <v>999999999.99000001</v>
      </c>
      <c r="EF209" s="41">
        <f t="shared" si="266"/>
        <v>18233231.77</v>
      </c>
      <c r="EG209" s="41">
        <f t="shared" si="266"/>
        <v>999999999.99000001</v>
      </c>
      <c r="EH209" s="41">
        <f t="shared" si="266"/>
        <v>999999999.99000001</v>
      </c>
      <c r="EI209" s="41">
        <f t="shared" si="266"/>
        <v>639204668.17999995</v>
      </c>
      <c r="EJ209" s="41">
        <f t="shared" si="266"/>
        <v>202809316.62</v>
      </c>
      <c r="EK209" s="41">
        <f t="shared" si="266"/>
        <v>999999999.99000001</v>
      </c>
      <c r="EL209" s="41">
        <f t="shared" si="266"/>
        <v>999999999.99000001</v>
      </c>
      <c r="EM209" s="41">
        <f t="shared" si="266"/>
        <v>999999999.99000001</v>
      </c>
      <c r="EN209" s="41">
        <f t="shared" si="266"/>
        <v>12329493.76</v>
      </c>
      <c r="EO209" s="41">
        <f t="shared" si="266"/>
        <v>999999999.99000001</v>
      </c>
      <c r="EP209" s="41">
        <f t="shared" si="266"/>
        <v>999999999.99000001</v>
      </c>
      <c r="EQ209" s="41">
        <f t="shared" si="266"/>
        <v>999999999.99000001</v>
      </c>
      <c r="ER209" s="41">
        <f t="shared" si="266"/>
        <v>999999999.99000001</v>
      </c>
      <c r="ES209" s="41">
        <f t="shared" si="266"/>
        <v>999999999.99000001</v>
      </c>
      <c r="ET209" s="41">
        <f t="shared" si="266"/>
        <v>999999999.99000001</v>
      </c>
      <c r="EU209" s="41">
        <f t="shared" si="266"/>
        <v>6691060.2300000004</v>
      </c>
      <c r="EV209" s="41">
        <f t="shared" si="266"/>
        <v>999999999.99000001</v>
      </c>
      <c r="EW209" s="41">
        <f t="shared" si="266"/>
        <v>999999999.99000001</v>
      </c>
      <c r="EX209" s="41">
        <f t="shared" si="266"/>
        <v>999999999.99000001</v>
      </c>
      <c r="EY209" s="41">
        <f t="shared" si="266"/>
        <v>7347939.5899999999</v>
      </c>
      <c r="EZ209" s="41">
        <f t="shared" si="266"/>
        <v>999999999.99000001</v>
      </c>
      <c r="FA209" s="41">
        <f t="shared" si="266"/>
        <v>999999999.99000001</v>
      </c>
      <c r="FB209" s="41">
        <f t="shared" si="266"/>
        <v>999999999.99000001</v>
      </c>
      <c r="FC209" s="41">
        <f t="shared" si="266"/>
        <v>999999999.99000001</v>
      </c>
      <c r="FD209" s="41">
        <f t="shared" si="266"/>
        <v>999999999.99000001</v>
      </c>
      <c r="FE209" s="41">
        <f t="shared" si="266"/>
        <v>999999999.99000001</v>
      </c>
      <c r="FF209" s="41">
        <f t="shared" si="266"/>
        <v>999999999.99000001</v>
      </c>
      <c r="FG209" s="41">
        <f t="shared" si="266"/>
        <v>999999999.99000001</v>
      </c>
      <c r="FH209" s="41">
        <f t="shared" si="266"/>
        <v>999999999.99000001</v>
      </c>
      <c r="FI209" s="41">
        <f t="shared" si="266"/>
        <v>23153431.600000001</v>
      </c>
      <c r="FJ209" s="41">
        <f t="shared" si="266"/>
        <v>999999999.99000001</v>
      </c>
      <c r="FK209" s="41">
        <f t="shared" si="266"/>
        <v>999999999.99000001</v>
      </c>
      <c r="FL209" s="41">
        <f t="shared" si="266"/>
        <v>999999999.99000001</v>
      </c>
      <c r="FM209" s="41">
        <f t="shared" si="266"/>
        <v>999999999.99000001</v>
      </c>
      <c r="FN209" s="41">
        <f t="shared" si="266"/>
        <v>903253826.28999996</v>
      </c>
      <c r="FO209" s="41">
        <f t="shared" si="266"/>
        <v>12620261.41</v>
      </c>
      <c r="FP209" s="41">
        <f t="shared" si="266"/>
        <v>30840229.920000002</v>
      </c>
      <c r="FQ209" s="41">
        <f t="shared" si="266"/>
        <v>10317503.25</v>
      </c>
      <c r="FR209" s="41">
        <f t="shared" si="266"/>
        <v>999999999.99000001</v>
      </c>
      <c r="FS209" s="41">
        <f t="shared" si="266"/>
        <v>999999999.99000001</v>
      </c>
      <c r="FT209" s="41">
        <f t="shared" si="266"/>
        <v>999999999.99000001</v>
      </c>
      <c r="FU209" s="41">
        <f t="shared" si="266"/>
        <v>9672714.4800000004</v>
      </c>
      <c r="FV209" s="41">
        <f t="shared" si="266"/>
        <v>7597623.1100000003</v>
      </c>
      <c r="FW209" s="41">
        <f t="shared" si="266"/>
        <v>999999999.99000001</v>
      </c>
      <c r="FX209" s="41">
        <f t="shared" si="266"/>
        <v>999999999.99000001</v>
      </c>
      <c r="FY209" s="41"/>
      <c r="FZ209" s="55"/>
      <c r="GA209" s="55"/>
      <c r="GB209" s="55"/>
      <c r="GC209" s="55"/>
      <c r="GD209" s="55"/>
      <c r="GE209" s="9"/>
    </row>
    <row r="210" spans="1:187" x14ac:dyDescent="0.2">
      <c r="A210" s="6"/>
      <c r="B210" s="13" t="s">
        <v>745</v>
      </c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41"/>
      <c r="DC210" s="41"/>
      <c r="DD210" s="41"/>
      <c r="DE210" s="4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41"/>
      <c r="DQ210" s="41"/>
      <c r="DR210" s="41"/>
      <c r="DS210" s="4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41"/>
      <c r="EE210" s="41"/>
      <c r="EF210" s="41"/>
      <c r="EG210" s="4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41"/>
      <c r="ES210" s="41"/>
      <c r="ET210" s="41"/>
      <c r="EU210" s="4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41"/>
      <c r="FG210" s="41"/>
      <c r="FH210" s="41"/>
      <c r="FI210" s="4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41"/>
      <c r="FU210" s="41"/>
      <c r="FV210" s="41"/>
      <c r="FW210" s="41"/>
      <c r="FX210" s="41"/>
      <c r="FY210" s="41"/>
      <c r="FZ210" s="55"/>
      <c r="GA210" s="55"/>
      <c r="GB210" s="55"/>
      <c r="GC210" s="55"/>
      <c r="GD210" s="55"/>
      <c r="GE210" s="9"/>
    </row>
    <row r="211" spans="1:187" x14ac:dyDescent="0.2">
      <c r="A211" s="6"/>
      <c r="B211" s="13" t="s">
        <v>746</v>
      </c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41"/>
      <c r="DC211" s="41"/>
      <c r="DD211" s="41"/>
      <c r="DE211" s="4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41"/>
      <c r="DQ211" s="41"/>
      <c r="DR211" s="41"/>
      <c r="DS211" s="4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41"/>
      <c r="EE211" s="41"/>
      <c r="EF211" s="41"/>
      <c r="EG211" s="4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41"/>
      <c r="ES211" s="41"/>
      <c r="ET211" s="41"/>
      <c r="EU211" s="4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41"/>
      <c r="FG211" s="41"/>
      <c r="FH211" s="41"/>
      <c r="FI211" s="4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41"/>
      <c r="FU211" s="41"/>
      <c r="FV211" s="41"/>
      <c r="FW211" s="41"/>
      <c r="FX211" s="41"/>
      <c r="FY211" s="41"/>
      <c r="FZ211" s="55"/>
      <c r="GA211" s="55"/>
      <c r="GB211" s="55"/>
      <c r="GC211" s="55"/>
      <c r="GD211" s="55"/>
      <c r="GE211" s="9"/>
    </row>
    <row r="212" spans="1:187" x14ac:dyDescent="0.2">
      <c r="A212" s="8" t="s">
        <v>747</v>
      </c>
      <c r="B212" s="13" t="s">
        <v>748</v>
      </c>
      <c r="C212" s="41">
        <f>MIN(C209,MAX(C207,C208))</f>
        <v>80579442.729999989</v>
      </c>
      <c r="D212" s="41">
        <f t="shared" ref="D212:BO212" si="267">MIN(D209,MAX(D207,D208))</f>
        <v>380717610.41000003</v>
      </c>
      <c r="E212" s="41">
        <f t="shared" si="267"/>
        <v>71940812.700000003</v>
      </c>
      <c r="F212" s="41">
        <f t="shared" si="267"/>
        <v>172625669.87</v>
      </c>
      <c r="G212" s="41">
        <f t="shared" si="267"/>
        <v>10279311.940000001</v>
      </c>
      <c r="H212" s="41">
        <f t="shared" si="267"/>
        <v>9666855.2799999993</v>
      </c>
      <c r="I212" s="41">
        <f t="shared" si="267"/>
        <v>96115001</v>
      </c>
      <c r="J212" s="41">
        <f t="shared" si="267"/>
        <v>21825791.969999999</v>
      </c>
      <c r="K212" s="41">
        <f t="shared" si="267"/>
        <v>3534699.2399999998</v>
      </c>
      <c r="L212" s="41">
        <f t="shared" si="267"/>
        <v>24900689.719999999</v>
      </c>
      <c r="M212" s="41">
        <f t="shared" si="267"/>
        <v>14458310.789999999</v>
      </c>
      <c r="N212" s="41">
        <f t="shared" si="267"/>
        <v>496488038.45000005</v>
      </c>
      <c r="O212" s="41">
        <f t="shared" si="267"/>
        <v>130175078.06999999</v>
      </c>
      <c r="P212" s="41">
        <f t="shared" si="267"/>
        <v>3321492.0900000003</v>
      </c>
      <c r="Q212" s="41">
        <f t="shared" si="267"/>
        <v>393797562.5</v>
      </c>
      <c r="R212" s="41">
        <f t="shared" si="267"/>
        <v>18879905.490000002</v>
      </c>
      <c r="S212" s="41">
        <f t="shared" si="267"/>
        <v>15882360.549999999</v>
      </c>
      <c r="T212" s="41">
        <f t="shared" si="267"/>
        <v>2324482.0900000003</v>
      </c>
      <c r="U212" s="41">
        <f t="shared" si="267"/>
        <v>1019395.3200000001</v>
      </c>
      <c r="V212" s="41">
        <f t="shared" si="267"/>
        <v>3458482.41</v>
      </c>
      <c r="W212" s="41">
        <f t="shared" si="267"/>
        <v>1444981.75</v>
      </c>
      <c r="X212" s="41">
        <f t="shared" si="267"/>
        <v>921493.78</v>
      </c>
      <c r="Y212" s="41">
        <f t="shared" si="267"/>
        <v>21456563.73</v>
      </c>
      <c r="Z212" s="41">
        <f t="shared" si="267"/>
        <v>3056218.99</v>
      </c>
      <c r="AA212" s="41">
        <f t="shared" si="267"/>
        <v>279168859.99000001</v>
      </c>
      <c r="AB212" s="41">
        <f t="shared" si="267"/>
        <v>274566209.32999998</v>
      </c>
      <c r="AC212" s="41">
        <f t="shared" si="267"/>
        <v>9501599.6699999999</v>
      </c>
      <c r="AD212" s="41">
        <f t="shared" si="267"/>
        <v>12405734.389999999</v>
      </c>
      <c r="AE212" s="41">
        <f t="shared" si="267"/>
        <v>1790120.1</v>
      </c>
      <c r="AF212" s="41">
        <f t="shared" si="267"/>
        <v>2735243.5300000003</v>
      </c>
      <c r="AG212" s="41">
        <f t="shared" si="267"/>
        <v>7382071.0899999999</v>
      </c>
      <c r="AH212" s="41">
        <f t="shared" si="267"/>
        <v>9973407.8599999994</v>
      </c>
      <c r="AI212" s="41">
        <f t="shared" si="267"/>
        <v>3979610.2600000002</v>
      </c>
      <c r="AJ212" s="41">
        <f t="shared" si="267"/>
        <v>2799898.25</v>
      </c>
      <c r="AK212" s="41">
        <f t="shared" si="267"/>
        <v>3137560.4299999997</v>
      </c>
      <c r="AL212" s="41">
        <f t="shared" si="267"/>
        <v>3499721.5</v>
      </c>
      <c r="AM212" s="41">
        <f t="shared" si="267"/>
        <v>4649477</v>
      </c>
      <c r="AN212" s="41">
        <f t="shared" si="267"/>
        <v>4238088.55</v>
      </c>
      <c r="AO212" s="41">
        <f t="shared" si="267"/>
        <v>42731344.990000002</v>
      </c>
      <c r="AP212" s="41">
        <f t="shared" si="267"/>
        <v>857142930.63999999</v>
      </c>
      <c r="AQ212" s="41">
        <f t="shared" si="267"/>
        <v>3311285.07</v>
      </c>
      <c r="AR212" s="41">
        <f t="shared" si="267"/>
        <v>582983619.14999998</v>
      </c>
      <c r="AS212" s="41">
        <f t="shared" si="267"/>
        <v>66522783</v>
      </c>
      <c r="AT212" s="41">
        <f t="shared" si="267"/>
        <v>20865374.48</v>
      </c>
      <c r="AU212" s="41">
        <f t="shared" si="267"/>
        <v>3472367.94</v>
      </c>
      <c r="AV212" s="41">
        <f t="shared" si="267"/>
        <v>3978038.26</v>
      </c>
      <c r="AW212" s="41">
        <f t="shared" si="267"/>
        <v>3322833.27</v>
      </c>
      <c r="AX212" s="41">
        <f t="shared" si="267"/>
        <v>991959.75</v>
      </c>
      <c r="AY212" s="41">
        <f t="shared" si="267"/>
        <v>4789502.68</v>
      </c>
      <c r="AZ212" s="41">
        <f t="shared" si="267"/>
        <v>111165886.03</v>
      </c>
      <c r="BA212" s="41">
        <f t="shared" si="267"/>
        <v>81433277.853000015</v>
      </c>
      <c r="BB212" s="41">
        <f t="shared" si="267"/>
        <v>72104778.585000008</v>
      </c>
      <c r="BC212" s="41">
        <f t="shared" si="267"/>
        <v>275239521.18000001</v>
      </c>
      <c r="BD212" s="41">
        <f t="shared" si="267"/>
        <v>44889465.387000009</v>
      </c>
      <c r="BE212" s="41">
        <f t="shared" si="267"/>
        <v>13304662.720000001</v>
      </c>
      <c r="BF212" s="41">
        <f t="shared" si="267"/>
        <v>221922483.50600004</v>
      </c>
      <c r="BG212" s="41">
        <f t="shared" si="267"/>
        <v>10435888.469999999</v>
      </c>
      <c r="BH212" s="41">
        <f t="shared" si="267"/>
        <v>6247566.0600000005</v>
      </c>
      <c r="BI212" s="41">
        <f t="shared" si="267"/>
        <v>3404515.48</v>
      </c>
      <c r="BJ212" s="41">
        <f t="shared" si="267"/>
        <v>56629758.780000001</v>
      </c>
      <c r="BK212" s="41">
        <f t="shared" si="267"/>
        <v>225295611.13999999</v>
      </c>
      <c r="BL212" s="41">
        <f t="shared" si="267"/>
        <v>3071516.2</v>
      </c>
      <c r="BM212" s="41">
        <f t="shared" si="267"/>
        <v>3581458.23</v>
      </c>
      <c r="BN212" s="41">
        <f t="shared" si="267"/>
        <v>32375105.229999997</v>
      </c>
      <c r="BO212" s="41">
        <f t="shared" si="267"/>
        <v>12411147.68</v>
      </c>
      <c r="BP212" s="41">
        <f t="shared" ref="BP212:EA212" si="268">MIN(BP209,MAX(BP207,BP208))</f>
        <v>3089557.6399999997</v>
      </c>
      <c r="BQ212" s="41">
        <f t="shared" si="268"/>
        <v>59263219.560000002</v>
      </c>
      <c r="BR212" s="41">
        <f t="shared" si="268"/>
        <v>42626177.039999999</v>
      </c>
      <c r="BS212" s="41">
        <f t="shared" si="268"/>
        <v>12374836.51</v>
      </c>
      <c r="BT212" s="41">
        <f t="shared" si="268"/>
        <v>4882732.37</v>
      </c>
      <c r="BU212" s="41">
        <f t="shared" si="268"/>
        <v>4803987.26</v>
      </c>
      <c r="BV212" s="41">
        <f t="shared" si="268"/>
        <v>12203112.73</v>
      </c>
      <c r="BW212" s="41">
        <f t="shared" si="268"/>
        <v>18564403.18</v>
      </c>
      <c r="BX212" s="41">
        <f t="shared" si="268"/>
        <v>1663230.8800000001</v>
      </c>
      <c r="BY212" s="41">
        <f t="shared" si="268"/>
        <v>5360287.62</v>
      </c>
      <c r="BZ212" s="41">
        <f t="shared" si="268"/>
        <v>2940847.32</v>
      </c>
      <c r="CA212" s="41">
        <f t="shared" si="268"/>
        <v>2733851.18</v>
      </c>
      <c r="CB212" s="41">
        <f t="shared" si="268"/>
        <v>740111555.10000002</v>
      </c>
      <c r="CC212" s="41">
        <f t="shared" si="268"/>
        <v>2614874.6199999996</v>
      </c>
      <c r="CD212" s="41">
        <f t="shared" si="268"/>
        <v>1011744.95</v>
      </c>
      <c r="CE212" s="41">
        <f t="shared" si="268"/>
        <v>2439001.81</v>
      </c>
      <c r="CF212" s="41">
        <f t="shared" si="268"/>
        <v>1909917.42</v>
      </c>
      <c r="CG212" s="41">
        <f t="shared" si="268"/>
        <v>2958264.12</v>
      </c>
      <c r="CH212" s="41">
        <f t="shared" si="268"/>
        <v>1952301.38</v>
      </c>
      <c r="CI212" s="41">
        <f t="shared" si="268"/>
        <v>6898998.9500000002</v>
      </c>
      <c r="CJ212" s="41">
        <f t="shared" si="268"/>
        <v>9825250.0200000014</v>
      </c>
      <c r="CK212" s="41">
        <f t="shared" si="268"/>
        <v>52846320.710000001</v>
      </c>
      <c r="CL212" s="41">
        <f t="shared" si="268"/>
        <v>13286044.680000002</v>
      </c>
      <c r="CM212" s="41">
        <f t="shared" si="268"/>
        <v>8749096.6600000001</v>
      </c>
      <c r="CN212" s="41">
        <f t="shared" si="268"/>
        <v>275263759.25700003</v>
      </c>
      <c r="CO212" s="41">
        <f t="shared" si="268"/>
        <v>134822296.00100002</v>
      </c>
      <c r="CP212" s="41">
        <f t="shared" si="268"/>
        <v>10481844.01</v>
      </c>
      <c r="CQ212" s="41">
        <f t="shared" si="268"/>
        <v>9790132.879999999</v>
      </c>
      <c r="CR212" s="41">
        <f t="shared" si="268"/>
        <v>2858258.66</v>
      </c>
      <c r="CS212" s="41">
        <f t="shared" si="268"/>
        <v>4074598.71</v>
      </c>
      <c r="CT212" s="41">
        <f t="shared" si="268"/>
        <v>1983334.6</v>
      </c>
      <c r="CU212" s="41">
        <f t="shared" si="268"/>
        <v>3874476.45</v>
      </c>
      <c r="CV212" s="41">
        <f t="shared" si="268"/>
        <v>878328.65999999992</v>
      </c>
      <c r="CW212" s="41">
        <f t="shared" si="268"/>
        <v>2891553.8200000003</v>
      </c>
      <c r="CX212" s="41">
        <f t="shared" si="268"/>
        <v>5012859.46</v>
      </c>
      <c r="CY212" s="41">
        <f t="shared" si="268"/>
        <v>928452.38</v>
      </c>
      <c r="CZ212" s="41">
        <f t="shared" si="268"/>
        <v>19244870.129999999</v>
      </c>
      <c r="DA212" s="41">
        <f t="shared" si="268"/>
        <v>2865563.02</v>
      </c>
      <c r="DB212" s="41">
        <f t="shared" si="268"/>
        <v>3684096.51</v>
      </c>
      <c r="DC212" s="41">
        <f t="shared" si="268"/>
        <v>2465343.7800000003</v>
      </c>
      <c r="DD212" s="41">
        <f t="shared" si="268"/>
        <v>2567435.25</v>
      </c>
      <c r="DE212" s="41">
        <f t="shared" si="268"/>
        <v>4442521.0500000007</v>
      </c>
      <c r="DF212" s="41">
        <f t="shared" si="268"/>
        <v>193753176.43900001</v>
      </c>
      <c r="DG212" s="41">
        <f t="shared" si="268"/>
        <v>1665665.0599999998</v>
      </c>
      <c r="DH212" s="41">
        <f t="shared" si="268"/>
        <v>18574053.906000003</v>
      </c>
      <c r="DI212" s="41">
        <f t="shared" si="268"/>
        <v>24490570.870000001</v>
      </c>
      <c r="DJ212" s="41">
        <f t="shared" si="268"/>
        <v>6735660.75</v>
      </c>
      <c r="DK212" s="41">
        <f t="shared" si="268"/>
        <v>4903209.88</v>
      </c>
      <c r="DL212" s="41">
        <f t="shared" si="268"/>
        <v>54064565.460000001</v>
      </c>
      <c r="DM212" s="41">
        <f t="shared" si="268"/>
        <v>3730661.33</v>
      </c>
      <c r="DN212" s="41">
        <f t="shared" si="268"/>
        <v>13883442.540000001</v>
      </c>
      <c r="DO212" s="41">
        <f t="shared" si="268"/>
        <v>30608722.98</v>
      </c>
      <c r="DP212" s="41">
        <f t="shared" si="268"/>
        <v>3014821.41</v>
      </c>
      <c r="DQ212" s="41">
        <f t="shared" si="268"/>
        <v>6713842.0700000003</v>
      </c>
      <c r="DR212" s="41">
        <f t="shared" si="268"/>
        <v>14262701.43</v>
      </c>
      <c r="DS212" s="41">
        <f t="shared" si="268"/>
        <v>8080316.7400000002</v>
      </c>
      <c r="DT212" s="41">
        <f t="shared" si="268"/>
        <v>2696104.88</v>
      </c>
      <c r="DU212" s="41">
        <f t="shared" si="268"/>
        <v>4239676.24</v>
      </c>
      <c r="DV212" s="41">
        <f t="shared" si="268"/>
        <v>3062047</v>
      </c>
      <c r="DW212" s="41">
        <f t="shared" si="268"/>
        <v>4020945.3299999996</v>
      </c>
      <c r="DX212" s="41">
        <f t="shared" si="268"/>
        <v>2940488.98</v>
      </c>
      <c r="DY212" s="41">
        <f t="shared" si="268"/>
        <v>4236390.7700000005</v>
      </c>
      <c r="DZ212" s="41">
        <f t="shared" si="268"/>
        <v>8743578.75</v>
      </c>
      <c r="EA212" s="41">
        <f t="shared" si="268"/>
        <v>6628629.2700000005</v>
      </c>
      <c r="EB212" s="41">
        <f t="shared" ref="EB212:FX212" si="269">MIN(EB209,MAX(EB207,EB208))</f>
        <v>5967801.2599999998</v>
      </c>
      <c r="EC212" s="41">
        <f t="shared" si="269"/>
        <v>3602647.3400000003</v>
      </c>
      <c r="ED212" s="41">
        <f t="shared" si="269"/>
        <v>19876619.5</v>
      </c>
      <c r="EE212" s="41">
        <f t="shared" si="269"/>
        <v>2828689.88</v>
      </c>
      <c r="EF212" s="41">
        <f t="shared" si="269"/>
        <v>14219998.720000001</v>
      </c>
      <c r="EG212" s="41">
        <f t="shared" si="269"/>
        <v>3361763.96</v>
      </c>
      <c r="EH212" s="41">
        <f t="shared" si="269"/>
        <v>3052041.89</v>
      </c>
      <c r="EI212" s="41">
        <f t="shared" si="269"/>
        <v>153732898.31</v>
      </c>
      <c r="EJ212" s="41">
        <f t="shared" si="269"/>
        <v>89088035.669000015</v>
      </c>
      <c r="EK212" s="41">
        <f t="shared" si="269"/>
        <v>6792610.6299999999</v>
      </c>
      <c r="EL212" s="41">
        <f t="shared" si="269"/>
        <v>4717164.1399999997</v>
      </c>
      <c r="EM212" s="41">
        <f t="shared" si="269"/>
        <v>4590756.55</v>
      </c>
      <c r="EN212" s="41">
        <f t="shared" si="269"/>
        <v>10557035.979999999</v>
      </c>
      <c r="EO212" s="41">
        <f t="shared" si="269"/>
        <v>4138800.5300000003</v>
      </c>
      <c r="EP212" s="41">
        <f t="shared" si="269"/>
        <v>4607779.38</v>
      </c>
      <c r="EQ212" s="41">
        <f t="shared" si="269"/>
        <v>25434227.829999998</v>
      </c>
      <c r="ER212" s="41">
        <f t="shared" si="269"/>
        <v>4100729.46</v>
      </c>
      <c r="ES212" s="41">
        <f t="shared" si="269"/>
        <v>2458173</v>
      </c>
      <c r="ET212" s="41">
        <f t="shared" si="269"/>
        <v>3616227.08</v>
      </c>
      <c r="EU212" s="41">
        <f t="shared" si="269"/>
        <v>6648814.5</v>
      </c>
      <c r="EV212" s="41">
        <f t="shared" si="269"/>
        <v>1549585.65</v>
      </c>
      <c r="EW212" s="41">
        <f t="shared" si="269"/>
        <v>11179131.119999999</v>
      </c>
      <c r="EX212" s="41">
        <f t="shared" si="269"/>
        <v>3258522.5599999996</v>
      </c>
      <c r="EY212" s="41">
        <f t="shared" si="269"/>
        <v>7347939.5899999999</v>
      </c>
      <c r="EZ212" s="41">
        <f t="shared" si="269"/>
        <v>2367007.3699999996</v>
      </c>
      <c r="FA212" s="41">
        <f t="shared" si="269"/>
        <v>33263288.079999998</v>
      </c>
      <c r="FB212" s="41">
        <f t="shared" si="269"/>
        <v>4183427.61</v>
      </c>
      <c r="FC212" s="41">
        <f t="shared" si="269"/>
        <v>20362896.920000002</v>
      </c>
      <c r="FD212" s="41">
        <f t="shared" si="269"/>
        <v>4271105.3500000006</v>
      </c>
      <c r="FE212" s="41">
        <f t="shared" si="269"/>
        <v>1872750.5999999999</v>
      </c>
      <c r="FF212" s="41">
        <f t="shared" si="269"/>
        <v>3162262.36</v>
      </c>
      <c r="FG212" s="41">
        <f t="shared" si="269"/>
        <v>2184786.1799999997</v>
      </c>
      <c r="FH212" s="41">
        <f t="shared" si="269"/>
        <v>1699868.5499999998</v>
      </c>
      <c r="FI212" s="41">
        <f t="shared" si="269"/>
        <v>17341900.239999998</v>
      </c>
      <c r="FJ212" s="41">
        <f t="shared" si="269"/>
        <v>17679631.780000001</v>
      </c>
      <c r="FK212" s="41">
        <f t="shared" si="269"/>
        <v>22533776.579999998</v>
      </c>
      <c r="FL212" s="41">
        <f t="shared" si="269"/>
        <v>61818101.330000006</v>
      </c>
      <c r="FM212" s="41">
        <f t="shared" si="269"/>
        <v>33780075.155000001</v>
      </c>
      <c r="FN212" s="41">
        <f t="shared" si="269"/>
        <v>200182680.25</v>
      </c>
      <c r="FO212" s="41">
        <f t="shared" si="269"/>
        <v>10695856.15</v>
      </c>
      <c r="FP212" s="41">
        <f t="shared" si="269"/>
        <v>21491659.790000003</v>
      </c>
      <c r="FQ212" s="41">
        <f t="shared" si="269"/>
        <v>9036714.3900000006</v>
      </c>
      <c r="FR212" s="41">
        <f t="shared" si="269"/>
        <v>2729145.28</v>
      </c>
      <c r="FS212" s="41">
        <f t="shared" si="269"/>
        <v>3029374.36</v>
      </c>
      <c r="FT212" s="41">
        <f t="shared" si="269"/>
        <v>1441530.55</v>
      </c>
      <c r="FU212" s="41">
        <f t="shared" si="269"/>
        <v>8662097.9399999995</v>
      </c>
      <c r="FV212" s="41">
        <f t="shared" si="269"/>
        <v>7070633.6699999999</v>
      </c>
      <c r="FW212" s="41">
        <f t="shared" si="269"/>
        <v>2959326.85</v>
      </c>
      <c r="FX212" s="41">
        <f t="shared" si="269"/>
        <v>1216684.9400000002</v>
      </c>
      <c r="FY212" s="41"/>
      <c r="FZ212" s="55"/>
      <c r="GA212" s="55"/>
      <c r="GB212" s="55"/>
      <c r="GC212" s="55"/>
      <c r="GD212" s="55"/>
      <c r="GE212" s="6"/>
    </row>
    <row r="213" spans="1:187" x14ac:dyDescent="0.2">
      <c r="A213" s="6"/>
      <c r="B213" s="13" t="s">
        <v>749</v>
      </c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41"/>
      <c r="DC213" s="41"/>
      <c r="DD213" s="41"/>
      <c r="DE213" s="4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41"/>
      <c r="DQ213" s="41"/>
      <c r="DR213" s="41"/>
      <c r="DS213" s="4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41"/>
      <c r="EE213" s="41"/>
      <c r="EF213" s="41"/>
      <c r="EG213" s="4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41"/>
      <c r="ES213" s="41"/>
      <c r="ET213" s="41"/>
      <c r="EU213" s="4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41"/>
      <c r="FG213" s="41"/>
      <c r="FH213" s="41"/>
      <c r="FI213" s="4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41"/>
      <c r="FU213" s="41"/>
      <c r="FV213" s="41"/>
      <c r="FW213" s="41"/>
      <c r="FX213" s="41"/>
      <c r="FY213" s="41"/>
      <c r="FZ213" s="55"/>
      <c r="GA213" s="55"/>
      <c r="GB213" s="55"/>
      <c r="GC213" s="55"/>
      <c r="GD213" s="55"/>
      <c r="GE213" s="9"/>
    </row>
    <row r="214" spans="1:187" x14ac:dyDescent="0.2">
      <c r="A214" s="106" t="s">
        <v>750</v>
      </c>
      <c r="B214" s="107" t="s">
        <v>751</v>
      </c>
      <c r="C214" s="41">
        <v>0</v>
      </c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0</v>
      </c>
      <c r="X214" s="41">
        <v>0</v>
      </c>
      <c r="Y214" s="41">
        <v>0</v>
      </c>
      <c r="Z214" s="41">
        <v>0</v>
      </c>
      <c r="AA214" s="41">
        <v>0</v>
      </c>
      <c r="AB214" s="41">
        <v>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1">
        <v>0</v>
      </c>
      <c r="AR214" s="41">
        <v>0</v>
      </c>
      <c r="AS214" s="41">
        <v>0</v>
      </c>
      <c r="AT214" s="41">
        <v>0</v>
      </c>
      <c r="AU214" s="41">
        <v>0</v>
      </c>
      <c r="AV214" s="41">
        <v>0</v>
      </c>
      <c r="AW214" s="41">
        <v>0</v>
      </c>
      <c r="AX214" s="41">
        <v>0</v>
      </c>
      <c r="AY214" s="41">
        <v>0</v>
      </c>
      <c r="AZ214" s="41">
        <v>0</v>
      </c>
      <c r="BA214" s="41">
        <v>0</v>
      </c>
      <c r="BB214" s="41">
        <v>0</v>
      </c>
      <c r="BC214" s="41">
        <v>0</v>
      </c>
      <c r="BD214" s="41">
        <v>0</v>
      </c>
      <c r="BE214" s="41">
        <v>0</v>
      </c>
      <c r="BF214" s="41">
        <v>0</v>
      </c>
      <c r="BG214" s="41">
        <v>0</v>
      </c>
      <c r="BH214" s="41">
        <v>0</v>
      </c>
      <c r="BI214" s="41">
        <v>0</v>
      </c>
      <c r="BJ214" s="41">
        <v>0</v>
      </c>
      <c r="BK214" s="41">
        <v>0</v>
      </c>
      <c r="BL214" s="41">
        <v>0</v>
      </c>
      <c r="BM214" s="41">
        <v>0</v>
      </c>
      <c r="BN214" s="41">
        <v>0</v>
      </c>
      <c r="BO214" s="41">
        <v>0</v>
      </c>
      <c r="BP214" s="41">
        <v>0</v>
      </c>
      <c r="BQ214" s="41">
        <v>0</v>
      </c>
      <c r="BR214" s="41">
        <v>0</v>
      </c>
      <c r="BS214" s="41">
        <v>0</v>
      </c>
      <c r="BT214" s="41">
        <v>0</v>
      </c>
      <c r="BU214" s="41">
        <v>0</v>
      </c>
      <c r="BV214" s="41">
        <v>0</v>
      </c>
      <c r="BW214" s="41">
        <v>0</v>
      </c>
      <c r="BX214" s="41">
        <v>0</v>
      </c>
      <c r="BY214" s="41">
        <v>0</v>
      </c>
      <c r="BZ214" s="41">
        <v>0</v>
      </c>
      <c r="CA214" s="41">
        <v>0</v>
      </c>
      <c r="CB214" s="41">
        <v>0</v>
      </c>
      <c r="CC214" s="41">
        <v>0</v>
      </c>
      <c r="CD214" s="41">
        <v>0</v>
      </c>
      <c r="CE214" s="41">
        <v>0</v>
      </c>
      <c r="CF214" s="41">
        <v>0</v>
      </c>
      <c r="CG214" s="41">
        <v>0</v>
      </c>
      <c r="CH214" s="41">
        <v>0</v>
      </c>
      <c r="CI214" s="41">
        <v>0</v>
      </c>
      <c r="CJ214" s="41">
        <v>0</v>
      </c>
      <c r="CK214" s="41">
        <v>0</v>
      </c>
      <c r="CL214" s="41">
        <v>0</v>
      </c>
      <c r="CM214" s="41">
        <v>0</v>
      </c>
      <c r="CN214" s="41">
        <v>0</v>
      </c>
      <c r="CO214" s="41">
        <v>0</v>
      </c>
      <c r="CP214" s="41">
        <v>0</v>
      </c>
      <c r="CQ214" s="41">
        <v>0</v>
      </c>
      <c r="CR214" s="41">
        <v>0</v>
      </c>
      <c r="CS214" s="41">
        <v>0</v>
      </c>
      <c r="CT214" s="41">
        <v>0</v>
      </c>
      <c r="CU214" s="41">
        <v>0</v>
      </c>
      <c r="CV214" s="41">
        <v>0</v>
      </c>
      <c r="CW214" s="41">
        <v>0</v>
      </c>
      <c r="CX214" s="41">
        <v>0</v>
      </c>
      <c r="CY214" s="41">
        <v>0</v>
      </c>
      <c r="CZ214" s="41">
        <v>0</v>
      </c>
      <c r="DA214" s="41">
        <v>0</v>
      </c>
      <c r="DB214" s="41">
        <v>0</v>
      </c>
      <c r="DC214" s="41">
        <v>0</v>
      </c>
      <c r="DD214" s="41">
        <v>0</v>
      </c>
      <c r="DE214" s="41">
        <v>0</v>
      </c>
      <c r="DF214" s="41">
        <v>0</v>
      </c>
      <c r="DG214" s="41">
        <v>0</v>
      </c>
      <c r="DH214" s="41">
        <v>0</v>
      </c>
      <c r="DI214" s="41">
        <v>0</v>
      </c>
      <c r="DJ214" s="41">
        <v>0</v>
      </c>
      <c r="DK214" s="41">
        <v>0</v>
      </c>
      <c r="DL214" s="41">
        <v>0</v>
      </c>
      <c r="DM214" s="41">
        <v>0</v>
      </c>
      <c r="DN214" s="41">
        <v>0</v>
      </c>
      <c r="DO214" s="41">
        <v>0</v>
      </c>
      <c r="DP214" s="41">
        <v>0</v>
      </c>
      <c r="DQ214" s="41">
        <v>0</v>
      </c>
      <c r="DR214" s="41">
        <v>0</v>
      </c>
      <c r="DS214" s="41">
        <v>0</v>
      </c>
      <c r="DT214" s="41">
        <v>0</v>
      </c>
      <c r="DU214" s="41">
        <v>0</v>
      </c>
      <c r="DV214" s="41">
        <v>0</v>
      </c>
      <c r="DW214" s="41">
        <v>0</v>
      </c>
      <c r="DX214" s="41">
        <v>0</v>
      </c>
      <c r="DY214" s="41">
        <v>0</v>
      </c>
      <c r="DZ214" s="41">
        <v>0</v>
      </c>
      <c r="EA214" s="41">
        <v>0</v>
      </c>
      <c r="EB214" s="41">
        <v>0</v>
      </c>
      <c r="EC214" s="41">
        <v>0</v>
      </c>
      <c r="ED214" s="41">
        <v>0</v>
      </c>
      <c r="EE214" s="41">
        <v>0</v>
      </c>
      <c r="EF214" s="41">
        <v>0</v>
      </c>
      <c r="EG214" s="41">
        <v>0</v>
      </c>
      <c r="EH214" s="41">
        <v>0</v>
      </c>
      <c r="EI214" s="41">
        <v>0</v>
      </c>
      <c r="EJ214" s="41">
        <v>0</v>
      </c>
      <c r="EK214" s="41">
        <v>0</v>
      </c>
      <c r="EL214" s="41">
        <v>0</v>
      </c>
      <c r="EM214" s="41">
        <v>0</v>
      </c>
      <c r="EN214" s="41">
        <v>0</v>
      </c>
      <c r="EO214" s="41">
        <v>0</v>
      </c>
      <c r="EP214" s="41">
        <v>0</v>
      </c>
      <c r="EQ214" s="41">
        <v>0</v>
      </c>
      <c r="ER214" s="41">
        <v>0</v>
      </c>
      <c r="ES214" s="41">
        <v>0</v>
      </c>
      <c r="ET214" s="41">
        <v>0</v>
      </c>
      <c r="EU214" s="41">
        <v>0</v>
      </c>
      <c r="EV214" s="41">
        <v>0</v>
      </c>
      <c r="EW214" s="41">
        <v>0</v>
      </c>
      <c r="EX214" s="41">
        <v>0</v>
      </c>
      <c r="EY214" s="41">
        <v>0</v>
      </c>
      <c r="EZ214" s="41">
        <v>0</v>
      </c>
      <c r="FA214" s="41">
        <v>0</v>
      </c>
      <c r="FB214" s="41">
        <v>0</v>
      </c>
      <c r="FC214" s="41">
        <v>0</v>
      </c>
      <c r="FD214" s="41">
        <v>0</v>
      </c>
      <c r="FE214" s="41">
        <v>0</v>
      </c>
      <c r="FF214" s="41">
        <v>0</v>
      </c>
      <c r="FG214" s="41">
        <v>0</v>
      </c>
      <c r="FH214" s="41">
        <v>0</v>
      </c>
      <c r="FI214" s="41">
        <v>0</v>
      </c>
      <c r="FJ214" s="41">
        <v>0</v>
      </c>
      <c r="FK214" s="41">
        <v>0</v>
      </c>
      <c r="FL214" s="41">
        <v>0</v>
      </c>
      <c r="FM214" s="41">
        <v>0</v>
      </c>
      <c r="FN214" s="41">
        <v>0</v>
      </c>
      <c r="FO214" s="41">
        <v>0</v>
      </c>
      <c r="FP214" s="41">
        <v>0</v>
      </c>
      <c r="FQ214" s="41">
        <v>0</v>
      </c>
      <c r="FR214" s="41">
        <v>0</v>
      </c>
      <c r="FS214" s="41">
        <v>0</v>
      </c>
      <c r="FT214" s="41">
        <v>0</v>
      </c>
      <c r="FU214" s="41">
        <v>0</v>
      </c>
      <c r="FV214" s="41">
        <v>0</v>
      </c>
      <c r="FW214" s="41">
        <v>0</v>
      </c>
      <c r="FX214" s="41">
        <v>0</v>
      </c>
      <c r="FY214" s="41"/>
      <c r="FZ214" s="55">
        <f>SUM(C214:FX214)</f>
        <v>0</v>
      </c>
      <c r="GA214" s="55"/>
      <c r="GB214" s="55"/>
      <c r="GC214" s="55"/>
      <c r="GD214" s="55"/>
      <c r="GE214" s="9"/>
    </row>
    <row r="215" spans="1:187" x14ac:dyDescent="0.2">
      <c r="A215" s="107"/>
      <c r="B215" s="107" t="s">
        <v>752</v>
      </c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41"/>
      <c r="DC215" s="41"/>
      <c r="DD215" s="41"/>
      <c r="DE215" s="4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41"/>
      <c r="DQ215" s="41"/>
      <c r="DR215" s="41"/>
      <c r="DS215" s="4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41"/>
      <c r="EE215" s="41"/>
      <c r="EF215" s="41"/>
      <c r="EG215" s="4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41"/>
      <c r="ES215" s="41"/>
      <c r="ET215" s="41"/>
      <c r="EU215" s="4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41"/>
      <c r="FG215" s="41"/>
      <c r="FH215" s="41"/>
      <c r="FI215" s="4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41"/>
      <c r="FU215" s="41"/>
      <c r="FV215" s="41"/>
      <c r="FW215" s="41"/>
      <c r="FX215" s="41"/>
      <c r="FY215" s="41"/>
      <c r="FZ215" s="55"/>
      <c r="GA215" s="55"/>
      <c r="GB215" s="55"/>
      <c r="GC215" s="55"/>
      <c r="GD215" s="55"/>
      <c r="GE215" s="9"/>
    </row>
    <row r="216" spans="1:187" x14ac:dyDescent="0.2">
      <c r="A216" s="8" t="s">
        <v>753</v>
      </c>
      <c r="B216" s="13" t="s">
        <v>754</v>
      </c>
      <c r="C216" s="41">
        <f>+C192</f>
        <v>80398850.069999993</v>
      </c>
      <c r="D216" s="41">
        <f t="shared" ref="D216:BO216" si="270">+D192</f>
        <v>380333254.70999998</v>
      </c>
      <c r="E216" s="41">
        <f t="shared" si="270"/>
        <v>72618697.150000006</v>
      </c>
      <c r="F216" s="41">
        <f t="shared" si="270"/>
        <v>172094226.03999999</v>
      </c>
      <c r="G216" s="41">
        <f t="shared" si="270"/>
        <v>10239907.869999999</v>
      </c>
      <c r="H216" s="41">
        <f t="shared" si="270"/>
        <v>9733012.9700000007</v>
      </c>
      <c r="I216" s="41">
        <f t="shared" si="270"/>
        <v>96154014.519999996</v>
      </c>
      <c r="J216" s="41">
        <f t="shared" si="270"/>
        <v>21638133.640000001</v>
      </c>
      <c r="K216" s="41">
        <f t="shared" si="270"/>
        <v>3524255.77</v>
      </c>
      <c r="L216" s="41">
        <f t="shared" si="270"/>
        <v>24797933.57</v>
      </c>
      <c r="M216" s="41">
        <f t="shared" si="270"/>
        <v>14557814.630000001</v>
      </c>
      <c r="N216" s="41">
        <f t="shared" si="270"/>
        <v>496073292.70999998</v>
      </c>
      <c r="O216" s="41">
        <f t="shared" si="270"/>
        <v>130116902.48999999</v>
      </c>
      <c r="P216" s="41">
        <f t="shared" si="270"/>
        <v>3600815.93</v>
      </c>
      <c r="Q216" s="41">
        <f t="shared" si="270"/>
        <v>386884404.62</v>
      </c>
      <c r="R216" s="41">
        <f t="shared" si="270"/>
        <v>18871585.870000001</v>
      </c>
      <c r="S216" s="41">
        <f t="shared" si="270"/>
        <v>15837141.18</v>
      </c>
      <c r="T216" s="41">
        <f t="shared" si="270"/>
        <v>2333545.2000000002</v>
      </c>
      <c r="U216" s="41">
        <f t="shared" si="270"/>
        <v>1028622.41</v>
      </c>
      <c r="V216" s="41">
        <f t="shared" si="270"/>
        <v>3475819.38</v>
      </c>
      <c r="W216" s="41">
        <f t="shared" si="270"/>
        <v>1512938.48</v>
      </c>
      <c r="X216" s="41">
        <f t="shared" si="270"/>
        <v>924031.51</v>
      </c>
      <c r="Y216" s="41">
        <f t="shared" si="270"/>
        <v>21823378.75</v>
      </c>
      <c r="Z216" s="41">
        <f t="shared" si="270"/>
        <v>3073222.65</v>
      </c>
      <c r="AA216" s="41">
        <f t="shared" si="270"/>
        <v>278481731.77999997</v>
      </c>
      <c r="AB216" s="41">
        <f t="shared" si="270"/>
        <v>274662546.22000003</v>
      </c>
      <c r="AC216" s="41">
        <f t="shared" si="270"/>
        <v>9578095.6099999994</v>
      </c>
      <c r="AD216" s="41">
        <f t="shared" si="270"/>
        <v>12386945.82</v>
      </c>
      <c r="AE216" s="41">
        <f t="shared" si="270"/>
        <v>1810799</v>
      </c>
      <c r="AF216" s="41">
        <f t="shared" si="270"/>
        <v>2872089.13</v>
      </c>
      <c r="AG216" s="41">
        <f t="shared" si="270"/>
        <v>7401841.9500000002</v>
      </c>
      <c r="AH216" s="41">
        <f t="shared" si="270"/>
        <v>10014825.1</v>
      </c>
      <c r="AI216" s="41">
        <f t="shared" si="270"/>
        <v>4017696.96</v>
      </c>
      <c r="AJ216" s="41">
        <f t="shared" si="270"/>
        <v>2704327.23</v>
      </c>
      <c r="AK216" s="41">
        <f t="shared" si="270"/>
        <v>3211759.74</v>
      </c>
      <c r="AL216" s="41">
        <f t="shared" si="270"/>
        <v>3516977.38</v>
      </c>
      <c r="AM216" s="41">
        <f t="shared" si="270"/>
        <v>4675201.01</v>
      </c>
      <c r="AN216" s="41">
        <f t="shared" si="270"/>
        <v>4264728.79</v>
      </c>
      <c r="AO216" s="41">
        <f t="shared" si="270"/>
        <v>42445126</v>
      </c>
      <c r="AP216" s="41">
        <f t="shared" si="270"/>
        <v>861982054</v>
      </c>
      <c r="AQ216" s="41">
        <f t="shared" si="270"/>
        <v>3336016.57</v>
      </c>
      <c r="AR216" s="41">
        <f t="shared" si="270"/>
        <v>582629535.14999998</v>
      </c>
      <c r="AS216" s="41">
        <f t="shared" si="270"/>
        <v>66886393.969999999</v>
      </c>
      <c r="AT216" s="41">
        <f t="shared" si="270"/>
        <v>20910428.23</v>
      </c>
      <c r="AU216" s="41">
        <f t="shared" si="270"/>
        <v>3522168.22</v>
      </c>
      <c r="AV216" s="41">
        <f t="shared" si="270"/>
        <v>4048339.86</v>
      </c>
      <c r="AW216" s="41">
        <f t="shared" si="270"/>
        <v>3362819.18</v>
      </c>
      <c r="AX216" s="41">
        <f t="shared" si="270"/>
        <v>1013540.08</v>
      </c>
      <c r="AY216" s="41">
        <f t="shared" si="270"/>
        <v>4802841.76</v>
      </c>
      <c r="AZ216" s="41">
        <f t="shared" si="270"/>
        <v>109762128.13</v>
      </c>
      <c r="BA216" s="41">
        <f t="shared" si="270"/>
        <v>81407354.200000003</v>
      </c>
      <c r="BB216" s="41">
        <f t="shared" si="270"/>
        <v>72043808.909999996</v>
      </c>
      <c r="BC216" s="41">
        <f t="shared" si="270"/>
        <v>275331510.85000002</v>
      </c>
      <c r="BD216" s="41">
        <f t="shared" si="270"/>
        <v>44881374.259999998</v>
      </c>
      <c r="BE216" s="41">
        <f t="shared" si="270"/>
        <v>13320280.039999999</v>
      </c>
      <c r="BF216" s="41">
        <f t="shared" si="270"/>
        <v>221889259.97</v>
      </c>
      <c r="BG216" s="41">
        <f t="shared" si="270"/>
        <v>10394494.83</v>
      </c>
      <c r="BH216" s="41">
        <f t="shared" si="270"/>
        <v>6223937.7300000004</v>
      </c>
      <c r="BI216" s="41">
        <f t="shared" si="270"/>
        <v>3517816.34</v>
      </c>
      <c r="BJ216" s="41">
        <f t="shared" si="270"/>
        <v>56576874.07</v>
      </c>
      <c r="BK216" s="41">
        <f t="shared" si="270"/>
        <v>224411873.44999999</v>
      </c>
      <c r="BL216" s="41">
        <f t="shared" si="270"/>
        <v>3130454.98</v>
      </c>
      <c r="BM216" s="41">
        <f t="shared" si="270"/>
        <v>3614819.94</v>
      </c>
      <c r="BN216" s="41">
        <f t="shared" si="270"/>
        <v>32326810.989999998</v>
      </c>
      <c r="BO216" s="41">
        <f t="shared" si="270"/>
        <v>12467176.34</v>
      </c>
      <c r="BP216" s="41">
        <f t="shared" ref="BP216:EA216" si="271">+BP192</f>
        <v>3178698.04</v>
      </c>
      <c r="BQ216" s="41">
        <f t="shared" si="271"/>
        <v>59231114.159999996</v>
      </c>
      <c r="BR216" s="41">
        <f t="shared" si="271"/>
        <v>42618678.289999999</v>
      </c>
      <c r="BS216" s="41">
        <f t="shared" si="271"/>
        <v>12296993.470000001</v>
      </c>
      <c r="BT216" s="41">
        <f t="shared" si="271"/>
        <v>4985657.6100000003</v>
      </c>
      <c r="BU216" s="41">
        <f t="shared" si="271"/>
        <v>4957895.8899999997</v>
      </c>
      <c r="BV216" s="41">
        <f t="shared" si="271"/>
        <v>12245741.24</v>
      </c>
      <c r="BW216" s="41">
        <f t="shared" si="271"/>
        <v>18633083.399999999</v>
      </c>
      <c r="BX216" s="41">
        <f t="shared" si="271"/>
        <v>1653730.74</v>
      </c>
      <c r="BY216" s="41">
        <f t="shared" si="271"/>
        <v>5332178.6900000004</v>
      </c>
      <c r="BZ216" s="41">
        <f t="shared" si="271"/>
        <v>2945427.57</v>
      </c>
      <c r="CA216" s="41">
        <f t="shared" si="271"/>
        <v>2728161.15</v>
      </c>
      <c r="CB216" s="41">
        <f t="shared" si="271"/>
        <v>739045366.42999995</v>
      </c>
      <c r="CC216" s="41">
        <f t="shared" si="271"/>
        <v>2590220.79</v>
      </c>
      <c r="CD216" s="41">
        <f t="shared" si="271"/>
        <v>994094.88</v>
      </c>
      <c r="CE216" s="41">
        <f t="shared" si="271"/>
        <v>2434168.41</v>
      </c>
      <c r="CF216" s="41">
        <f t="shared" si="271"/>
        <v>1913568.16</v>
      </c>
      <c r="CG216" s="41">
        <f t="shared" si="271"/>
        <v>2987836.01</v>
      </c>
      <c r="CH216" s="41">
        <f t="shared" si="271"/>
        <v>1989649.93</v>
      </c>
      <c r="CI216" s="41">
        <f t="shared" si="271"/>
        <v>6987936.6699999999</v>
      </c>
      <c r="CJ216" s="41">
        <f t="shared" si="271"/>
        <v>9976142.7200000007</v>
      </c>
      <c r="CK216" s="41">
        <f t="shared" si="271"/>
        <v>52581280.189999998</v>
      </c>
      <c r="CL216" s="41">
        <f t="shared" si="271"/>
        <v>13271327.699999999</v>
      </c>
      <c r="CM216" s="41">
        <f t="shared" si="271"/>
        <v>9028725.5399999991</v>
      </c>
      <c r="CN216" s="41">
        <f t="shared" si="271"/>
        <v>275194086.39999998</v>
      </c>
      <c r="CO216" s="41">
        <f t="shared" si="271"/>
        <v>134839941.66999999</v>
      </c>
      <c r="CP216" s="41">
        <f t="shared" si="271"/>
        <v>10417627.050000001</v>
      </c>
      <c r="CQ216" s="41">
        <f t="shared" si="271"/>
        <v>9918688.7400000002</v>
      </c>
      <c r="CR216" s="41">
        <f t="shared" si="271"/>
        <v>2885525.49</v>
      </c>
      <c r="CS216" s="41">
        <f t="shared" si="271"/>
        <v>4113831.11</v>
      </c>
      <c r="CT216" s="41">
        <f t="shared" si="271"/>
        <v>1983274.75</v>
      </c>
      <c r="CU216" s="41">
        <f t="shared" si="271"/>
        <v>3808518.09</v>
      </c>
      <c r="CV216" s="41">
        <f t="shared" si="271"/>
        <v>880549.48</v>
      </c>
      <c r="CW216" s="41">
        <f t="shared" si="271"/>
        <v>2988138.85</v>
      </c>
      <c r="CX216" s="41">
        <f t="shared" si="271"/>
        <v>5053720.71</v>
      </c>
      <c r="CY216" s="41">
        <f t="shared" si="271"/>
        <v>946566.36</v>
      </c>
      <c r="CZ216" s="41">
        <f t="shared" si="271"/>
        <v>19376996.780000001</v>
      </c>
      <c r="DA216" s="41">
        <f t="shared" si="271"/>
        <v>2954657.97</v>
      </c>
      <c r="DB216" s="41">
        <f t="shared" si="271"/>
        <v>3723523.83</v>
      </c>
      <c r="DC216" s="41">
        <f t="shared" si="271"/>
        <v>2509474.9900000002</v>
      </c>
      <c r="DD216" s="41">
        <f t="shared" si="271"/>
        <v>2555625.62</v>
      </c>
      <c r="DE216" s="41">
        <f t="shared" si="271"/>
        <v>4433771.84</v>
      </c>
      <c r="DF216" s="41">
        <f t="shared" si="271"/>
        <v>193804352.5</v>
      </c>
      <c r="DG216" s="41">
        <f t="shared" si="271"/>
        <v>1667247.79</v>
      </c>
      <c r="DH216" s="41">
        <f t="shared" si="271"/>
        <v>18580935.989999998</v>
      </c>
      <c r="DI216" s="41">
        <f t="shared" si="271"/>
        <v>24467526.219999999</v>
      </c>
      <c r="DJ216" s="41">
        <f t="shared" si="271"/>
        <v>6774268.1799999997</v>
      </c>
      <c r="DK216" s="41">
        <f t="shared" si="271"/>
        <v>4897325.75</v>
      </c>
      <c r="DL216" s="41">
        <f t="shared" si="271"/>
        <v>54641333.619999997</v>
      </c>
      <c r="DM216" s="41">
        <f t="shared" si="271"/>
        <v>3849396.32</v>
      </c>
      <c r="DN216" s="41">
        <f t="shared" si="271"/>
        <v>14040244.029999999</v>
      </c>
      <c r="DO216" s="41">
        <f t="shared" si="271"/>
        <v>30581413.949999999</v>
      </c>
      <c r="DP216" s="41">
        <f t="shared" si="271"/>
        <v>3010195.74</v>
      </c>
      <c r="DQ216" s="41">
        <f t="shared" si="271"/>
        <v>6767587.8399999999</v>
      </c>
      <c r="DR216" s="41">
        <f t="shared" si="271"/>
        <v>14096473.460000001</v>
      </c>
      <c r="DS216" s="41">
        <f t="shared" si="271"/>
        <v>8226289.6900000004</v>
      </c>
      <c r="DT216" s="41">
        <f t="shared" si="271"/>
        <v>2838674.3</v>
      </c>
      <c r="DU216" s="41">
        <f t="shared" si="271"/>
        <v>4286778.6500000004</v>
      </c>
      <c r="DV216" s="41">
        <f t="shared" si="271"/>
        <v>3161057.42</v>
      </c>
      <c r="DW216" s="41">
        <f t="shared" si="271"/>
        <v>4033217.91</v>
      </c>
      <c r="DX216" s="41">
        <f t="shared" si="271"/>
        <v>2933789.38</v>
      </c>
      <c r="DY216" s="41">
        <f t="shared" si="271"/>
        <v>4264846.9000000004</v>
      </c>
      <c r="DZ216" s="41">
        <f t="shared" si="271"/>
        <v>8777727.7899999991</v>
      </c>
      <c r="EA216" s="41">
        <f t="shared" si="271"/>
        <v>6603456.4900000002</v>
      </c>
      <c r="EB216" s="41">
        <f t="shared" ref="EB216:FX216" si="272">+EB192</f>
        <v>5892205.8399999999</v>
      </c>
      <c r="EC216" s="41">
        <f t="shared" si="272"/>
        <v>3620108.39</v>
      </c>
      <c r="ED216" s="41">
        <f t="shared" si="272"/>
        <v>19897404.559999999</v>
      </c>
      <c r="EE216" s="41">
        <f t="shared" si="272"/>
        <v>2847210.35</v>
      </c>
      <c r="EF216" s="41">
        <f t="shared" si="272"/>
        <v>14093155.060000001</v>
      </c>
      <c r="EG216" s="41">
        <f t="shared" si="272"/>
        <v>3422440.11</v>
      </c>
      <c r="EH216" s="41">
        <f t="shared" si="272"/>
        <v>3086962.03</v>
      </c>
      <c r="EI216" s="41">
        <f t="shared" si="272"/>
        <v>156654911.03999999</v>
      </c>
      <c r="EJ216" s="41">
        <f t="shared" si="272"/>
        <v>88999705.469999999</v>
      </c>
      <c r="EK216" s="41">
        <f t="shared" si="272"/>
        <v>6824874.2000000002</v>
      </c>
      <c r="EL216" s="41">
        <f t="shared" si="272"/>
        <v>4700809.17</v>
      </c>
      <c r="EM216" s="41">
        <f t="shared" si="272"/>
        <v>4619773.9400000004</v>
      </c>
      <c r="EN216" s="41">
        <f t="shared" si="272"/>
        <v>10464798.91</v>
      </c>
      <c r="EO216" s="41">
        <f t="shared" si="272"/>
        <v>4107595.17</v>
      </c>
      <c r="EP216" s="41">
        <f t="shared" si="272"/>
        <v>4668622.57</v>
      </c>
      <c r="EQ216" s="41">
        <f t="shared" si="272"/>
        <v>25463416.289999999</v>
      </c>
      <c r="ER216" s="41">
        <f t="shared" si="272"/>
        <v>4107837.38</v>
      </c>
      <c r="ES216" s="41">
        <f t="shared" si="272"/>
        <v>2574125.08</v>
      </c>
      <c r="ET216" s="41">
        <f t="shared" si="272"/>
        <v>3601628.24</v>
      </c>
      <c r="EU216" s="41">
        <f t="shared" si="272"/>
        <v>6588912.7599999998</v>
      </c>
      <c r="EV216" s="41">
        <f t="shared" si="272"/>
        <v>1577480.83</v>
      </c>
      <c r="EW216" s="41">
        <f t="shared" si="272"/>
        <v>11170871.9</v>
      </c>
      <c r="EX216" s="41">
        <f t="shared" si="272"/>
        <v>3173310.03</v>
      </c>
      <c r="EY216" s="41">
        <f t="shared" si="272"/>
        <v>7381468.3099999996</v>
      </c>
      <c r="EZ216" s="41">
        <f t="shared" si="272"/>
        <v>2402499.34</v>
      </c>
      <c r="FA216" s="41">
        <f t="shared" si="272"/>
        <v>33269890.129999999</v>
      </c>
      <c r="FB216" s="41">
        <f t="shared" si="272"/>
        <v>4149955.57</v>
      </c>
      <c r="FC216" s="41">
        <f t="shared" si="272"/>
        <v>20325082.48</v>
      </c>
      <c r="FD216" s="41">
        <f t="shared" si="272"/>
        <v>4398851.6100000003</v>
      </c>
      <c r="FE216" s="41">
        <f t="shared" si="272"/>
        <v>1880264.59</v>
      </c>
      <c r="FF216" s="41">
        <f t="shared" si="272"/>
        <v>3145369.09</v>
      </c>
      <c r="FG216" s="41">
        <f t="shared" si="272"/>
        <v>2199652.5099999998</v>
      </c>
      <c r="FH216" s="41">
        <f t="shared" si="272"/>
        <v>1709415.86</v>
      </c>
      <c r="FI216" s="41">
        <f t="shared" si="272"/>
        <v>17143096.920000002</v>
      </c>
      <c r="FJ216" s="41">
        <f t="shared" si="272"/>
        <v>17812647.370000001</v>
      </c>
      <c r="FK216" s="41">
        <f t="shared" si="272"/>
        <v>22387764.379999999</v>
      </c>
      <c r="FL216" s="41">
        <f t="shared" si="272"/>
        <v>61706536.289999999</v>
      </c>
      <c r="FM216" s="41">
        <f t="shared" si="272"/>
        <v>33782114.090000004</v>
      </c>
      <c r="FN216" s="41">
        <f t="shared" si="272"/>
        <v>201042178.05000001</v>
      </c>
      <c r="FO216" s="41">
        <f t="shared" si="272"/>
        <v>10733949.51</v>
      </c>
      <c r="FP216" s="41">
        <f t="shared" si="272"/>
        <v>21803361.27</v>
      </c>
      <c r="FQ216" s="41">
        <f t="shared" si="272"/>
        <v>9066047.7599999998</v>
      </c>
      <c r="FR216" s="41">
        <f t="shared" si="272"/>
        <v>2792773.75</v>
      </c>
      <c r="FS216" s="41">
        <f t="shared" si="272"/>
        <v>3163876.24</v>
      </c>
      <c r="FT216" s="41">
        <f t="shared" si="272"/>
        <v>1464792.18</v>
      </c>
      <c r="FU216" s="41">
        <f t="shared" si="272"/>
        <v>8748192.1199999992</v>
      </c>
      <c r="FV216" s="41">
        <f t="shared" si="272"/>
        <v>7141183.9199999999</v>
      </c>
      <c r="FW216" s="41">
        <f t="shared" si="272"/>
        <v>2988534.44</v>
      </c>
      <c r="FX216" s="41">
        <f t="shared" si="272"/>
        <v>1193905.58</v>
      </c>
      <c r="FY216" s="41"/>
      <c r="FZ216" s="55">
        <f>SUM(C216:FX216)</f>
        <v>8178972505.8999949</v>
      </c>
      <c r="GA216" s="55"/>
      <c r="GB216" s="55"/>
      <c r="GC216" s="55"/>
      <c r="GD216" s="55"/>
      <c r="GE216" s="9"/>
    </row>
    <row r="217" spans="1:187" x14ac:dyDescent="0.2">
      <c r="A217" s="106" t="s">
        <v>755</v>
      </c>
      <c r="B217" s="107" t="s">
        <v>730</v>
      </c>
      <c r="C217" s="41">
        <f>MIN(C212,C216)</f>
        <v>80398850.069999993</v>
      </c>
      <c r="D217" s="41">
        <f t="shared" ref="D217:BO217" si="273">MIN(D212,D216)</f>
        <v>380333254.70999998</v>
      </c>
      <c r="E217" s="41">
        <f t="shared" si="273"/>
        <v>71940812.700000003</v>
      </c>
      <c r="F217" s="41">
        <f t="shared" si="273"/>
        <v>172094226.03999999</v>
      </c>
      <c r="G217" s="41">
        <f t="shared" si="273"/>
        <v>10239907.869999999</v>
      </c>
      <c r="H217" s="41">
        <f t="shared" si="273"/>
        <v>9666855.2799999993</v>
      </c>
      <c r="I217" s="41">
        <f t="shared" si="273"/>
        <v>96115001</v>
      </c>
      <c r="J217" s="41">
        <f t="shared" si="273"/>
        <v>21638133.640000001</v>
      </c>
      <c r="K217" s="41">
        <f t="shared" si="273"/>
        <v>3524255.77</v>
      </c>
      <c r="L217" s="41">
        <f t="shared" si="273"/>
        <v>24797933.57</v>
      </c>
      <c r="M217" s="41">
        <f t="shared" si="273"/>
        <v>14458310.789999999</v>
      </c>
      <c r="N217" s="41">
        <f t="shared" si="273"/>
        <v>496073292.70999998</v>
      </c>
      <c r="O217" s="41">
        <f t="shared" si="273"/>
        <v>130116902.48999999</v>
      </c>
      <c r="P217" s="41">
        <f t="shared" si="273"/>
        <v>3321492.0900000003</v>
      </c>
      <c r="Q217" s="41">
        <f t="shared" si="273"/>
        <v>386884404.62</v>
      </c>
      <c r="R217" s="41">
        <f t="shared" si="273"/>
        <v>18871585.870000001</v>
      </c>
      <c r="S217" s="41">
        <f t="shared" si="273"/>
        <v>15837141.18</v>
      </c>
      <c r="T217" s="41">
        <f t="shared" si="273"/>
        <v>2324482.0900000003</v>
      </c>
      <c r="U217" s="41">
        <f t="shared" si="273"/>
        <v>1019395.3200000001</v>
      </c>
      <c r="V217" s="41">
        <f t="shared" si="273"/>
        <v>3458482.41</v>
      </c>
      <c r="W217" s="41">
        <f t="shared" si="273"/>
        <v>1444981.75</v>
      </c>
      <c r="X217" s="41">
        <f t="shared" si="273"/>
        <v>921493.78</v>
      </c>
      <c r="Y217" s="41">
        <f t="shared" si="273"/>
        <v>21456563.73</v>
      </c>
      <c r="Z217" s="41">
        <f t="shared" si="273"/>
        <v>3056218.99</v>
      </c>
      <c r="AA217" s="41">
        <f t="shared" si="273"/>
        <v>278481731.77999997</v>
      </c>
      <c r="AB217" s="41">
        <f t="shared" si="273"/>
        <v>274566209.32999998</v>
      </c>
      <c r="AC217" s="41">
        <f t="shared" si="273"/>
        <v>9501599.6699999999</v>
      </c>
      <c r="AD217" s="41">
        <f t="shared" si="273"/>
        <v>12386945.82</v>
      </c>
      <c r="AE217" s="41">
        <f t="shared" si="273"/>
        <v>1790120.1</v>
      </c>
      <c r="AF217" s="41">
        <f t="shared" si="273"/>
        <v>2735243.5300000003</v>
      </c>
      <c r="AG217" s="41">
        <f t="shared" si="273"/>
        <v>7382071.0899999999</v>
      </c>
      <c r="AH217" s="41">
        <f t="shared" si="273"/>
        <v>9973407.8599999994</v>
      </c>
      <c r="AI217" s="41">
        <f t="shared" si="273"/>
        <v>3979610.2600000002</v>
      </c>
      <c r="AJ217" s="41">
        <f t="shared" si="273"/>
        <v>2704327.23</v>
      </c>
      <c r="AK217" s="41">
        <f t="shared" si="273"/>
        <v>3137560.4299999997</v>
      </c>
      <c r="AL217" s="41">
        <f t="shared" si="273"/>
        <v>3499721.5</v>
      </c>
      <c r="AM217" s="41">
        <f t="shared" si="273"/>
        <v>4649477</v>
      </c>
      <c r="AN217" s="41">
        <f t="shared" si="273"/>
        <v>4238088.55</v>
      </c>
      <c r="AO217" s="41">
        <f t="shared" si="273"/>
        <v>42445126</v>
      </c>
      <c r="AP217" s="41">
        <f t="shared" si="273"/>
        <v>857142930.63999999</v>
      </c>
      <c r="AQ217" s="41">
        <f t="shared" si="273"/>
        <v>3311285.07</v>
      </c>
      <c r="AR217" s="41">
        <f t="shared" si="273"/>
        <v>582629535.14999998</v>
      </c>
      <c r="AS217" s="41">
        <f t="shared" si="273"/>
        <v>66522783</v>
      </c>
      <c r="AT217" s="41">
        <f t="shared" si="273"/>
        <v>20865374.48</v>
      </c>
      <c r="AU217" s="41">
        <f t="shared" si="273"/>
        <v>3472367.94</v>
      </c>
      <c r="AV217" s="41">
        <f t="shared" si="273"/>
        <v>3978038.26</v>
      </c>
      <c r="AW217" s="41">
        <f t="shared" si="273"/>
        <v>3322833.27</v>
      </c>
      <c r="AX217" s="41">
        <f t="shared" si="273"/>
        <v>991959.75</v>
      </c>
      <c r="AY217" s="41">
        <f t="shared" si="273"/>
        <v>4789502.68</v>
      </c>
      <c r="AZ217" s="41">
        <f t="shared" si="273"/>
        <v>109762128.13</v>
      </c>
      <c r="BA217" s="41">
        <f t="shared" si="273"/>
        <v>81407354.200000003</v>
      </c>
      <c r="BB217" s="41">
        <f t="shared" si="273"/>
        <v>72043808.909999996</v>
      </c>
      <c r="BC217" s="41">
        <f t="shared" si="273"/>
        <v>275239521.18000001</v>
      </c>
      <c r="BD217" s="41">
        <f t="shared" si="273"/>
        <v>44881374.259999998</v>
      </c>
      <c r="BE217" s="41">
        <f t="shared" si="273"/>
        <v>13304662.720000001</v>
      </c>
      <c r="BF217" s="41">
        <f t="shared" si="273"/>
        <v>221889259.97</v>
      </c>
      <c r="BG217" s="41">
        <f t="shared" si="273"/>
        <v>10394494.83</v>
      </c>
      <c r="BH217" s="41">
        <f t="shared" si="273"/>
        <v>6223937.7300000004</v>
      </c>
      <c r="BI217" s="41">
        <f t="shared" si="273"/>
        <v>3404515.48</v>
      </c>
      <c r="BJ217" s="41">
        <f t="shared" si="273"/>
        <v>56576874.07</v>
      </c>
      <c r="BK217" s="41">
        <f t="shared" si="273"/>
        <v>224411873.44999999</v>
      </c>
      <c r="BL217" s="41">
        <f t="shared" si="273"/>
        <v>3071516.2</v>
      </c>
      <c r="BM217" s="41">
        <f t="shared" si="273"/>
        <v>3581458.23</v>
      </c>
      <c r="BN217" s="41">
        <f t="shared" si="273"/>
        <v>32326810.989999998</v>
      </c>
      <c r="BO217" s="41">
        <f t="shared" si="273"/>
        <v>12411147.68</v>
      </c>
      <c r="BP217" s="41">
        <f t="shared" ref="BP217:EA217" si="274">MIN(BP212,BP216)</f>
        <v>3089557.6399999997</v>
      </c>
      <c r="BQ217" s="41">
        <f t="shared" si="274"/>
        <v>59231114.159999996</v>
      </c>
      <c r="BR217" s="41">
        <f t="shared" si="274"/>
        <v>42618678.289999999</v>
      </c>
      <c r="BS217" s="41">
        <f t="shared" si="274"/>
        <v>12296993.470000001</v>
      </c>
      <c r="BT217" s="41">
        <f t="shared" si="274"/>
        <v>4882732.37</v>
      </c>
      <c r="BU217" s="41">
        <f t="shared" si="274"/>
        <v>4803987.26</v>
      </c>
      <c r="BV217" s="41">
        <f t="shared" si="274"/>
        <v>12203112.73</v>
      </c>
      <c r="BW217" s="41">
        <f t="shared" si="274"/>
        <v>18564403.18</v>
      </c>
      <c r="BX217" s="41">
        <f t="shared" si="274"/>
        <v>1653730.74</v>
      </c>
      <c r="BY217" s="41">
        <f t="shared" si="274"/>
        <v>5332178.6900000004</v>
      </c>
      <c r="BZ217" s="41">
        <f t="shared" si="274"/>
        <v>2940847.32</v>
      </c>
      <c r="CA217" s="41">
        <f t="shared" si="274"/>
        <v>2728161.15</v>
      </c>
      <c r="CB217" s="41">
        <f t="shared" si="274"/>
        <v>739045366.42999995</v>
      </c>
      <c r="CC217" s="41">
        <f t="shared" si="274"/>
        <v>2590220.79</v>
      </c>
      <c r="CD217" s="41">
        <f t="shared" si="274"/>
        <v>994094.88</v>
      </c>
      <c r="CE217" s="41">
        <f t="shared" si="274"/>
        <v>2434168.41</v>
      </c>
      <c r="CF217" s="41">
        <f t="shared" si="274"/>
        <v>1909917.42</v>
      </c>
      <c r="CG217" s="41">
        <f t="shared" si="274"/>
        <v>2958264.12</v>
      </c>
      <c r="CH217" s="41">
        <f t="shared" si="274"/>
        <v>1952301.38</v>
      </c>
      <c r="CI217" s="41">
        <f t="shared" si="274"/>
        <v>6898998.9500000002</v>
      </c>
      <c r="CJ217" s="41">
        <f t="shared" si="274"/>
        <v>9825250.0200000014</v>
      </c>
      <c r="CK217" s="41">
        <f t="shared" si="274"/>
        <v>52581280.189999998</v>
      </c>
      <c r="CL217" s="41">
        <f t="shared" si="274"/>
        <v>13271327.699999999</v>
      </c>
      <c r="CM217" s="41">
        <f t="shared" si="274"/>
        <v>8749096.6600000001</v>
      </c>
      <c r="CN217" s="41">
        <f t="shared" si="274"/>
        <v>275194086.39999998</v>
      </c>
      <c r="CO217" s="41">
        <f t="shared" si="274"/>
        <v>134822296.00100002</v>
      </c>
      <c r="CP217" s="41">
        <f t="shared" si="274"/>
        <v>10417627.050000001</v>
      </c>
      <c r="CQ217" s="41">
        <f t="shared" si="274"/>
        <v>9790132.879999999</v>
      </c>
      <c r="CR217" s="41">
        <f t="shared" si="274"/>
        <v>2858258.66</v>
      </c>
      <c r="CS217" s="41">
        <f t="shared" si="274"/>
        <v>4074598.71</v>
      </c>
      <c r="CT217" s="41">
        <f t="shared" si="274"/>
        <v>1983274.75</v>
      </c>
      <c r="CU217" s="41">
        <f t="shared" si="274"/>
        <v>3808518.09</v>
      </c>
      <c r="CV217" s="41">
        <f t="shared" si="274"/>
        <v>878328.65999999992</v>
      </c>
      <c r="CW217" s="41">
        <f t="shared" si="274"/>
        <v>2891553.8200000003</v>
      </c>
      <c r="CX217" s="41">
        <f t="shared" si="274"/>
        <v>5012859.46</v>
      </c>
      <c r="CY217" s="41">
        <f t="shared" si="274"/>
        <v>928452.38</v>
      </c>
      <c r="CZ217" s="41">
        <f t="shared" si="274"/>
        <v>19244870.129999999</v>
      </c>
      <c r="DA217" s="41">
        <f t="shared" si="274"/>
        <v>2865563.02</v>
      </c>
      <c r="DB217" s="41">
        <f t="shared" si="274"/>
        <v>3684096.51</v>
      </c>
      <c r="DC217" s="41">
        <f t="shared" si="274"/>
        <v>2465343.7800000003</v>
      </c>
      <c r="DD217" s="41">
        <f t="shared" si="274"/>
        <v>2555625.62</v>
      </c>
      <c r="DE217" s="41">
        <f t="shared" si="274"/>
        <v>4433771.84</v>
      </c>
      <c r="DF217" s="41">
        <f t="shared" si="274"/>
        <v>193753176.43900001</v>
      </c>
      <c r="DG217" s="41">
        <f t="shared" si="274"/>
        <v>1665665.0599999998</v>
      </c>
      <c r="DH217" s="41">
        <f t="shared" si="274"/>
        <v>18574053.906000003</v>
      </c>
      <c r="DI217" s="41">
        <f t="shared" si="274"/>
        <v>24467526.219999999</v>
      </c>
      <c r="DJ217" s="41">
        <f t="shared" si="274"/>
        <v>6735660.75</v>
      </c>
      <c r="DK217" s="41">
        <f t="shared" si="274"/>
        <v>4897325.75</v>
      </c>
      <c r="DL217" s="41">
        <f t="shared" si="274"/>
        <v>54064565.460000001</v>
      </c>
      <c r="DM217" s="41">
        <f t="shared" si="274"/>
        <v>3730661.33</v>
      </c>
      <c r="DN217" s="41">
        <f t="shared" si="274"/>
        <v>13883442.540000001</v>
      </c>
      <c r="DO217" s="41">
        <f t="shared" si="274"/>
        <v>30581413.949999999</v>
      </c>
      <c r="DP217" s="41">
        <f t="shared" si="274"/>
        <v>3010195.74</v>
      </c>
      <c r="DQ217" s="41">
        <f t="shared" si="274"/>
        <v>6713842.0700000003</v>
      </c>
      <c r="DR217" s="41">
        <f t="shared" si="274"/>
        <v>14096473.460000001</v>
      </c>
      <c r="DS217" s="41">
        <f t="shared" si="274"/>
        <v>8080316.7400000002</v>
      </c>
      <c r="DT217" s="41">
        <f t="shared" si="274"/>
        <v>2696104.88</v>
      </c>
      <c r="DU217" s="41">
        <f t="shared" si="274"/>
        <v>4239676.24</v>
      </c>
      <c r="DV217" s="41">
        <f t="shared" si="274"/>
        <v>3062047</v>
      </c>
      <c r="DW217" s="41">
        <f t="shared" si="274"/>
        <v>4020945.3299999996</v>
      </c>
      <c r="DX217" s="41">
        <f t="shared" si="274"/>
        <v>2933789.38</v>
      </c>
      <c r="DY217" s="41">
        <f t="shared" si="274"/>
        <v>4236390.7700000005</v>
      </c>
      <c r="DZ217" s="41">
        <f t="shared" si="274"/>
        <v>8743578.75</v>
      </c>
      <c r="EA217" s="41">
        <f t="shared" si="274"/>
        <v>6603456.4900000002</v>
      </c>
      <c r="EB217" s="41">
        <f t="shared" ref="EB217:FX217" si="275">MIN(EB212,EB216)</f>
        <v>5892205.8399999999</v>
      </c>
      <c r="EC217" s="41">
        <f t="shared" si="275"/>
        <v>3602647.3400000003</v>
      </c>
      <c r="ED217" s="41">
        <f t="shared" si="275"/>
        <v>19876619.5</v>
      </c>
      <c r="EE217" s="41">
        <f t="shared" si="275"/>
        <v>2828689.88</v>
      </c>
      <c r="EF217" s="41">
        <f t="shared" si="275"/>
        <v>14093155.060000001</v>
      </c>
      <c r="EG217" s="41">
        <f t="shared" si="275"/>
        <v>3361763.96</v>
      </c>
      <c r="EH217" s="41">
        <f t="shared" si="275"/>
        <v>3052041.89</v>
      </c>
      <c r="EI217" s="41">
        <f t="shared" si="275"/>
        <v>153732898.31</v>
      </c>
      <c r="EJ217" s="41">
        <f t="shared" si="275"/>
        <v>88999705.469999999</v>
      </c>
      <c r="EK217" s="41">
        <f t="shared" si="275"/>
        <v>6792610.6299999999</v>
      </c>
      <c r="EL217" s="41">
        <f t="shared" si="275"/>
        <v>4700809.17</v>
      </c>
      <c r="EM217" s="41">
        <f t="shared" si="275"/>
        <v>4590756.55</v>
      </c>
      <c r="EN217" s="41">
        <f t="shared" si="275"/>
        <v>10464798.91</v>
      </c>
      <c r="EO217" s="41">
        <f t="shared" si="275"/>
        <v>4107595.17</v>
      </c>
      <c r="EP217" s="41">
        <f t="shared" si="275"/>
        <v>4607779.38</v>
      </c>
      <c r="EQ217" s="41">
        <f t="shared" si="275"/>
        <v>25434227.829999998</v>
      </c>
      <c r="ER217" s="41">
        <f t="shared" si="275"/>
        <v>4100729.46</v>
      </c>
      <c r="ES217" s="41">
        <f t="shared" si="275"/>
        <v>2458173</v>
      </c>
      <c r="ET217" s="41">
        <f t="shared" si="275"/>
        <v>3601628.24</v>
      </c>
      <c r="EU217" s="41">
        <f t="shared" si="275"/>
        <v>6588912.7599999998</v>
      </c>
      <c r="EV217" s="41">
        <f t="shared" si="275"/>
        <v>1549585.65</v>
      </c>
      <c r="EW217" s="41">
        <f t="shared" si="275"/>
        <v>11170871.9</v>
      </c>
      <c r="EX217" s="41">
        <f t="shared" si="275"/>
        <v>3173310.03</v>
      </c>
      <c r="EY217" s="41">
        <f t="shared" si="275"/>
        <v>7347939.5899999999</v>
      </c>
      <c r="EZ217" s="41">
        <f t="shared" si="275"/>
        <v>2367007.3699999996</v>
      </c>
      <c r="FA217" s="41">
        <f t="shared" si="275"/>
        <v>33263288.079999998</v>
      </c>
      <c r="FB217" s="41">
        <f t="shared" si="275"/>
        <v>4149955.57</v>
      </c>
      <c r="FC217" s="41">
        <f t="shared" si="275"/>
        <v>20325082.48</v>
      </c>
      <c r="FD217" s="41">
        <f t="shared" si="275"/>
        <v>4271105.3500000006</v>
      </c>
      <c r="FE217" s="41">
        <f t="shared" si="275"/>
        <v>1872750.5999999999</v>
      </c>
      <c r="FF217" s="41">
        <f t="shared" si="275"/>
        <v>3145369.09</v>
      </c>
      <c r="FG217" s="41">
        <f t="shared" si="275"/>
        <v>2184786.1799999997</v>
      </c>
      <c r="FH217" s="41">
        <f t="shared" si="275"/>
        <v>1699868.5499999998</v>
      </c>
      <c r="FI217" s="41">
        <f t="shared" si="275"/>
        <v>17143096.920000002</v>
      </c>
      <c r="FJ217" s="41">
        <f t="shared" si="275"/>
        <v>17679631.780000001</v>
      </c>
      <c r="FK217" s="41">
        <f t="shared" si="275"/>
        <v>22387764.379999999</v>
      </c>
      <c r="FL217" s="41">
        <f t="shared" si="275"/>
        <v>61706536.289999999</v>
      </c>
      <c r="FM217" s="41">
        <f t="shared" si="275"/>
        <v>33780075.155000001</v>
      </c>
      <c r="FN217" s="41">
        <f t="shared" si="275"/>
        <v>200182680.25</v>
      </c>
      <c r="FO217" s="41">
        <f t="shared" si="275"/>
        <v>10695856.15</v>
      </c>
      <c r="FP217" s="41">
        <f t="shared" si="275"/>
        <v>21491659.790000003</v>
      </c>
      <c r="FQ217" s="41">
        <f t="shared" si="275"/>
        <v>9036714.3900000006</v>
      </c>
      <c r="FR217" s="41">
        <f t="shared" si="275"/>
        <v>2729145.28</v>
      </c>
      <c r="FS217" s="41">
        <f t="shared" si="275"/>
        <v>3029374.36</v>
      </c>
      <c r="FT217" s="41">
        <f t="shared" si="275"/>
        <v>1441530.55</v>
      </c>
      <c r="FU217" s="41">
        <f t="shared" si="275"/>
        <v>8662097.9399999995</v>
      </c>
      <c r="FV217" s="41">
        <f t="shared" si="275"/>
        <v>7070633.6699999999</v>
      </c>
      <c r="FW217" s="41">
        <f t="shared" si="275"/>
        <v>2959326.85</v>
      </c>
      <c r="FX217" s="41">
        <f t="shared" si="275"/>
        <v>1193905.58</v>
      </c>
      <c r="FY217" s="41"/>
      <c r="FZ217" s="55">
        <f>SUM(C217:FX217)</f>
        <v>8162276614.9810009</v>
      </c>
      <c r="GA217" s="55"/>
      <c r="GB217" s="55"/>
      <c r="GC217" s="55"/>
      <c r="GD217" s="55"/>
      <c r="GE217" s="9"/>
    </row>
    <row r="218" spans="1:187" x14ac:dyDescent="0.2">
      <c r="A218" s="6"/>
      <c r="B218" s="13" t="s">
        <v>756</v>
      </c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41"/>
      <c r="DQ218" s="41"/>
      <c r="DR218" s="41"/>
      <c r="DS218" s="4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41"/>
      <c r="EE218" s="41"/>
      <c r="EF218" s="41"/>
      <c r="EG218" s="4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41"/>
      <c r="ES218" s="41"/>
      <c r="ET218" s="41"/>
      <c r="EU218" s="4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41"/>
      <c r="FG218" s="41"/>
      <c r="FH218" s="41"/>
      <c r="FI218" s="4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41"/>
      <c r="FU218" s="41"/>
      <c r="FV218" s="41"/>
      <c r="FW218" s="41"/>
      <c r="FX218" s="41"/>
      <c r="FY218" s="41"/>
      <c r="FZ218" s="55"/>
      <c r="GA218" s="55"/>
      <c r="GB218" s="55"/>
      <c r="GC218" s="55"/>
      <c r="GD218" s="55"/>
      <c r="GE218" s="9"/>
    </row>
    <row r="219" spans="1:187" x14ac:dyDescent="0.2">
      <c r="A219" s="8" t="s">
        <v>757</v>
      </c>
      <c r="B219" s="13" t="s">
        <v>758</v>
      </c>
      <c r="C219" s="41">
        <f t="shared" ref="C219:BN219" si="276">ROUND(C217/C99,2)</f>
        <v>9066.69</v>
      </c>
      <c r="D219" s="41">
        <f t="shared" si="276"/>
        <v>8928.4500000000007</v>
      </c>
      <c r="E219" s="41">
        <f t="shared" si="276"/>
        <v>9409.69</v>
      </c>
      <c r="F219" s="41">
        <f t="shared" si="276"/>
        <v>8810.39</v>
      </c>
      <c r="G219" s="41">
        <f t="shared" si="276"/>
        <v>9463.8700000000008</v>
      </c>
      <c r="H219" s="41">
        <f t="shared" si="276"/>
        <v>9376.19</v>
      </c>
      <c r="I219" s="41">
        <f t="shared" si="276"/>
        <v>9365.3799999999992</v>
      </c>
      <c r="J219" s="41">
        <f t="shared" si="276"/>
        <v>8899.82</v>
      </c>
      <c r="K219" s="41">
        <f t="shared" si="276"/>
        <v>12115.01</v>
      </c>
      <c r="L219" s="41">
        <f t="shared" si="276"/>
        <v>9454.76</v>
      </c>
      <c r="M219" s="41">
        <f t="shared" si="276"/>
        <v>10674.28</v>
      </c>
      <c r="N219" s="41">
        <f t="shared" si="276"/>
        <v>9095.65</v>
      </c>
      <c r="O219" s="41">
        <f t="shared" si="276"/>
        <v>8796.3799999999992</v>
      </c>
      <c r="P219" s="41">
        <f t="shared" si="276"/>
        <v>14861.26</v>
      </c>
      <c r="Q219" s="41">
        <f t="shared" si="276"/>
        <v>9527.3700000000008</v>
      </c>
      <c r="R219" s="41">
        <f t="shared" si="276"/>
        <v>8801.64</v>
      </c>
      <c r="S219" s="41">
        <f t="shared" si="276"/>
        <v>9227.49</v>
      </c>
      <c r="T219" s="41">
        <f t="shared" si="276"/>
        <v>15705.96</v>
      </c>
      <c r="U219" s="41">
        <f t="shared" si="276"/>
        <v>18704.5</v>
      </c>
      <c r="V219" s="41">
        <f t="shared" si="276"/>
        <v>11803.69</v>
      </c>
      <c r="W219" s="41">
        <f t="shared" si="276"/>
        <v>17686.439999999999</v>
      </c>
      <c r="X219" s="41">
        <f t="shared" si="276"/>
        <v>18429.88</v>
      </c>
      <c r="Y219" s="41">
        <f t="shared" si="276"/>
        <v>9107.9699999999993</v>
      </c>
      <c r="Z219" s="41">
        <f t="shared" si="276"/>
        <v>12566.69</v>
      </c>
      <c r="AA219" s="41">
        <f t="shared" si="276"/>
        <v>8896.9500000000007</v>
      </c>
      <c r="AB219" s="41">
        <f t="shared" si="276"/>
        <v>9060.8700000000008</v>
      </c>
      <c r="AC219" s="41">
        <f t="shared" si="276"/>
        <v>9175.86</v>
      </c>
      <c r="AD219" s="41">
        <f t="shared" si="276"/>
        <v>8982.56</v>
      </c>
      <c r="AE219" s="41">
        <f t="shared" si="276"/>
        <v>16468.45</v>
      </c>
      <c r="AF219" s="41">
        <f t="shared" si="276"/>
        <v>14745.25</v>
      </c>
      <c r="AG219" s="41">
        <f t="shared" si="276"/>
        <v>9810.06</v>
      </c>
      <c r="AH219" s="41">
        <f t="shared" si="276"/>
        <v>9021.6299999999992</v>
      </c>
      <c r="AI219" s="41">
        <f t="shared" si="276"/>
        <v>11020.8</v>
      </c>
      <c r="AJ219" s="41">
        <f t="shared" si="276"/>
        <v>14810.12</v>
      </c>
      <c r="AK219" s="41">
        <f t="shared" si="276"/>
        <v>13938.52</v>
      </c>
      <c r="AL219" s="41">
        <f t="shared" si="276"/>
        <v>12548.3</v>
      </c>
      <c r="AM219" s="41">
        <f t="shared" si="276"/>
        <v>10136.200000000001</v>
      </c>
      <c r="AN219" s="41">
        <f t="shared" si="276"/>
        <v>11346.96</v>
      </c>
      <c r="AO219" s="41">
        <f t="shared" si="276"/>
        <v>8826.5499999999993</v>
      </c>
      <c r="AP219" s="41">
        <f t="shared" si="276"/>
        <v>9400.02</v>
      </c>
      <c r="AQ219" s="41">
        <f t="shared" si="276"/>
        <v>13837.38</v>
      </c>
      <c r="AR219" s="41">
        <f t="shared" si="276"/>
        <v>8822.8799999999992</v>
      </c>
      <c r="AS219" s="41">
        <f t="shared" si="276"/>
        <v>9433.18</v>
      </c>
      <c r="AT219" s="41">
        <f t="shared" si="276"/>
        <v>9032.24</v>
      </c>
      <c r="AU219" s="41">
        <f t="shared" si="276"/>
        <v>13654.61</v>
      </c>
      <c r="AV219" s="41">
        <f t="shared" si="276"/>
        <v>12431.37</v>
      </c>
      <c r="AW219" s="41">
        <f t="shared" si="276"/>
        <v>14291.76</v>
      </c>
      <c r="AX219" s="41">
        <f t="shared" si="276"/>
        <v>19839.2</v>
      </c>
      <c r="AY219" s="41">
        <f t="shared" si="276"/>
        <v>10514.82</v>
      </c>
      <c r="AZ219" s="41">
        <f t="shared" si="276"/>
        <v>9300.69</v>
      </c>
      <c r="BA219" s="41">
        <f t="shared" si="276"/>
        <v>8670.7800000000007</v>
      </c>
      <c r="BB219" s="41">
        <f t="shared" si="276"/>
        <v>8666.4</v>
      </c>
      <c r="BC219" s="41">
        <f t="shared" si="276"/>
        <v>9004.35</v>
      </c>
      <c r="BD219" s="41">
        <f t="shared" si="276"/>
        <v>8672.23</v>
      </c>
      <c r="BE219" s="41">
        <f t="shared" si="276"/>
        <v>9287.7199999999993</v>
      </c>
      <c r="BF219" s="41">
        <f t="shared" si="276"/>
        <v>8663.01</v>
      </c>
      <c r="BG219" s="41">
        <f t="shared" si="276"/>
        <v>9558.16</v>
      </c>
      <c r="BH219" s="41">
        <f t="shared" si="276"/>
        <v>9928.1200000000008</v>
      </c>
      <c r="BI219" s="41">
        <f t="shared" si="276"/>
        <v>13472.56</v>
      </c>
      <c r="BJ219" s="41">
        <f t="shared" si="276"/>
        <v>8681.16</v>
      </c>
      <c r="BK219" s="41">
        <f t="shared" si="276"/>
        <v>8694.2900000000009</v>
      </c>
      <c r="BL219" s="41">
        <f t="shared" si="276"/>
        <v>14838.24</v>
      </c>
      <c r="BM219" s="41">
        <f t="shared" si="276"/>
        <v>12575.34</v>
      </c>
      <c r="BN219" s="41">
        <f t="shared" si="276"/>
        <v>8675.5400000000009</v>
      </c>
      <c r="BO219" s="41">
        <f t="shared" ref="BO219:DZ219" si="277">ROUND(BO217/BO99,2)</f>
        <v>9030.89</v>
      </c>
      <c r="BP219" s="41">
        <f t="shared" si="277"/>
        <v>14172.28</v>
      </c>
      <c r="BQ219" s="41">
        <f t="shared" si="277"/>
        <v>9424.7999999999993</v>
      </c>
      <c r="BR219" s="41">
        <f t="shared" si="277"/>
        <v>8810.61</v>
      </c>
      <c r="BS219" s="41">
        <f t="shared" si="277"/>
        <v>9592.0400000000009</v>
      </c>
      <c r="BT219" s="41">
        <f t="shared" si="277"/>
        <v>10591.61</v>
      </c>
      <c r="BU219" s="41">
        <f t="shared" si="277"/>
        <v>10783.36</v>
      </c>
      <c r="BV219" s="41">
        <f t="shared" si="277"/>
        <v>9171.82</v>
      </c>
      <c r="BW219" s="41">
        <f t="shared" si="277"/>
        <v>9000.92</v>
      </c>
      <c r="BX219" s="41">
        <f t="shared" si="277"/>
        <v>18665.13</v>
      </c>
      <c r="BY219" s="41">
        <f t="shared" si="277"/>
        <v>10077.83</v>
      </c>
      <c r="BZ219" s="41">
        <f t="shared" si="277"/>
        <v>13780.92</v>
      </c>
      <c r="CA219" s="41">
        <f t="shared" si="277"/>
        <v>15842.98</v>
      </c>
      <c r="CB219" s="41">
        <f t="shared" si="277"/>
        <v>8919.35</v>
      </c>
      <c r="CC219" s="41">
        <f t="shared" si="277"/>
        <v>14511.04</v>
      </c>
      <c r="CD219" s="41">
        <f t="shared" si="277"/>
        <v>17976.400000000001</v>
      </c>
      <c r="CE219" s="41">
        <f t="shared" si="277"/>
        <v>15119.06</v>
      </c>
      <c r="CF219" s="41">
        <f t="shared" si="277"/>
        <v>15982.57</v>
      </c>
      <c r="CG219" s="41">
        <f t="shared" si="277"/>
        <v>13446.66</v>
      </c>
      <c r="CH219" s="41">
        <f t="shared" si="277"/>
        <v>16757.95</v>
      </c>
      <c r="CI219" s="41">
        <f t="shared" si="277"/>
        <v>9349.5</v>
      </c>
      <c r="CJ219" s="41">
        <f t="shared" si="277"/>
        <v>9402.15</v>
      </c>
      <c r="CK219" s="41">
        <f t="shared" si="277"/>
        <v>8962.67</v>
      </c>
      <c r="CL219" s="41">
        <f t="shared" si="277"/>
        <v>9449.15</v>
      </c>
      <c r="CM219" s="41">
        <f t="shared" si="277"/>
        <v>10004.68</v>
      </c>
      <c r="CN219" s="41">
        <f t="shared" si="277"/>
        <v>8668.68</v>
      </c>
      <c r="CO219" s="41">
        <f t="shared" si="277"/>
        <v>8673.3700000000008</v>
      </c>
      <c r="CP219" s="41">
        <f t="shared" si="277"/>
        <v>9521.64</v>
      </c>
      <c r="CQ219" s="41">
        <f t="shared" si="277"/>
        <v>9567.2199999999993</v>
      </c>
      <c r="CR219" s="41">
        <f t="shared" si="277"/>
        <v>15003.98</v>
      </c>
      <c r="CS219" s="41">
        <f t="shared" si="277"/>
        <v>10894.65</v>
      </c>
      <c r="CT219" s="41">
        <f t="shared" si="277"/>
        <v>16893.310000000001</v>
      </c>
      <c r="CU219" s="41">
        <f t="shared" si="277"/>
        <v>8612.66</v>
      </c>
      <c r="CV219" s="41">
        <f t="shared" si="277"/>
        <v>17566.57</v>
      </c>
      <c r="CW219" s="41">
        <f t="shared" si="277"/>
        <v>14421.71</v>
      </c>
      <c r="CX219" s="41">
        <f t="shared" si="277"/>
        <v>10001.709999999999</v>
      </c>
      <c r="CY219" s="41">
        <f t="shared" si="277"/>
        <v>18569.05</v>
      </c>
      <c r="CZ219" s="41">
        <f t="shared" si="277"/>
        <v>8793.6299999999992</v>
      </c>
      <c r="DA219" s="41">
        <f t="shared" si="277"/>
        <v>14509.18</v>
      </c>
      <c r="DB219" s="41">
        <f t="shared" si="277"/>
        <v>11926.5</v>
      </c>
      <c r="DC219" s="41">
        <f t="shared" si="277"/>
        <v>15603.44</v>
      </c>
      <c r="DD219" s="41">
        <f t="shared" si="277"/>
        <v>15554.63</v>
      </c>
      <c r="DE219" s="41">
        <f t="shared" si="277"/>
        <v>10299.120000000001</v>
      </c>
      <c r="DF219" s="41">
        <f t="shared" si="277"/>
        <v>8673.4699999999993</v>
      </c>
      <c r="DG219" s="41">
        <f t="shared" si="277"/>
        <v>18046.21</v>
      </c>
      <c r="DH219" s="41">
        <f t="shared" si="277"/>
        <v>8673.7900000000009</v>
      </c>
      <c r="DI219" s="41">
        <f t="shared" si="277"/>
        <v>8842.6200000000008</v>
      </c>
      <c r="DJ219" s="41">
        <f t="shared" si="277"/>
        <v>9760.41</v>
      </c>
      <c r="DK219" s="41">
        <f t="shared" si="277"/>
        <v>10170.98</v>
      </c>
      <c r="DL219" s="41">
        <f t="shared" si="277"/>
        <v>9012.41</v>
      </c>
      <c r="DM219" s="41">
        <f t="shared" si="277"/>
        <v>13962.06</v>
      </c>
      <c r="DN219" s="41">
        <f t="shared" si="277"/>
        <v>9329.02</v>
      </c>
      <c r="DO219" s="41">
        <f t="shared" si="277"/>
        <v>9193.27</v>
      </c>
      <c r="DP219" s="41">
        <f t="shared" si="277"/>
        <v>14655.29</v>
      </c>
      <c r="DQ219" s="41">
        <f t="shared" si="277"/>
        <v>9758.49</v>
      </c>
      <c r="DR219" s="41">
        <f t="shared" si="277"/>
        <v>9556.93</v>
      </c>
      <c r="DS219" s="41">
        <f t="shared" si="277"/>
        <v>9927.9</v>
      </c>
      <c r="DT219" s="41">
        <f t="shared" si="277"/>
        <v>16144.34</v>
      </c>
      <c r="DU219" s="41">
        <f t="shared" si="277"/>
        <v>10829.31</v>
      </c>
      <c r="DV219" s="41">
        <f t="shared" si="277"/>
        <v>13762.01</v>
      </c>
      <c r="DW219" s="41">
        <f t="shared" si="277"/>
        <v>11278.95</v>
      </c>
      <c r="DX219" s="41">
        <f t="shared" si="277"/>
        <v>17431.900000000001</v>
      </c>
      <c r="DY219" s="41">
        <f t="shared" si="277"/>
        <v>12597.06</v>
      </c>
      <c r="DZ219" s="41">
        <f t="shared" si="277"/>
        <v>9749.75</v>
      </c>
      <c r="EA219" s="41">
        <f t="shared" ref="EA219:FX219" si="278">ROUND(EA217/EA99,2)</f>
        <v>10154.48</v>
      </c>
      <c r="EB219" s="41">
        <f t="shared" si="278"/>
        <v>9683.16</v>
      </c>
      <c r="EC219" s="41">
        <f t="shared" si="278"/>
        <v>11102.15</v>
      </c>
      <c r="ED219" s="41">
        <f t="shared" si="278"/>
        <v>11810.23</v>
      </c>
      <c r="EE219" s="41">
        <f t="shared" si="278"/>
        <v>14366.12</v>
      </c>
      <c r="EF219" s="41">
        <f t="shared" si="278"/>
        <v>9172.25</v>
      </c>
      <c r="EG219" s="41">
        <f t="shared" si="278"/>
        <v>11461.86</v>
      </c>
      <c r="EH219" s="41">
        <f t="shared" si="278"/>
        <v>12754.04</v>
      </c>
      <c r="EI219" s="41">
        <f t="shared" si="278"/>
        <v>9243.59</v>
      </c>
      <c r="EJ219" s="41">
        <f t="shared" si="278"/>
        <v>8658.74</v>
      </c>
      <c r="EK219" s="41">
        <f t="shared" si="278"/>
        <v>9410.65</v>
      </c>
      <c r="EL219" s="41">
        <f t="shared" si="278"/>
        <v>9577.85</v>
      </c>
      <c r="EM219" s="41">
        <f t="shared" si="278"/>
        <v>10279.35</v>
      </c>
      <c r="EN219" s="41">
        <f t="shared" si="278"/>
        <v>9260.06</v>
      </c>
      <c r="EO219" s="41">
        <f t="shared" si="278"/>
        <v>10663.54</v>
      </c>
      <c r="EP219" s="41">
        <f t="shared" si="278"/>
        <v>11380.04</v>
      </c>
      <c r="EQ219" s="41">
        <f t="shared" si="278"/>
        <v>9103.81</v>
      </c>
      <c r="ER219" s="41">
        <f t="shared" si="278"/>
        <v>12621.51</v>
      </c>
      <c r="ES219" s="41">
        <f t="shared" si="278"/>
        <v>15737.34</v>
      </c>
      <c r="ET219" s="41">
        <f t="shared" si="278"/>
        <v>15901.23</v>
      </c>
      <c r="EU219" s="41">
        <f t="shared" si="278"/>
        <v>10242.36</v>
      </c>
      <c r="EV219" s="41">
        <f t="shared" si="278"/>
        <v>19130.689999999999</v>
      </c>
      <c r="EW219" s="41">
        <f t="shared" si="278"/>
        <v>12151.5</v>
      </c>
      <c r="EX219" s="41">
        <f t="shared" si="278"/>
        <v>14476.78</v>
      </c>
      <c r="EY219" s="41">
        <f t="shared" si="278"/>
        <v>9032.5</v>
      </c>
      <c r="EZ219" s="41">
        <f t="shared" si="278"/>
        <v>15939.44</v>
      </c>
      <c r="FA219" s="41">
        <f t="shared" si="278"/>
        <v>9474.02</v>
      </c>
      <c r="FB219" s="41">
        <f t="shared" si="278"/>
        <v>11614.77</v>
      </c>
      <c r="FC219" s="41">
        <f t="shared" si="278"/>
        <v>8775.94</v>
      </c>
      <c r="FD219" s="41">
        <f t="shared" si="278"/>
        <v>11099.55</v>
      </c>
      <c r="FE219" s="41">
        <f t="shared" si="278"/>
        <v>17502.34</v>
      </c>
      <c r="FF219" s="41">
        <f t="shared" si="278"/>
        <v>13942.24</v>
      </c>
      <c r="FG219" s="41">
        <f t="shared" si="278"/>
        <v>17068.64</v>
      </c>
      <c r="FH219" s="41">
        <f t="shared" si="278"/>
        <v>17762.47</v>
      </c>
      <c r="FI219" s="41">
        <f t="shared" si="278"/>
        <v>8998.06</v>
      </c>
      <c r="FJ219" s="41">
        <f t="shared" si="278"/>
        <v>8696.33</v>
      </c>
      <c r="FK219" s="41">
        <f t="shared" si="278"/>
        <v>8734.98</v>
      </c>
      <c r="FL219" s="41">
        <f t="shared" si="278"/>
        <v>8658.14</v>
      </c>
      <c r="FM219" s="41">
        <f t="shared" si="278"/>
        <v>8673.7900000000009</v>
      </c>
      <c r="FN219" s="41">
        <f t="shared" si="278"/>
        <v>8928.64</v>
      </c>
      <c r="FO219" s="41">
        <f t="shared" si="278"/>
        <v>9283.7900000000009</v>
      </c>
      <c r="FP219" s="41">
        <f t="shared" si="278"/>
        <v>9195.08</v>
      </c>
      <c r="FQ219" s="41">
        <f t="shared" si="278"/>
        <v>9388.7900000000009</v>
      </c>
      <c r="FR219" s="41">
        <f t="shared" si="278"/>
        <v>15246.62</v>
      </c>
      <c r="FS219" s="41">
        <f t="shared" si="278"/>
        <v>14024.88</v>
      </c>
      <c r="FT219" s="41">
        <f t="shared" si="278"/>
        <v>18433.89</v>
      </c>
      <c r="FU219" s="41">
        <f t="shared" si="278"/>
        <v>10025.58</v>
      </c>
      <c r="FV219" s="41">
        <f t="shared" si="278"/>
        <v>9639.58</v>
      </c>
      <c r="FW219" s="41">
        <f t="shared" si="278"/>
        <v>14730.35</v>
      </c>
      <c r="FX219" s="41">
        <f t="shared" si="278"/>
        <v>19225.53</v>
      </c>
      <c r="FY219" s="41"/>
      <c r="FZ219" s="55">
        <f>FZ217/FZ99</f>
        <v>9109.6766051421582</v>
      </c>
      <c r="GA219" s="55"/>
      <c r="GB219" s="55"/>
      <c r="GC219" s="55"/>
      <c r="GD219" s="55"/>
      <c r="GE219" s="9"/>
    </row>
    <row r="220" spans="1:187" x14ac:dyDescent="0.2">
      <c r="A220" s="6"/>
      <c r="B220" s="13" t="s">
        <v>759</v>
      </c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  <c r="DB220" s="41"/>
      <c r="DC220" s="41"/>
      <c r="DD220" s="41"/>
      <c r="DE220" s="41"/>
      <c r="DF220" s="41"/>
      <c r="DG220" s="41"/>
      <c r="DH220" s="41"/>
      <c r="DI220" s="41"/>
      <c r="DJ220" s="41"/>
      <c r="DK220" s="41">
        <f>DK217-DK206</f>
        <v>4897325.75</v>
      </c>
      <c r="DL220" s="41"/>
      <c r="DM220" s="41"/>
      <c r="DN220" s="41"/>
      <c r="DO220" s="41"/>
      <c r="DP220" s="41"/>
      <c r="DQ220" s="41"/>
      <c r="DR220" s="41"/>
      <c r="DS220" s="41"/>
      <c r="DT220" s="41"/>
      <c r="DU220" s="41"/>
      <c r="DV220" s="41"/>
      <c r="DW220" s="41"/>
      <c r="DX220" s="41"/>
      <c r="DY220" s="41"/>
      <c r="DZ220" s="41"/>
      <c r="EA220" s="41"/>
      <c r="EB220" s="41"/>
      <c r="EC220" s="41"/>
      <c r="ED220" s="41"/>
      <c r="EE220" s="41"/>
      <c r="EF220" s="41"/>
      <c r="EG220" s="41"/>
      <c r="EH220" s="41"/>
      <c r="EI220" s="41"/>
      <c r="EJ220" s="41"/>
      <c r="EK220" s="41"/>
      <c r="EL220" s="41"/>
      <c r="EM220" s="41"/>
      <c r="EN220" s="41"/>
      <c r="EO220" s="41"/>
      <c r="EP220" s="41"/>
      <c r="EQ220" s="41"/>
      <c r="ER220" s="41"/>
      <c r="ES220" s="41"/>
      <c r="ET220" s="41"/>
      <c r="EU220" s="41"/>
      <c r="EV220" s="41"/>
      <c r="EW220" s="41"/>
      <c r="EX220" s="41"/>
      <c r="EY220" s="41"/>
      <c r="EZ220" s="41"/>
      <c r="FA220" s="41"/>
      <c r="FB220" s="41"/>
      <c r="FC220" s="41"/>
      <c r="FD220" s="41"/>
      <c r="FE220" s="41"/>
      <c r="FF220" s="41"/>
      <c r="FG220" s="41"/>
      <c r="FH220" s="41"/>
      <c r="FI220" s="41"/>
      <c r="FJ220" s="41"/>
      <c r="FK220" s="41"/>
      <c r="FL220" s="41"/>
      <c r="FM220" s="41"/>
      <c r="FN220" s="41"/>
      <c r="FO220" s="41"/>
      <c r="FP220" s="41"/>
      <c r="FQ220" s="41"/>
      <c r="FR220" s="41"/>
      <c r="FS220" s="41"/>
      <c r="FT220" s="41"/>
      <c r="FU220" s="41"/>
      <c r="FV220" s="41"/>
      <c r="FW220" s="41"/>
      <c r="FX220" s="41"/>
      <c r="FY220" s="41"/>
      <c r="FZ220" s="55"/>
      <c r="GA220" s="55"/>
      <c r="GB220" s="55"/>
      <c r="GC220" s="55"/>
      <c r="GD220" s="55"/>
      <c r="GE220" s="9"/>
    </row>
    <row r="221" spans="1:187" x14ac:dyDescent="0.2">
      <c r="A221" s="8" t="s">
        <v>596</v>
      </c>
      <c r="B221" s="13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4"/>
      <c r="BQ221" s="94"/>
      <c r="BR221" s="94"/>
      <c r="BS221" s="94"/>
      <c r="BT221" s="94"/>
      <c r="BU221" s="94"/>
      <c r="BV221" s="94"/>
      <c r="BW221" s="94"/>
      <c r="BX221" s="94"/>
      <c r="BY221" s="94"/>
      <c r="BZ221" s="94"/>
      <c r="CA221" s="94"/>
      <c r="CB221" s="94"/>
      <c r="CC221" s="94"/>
      <c r="CD221" s="94"/>
      <c r="CE221" s="94"/>
      <c r="CF221" s="94"/>
      <c r="CG221" s="94"/>
      <c r="CH221" s="94"/>
      <c r="CI221" s="94"/>
      <c r="CJ221" s="94"/>
      <c r="CK221" s="94"/>
      <c r="CL221" s="94"/>
      <c r="CM221" s="94"/>
      <c r="CN221" s="94"/>
      <c r="CO221" s="94"/>
      <c r="CP221" s="94"/>
      <c r="CQ221" s="94"/>
      <c r="CR221" s="94"/>
      <c r="CS221" s="94"/>
      <c r="CT221" s="94"/>
      <c r="CU221" s="94"/>
      <c r="CV221" s="94"/>
      <c r="CW221" s="94"/>
      <c r="CX221" s="94"/>
      <c r="CY221" s="94"/>
      <c r="CZ221" s="94"/>
      <c r="DA221" s="94"/>
      <c r="DB221" s="94"/>
      <c r="DC221" s="94"/>
      <c r="DD221" s="94"/>
      <c r="DE221" s="94"/>
      <c r="DF221" s="94"/>
      <c r="DG221" s="94"/>
      <c r="DH221" s="94"/>
      <c r="DI221" s="94"/>
      <c r="DJ221" s="94"/>
      <c r="DK221" s="94"/>
      <c r="DL221" s="94"/>
      <c r="DM221" s="94"/>
      <c r="DN221" s="94"/>
      <c r="DO221" s="94"/>
      <c r="DP221" s="94"/>
      <c r="DQ221" s="94"/>
      <c r="DR221" s="94"/>
      <c r="DS221" s="94"/>
      <c r="DT221" s="94"/>
      <c r="DU221" s="94"/>
      <c r="DV221" s="94"/>
      <c r="DW221" s="94"/>
      <c r="DX221" s="94"/>
      <c r="DY221" s="94"/>
      <c r="DZ221" s="94"/>
      <c r="EA221" s="94"/>
      <c r="EB221" s="94"/>
      <c r="EC221" s="94"/>
      <c r="ED221" s="94"/>
      <c r="EE221" s="94"/>
      <c r="EF221" s="94"/>
      <c r="EG221" s="94"/>
      <c r="EH221" s="94"/>
      <c r="EI221" s="94"/>
      <c r="EJ221" s="94"/>
      <c r="EK221" s="94"/>
      <c r="EL221" s="94"/>
      <c r="EM221" s="94"/>
      <c r="EN221" s="94"/>
      <c r="EO221" s="94"/>
      <c r="EP221" s="94"/>
      <c r="EQ221" s="94"/>
      <c r="ER221" s="94"/>
      <c r="ES221" s="94"/>
      <c r="ET221" s="94"/>
      <c r="EU221" s="94"/>
      <c r="EV221" s="94"/>
      <c r="EW221" s="94"/>
      <c r="EX221" s="94"/>
      <c r="EY221" s="94"/>
      <c r="EZ221" s="94"/>
      <c r="FA221" s="94"/>
      <c r="FB221" s="94"/>
      <c r="FC221" s="94"/>
      <c r="FD221" s="94"/>
      <c r="FE221" s="94"/>
      <c r="FF221" s="94"/>
      <c r="FG221" s="94"/>
      <c r="FH221" s="94"/>
      <c r="FI221" s="94"/>
      <c r="FJ221" s="94"/>
      <c r="FK221" s="94"/>
      <c r="FL221" s="94"/>
      <c r="FM221" s="94"/>
      <c r="FN221" s="94"/>
      <c r="FO221" s="94"/>
      <c r="FP221" s="94"/>
      <c r="FQ221" s="94"/>
      <c r="FR221" s="94"/>
      <c r="FS221" s="94"/>
      <c r="FT221" s="94"/>
      <c r="FU221" s="94"/>
      <c r="FV221" s="94"/>
      <c r="FW221" s="94"/>
      <c r="FX221" s="94"/>
      <c r="FY221" s="41"/>
      <c r="FZ221" s="55"/>
      <c r="GA221" s="55"/>
      <c r="GB221" s="55"/>
      <c r="GC221" s="55"/>
      <c r="GD221" s="55"/>
      <c r="GE221" s="9"/>
    </row>
    <row r="222" spans="1:187" ht="31.5" x14ac:dyDescent="0.25">
      <c r="A222" s="8" t="s">
        <v>596</v>
      </c>
      <c r="B222" s="108" t="s">
        <v>760</v>
      </c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  <c r="DF222" s="41"/>
      <c r="DG222" s="41"/>
      <c r="DH222" s="41"/>
      <c r="DI222" s="41"/>
      <c r="DJ222" s="41"/>
      <c r="DK222" s="41"/>
      <c r="DL222" s="41"/>
      <c r="DM222" s="41"/>
      <c r="DN222" s="41"/>
      <c r="DO222" s="41"/>
      <c r="DP222" s="41"/>
      <c r="DQ222" s="41"/>
      <c r="DR222" s="41"/>
      <c r="DS222" s="41"/>
      <c r="DT222" s="41"/>
      <c r="DU222" s="41"/>
      <c r="DV222" s="41"/>
      <c r="DW222" s="41"/>
      <c r="DX222" s="41"/>
      <c r="DY222" s="41"/>
      <c r="DZ222" s="41"/>
      <c r="EA222" s="41"/>
      <c r="EB222" s="41"/>
      <c r="EC222" s="41"/>
      <c r="ED222" s="41"/>
      <c r="EE222" s="41"/>
      <c r="EF222" s="41"/>
      <c r="EG222" s="41"/>
      <c r="EH222" s="41"/>
      <c r="EI222" s="41"/>
      <c r="EJ222" s="41"/>
      <c r="EK222" s="41"/>
      <c r="EL222" s="41"/>
      <c r="EM222" s="41"/>
      <c r="EN222" s="41"/>
      <c r="EO222" s="41"/>
      <c r="EP222" s="41"/>
      <c r="EQ222" s="41"/>
      <c r="ER222" s="41"/>
      <c r="ES222" s="41"/>
      <c r="ET222" s="41"/>
      <c r="EU222" s="41"/>
      <c r="EV222" s="41"/>
      <c r="EW222" s="41"/>
      <c r="EX222" s="41"/>
      <c r="EY222" s="41"/>
      <c r="EZ222" s="41"/>
      <c r="FA222" s="41"/>
      <c r="FB222" s="41"/>
      <c r="FC222" s="41"/>
      <c r="FD222" s="41"/>
      <c r="FE222" s="41"/>
      <c r="FF222" s="41"/>
      <c r="FG222" s="41"/>
      <c r="FH222" s="41"/>
      <c r="FI222" s="41"/>
      <c r="FJ222" s="41"/>
      <c r="FK222" s="41"/>
      <c r="FL222" s="41"/>
      <c r="FM222" s="41"/>
      <c r="FN222" s="41"/>
      <c r="FO222" s="41"/>
      <c r="FP222" s="41"/>
      <c r="FQ222" s="41"/>
      <c r="FR222" s="41"/>
      <c r="FS222" s="41"/>
      <c r="FT222" s="41"/>
      <c r="FU222" s="41"/>
      <c r="FV222" s="41"/>
      <c r="FW222" s="41"/>
      <c r="FX222" s="41"/>
      <c r="FY222" s="41"/>
      <c r="FZ222" s="55"/>
      <c r="GA222" s="55"/>
      <c r="GB222" s="55"/>
      <c r="GC222" s="55"/>
      <c r="GD222" s="55"/>
      <c r="GE222" s="9"/>
    </row>
    <row r="223" spans="1:187" x14ac:dyDescent="0.2">
      <c r="A223" s="8" t="s">
        <v>761</v>
      </c>
      <c r="B223" s="13" t="s">
        <v>762</v>
      </c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  <c r="DB223" s="41"/>
      <c r="DC223" s="41"/>
      <c r="DD223" s="41"/>
      <c r="DE223" s="41"/>
      <c r="DF223" s="41"/>
      <c r="DG223" s="41"/>
      <c r="DH223" s="41"/>
      <c r="DI223" s="41"/>
      <c r="DJ223" s="41"/>
      <c r="DK223" s="41"/>
      <c r="DL223" s="41"/>
      <c r="DM223" s="41"/>
      <c r="DN223" s="41"/>
      <c r="DO223" s="41"/>
      <c r="DP223" s="41"/>
      <c r="DQ223" s="41"/>
      <c r="DR223" s="41"/>
      <c r="DS223" s="41"/>
      <c r="DT223" s="41"/>
      <c r="DU223" s="41"/>
      <c r="DV223" s="41"/>
      <c r="DW223" s="41"/>
      <c r="DX223" s="41"/>
      <c r="DY223" s="41"/>
      <c r="DZ223" s="41"/>
      <c r="EA223" s="41"/>
      <c r="EB223" s="41"/>
      <c r="EC223" s="41"/>
      <c r="ED223" s="41"/>
      <c r="EE223" s="41"/>
      <c r="EF223" s="41"/>
      <c r="EG223" s="41"/>
      <c r="EH223" s="41"/>
      <c r="EI223" s="41"/>
      <c r="EJ223" s="41"/>
      <c r="EK223" s="41"/>
      <c r="EL223" s="41"/>
      <c r="EM223" s="41"/>
      <c r="EN223" s="41"/>
      <c r="EO223" s="41"/>
      <c r="EP223" s="41"/>
      <c r="EQ223" s="41"/>
      <c r="ER223" s="41"/>
      <c r="ES223" s="41"/>
      <c r="ET223" s="41"/>
      <c r="EU223" s="41"/>
      <c r="EV223" s="41"/>
      <c r="EW223" s="41"/>
      <c r="EX223" s="41"/>
      <c r="EY223" s="41"/>
      <c r="EZ223" s="41"/>
      <c r="FA223" s="41"/>
      <c r="FB223" s="41"/>
      <c r="FC223" s="41"/>
      <c r="FD223" s="41"/>
      <c r="FE223" s="41"/>
      <c r="FF223" s="41"/>
      <c r="FG223" s="41"/>
      <c r="FH223" s="41"/>
      <c r="FI223" s="41"/>
      <c r="FJ223" s="41"/>
      <c r="FK223" s="41"/>
      <c r="FL223" s="41"/>
      <c r="FM223" s="41"/>
      <c r="FN223" s="41"/>
      <c r="FO223" s="41"/>
      <c r="FP223" s="41"/>
      <c r="FQ223" s="41"/>
      <c r="FR223" s="41"/>
      <c r="FS223" s="41"/>
      <c r="FT223" s="41"/>
      <c r="FU223" s="41"/>
      <c r="FV223" s="41"/>
      <c r="FW223" s="41"/>
      <c r="FX223" s="41"/>
      <c r="FY223" s="94"/>
      <c r="FZ223" s="55"/>
      <c r="GA223" s="55"/>
      <c r="GB223" s="55"/>
      <c r="GC223" s="55"/>
      <c r="GD223" s="55"/>
      <c r="GE223" s="9"/>
    </row>
    <row r="224" spans="1:187" x14ac:dyDescent="0.2">
      <c r="A224" s="9"/>
      <c r="B224" s="13" t="s">
        <v>763</v>
      </c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  <c r="DT224" s="41"/>
      <c r="DU224" s="41"/>
      <c r="DV224" s="41"/>
      <c r="DW224" s="41"/>
      <c r="DX224" s="41"/>
      <c r="DY224" s="41"/>
      <c r="DZ224" s="41"/>
      <c r="EA224" s="41"/>
      <c r="EB224" s="41"/>
      <c r="EC224" s="41"/>
      <c r="ED224" s="41"/>
      <c r="EE224" s="41"/>
      <c r="EF224" s="41"/>
      <c r="EG224" s="41"/>
      <c r="EH224" s="41"/>
      <c r="EI224" s="41"/>
      <c r="EJ224" s="41"/>
      <c r="EK224" s="41"/>
      <c r="EL224" s="41"/>
      <c r="EM224" s="41"/>
      <c r="EN224" s="41"/>
      <c r="EO224" s="41"/>
      <c r="EP224" s="41"/>
      <c r="EQ224" s="41"/>
      <c r="ER224" s="41"/>
      <c r="ES224" s="41"/>
      <c r="ET224" s="41"/>
      <c r="EU224" s="41"/>
      <c r="EV224" s="41"/>
      <c r="EW224" s="41"/>
      <c r="EX224" s="41"/>
      <c r="EY224" s="41"/>
      <c r="EZ224" s="41"/>
      <c r="FA224" s="41"/>
      <c r="FB224" s="41"/>
      <c r="FC224" s="41"/>
      <c r="FD224" s="41"/>
      <c r="FE224" s="41"/>
      <c r="FF224" s="41"/>
      <c r="FG224" s="41"/>
      <c r="FH224" s="41"/>
      <c r="FI224" s="41"/>
      <c r="FJ224" s="41"/>
      <c r="FK224" s="41"/>
      <c r="FL224" s="41"/>
      <c r="FM224" s="41"/>
      <c r="FN224" s="41"/>
      <c r="FO224" s="41"/>
      <c r="FP224" s="41"/>
      <c r="FQ224" s="41"/>
      <c r="FR224" s="41"/>
      <c r="FS224" s="41"/>
      <c r="FT224" s="41"/>
      <c r="FU224" s="41"/>
      <c r="FV224" s="41"/>
      <c r="FW224" s="41"/>
      <c r="FX224" s="41"/>
      <c r="FY224" s="41"/>
      <c r="FZ224" s="55">
        <f>SUM(C222:FX222)</f>
        <v>0</v>
      </c>
      <c r="GA224" s="55"/>
      <c r="GB224" s="55"/>
      <c r="GC224" s="55"/>
      <c r="GD224" s="55"/>
      <c r="GE224" s="9"/>
    </row>
    <row r="225" spans="1:187" x14ac:dyDescent="0.2">
      <c r="A225" s="106" t="s">
        <v>764</v>
      </c>
      <c r="B225" s="107" t="s">
        <v>765</v>
      </c>
      <c r="C225" s="41">
        <f t="shared" ref="C225:BN225" si="279">IF((AND(C$192=C$217,C$69&lt;&gt;888888888.88))=TRUE(),C212,0)</f>
        <v>80579442.729999989</v>
      </c>
      <c r="D225" s="41">
        <f t="shared" si="279"/>
        <v>380717610.41000003</v>
      </c>
      <c r="E225" s="41">
        <f t="shared" si="279"/>
        <v>0</v>
      </c>
      <c r="F225" s="41">
        <f t="shared" si="279"/>
        <v>172625669.87</v>
      </c>
      <c r="G225" s="41">
        <f t="shared" si="279"/>
        <v>10279311.940000001</v>
      </c>
      <c r="H225" s="41">
        <f t="shared" si="279"/>
        <v>0</v>
      </c>
      <c r="I225" s="41">
        <f t="shared" si="279"/>
        <v>0</v>
      </c>
      <c r="J225" s="41">
        <f t="shared" si="279"/>
        <v>21825791.969999999</v>
      </c>
      <c r="K225" s="41">
        <f t="shared" si="279"/>
        <v>3534699.2399999998</v>
      </c>
      <c r="L225" s="41">
        <f t="shared" si="279"/>
        <v>24900689.719999999</v>
      </c>
      <c r="M225" s="41">
        <f t="shared" si="279"/>
        <v>0</v>
      </c>
      <c r="N225" s="41">
        <f t="shared" si="279"/>
        <v>496488038.45000005</v>
      </c>
      <c r="O225" s="41">
        <f t="shared" si="279"/>
        <v>130175078.06999999</v>
      </c>
      <c r="P225" s="41">
        <f t="shared" si="279"/>
        <v>0</v>
      </c>
      <c r="Q225" s="41">
        <f t="shared" si="279"/>
        <v>393797562.5</v>
      </c>
      <c r="R225" s="41">
        <f t="shared" si="279"/>
        <v>18879905.490000002</v>
      </c>
      <c r="S225" s="41">
        <f t="shared" si="279"/>
        <v>15882360.549999999</v>
      </c>
      <c r="T225" s="41">
        <f t="shared" si="279"/>
        <v>0</v>
      </c>
      <c r="U225" s="41">
        <f t="shared" si="279"/>
        <v>0</v>
      </c>
      <c r="V225" s="41">
        <f t="shared" si="279"/>
        <v>0</v>
      </c>
      <c r="W225" s="41">
        <f t="shared" si="279"/>
        <v>0</v>
      </c>
      <c r="X225" s="41">
        <f t="shared" si="279"/>
        <v>0</v>
      </c>
      <c r="Y225" s="41">
        <f t="shared" si="279"/>
        <v>0</v>
      </c>
      <c r="Z225" s="41">
        <f t="shared" si="279"/>
        <v>0</v>
      </c>
      <c r="AA225" s="41">
        <f t="shared" si="279"/>
        <v>279168859.99000001</v>
      </c>
      <c r="AB225" s="41">
        <f t="shared" si="279"/>
        <v>0</v>
      </c>
      <c r="AC225" s="41">
        <f t="shared" si="279"/>
        <v>0</v>
      </c>
      <c r="AD225" s="41">
        <f t="shared" si="279"/>
        <v>12405734.389999999</v>
      </c>
      <c r="AE225" s="41">
        <f t="shared" si="279"/>
        <v>0</v>
      </c>
      <c r="AF225" s="41">
        <f t="shared" si="279"/>
        <v>0</v>
      </c>
      <c r="AG225" s="41">
        <f t="shared" si="279"/>
        <v>0</v>
      </c>
      <c r="AH225" s="41">
        <f t="shared" si="279"/>
        <v>0</v>
      </c>
      <c r="AI225" s="41">
        <f t="shared" si="279"/>
        <v>0</v>
      </c>
      <c r="AJ225" s="41">
        <f t="shared" si="279"/>
        <v>2799898.25</v>
      </c>
      <c r="AK225" s="41">
        <f t="shared" si="279"/>
        <v>0</v>
      </c>
      <c r="AL225" s="41">
        <f t="shared" si="279"/>
        <v>0</v>
      </c>
      <c r="AM225" s="41">
        <f t="shared" si="279"/>
        <v>0</v>
      </c>
      <c r="AN225" s="41">
        <f t="shared" si="279"/>
        <v>0</v>
      </c>
      <c r="AO225" s="41">
        <f t="shared" si="279"/>
        <v>42731344.990000002</v>
      </c>
      <c r="AP225" s="41">
        <f t="shared" si="279"/>
        <v>0</v>
      </c>
      <c r="AQ225" s="41">
        <f t="shared" si="279"/>
        <v>0</v>
      </c>
      <c r="AR225" s="41">
        <f t="shared" si="279"/>
        <v>582983619.14999998</v>
      </c>
      <c r="AS225" s="41">
        <f t="shared" si="279"/>
        <v>0</v>
      </c>
      <c r="AT225" s="41">
        <f t="shared" si="279"/>
        <v>0</v>
      </c>
      <c r="AU225" s="41">
        <f t="shared" si="279"/>
        <v>0</v>
      </c>
      <c r="AV225" s="41">
        <f t="shared" si="279"/>
        <v>0</v>
      </c>
      <c r="AW225" s="41">
        <f t="shared" si="279"/>
        <v>0</v>
      </c>
      <c r="AX225" s="41">
        <f t="shared" si="279"/>
        <v>0</v>
      </c>
      <c r="AY225" s="41">
        <f t="shared" si="279"/>
        <v>0</v>
      </c>
      <c r="AZ225" s="41">
        <f t="shared" si="279"/>
        <v>111165886.03</v>
      </c>
      <c r="BA225" s="41">
        <f t="shared" si="279"/>
        <v>81433277.853000015</v>
      </c>
      <c r="BB225" s="41">
        <f t="shared" si="279"/>
        <v>72104778.585000008</v>
      </c>
      <c r="BC225" s="41">
        <f t="shared" si="279"/>
        <v>0</v>
      </c>
      <c r="BD225" s="41">
        <f t="shared" si="279"/>
        <v>44889465.387000009</v>
      </c>
      <c r="BE225" s="41">
        <f t="shared" si="279"/>
        <v>0</v>
      </c>
      <c r="BF225" s="41">
        <f t="shared" si="279"/>
        <v>221922483.50600004</v>
      </c>
      <c r="BG225" s="41">
        <f t="shared" si="279"/>
        <v>10435888.469999999</v>
      </c>
      <c r="BH225" s="41">
        <f t="shared" si="279"/>
        <v>6247566.0600000005</v>
      </c>
      <c r="BI225" s="41">
        <f t="shared" si="279"/>
        <v>0</v>
      </c>
      <c r="BJ225" s="41">
        <f t="shared" si="279"/>
        <v>56629758.780000001</v>
      </c>
      <c r="BK225" s="41">
        <f t="shared" si="279"/>
        <v>225295611.13999999</v>
      </c>
      <c r="BL225" s="41">
        <f t="shared" si="279"/>
        <v>0</v>
      </c>
      <c r="BM225" s="41">
        <f t="shared" si="279"/>
        <v>0</v>
      </c>
      <c r="BN225" s="41">
        <f t="shared" si="279"/>
        <v>32375105.229999997</v>
      </c>
      <c r="BO225" s="41">
        <f t="shared" ref="BO225:DZ225" si="280">IF((AND(BO$192=BO$217,BO$69&lt;&gt;888888888.88))=TRUE(),BO212,0)</f>
        <v>0</v>
      </c>
      <c r="BP225" s="41">
        <f t="shared" si="280"/>
        <v>0</v>
      </c>
      <c r="BQ225" s="41">
        <f t="shared" si="280"/>
        <v>59263219.560000002</v>
      </c>
      <c r="BR225" s="41">
        <f t="shared" si="280"/>
        <v>42626177.039999999</v>
      </c>
      <c r="BS225" s="41">
        <f t="shared" si="280"/>
        <v>12374836.51</v>
      </c>
      <c r="BT225" s="41">
        <f t="shared" si="280"/>
        <v>0</v>
      </c>
      <c r="BU225" s="41">
        <f t="shared" si="280"/>
        <v>0</v>
      </c>
      <c r="BV225" s="41">
        <f t="shared" si="280"/>
        <v>0</v>
      </c>
      <c r="BW225" s="41">
        <f t="shared" si="280"/>
        <v>0</v>
      </c>
      <c r="BX225" s="41">
        <f t="shared" si="280"/>
        <v>1663230.8800000001</v>
      </c>
      <c r="BY225" s="41">
        <f t="shared" si="280"/>
        <v>5360287.62</v>
      </c>
      <c r="BZ225" s="41">
        <f t="shared" si="280"/>
        <v>0</v>
      </c>
      <c r="CA225" s="41">
        <f t="shared" si="280"/>
        <v>2733851.18</v>
      </c>
      <c r="CB225" s="41">
        <f t="shared" si="280"/>
        <v>740111555.10000002</v>
      </c>
      <c r="CC225" s="41">
        <f t="shared" si="280"/>
        <v>2614874.6199999996</v>
      </c>
      <c r="CD225" s="41">
        <f t="shared" si="280"/>
        <v>1011744.95</v>
      </c>
      <c r="CE225" s="41">
        <f t="shared" si="280"/>
        <v>2439001.81</v>
      </c>
      <c r="CF225" s="41">
        <f t="shared" si="280"/>
        <v>0</v>
      </c>
      <c r="CG225" s="41">
        <f t="shared" si="280"/>
        <v>0</v>
      </c>
      <c r="CH225" s="41">
        <f t="shared" si="280"/>
        <v>0</v>
      </c>
      <c r="CI225" s="41">
        <f t="shared" si="280"/>
        <v>0</v>
      </c>
      <c r="CJ225" s="41">
        <f t="shared" si="280"/>
        <v>0</v>
      </c>
      <c r="CK225" s="41">
        <f t="shared" si="280"/>
        <v>52846320.710000001</v>
      </c>
      <c r="CL225" s="41">
        <f t="shared" si="280"/>
        <v>13286044.680000002</v>
      </c>
      <c r="CM225" s="41">
        <f t="shared" si="280"/>
        <v>0</v>
      </c>
      <c r="CN225" s="41">
        <f t="shared" si="280"/>
        <v>275263759.25700003</v>
      </c>
      <c r="CO225" s="41">
        <f t="shared" si="280"/>
        <v>0</v>
      </c>
      <c r="CP225" s="41">
        <f t="shared" si="280"/>
        <v>10481844.01</v>
      </c>
      <c r="CQ225" s="41">
        <f t="shared" si="280"/>
        <v>0</v>
      </c>
      <c r="CR225" s="41">
        <f t="shared" si="280"/>
        <v>0</v>
      </c>
      <c r="CS225" s="41">
        <f t="shared" si="280"/>
        <v>0</v>
      </c>
      <c r="CT225" s="41">
        <f t="shared" si="280"/>
        <v>1983334.6</v>
      </c>
      <c r="CU225" s="41">
        <f t="shared" si="280"/>
        <v>3874476.45</v>
      </c>
      <c r="CV225" s="41">
        <f t="shared" si="280"/>
        <v>0</v>
      </c>
      <c r="CW225" s="41">
        <f t="shared" si="280"/>
        <v>0</v>
      </c>
      <c r="CX225" s="41">
        <f t="shared" si="280"/>
        <v>0</v>
      </c>
      <c r="CY225" s="41">
        <f t="shared" si="280"/>
        <v>0</v>
      </c>
      <c r="CZ225" s="41">
        <f t="shared" si="280"/>
        <v>0</v>
      </c>
      <c r="DA225" s="41">
        <f t="shared" si="280"/>
        <v>0</v>
      </c>
      <c r="DB225" s="41">
        <f t="shared" si="280"/>
        <v>0</v>
      </c>
      <c r="DC225" s="41">
        <f t="shared" si="280"/>
        <v>0</v>
      </c>
      <c r="DD225" s="41">
        <f t="shared" si="280"/>
        <v>2567435.25</v>
      </c>
      <c r="DE225" s="41">
        <f t="shared" si="280"/>
        <v>4442521.0500000007</v>
      </c>
      <c r="DF225" s="41">
        <f t="shared" si="280"/>
        <v>0</v>
      </c>
      <c r="DG225" s="41">
        <f t="shared" si="280"/>
        <v>0</v>
      </c>
      <c r="DH225" s="41">
        <f t="shared" si="280"/>
        <v>0</v>
      </c>
      <c r="DI225" s="41">
        <f t="shared" si="280"/>
        <v>24490570.870000001</v>
      </c>
      <c r="DJ225" s="41">
        <f t="shared" si="280"/>
        <v>0</v>
      </c>
      <c r="DK225" s="41">
        <f t="shared" si="280"/>
        <v>4903209.88</v>
      </c>
      <c r="DL225" s="41">
        <f t="shared" si="280"/>
        <v>0</v>
      </c>
      <c r="DM225" s="41">
        <f t="shared" si="280"/>
        <v>0</v>
      </c>
      <c r="DN225" s="41">
        <f t="shared" si="280"/>
        <v>0</v>
      </c>
      <c r="DO225" s="41">
        <f t="shared" si="280"/>
        <v>30608722.98</v>
      </c>
      <c r="DP225" s="41">
        <f t="shared" si="280"/>
        <v>3014821.41</v>
      </c>
      <c r="DQ225" s="41">
        <f t="shared" si="280"/>
        <v>0</v>
      </c>
      <c r="DR225" s="41">
        <f t="shared" si="280"/>
        <v>14262701.43</v>
      </c>
      <c r="DS225" s="41">
        <f t="shared" si="280"/>
        <v>0</v>
      </c>
      <c r="DT225" s="41">
        <f t="shared" si="280"/>
        <v>0</v>
      </c>
      <c r="DU225" s="41">
        <f t="shared" si="280"/>
        <v>0</v>
      </c>
      <c r="DV225" s="41">
        <f t="shared" si="280"/>
        <v>0</v>
      </c>
      <c r="DW225" s="41">
        <f t="shared" si="280"/>
        <v>0</v>
      </c>
      <c r="DX225" s="41">
        <f t="shared" si="280"/>
        <v>2940488.98</v>
      </c>
      <c r="DY225" s="41">
        <f t="shared" si="280"/>
        <v>0</v>
      </c>
      <c r="DZ225" s="41">
        <f t="shared" si="280"/>
        <v>0</v>
      </c>
      <c r="EA225" s="41">
        <f t="shared" ref="EA225:FX225" si="281">IF((AND(EA$192=EA$217,EA$69&lt;&gt;888888888.88))=TRUE(),EA212,0)</f>
        <v>6628629.2700000005</v>
      </c>
      <c r="EB225" s="41">
        <f t="shared" si="281"/>
        <v>5967801.2599999998</v>
      </c>
      <c r="EC225" s="41">
        <f t="shared" si="281"/>
        <v>0</v>
      </c>
      <c r="ED225" s="41">
        <f t="shared" si="281"/>
        <v>0</v>
      </c>
      <c r="EE225" s="41">
        <f t="shared" si="281"/>
        <v>0</v>
      </c>
      <c r="EF225" s="41">
        <f t="shared" si="281"/>
        <v>14219998.720000001</v>
      </c>
      <c r="EG225" s="41">
        <f t="shared" si="281"/>
        <v>0</v>
      </c>
      <c r="EH225" s="41">
        <f t="shared" si="281"/>
        <v>0</v>
      </c>
      <c r="EI225" s="41">
        <f t="shared" si="281"/>
        <v>0</v>
      </c>
      <c r="EJ225" s="41">
        <f t="shared" si="281"/>
        <v>89088035.669000015</v>
      </c>
      <c r="EK225" s="41">
        <f t="shared" si="281"/>
        <v>0</v>
      </c>
      <c r="EL225" s="41">
        <f t="shared" si="281"/>
        <v>4717164.1399999997</v>
      </c>
      <c r="EM225" s="41">
        <f t="shared" si="281"/>
        <v>0</v>
      </c>
      <c r="EN225" s="41">
        <f t="shared" si="281"/>
        <v>10557035.979999999</v>
      </c>
      <c r="EO225" s="41">
        <f t="shared" si="281"/>
        <v>4138800.5300000003</v>
      </c>
      <c r="EP225" s="41">
        <f t="shared" si="281"/>
        <v>0</v>
      </c>
      <c r="EQ225" s="41">
        <f t="shared" si="281"/>
        <v>0</v>
      </c>
      <c r="ER225" s="41">
        <f t="shared" si="281"/>
        <v>0</v>
      </c>
      <c r="ES225" s="41">
        <f t="shared" si="281"/>
        <v>0</v>
      </c>
      <c r="ET225" s="41">
        <f t="shared" si="281"/>
        <v>3616227.08</v>
      </c>
      <c r="EU225" s="41">
        <f t="shared" si="281"/>
        <v>6648814.5</v>
      </c>
      <c r="EV225" s="41">
        <f t="shared" si="281"/>
        <v>0</v>
      </c>
      <c r="EW225" s="41">
        <f t="shared" si="281"/>
        <v>11179131.119999999</v>
      </c>
      <c r="EX225" s="41">
        <f t="shared" si="281"/>
        <v>3258522.5599999996</v>
      </c>
      <c r="EY225" s="41">
        <f t="shared" si="281"/>
        <v>0</v>
      </c>
      <c r="EZ225" s="41">
        <f t="shared" si="281"/>
        <v>0</v>
      </c>
      <c r="FA225" s="41">
        <f t="shared" si="281"/>
        <v>0</v>
      </c>
      <c r="FB225" s="41">
        <f t="shared" si="281"/>
        <v>4183427.61</v>
      </c>
      <c r="FC225" s="41">
        <f t="shared" si="281"/>
        <v>20362896.920000002</v>
      </c>
      <c r="FD225" s="41">
        <f t="shared" si="281"/>
        <v>0</v>
      </c>
      <c r="FE225" s="41">
        <f t="shared" si="281"/>
        <v>0</v>
      </c>
      <c r="FF225" s="41">
        <f t="shared" si="281"/>
        <v>3162262.36</v>
      </c>
      <c r="FG225" s="41">
        <f t="shared" si="281"/>
        <v>0</v>
      </c>
      <c r="FH225" s="41">
        <f t="shared" si="281"/>
        <v>0</v>
      </c>
      <c r="FI225" s="41">
        <f t="shared" si="281"/>
        <v>17341900.239999998</v>
      </c>
      <c r="FJ225" s="41">
        <f t="shared" si="281"/>
        <v>0</v>
      </c>
      <c r="FK225" s="41">
        <f t="shared" si="281"/>
        <v>22533776.579999998</v>
      </c>
      <c r="FL225" s="41">
        <f t="shared" si="281"/>
        <v>61818101.330000006</v>
      </c>
      <c r="FM225" s="41">
        <f t="shared" si="281"/>
        <v>0</v>
      </c>
      <c r="FN225" s="41">
        <f t="shared" si="281"/>
        <v>0</v>
      </c>
      <c r="FO225" s="41">
        <f t="shared" si="281"/>
        <v>0</v>
      </c>
      <c r="FP225" s="41">
        <f t="shared" si="281"/>
        <v>0</v>
      </c>
      <c r="FQ225" s="41">
        <f t="shared" si="281"/>
        <v>0</v>
      </c>
      <c r="FR225" s="41">
        <f t="shared" si="281"/>
        <v>0</v>
      </c>
      <c r="FS225" s="41">
        <f t="shared" si="281"/>
        <v>0</v>
      </c>
      <c r="FT225" s="41">
        <f t="shared" si="281"/>
        <v>0</v>
      </c>
      <c r="FU225" s="41">
        <f t="shared" si="281"/>
        <v>0</v>
      </c>
      <c r="FV225" s="41">
        <f t="shared" si="281"/>
        <v>0</v>
      </c>
      <c r="FW225" s="41">
        <f t="shared" si="281"/>
        <v>0</v>
      </c>
      <c r="FX225" s="41">
        <f t="shared" si="281"/>
        <v>1216684.9400000002</v>
      </c>
      <c r="FY225" s="41"/>
      <c r="FZ225" s="55"/>
      <c r="GA225" s="55"/>
      <c r="GB225" s="55"/>
      <c r="GC225" s="55"/>
      <c r="GD225" s="55"/>
      <c r="GE225" s="9"/>
    </row>
    <row r="226" spans="1:187" x14ac:dyDescent="0.2">
      <c r="A226" s="107"/>
      <c r="B226" s="107" t="s">
        <v>766</v>
      </c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  <c r="DI226" s="41"/>
      <c r="DJ226" s="41"/>
      <c r="DK226" s="41"/>
      <c r="DL226" s="41"/>
      <c r="DM226" s="41"/>
      <c r="DN226" s="41"/>
      <c r="DO226" s="41"/>
      <c r="DP226" s="41"/>
      <c r="DQ226" s="41"/>
      <c r="DR226" s="41"/>
      <c r="DS226" s="41"/>
      <c r="DT226" s="41"/>
      <c r="DU226" s="41"/>
      <c r="DV226" s="41"/>
      <c r="DW226" s="41"/>
      <c r="DX226" s="41"/>
      <c r="DY226" s="41"/>
      <c r="DZ226" s="41"/>
      <c r="EA226" s="41"/>
      <c r="EB226" s="41"/>
      <c r="EC226" s="41"/>
      <c r="ED226" s="41"/>
      <c r="EE226" s="41"/>
      <c r="EF226" s="41"/>
      <c r="EG226" s="41"/>
      <c r="EH226" s="41"/>
      <c r="EI226" s="41"/>
      <c r="EJ226" s="41"/>
      <c r="EK226" s="41"/>
      <c r="EL226" s="41"/>
      <c r="EM226" s="41"/>
      <c r="EN226" s="41"/>
      <c r="EO226" s="41"/>
      <c r="EP226" s="41"/>
      <c r="EQ226" s="41"/>
      <c r="ER226" s="41"/>
      <c r="ES226" s="41"/>
      <c r="ET226" s="41"/>
      <c r="EU226" s="41"/>
      <c r="EV226" s="41"/>
      <c r="EW226" s="41"/>
      <c r="EX226" s="41"/>
      <c r="EY226" s="41"/>
      <c r="EZ226" s="41"/>
      <c r="FA226" s="41"/>
      <c r="FB226" s="41"/>
      <c r="FC226" s="41"/>
      <c r="FD226" s="41"/>
      <c r="FE226" s="41"/>
      <c r="FF226" s="41"/>
      <c r="FG226" s="41"/>
      <c r="FH226" s="41"/>
      <c r="FI226" s="41"/>
      <c r="FJ226" s="41"/>
      <c r="FK226" s="41"/>
      <c r="FL226" s="41"/>
      <c r="FM226" s="41"/>
      <c r="FN226" s="41"/>
      <c r="FO226" s="41"/>
      <c r="FP226" s="41"/>
      <c r="FQ226" s="41"/>
      <c r="FR226" s="41"/>
      <c r="FS226" s="41"/>
      <c r="FT226" s="41"/>
      <c r="FU226" s="41"/>
      <c r="FV226" s="41"/>
      <c r="FW226" s="41"/>
      <c r="FX226" s="41"/>
      <c r="FY226" s="41"/>
      <c r="FZ226" s="55"/>
      <c r="GA226" s="55"/>
      <c r="GB226" s="55"/>
      <c r="GC226" s="55"/>
      <c r="GD226" s="55"/>
      <c r="GE226" s="9"/>
    </row>
    <row r="227" spans="1:187" x14ac:dyDescent="0.2">
      <c r="A227" s="8" t="s">
        <v>767</v>
      </c>
      <c r="B227" s="13" t="s">
        <v>768</v>
      </c>
      <c r="C227" s="41">
        <f>IF(C192=C217,C192,0)</f>
        <v>80398850.069999993</v>
      </c>
      <c r="D227" s="41">
        <f t="shared" ref="D227:BO227" si="282">IF(D192=D217,D192,0)</f>
        <v>380333254.70999998</v>
      </c>
      <c r="E227" s="41">
        <f t="shared" si="282"/>
        <v>0</v>
      </c>
      <c r="F227" s="41">
        <f t="shared" si="282"/>
        <v>172094226.03999999</v>
      </c>
      <c r="G227" s="41">
        <f t="shared" si="282"/>
        <v>10239907.869999999</v>
      </c>
      <c r="H227" s="41">
        <f t="shared" si="282"/>
        <v>0</v>
      </c>
      <c r="I227" s="41">
        <f t="shared" si="282"/>
        <v>0</v>
      </c>
      <c r="J227" s="41">
        <f t="shared" si="282"/>
        <v>21638133.640000001</v>
      </c>
      <c r="K227" s="41">
        <f t="shared" si="282"/>
        <v>3524255.77</v>
      </c>
      <c r="L227" s="41">
        <f t="shared" si="282"/>
        <v>24797933.57</v>
      </c>
      <c r="M227" s="41">
        <f t="shared" si="282"/>
        <v>0</v>
      </c>
      <c r="N227" s="41">
        <f t="shared" si="282"/>
        <v>496073292.70999998</v>
      </c>
      <c r="O227" s="41">
        <f t="shared" si="282"/>
        <v>130116902.48999999</v>
      </c>
      <c r="P227" s="41">
        <f t="shared" si="282"/>
        <v>0</v>
      </c>
      <c r="Q227" s="41">
        <f t="shared" si="282"/>
        <v>386884404.62</v>
      </c>
      <c r="R227" s="41">
        <f t="shared" si="282"/>
        <v>18871585.870000001</v>
      </c>
      <c r="S227" s="41">
        <f t="shared" si="282"/>
        <v>15837141.18</v>
      </c>
      <c r="T227" s="41">
        <f t="shared" si="282"/>
        <v>0</v>
      </c>
      <c r="U227" s="41">
        <f t="shared" si="282"/>
        <v>0</v>
      </c>
      <c r="V227" s="41">
        <f t="shared" si="282"/>
        <v>0</v>
      </c>
      <c r="W227" s="41">
        <f t="shared" si="282"/>
        <v>0</v>
      </c>
      <c r="X227" s="41">
        <f t="shared" si="282"/>
        <v>0</v>
      </c>
      <c r="Y227" s="41">
        <f t="shared" si="282"/>
        <v>0</v>
      </c>
      <c r="Z227" s="41">
        <f t="shared" si="282"/>
        <v>0</v>
      </c>
      <c r="AA227" s="41">
        <f t="shared" si="282"/>
        <v>278481731.77999997</v>
      </c>
      <c r="AB227" s="41">
        <f t="shared" si="282"/>
        <v>0</v>
      </c>
      <c r="AC227" s="41">
        <f t="shared" si="282"/>
        <v>0</v>
      </c>
      <c r="AD227" s="41">
        <f t="shared" si="282"/>
        <v>12386945.82</v>
      </c>
      <c r="AE227" s="41">
        <f t="shared" si="282"/>
        <v>0</v>
      </c>
      <c r="AF227" s="41">
        <f t="shared" si="282"/>
        <v>0</v>
      </c>
      <c r="AG227" s="41">
        <f t="shared" si="282"/>
        <v>0</v>
      </c>
      <c r="AH227" s="41">
        <f t="shared" si="282"/>
        <v>0</v>
      </c>
      <c r="AI227" s="41">
        <f t="shared" si="282"/>
        <v>0</v>
      </c>
      <c r="AJ227" s="41">
        <f t="shared" si="282"/>
        <v>2704327.23</v>
      </c>
      <c r="AK227" s="41">
        <f t="shared" si="282"/>
        <v>0</v>
      </c>
      <c r="AL227" s="41">
        <f t="shared" si="282"/>
        <v>0</v>
      </c>
      <c r="AM227" s="41">
        <f t="shared" si="282"/>
        <v>0</v>
      </c>
      <c r="AN227" s="41">
        <f t="shared" si="282"/>
        <v>0</v>
      </c>
      <c r="AO227" s="41">
        <f t="shared" si="282"/>
        <v>42445126</v>
      </c>
      <c r="AP227" s="41">
        <f t="shared" si="282"/>
        <v>0</v>
      </c>
      <c r="AQ227" s="41">
        <f t="shared" si="282"/>
        <v>0</v>
      </c>
      <c r="AR227" s="41">
        <f t="shared" si="282"/>
        <v>582629535.14999998</v>
      </c>
      <c r="AS227" s="41">
        <f t="shared" si="282"/>
        <v>0</v>
      </c>
      <c r="AT227" s="41">
        <f t="shared" si="282"/>
        <v>0</v>
      </c>
      <c r="AU227" s="41">
        <f t="shared" si="282"/>
        <v>0</v>
      </c>
      <c r="AV227" s="41">
        <f t="shared" si="282"/>
        <v>0</v>
      </c>
      <c r="AW227" s="41">
        <f t="shared" si="282"/>
        <v>0</v>
      </c>
      <c r="AX227" s="41">
        <f t="shared" si="282"/>
        <v>0</v>
      </c>
      <c r="AY227" s="41">
        <f t="shared" si="282"/>
        <v>0</v>
      </c>
      <c r="AZ227" s="41">
        <f t="shared" si="282"/>
        <v>109762128.13</v>
      </c>
      <c r="BA227" s="41">
        <f t="shared" si="282"/>
        <v>81407354.200000003</v>
      </c>
      <c r="BB227" s="41">
        <f t="shared" si="282"/>
        <v>72043808.909999996</v>
      </c>
      <c r="BC227" s="41">
        <f t="shared" si="282"/>
        <v>0</v>
      </c>
      <c r="BD227" s="41">
        <f t="shared" si="282"/>
        <v>44881374.259999998</v>
      </c>
      <c r="BE227" s="41">
        <f t="shared" si="282"/>
        <v>0</v>
      </c>
      <c r="BF227" s="41">
        <f t="shared" si="282"/>
        <v>221889259.97</v>
      </c>
      <c r="BG227" s="41">
        <f t="shared" si="282"/>
        <v>10394494.83</v>
      </c>
      <c r="BH227" s="41">
        <f t="shared" si="282"/>
        <v>6223937.7300000004</v>
      </c>
      <c r="BI227" s="41">
        <f t="shared" si="282"/>
        <v>0</v>
      </c>
      <c r="BJ227" s="41">
        <f t="shared" si="282"/>
        <v>56576874.07</v>
      </c>
      <c r="BK227" s="41">
        <f t="shared" si="282"/>
        <v>224411873.44999999</v>
      </c>
      <c r="BL227" s="41">
        <f t="shared" si="282"/>
        <v>0</v>
      </c>
      <c r="BM227" s="41">
        <f t="shared" si="282"/>
        <v>0</v>
      </c>
      <c r="BN227" s="41">
        <f t="shared" si="282"/>
        <v>32326810.989999998</v>
      </c>
      <c r="BO227" s="41">
        <f t="shared" si="282"/>
        <v>0</v>
      </c>
      <c r="BP227" s="41">
        <f t="shared" ref="BP227:EA227" si="283">IF(BP192=BP217,BP192,0)</f>
        <v>0</v>
      </c>
      <c r="BQ227" s="41">
        <f t="shared" si="283"/>
        <v>59231114.159999996</v>
      </c>
      <c r="BR227" s="41">
        <f t="shared" si="283"/>
        <v>42618678.289999999</v>
      </c>
      <c r="BS227" s="41">
        <f t="shared" si="283"/>
        <v>12296993.470000001</v>
      </c>
      <c r="BT227" s="41">
        <f t="shared" si="283"/>
        <v>0</v>
      </c>
      <c r="BU227" s="41">
        <f t="shared" si="283"/>
        <v>0</v>
      </c>
      <c r="BV227" s="41">
        <f t="shared" si="283"/>
        <v>0</v>
      </c>
      <c r="BW227" s="41">
        <f t="shared" si="283"/>
        <v>0</v>
      </c>
      <c r="BX227" s="41">
        <f t="shared" si="283"/>
        <v>1653730.74</v>
      </c>
      <c r="BY227" s="41">
        <f t="shared" si="283"/>
        <v>5332178.6900000004</v>
      </c>
      <c r="BZ227" s="41">
        <f t="shared" si="283"/>
        <v>0</v>
      </c>
      <c r="CA227" s="41">
        <f t="shared" si="283"/>
        <v>2728161.15</v>
      </c>
      <c r="CB227" s="41">
        <f t="shared" si="283"/>
        <v>739045366.42999995</v>
      </c>
      <c r="CC227" s="41">
        <f t="shared" si="283"/>
        <v>2590220.79</v>
      </c>
      <c r="CD227" s="41">
        <f t="shared" si="283"/>
        <v>994094.88</v>
      </c>
      <c r="CE227" s="41">
        <f t="shared" si="283"/>
        <v>2434168.41</v>
      </c>
      <c r="CF227" s="41">
        <f t="shared" si="283"/>
        <v>0</v>
      </c>
      <c r="CG227" s="41">
        <f t="shared" si="283"/>
        <v>0</v>
      </c>
      <c r="CH227" s="41">
        <f t="shared" si="283"/>
        <v>0</v>
      </c>
      <c r="CI227" s="41">
        <f t="shared" si="283"/>
        <v>0</v>
      </c>
      <c r="CJ227" s="41">
        <f t="shared" si="283"/>
        <v>0</v>
      </c>
      <c r="CK227" s="41">
        <f t="shared" si="283"/>
        <v>52581280.189999998</v>
      </c>
      <c r="CL227" s="41">
        <f t="shared" si="283"/>
        <v>13271327.699999999</v>
      </c>
      <c r="CM227" s="41">
        <f t="shared" si="283"/>
        <v>0</v>
      </c>
      <c r="CN227" s="41">
        <f t="shared" si="283"/>
        <v>275194086.39999998</v>
      </c>
      <c r="CO227" s="41">
        <f t="shared" si="283"/>
        <v>0</v>
      </c>
      <c r="CP227" s="41">
        <f t="shared" si="283"/>
        <v>10417627.050000001</v>
      </c>
      <c r="CQ227" s="41">
        <f t="shared" si="283"/>
        <v>0</v>
      </c>
      <c r="CR227" s="41">
        <f t="shared" si="283"/>
        <v>0</v>
      </c>
      <c r="CS227" s="41">
        <f t="shared" si="283"/>
        <v>0</v>
      </c>
      <c r="CT227" s="41">
        <f t="shared" si="283"/>
        <v>1983274.75</v>
      </c>
      <c r="CU227" s="41">
        <f t="shared" si="283"/>
        <v>3808518.09</v>
      </c>
      <c r="CV227" s="41">
        <f t="shared" si="283"/>
        <v>0</v>
      </c>
      <c r="CW227" s="41">
        <f t="shared" si="283"/>
        <v>0</v>
      </c>
      <c r="CX227" s="41">
        <f t="shared" si="283"/>
        <v>0</v>
      </c>
      <c r="CY227" s="41">
        <f t="shared" si="283"/>
        <v>0</v>
      </c>
      <c r="CZ227" s="41">
        <f t="shared" si="283"/>
        <v>0</v>
      </c>
      <c r="DA227" s="41">
        <f t="shared" si="283"/>
        <v>0</v>
      </c>
      <c r="DB227" s="41">
        <f t="shared" si="283"/>
        <v>0</v>
      </c>
      <c r="DC227" s="41">
        <f t="shared" si="283"/>
        <v>0</v>
      </c>
      <c r="DD227" s="41">
        <f t="shared" si="283"/>
        <v>2555625.62</v>
      </c>
      <c r="DE227" s="41">
        <f t="shared" si="283"/>
        <v>4433771.84</v>
      </c>
      <c r="DF227" s="41">
        <f t="shared" si="283"/>
        <v>0</v>
      </c>
      <c r="DG227" s="41">
        <f t="shared" si="283"/>
        <v>0</v>
      </c>
      <c r="DH227" s="41">
        <f t="shared" si="283"/>
        <v>0</v>
      </c>
      <c r="DI227" s="41">
        <f t="shared" si="283"/>
        <v>24467526.219999999</v>
      </c>
      <c r="DJ227" s="41">
        <f t="shared" si="283"/>
        <v>0</v>
      </c>
      <c r="DK227" s="41">
        <f t="shared" si="283"/>
        <v>4897325.75</v>
      </c>
      <c r="DL227" s="41">
        <f t="shared" si="283"/>
        <v>0</v>
      </c>
      <c r="DM227" s="41">
        <f t="shared" si="283"/>
        <v>0</v>
      </c>
      <c r="DN227" s="41">
        <f t="shared" si="283"/>
        <v>0</v>
      </c>
      <c r="DO227" s="41">
        <f t="shared" si="283"/>
        <v>30581413.949999999</v>
      </c>
      <c r="DP227" s="41">
        <f t="shared" si="283"/>
        <v>3010195.74</v>
      </c>
      <c r="DQ227" s="41">
        <f t="shared" si="283"/>
        <v>0</v>
      </c>
      <c r="DR227" s="41">
        <f t="shared" si="283"/>
        <v>14096473.460000001</v>
      </c>
      <c r="DS227" s="41">
        <f t="shared" si="283"/>
        <v>0</v>
      </c>
      <c r="DT227" s="41">
        <f t="shared" si="283"/>
        <v>0</v>
      </c>
      <c r="DU227" s="41">
        <f t="shared" si="283"/>
        <v>0</v>
      </c>
      <c r="DV227" s="41">
        <f t="shared" si="283"/>
        <v>0</v>
      </c>
      <c r="DW227" s="41">
        <f t="shared" si="283"/>
        <v>0</v>
      </c>
      <c r="DX227" s="41">
        <f t="shared" si="283"/>
        <v>2933789.38</v>
      </c>
      <c r="DY227" s="41">
        <f t="shared" si="283"/>
        <v>0</v>
      </c>
      <c r="DZ227" s="41">
        <f t="shared" si="283"/>
        <v>0</v>
      </c>
      <c r="EA227" s="41">
        <f t="shared" si="283"/>
        <v>6603456.4900000002</v>
      </c>
      <c r="EB227" s="41">
        <f t="shared" ref="EB227:FX227" si="284">IF(EB192=EB217,EB192,0)</f>
        <v>5892205.8399999999</v>
      </c>
      <c r="EC227" s="41">
        <f t="shared" si="284"/>
        <v>0</v>
      </c>
      <c r="ED227" s="41">
        <f t="shared" si="284"/>
        <v>0</v>
      </c>
      <c r="EE227" s="41">
        <f t="shared" si="284"/>
        <v>0</v>
      </c>
      <c r="EF227" s="41">
        <f t="shared" si="284"/>
        <v>14093155.060000001</v>
      </c>
      <c r="EG227" s="41">
        <f t="shared" si="284"/>
        <v>0</v>
      </c>
      <c r="EH227" s="41">
        <f t="shared" si="284"/>
        <v>0</v>
      </c>
      <c r="EI227" s="41">
        <f t="shared" si="284"/>
        <v>0</v>
      </c>
      <c r="EJ227" s="41">
        <f t="shared" si="284"/>
        <v>88999705.469999999</v>
      </c>
      <c r="EK227" s="41">
        <f t="shared" si="284"/>
        <v>0</v>
      </c>
      <c r="EL227" s="41">
        <f t="shared" si="284"/>
        <v>4700809.17</v>
      </c>
      <c r="EM227" s="41">
        <f t="shared" si="284"/>
        <v>0</v>
      </c>
      <c r="EN227" s="41">
        <f t="shared" si="284"/>
        <v>10464798.91</v>
      </c>
      <c r="EO227" s="41">
        <f t="shared" si="284"/>
        <v>4107595.17</v>
      </c>
      <c r="EP227" s="41">
        <f t="shared" si="284"/>
        <v>0</v>
      </c>
      <c r="EQ227" s="41">
        <f t="shared" si="284"/>
        <v>0</v>
      </c>
      <c r="ER227" s="41">
        <f t="shared" si="284"/>
        <v>0</v>
      </c>
      <c r="ES227" s="41">
        <f t="shared" si="284"/>
        <v>0</v>
      </c>
      <c r="ET227" s="41">
        <f t="shared" si="284"/>
        <v>3601628.24</v>
      </c>
      <c r="EU227" s="41">
        <f t="shared" si="284"/>
        <v>6588912.7599999998</v>
      </c>
      <c r="EV227" s="41">
        <f t="shared" si="284"/>
        <v>0</v>
      </c>
      <c r="EW227" s="41">
        <f t="shared" si="284"/>
        <v>11170871.9</v>
      </c>
      <c r="EX227" s="41">
        <f t="shared" si="284"/>
        <v>3173310.03</v>
      </c>
      <c r="EY227" s="41">
        <f t="shared" si="284"/>
        <v>0</v>
      </c>
      <c r="EZ227" s="41">
        <f t="shared" si="284"/>
        <v>0</v>
      </c>
      <c r="FA227" s="41">
        <f t="shared" si="284"/>
        <v>0</v>
      </c>
      <c r="FB227" s="41">
        <f t="shared" si="284"/>
        <v>4149955.57</v>
      </c>
      <c r="FC227" s="41">
        <f t="shared" si="284"/>
        <v>20325082.48</v>
      </c>
      <c r="FD227" s="41">
        <f t="shared" si="284"/>
        <v>0</v>
      </c>
      <c r="FE227" s="41">
        <f t="shared" si="284"/>
        <v>0</v>
      </c>
      <c r="FF227" s="41">
        <f t="shared" si="284"/>
        <v>3145369.09</v>
      </c>
      <c r="FG227" s="41">
        <f t="shared" si="284"/>
        <v>0</v>
      </c>
      <c r="FH227" s="41">
        <f t="shared" si="284"/>
        <v>0</v>
      </c>
      <c r="FI227" s="41">
        <f t="shared" si="284"/>
        <v>17143096.920000002</v>
      </c>
      <c r="FJ227" s="41">
        <f t="shared" si="284"/>
        <v>0</v>
      </c>
      <c r="FK227" s="41">
        <f t="shared" si="284"/>
        <v>22387764.379999999</v>
      </c>
      <c r="FL227" s="41">
        <f t="shared" si="284"/>
        <v>61706536.289999999</v>
      </c>
      <c r="FM227" s="41">
        <f t="shared" si="284"/>
        <v>0</v>
      </c>
      <c r="FN227" s="41">
        <f t="shared" si="284"/>
        <v>0</v>
      </c>
      <c r="FO227" s="41">
        <f t="shared" si="284"/>
        <v>0</v>
      </c>
      <c r="FP227" s="41">
        <f t="shared" si="284"/>
        <v>0</v>
      </c>
      <c r="FQ227" s="41">
        <f t="shared" si="284"/>
        <v>0</v>
      </c>
      <c r="FR227" s="41">
        <f t="shared" si="284"/>
        <v>0</v>
      </c>
      <c r="FS227" s="41">
        <f t="shared" si="284"/>
        <v>0</v>
      </c>
      <c r="FT227" s="41">
        <f t="shared" si="284"/>
        <v>0</v>
      </c>
      <c r="FU227" s="41">
        <f t="shared" si="284"/>
        <v>0</v>
      </c>
      <c r="FV227" s="41">
        <f t="shared" si="284"/>
        <v>0</v>
      </c>
      <c r="FW227" s="41">
        <f t="shared" si="284"/>
        <v>0</v>
      </c>
      <c r="FX227" s="41">
        <f t="shared" si="284"/>
        <v>1193905.58</v>
      </c>
      <c r="FY227" s="41"/>
      <c r="FZ227" s="55"/>
      <c r="GA227" s="9"/>
      <c r="GB227" s="9"/>
      <c r="GC227" s="55"/>
      <c r="GD227" s="55"/>
      <c r="GE227" s="9"/>
    </row>
    <row r="228" spans="1:187" x14ac:dyDescent="0.2">
      <c r="A228" s="8" t="s">
        <v>769</v>
      </c>
      <c r="B228" s="13" t="s">
        <v>770</v>
      </c>
      <c r="C228" s="41">
        <f t="shared" ref="C228:BN228" si="285">IF(C192=C217,C64,0)</f>
        <v>999999999</v>
      </c>
      <c r="D228" s="41">
        <f t="shared" si="285"/>
        <v>999999999</v>
      </c>
      <c r="E228" s="41">
        <f t="shared" si="285"/>
        <v>0</v>
      </c>
      <c r="F228" s="41">
        <f t="shared" si="285"/>
        <v>999999999</v>
      </c>
      <c r="G228" s="41">
        <f t="shared" si="285"/>
        <v>999999999</v>
      </c>
      <c r="H228" s="41">
        <f t="shared" si="285"/>
        <v>0</v>
      </c>
      <c r="I228" s="41">
        <f t="shared" si="285"/>
        <v>0</v>
      </c>
      <c r="J228" s="41">
        <f t="shared" si="285"/>
        <v>999999999</v>
      </c>
      <c r="K228" s="41">
        <f t="shared" si="285"/>
        <v>999999999</v>
      </c>
      <c r="L228" s="41">
        <f t="shared" si="285"/>
        <v>999999999</v>
      </c>
      <c r="M228" s="41">
        <f t="shared" si="285"/>
        <v>0</v>
      </c>
      <c r="N228" s="41">
        <f t="shared" si="285"/>
        <v>999999999</v>
      </c>
      <c r="O228" s="41">
        <f t="shared" si="285"/>
        <v>999999999</v>
      </c>
      <c r="P228" s="41">
        <f t="shared" si="285"/>
        <v>0</v>
      </c>
      <c r="Q228" s="41">
        <f t="shared" si="285"/>
        <v>999999999</v>
      </c>
      <c r="R228" s="41">
        <f t="shared" si="285"/>
        <v>999999999</v>
      </c>
      <c r="S228" s="41">
        <f t="shared" si="285"/>
        <v>999999999</v>
      </c>
      <c r="T228" s="41">
        <f t="shared" si="285"/>
        <v>0</v>
      </c>
      <c r="U228" s="41">
        <f t="shared" si="285"/>
        <v>0</v>
      </c>
      <c r="V228" s="41">
        <f t="shared" si="285"/>
        <v>0</v>
      </c>
      <c r="W228" s="41">
        <f t="shared" si="285"/>
        <v>0</v>
      </c>
      <c r="X228" s="41">
        <f t="shared" si="285"/>
        <v>0</v>
      </c>
      <c r="Y228" s="41">
        <f t="shared" si="285"/>
        <v>0</v>
      </c>
      <c r="Z228" s="41">
        <f t="shared" si="285"/>
        <v>0</v>
      </c>
      <c r="AA228" s="41">
        <f t="shared" si="285"/>
        <v>999999999</v>
      </c>
      <c r="AB228" s="41">
        <f t="shared" si="285"/>
        <v>0</v>
      </c>
      <c r="AC228" s="41">
        <f t="shared" si="285"/>
        <v>0</v>
      </c>
      <c r="AD228" s="41">
        <f t="shared" si="285"/>
        <v>999999999</v>
      </c>
      <c r="AE228" s="41">
        <f t="shared" si="285"/>
        <v>0</v>
      </c>
      <c r="AF228" s="41">
        <f t="shared" si="285"/>
        <v>0</v>
      </c>
      <c r="AG228" s="41">
        <f t="shared" si="285"/>
        <v>0</v>
      </c>
      <c r="AH228" s="41">
        <f t="shared" si="285"/>
        <v>0</v>
      </c>
      <c r="AI228" s="41">
        <f t="shared" si="285"/>
        <v>0</v>
      </c>
      <c r="AJ228" s="41">
        <f t="shared" si="285"/>
        <v>999999999</v>
      </c>
      <c r="AK228" s="41">
        <f t="shared" si="285"/>
        <v>0</v>
      </c>
      <c r="AL228" s="41">
        <f t="shared" si="285"/>
        <v>0</v>
      </c>
      <c r="AM228" s="41">
        <f t="shared" si="285"/>
        <v>0</v>
      </c>
      <c r="AN228" s="41">
        <f t="shared" si="285"/>
        <v>0</v>
      </c>
      <c r="AO228" s="41">
        <f t="shared" si="285"/>
        <v>999999999</v>
      </c>
      <c r="AP228" s="41">
        <f t="shared" si="285"/>
        <v>0</v>
      </c>
      <c r="AQ228" s="41">
        <f t="shared" si="285"/>
        <v>0</v>
      </c>
      <c r="AR228" s="41">
        <f t="shared" si="285"/>
        <v>999999999</v>
      </c>
      <c r="AS228" s="41">
        <f t="shared" si="285"/>
        <v>0</v>
      </c>
      <c r="AT228" s="41">
        <f t="shared" si="285"/>
        <v>0</v>
      </c>
      <c r="AU228" s="41">
        <f t="shared" si="285"/>
        <v>0</v>
      </c>
      <c r="AV228" s="41">
        <f t="shared" si="285"/>
        <v>0</v>
      </c>
      <c r="AW228" s="41">
        <f t="shared" si="285"/>
        <v>0</v>
      </c>
      <c r="AX228" s="41">
        <f t="shared" si="285"/>
        <v>0</v>
      </c>
      <c r="AY228" s="41">
        <f t="shared" si="285"/>
        <v>0</v>
      </c>
      <c r="AZ228" s="41">
        <f t="shared" si="285"/>
        <v>999999999</v>
      </c>
      <c r="BA228" s="41">
        <f t="shared" si="285"/>
        <v>999999999</v>
      </c>
      <c r="BB228" s="41">
        <f t="shared" si="285"/>
        <v>999999999</v>
      </c>
      <c r="BC228" s="41">
        <f t="shared" si="285"/>
        <v>0</v>
      </c>
      <c r="BD228" s="41">
        <f t="shared" si="285"/>
        <v>999999999</v>
      </c>
      <c r="BE228" s="41">
        <f t="shared" si="285"/>
        <v>0</v>
      </c>
      <c r="BF228" s="41">
        <f t="shared" si="285"/>
        <v>999999999</v>
      </c>
      <c r="BG228" s="41">
        <f t="shared" si="285"/>
        <v>999999999</v>
      </c>
      <c r="BH228" s="41">
        <f t="shared" si="285"/>
        <v>999999999</v>
      </c>
      <c r="BI228" s="41">
        <f t="shared" si="285"/>
        <v>0</v>
      </c>
      <c r="BJ228" s="41">
        <f t="shared" si="285"/>
        <v>999999999</v>
      </c>
      <c r="BK228" s="41">
        <f t="shared" si="285"/>
        <v>999999999</v>
      </c>
      <c r="BL228" s="41">
        <f t="shared" si="285"/>
        <v>0</v>
      </c>
      <c r="BM228" s="41">
        <f t="shared" si="285"/>
        <v>0</v>
      </c>
      <c r="BN228" s="41">
        <f t="shared" si="285"/>
        <v>999999999</v>
      </c>
      <c r="BO228" s="41">
        <f t="shared" ref="BO228:DZ228" si="286">IF(BO192=BO217,BO64,0)</f>
        <v>0</v>
      </c>
      <c r="BP228" s="41">
        <f t="shared" si="286"/>
        <v>0</v>
      </c>
      <c r="BQ228" s="41">
        <f t="shared" si="286"/>
        <v>999999999</v>
      </c>
      <c r="BR228" s="41">
        <f t="shared" si="286"/>
        <v>999999999</v>
      </c>
      <c r="BS228" s="41">
        <f t="shared" si="286"/>
        <v>999999999</v>
      </c>
      <c r="BT228" s="41">
        <f t="shared" si="286"/>
        <v>0</v>
      </c>
      <c r="BU228" s="41">
        <f t="shared" si="286"/>
        <v>0</v>
      </c>
      <c r="BV228" s="41">
        <f t="shared" si="286"/>
        <v>0</v>
      </c>
      <c r="BW228" s="41">
        <f t="shared" si="286"/>
        <v>0</v>
      </c>
      <c r="BX228" s="41">
        <f t="shared" si="286"/>
        <v>999999999</v>
      </c>
      <c r="BY228" s="41">
        <f t="shared" si="286"/>
        <v>999999999</v>
      </c>
      <c r="BZ228" s="41">
        <f t="shared" si="286"/>
        <v>0</v>
      </c>
      <c r="CA228" s="41">
        <f t="shared" si="286"/>
        <v>999999999</v>
      </c>
      <c r="CB228" s="41">
        <f t="shared" si="286"/>
        <v>999999999</v>
      </c>
      <c r="CC228" s="41">
        <f t="shared" si="286"/>
        <v>999999999</v>
      </c>
      <c r="CD228" s="41">
        <f t="shared" si="286"/>
        <v>999999999</v>
      </c>
      <c r="CE228" s="41">
        <f t="shared" si="286"/>
        <v>999999999</v>
      </c>
      <c r="CF228" s="41">
        <f t="shared" si="286"/>
        <v>0</v>
      </c>
      <c r="CG228" s="41">
        <f t="shared" si="286"/>
        <v>0</v>
      </c>
      <c r="CH228" s="41">
        <f t="shared" si="286"/>
        <v>0</v>
      </c>
      <c r="CI228" s="41">
        <f t="shared" si="286"/>
        <v>0</v>
      </c>
      <c r="CJ228" s="41">
        <f t="shared" si="286"/>
        <v>0</v>
      </c>
      <c r="CK228" s="41">
        <f t="shared" si="286"/>
        <v>999999999</v>
      </c>
      <c r="CL228" s="41">
        <f t="shared" si="286"/>
        <v>999999999</v>
      </c>
      <c r="CM228" s="41">
        <f t="shared" si="286"/>
        <v>0</v>
      </c>
      <c r="CN228" s="41">
        <f t="shared" si="286"/>
        <v>999999999</v>
      </c>
      <c r="CO228" s="41">
        <f t="shared" si="286"/>
        <v>0</v>
      </c>
      <c r="CP228" s="41">
        <f t="shared" si="286"/>
        <v>999999999</v>
      </c>
      <c r="CQ228" s="41">
        <f t="shared" si="286"/>
        <v>0</v>
      </c>
      <c r="CR228" s="41">
        <f t="shared" si="286"/>
        <v>0</v>
      </c>
      <c r="CS228" s="41">
        <f t="shared" si="286"/>
        <v>0</v>
      </c>
      <c r="CT228" s="41">
        <f t="shared" si="286"/>
        <v>999999999</v>
      </c>
      <c r="CU228" s="41">
        <f t="shared" si="286"/>
        <v>999999999</v>
      </c>
      <c r="CV228" s="41">
        <f t="shared" si="286"/>
        <v>0</v>
      </c>
      <c r="CW228" s="41">
        <f t="shared" si="286"/>
        <v>0</v>
      </c>
      <c r="CX228" s="41">
        <f t="shared" si="286"/>
        <v>0</v>
      </c>
      <c r="CY228" s="41">
        <f t="shared" si="286"/>
        <v>0</v>
      </c>
      <c r="CZ228" s="41">
        <f t="shared" si="286"/>
        <v>0</v>
      </c>
      <c r="DA228" s="41">
        <f t="shared" si="286"/>
        <v>0</v>
      </c>
      <c r="DB228" s="41">
        <f t="shared" si="286"/>
        <v>0</v>
      </c>
      <c r="DC228" s="41">
        <f t="shared" si="286"/>
        <v>0</v>
      </c>
      <c r="DD228" s="41">
        <f t="shared" si="286"/>
        <v>999999999</v>
      </c>
      <c r="DE228" s="41">
        <f t="shared" si="286"/>
        <v>999999999</v>
      </c>
      <c r="DF228" s="41">
        <f t="shared" si="286"/>
        <v>0</v>
      </c>
      <c r="DG228" s="41">
        <f t="shared" si="286"/>
        <v>0</v>
      </c>
      <c r="DH228" s="41">
        <f t="shared" si="286"/>
        <v>0</v>
      </c>
      <c r="DI228" s="41">
        <f t="shared" si="286"/>
        <v>999999999</v>
      </c>
      <c r="DJ228" s="41">
        <f t="shared" si="286"/>
        <v>0</v>
      </c>
      <c r="DK228" s="41">
        <f t="shared" si="286"/>
        <v>999999999</v>
      </c>
      <c r="DL228" s="41">
        <f t="shared" si="286"/>
        <v>0</v>
      </c>
      <c r="DM228" s="41">
        <f t="shared" si="286"/>
        <v>0</v>
      </c>
      <c r="DN228" s="41">
        <f t="shared" si="286"/>
        <v>0</v>
      </c>
      <c r="DO228" s="41">
        <f t="shared" si="286"/>
        <v>999999999</v>
      </c>
      <c r="DP228" s="41">
        <f t="shared" si="286"/>
        <v>999999999</v>
      </c>
      <c r="DQ228" s="41">
        <f t="shared" si="286"/>
        <v>0</v>
      </c>
      <c r="DR228" s="41">
        <f t="shared" si="286"/>
        <v>999999999</v>
      </c>
      <c r="DS228" s="41">
        <f t="shared" si="286"/>
        <v>0</v>
      </c>
      <c r="DT228" s="41">
        <f t="shared" si="286"/>
        <v>0</v>
      </c>
      <c r="DU228" s="41">
        <f t="shared" si="286"/>
        <v>0</v>
      </c>
      <c r="DV228" s="41">
        <f t="shared" si="286"/>
        <v>0</v>
      </c>
      <c r="DW228" s="41">
        <f t="shared" si="286"/>
        <v>0</v>
      </c>
      <c r="DX228" s="41">
        <f t="shared" si="286"/>
        <v>999999999</v>
      </c>
      <c r="DY228" s="41">
        <f t="shared" si="286"/>
        <v>0</v>
      </c>
      <c r="DZ228" s="41">
        <f t="shared" si="286"/>
        <v>0</v>
      </c>
      <c r="EA228" s="41">
        <f t="shared" ref="EA228:FX228" si="287">IF(EA192=EA217,EA64,0)</f>
        <v>999999999</v>
      </c>
      <c r="EB228" s="41">
        <f t="shared" si="287"/>
        <v>999999999</v>
      </c>
      <c r="EC228" s="41">
        <f t="shared" si="287"/>
        <v>0</v>
      </c>
      <c r="ED228" s="41">
        <f t="shared" si="287"/>
        <v>0</v>
      </c>
      <c r="EE228" s="41">
        <f t="shared" si="287"/>
        <v>0</v>
      </c>
      <c r="EF228" s="41">
        <f t="shared" si="287"/>
        <v>999999999</v>
      </c>
      <c r="EG228" s="41">
        <f t="shared" si="287"/>
        <v>0</v>
      </c>
      <c r="EH228" s="41">
        <f t="shared" si="287"/>
        <v>0</v>
      </c>
      <c r="EI228" s="41">
        <f t="shared" si="287"/>
        <v>0</v>
      </c>
      <c r="EJ228" s="41">
        <f t="shared" si="287"/>
        <v>999999999</v>
      </c>
      <c r="EK228" s="41">
        <f t="shared" si="287"/>
        <v>0</v>
      </c>
      <c r="EL228" s="41">
        <f t="shared" si="287"/>
        <v>999999999</v>
      </c>
      <c r="EM228" s="41">
        <f t="shared" si="287"/>
        <v>0</v>
      </c>
      <c r="EN228" s="41">
        <f t="shared" si="287"/>
        <v>999999999</v>
      </c>
      <c r="EO228" s="41">
        <f t="shared" si="287"/>
        <v>999999999</v>
      </c>
      <c r="EP228" s="41">
        <f t="shared" si="287"/>
        <v>0</v>
      </c>
      <c r="EQ228" s="41">
        <f t="shared" si="287"/>
        <v>0</v>
      </c>
      <c r="ER228" s="41">
        <f t="shared" si="287"/>
        <v>0</v>
      </c>
      <c r="ES228" s="41">
        <f t="shared" si="287"/>
        <v>0</v>
      </c>
      <c r="ET228" s="41">
        <f t="shared" si="287"/>
        <v>999999999</v>
      </c>
      <c r="EU228" s="41">
        <f t="shared" si="287"/>
        <v>999999999</v>
      </c>
      <c r="EV228" s="41">
        <f t="shared" si="287"/>
        <v>0</v>
      </c>
      <c r="EW228" s="41">
        <f t="shared" si="287"/>
        <v>999999999</v>
      </c>
      <c r="EX228" s="41">
        <f t="shared" si="287"/>
        <v>999999999</v>
      </c>
      <c r="EY228" s="41">
        <f t="shared" si="287"/>
        <v>0</v>
      </c>
      <c r="EZ228" s="41">
        <f t="shared" si="287"/>
        <v>0</v>
      </c>
      <c r="FA228" s="41">
        <f t="shared" si="287"/>
        <v>0</v>
      </c>
      <c r="FB228" s="41">
        <f t="shared" si="287"/>
        <v>999999999</v>
      </c>
      <c r="FC228" s="41">
        <f t="shared" si="287"/>
        <v>999999999</v>
      </c>
      <c r="FD228" s="41">
        <f t="shared" si="287"/>
        <v>0</v>
      </c>
      <c r="FE228" s="41">
        <f t="shared" si="287"/>
        <v>0</v>
      </c>
      <c r="FF228" s="41">
        <f t="shared" si="287"/>
        <v>999999999</v>
      </c>
      <c r="FG228" s="41">
        <f t="shared" si="287"/>
        <v>0</v>
      </c>
      <c r="FH228" s="41">
        <f t="shared" si="287"/>
        <v>0</v>
      </c>
      <c r="FI228" s="41">
        <f t="shared" si="287"/>
        <v>999999999</v>
      </c>
      <c r="FJ228" s="41">
        <f t="shared" si="287"/>
        <v>0</v>
      </c>
      <c r="FK228" s="41">
        <f t="shared" si="287"/>
        <v>999999999</v>
      </c>
      <c r="FL228" s="41">
        <f t="shared" si="287"/>
        <v>999999999</v>
      </c>
      <c r="FM228" s="41">
        <f t="shared" si="287"/>
        <v>0</v>
      </c>
      <c r="FN228" s="41">
        <f t="shared" si="287"/>
        <v>0</v>
      </c>
      <c r="FO228" s="41">
        <f t="shared" si="287"/>
        <v>0</v>
      </c>
      <c r="FP228" s="41">
        <f t="shared" si="287"/>
        <v>0</v>
      </c>
      <c r="FQ228" s="41">
        <f t="shared" si="287"/>
        <v>0</v>
      </c>
      <c r="FR228" s="41">
        <f t="shared" si="287"/>
        <v>0</v>
      </c>
      <c r="FS228" s="41">
        <f t="shared" si="287"/>
        <v>0</v>
      </c>
      <c r="FT228" s="41">
        <f t="shared" si="287"/>
        <v>0</v>
      </c>
      <c r="FU228" s="41">
        <f t="shared" si="287"/>
        <v>0</v>
      </c>
      <c r="FV228" s="41">
        <f t="shared" si="287"/>
        <v>0</v>
      </c>
      <c r="FW228" s="41">
        <f t="shared" si="287"/>
        <v>0</v>
      </c>
      <c r="FX228" s="41">
        <f t="shared" si="287"/>
        <v>999999999</v>
      </c>
      <c r="FY228" s="41"/>
      <c r="FZ228" s="55"/>
      <c r="GA228" s="55"/>
      <c r="GB228" s="55"/>
      <c r="GC228" s="55"/>
      <c r="GD228" s="55"/>
      <c r="GE228" s="9"/>
    </row>
    <row r="229" spans="1:187" x14ac:dyDescent="0.2">
      <c r="A229" s="8" t="s">
        <v>771</v>
      </c>
      <c r="B229" s="13" t="s">
        <v>772</v>
      </c>
      <c r="C229" s="41">
        <f>IF(MIN((C225-C227),(C228-C227))&gt;0,ROUND(MIN((C225-C227),(C228-C227)),2),0)</f>
        <v>180592.66</v>
      </c>
      <c r="D229" s="41">
        <f t="shared" ref="D229:BO229" si="288">IF(MIN((D225-D227),(D228-D227))&gt;0,ROUND(MIN((D225-D227),(D228-D227)),2),0)</f>
        <v>384355.7</v>
      </c>
      <c r="E229" s="41">
        <f t="shared" si="288"/>
        <v>0</v>
      </c>
      <c r="F229" s="41">
        <f t="shared" si="288"/>
        <v>531443.82999999996</v>
      </c>
      <c r="G229" s="41">
        <f t="shared" si="288"/>
        <v>39404.07</v>
      </c>
      <c r="H229" s="41">
        <f t="shared" si="288"/>
        <v>0</v>
      </c>
      <c r="I229" s="41">
        <f t="shared" si="288"/>
        <v>0</v>
      </c>
      <c r="J229" s="41">
        <f t="shared" si="288"/>
        <v>187658.33</v>
      </c>
      <c r="K229" s="41">
        <f t="shared" si="288"/>
        <v>10443.469999999999</v>
      </c>
      <c r="L229" s="41">
        <f t="shared" si="288"/>
        <v>102756.15</v>
      </c>
      <c r="M229" s="41">
        <f t="shared" si="288"/>
        <v>0</v>
      </c>
      <c r="N229" s="41">
        <f t="shared" si="288"/>
        <v>414745.74</v>
      </c>
      <c r="O229" s="41">
        <f t="shared" si="288"/>
        <v>58175.58</v>
      </c>
      <c r="P229" s="41">
        <f t="shared" si="288"/>
        <v>0</v>
      </c>
      <c r="Q229" s="41">
        <f t="shared" si="288"/>
        <v>6913157.8799999999</v>
      </c>
      <c r="R229" s="41">
        <f t="shared" si="288"/>
        <v>8319.6200000000008</v>
      </c>
      <c r="S229" s="41">
        <f t="shared" si="288"/>
        <v>45219.37</v>
      </c>
      <c r="T229" s="41">
        <f t="shared" si="288"/>
        <v>0</v>
      </c>
      <c r="U229" s="41">
        <f t="shared" si="288"/>
        <v>0</v>
      </c>
      <c r="V229" s="41">
        <f t="shared" si="288"/>
        <v>0</v>
      </c>
      <c r="W229" s="41">
        <f t="shared" si="288"/>
        <v>0</v>
      </c>
      <c r="X229" s="41">
        <f t="shared" si="288"/>
        <v>0</v>
      </c>
      <c r="Y229" s="41">
        <f t="shared" si="288"/>
        <v>0</v>
      </c>
      <c r="Z229" s="41">
        <f t="shared" si="288"/>
        <v>0</v>
      </c>
      <c r="AA229" s="41">
        <f t="shared" si="288"/>
        <v>687128.21</v>
      </c>
      <c r="AB229" s="41">
        <f t="shared" si="288"/>
        <v>0</v>
      </c>
      <c r="AC229" s="41">
        <f t="shared" si="288"/>
        <v>0</v>
      </c>
      <c r="AD229" s="41">
        <f t="shared" si="288"/>
        <v>18788.57</v>
      </c>
      <c r="AE229" s="41">
        <f t="shared" si="288"/>
        <v>0</v>
      </c>
      <c r="AF229" s="41">
        <f t="shared" si="288"/>
        <v>0</v>
      </c>
      <c r="AG229" s="41">
        <f t="shared" si="288"/>
        <v>0</v>
      </c>
      <c r="AH229" s="41">
        <f t="shared" si="288"/>
        <v>0</v>
      </c>
      <c r="AI229" s="41">
        <f t="shared" si="288"/>
        <v>0</v>
      </c>
      <c r="AJ229" s="41">
        <f t="shared" si="288"/>
        <v>95571.02</v>
      </c>
      <c r="AK229" s="41">
        <f t="shared" si="288"/>
        <v>0</v>
      </c>
      <c r="AL229" s="41">
        <f t="shared" si="288"/>
        <v>0</v>
      </c>
      <c r="AM229" s="41">
        <f t="shared" si="288"/>
        <v>0</v>
      </c>
      <c r="AN229" s="41">
        <f t="shared" si="288"/>
        <v>0</v>
      </c>
      <c r="AO229" s="41">
        <f t="shared" si="288"/>
        <v>286218.99</v>
      </c>
      <c r="AP229" s="41">
        <f t="shared" si="288"/>
        <v>0</v>
      </c>
      <c r="AQ229" s="41">
        <f t="shared" si="288"/>
        <v>0</v>
      </c>
      <c r="AR229" s="41">
        <f t="shared" si="288"/>
        <v>354084</v>
      </c>
      <c r="AS229" s="41">
        <f t="shared" si="288"/>
        <v>0</v>
      </c>
      <c r="AT229" s="41">
        <f t="shared" si="288"/>
        <v>0</v>
      </c>
      <c r="AU229" s="41">
        <f t="shared" si="288"/>
        <v>0</v>
      </c>
      <c r="AV229" s="41">
        <f t="shared" si="288"/>
        <v>0</v>
      </c>
      <c r="AW229" s="41">
        <f t="shared" si="288"/>
        <v>0</v>
      </c>
      <c r="AX229" s="41">
        <f t="shared" si="288"/>
        <v>0</v>
      </c>
      <c r="AY229" s="41">
        <f t="shared" si="288"/>
        <v>0</v>
      </c>
      <c r="AZ229" s="41">
        <f t="shared" si="288"/>
        <v>1403757.9</v>
      </c>
      <c r="BA229" s="41">
        <f t="shared" si="288"/>
        <v>25923.65</v>
      </c>
      <c r="BB229" s="41">
        <f t="shared" si="288"/>
        <v>60969.68</v>
      </c>
      <c r="BC229" s="41">
        <f t="shared" si="288"/>
        <v>0</v>
      </c>
      <c r="BD229" s="41">
        <f t="shared" si="288"/>
        <v>8091.13</v>
      </c>
      <c r="BE229" s="41">
        <f t="shared" si="288"/>
        <v>0</v>
      </c>
      <c r="BF229" s="41">
        <f t="shared" si="288"/>
        <v>33223.54</v>
      </c>
      <c r="BG229" s="41">
        <f t="shared" si="288"/>
        <v>41393.64</v>
      </c>
      <c r="BH229" s="41">
        <f t="shared" si="288"/>
        <v>23628.33</v>
      </c>
      <c r="BI229" s="41">
        <f t="shared" si="288"/>
        <v>0</v>
      </c>
      <c r="BJ229" s="41">
        <f t="shared" si="288"/>
        <v>52884.71</v>
      </c>
      <c r="BK229" s="41">
        <f t="shared" si="288"/>
        <v>883737.69</v>
      </c>
      <c r="BL229" s="41">
        <f t="shared" si="288"/>
        <v>0</v>
      </c>
      <c r="BM229" s="41">
        <f t="shared" si="288"/>
        <v>0</v>
      </c>
      <c r="BN229" s="41">
        <f t="shared" si="288"/>
        <v>48294.239999999998</v>
      </c>
      <c r="BO229" s="41">
        <f t="shared" si="288"/>
        <v>0</v>
      </c>
      <c r="BP229" s="41">
        <f t="shared" ref="BP229:EA229" si="289">IF(MIN((BP225-BP227),(BP228-BP227))&gt;0,ROUND(MIN((BP225-BP227),(BP228-BP227)),2),0)</f>
        <v>0</v>
      </c>
      <c r="BQ229" s="41">
        <f t="shared" si="289"/>
        <v>32105.4</v>
      </c>
      <c r="BR229" s="41">
        <f t="shared" si="289"/>
        <v>7498.75</v>
      </c>
      <c r="BS229" s="41">
        <f t="shared" si="289"/>
        <v>77843.039999999994</v>
      </c>
      <c r="BT229" s="41">
        <f t="shared" si="289"/>
        <v>0</v>
      </c>
      <c r="BU229" s="41">
        <f t="shared" si="289"/>
        <v>0</v>
      </c>
      <c r="BV229" s="41">
        <f t="shared" si="289"/>
        <v>0</v>
      </c>
      <c r="BW229" s="41">
        <f t="shared" si="289"/>
        <v>0</v>
      </c>
      <c r="BX229" s="41">
        <f t="shared" si="289"/>
        <v>9500.14</v>
      </c>
      <c r="BY229" s="41">
        <f t="shared" si="289"/>
        <v>28108.93</v>
      </c>
      <c r="BZ229" s="41">
        <f t="shared" si="289"/>
        <v>0</v>
      </c>
      <c r="CA229" s="41">
        <f t="shared" si="289"/>
        <v>5690.03</v>
      </c>
      <c r="CB229" s="41">
        <f t="shared" si="289"/>
        <v>1066188.67</v>
      </c>
      <c r="CC229" s="41">
        <f t="shared" si="289"/>
        <v>24653.83</v>
      </c>
      <c r="CD229" s="41">
        <f t="shared" si="289"/>
        <v>17650.07</v>
      </c>
      <c r="CE229" s="41">
        <f t="shared" si="289"/>
        <v>4833.3999999999996</v>
      </c>
      <c r="CF229" s="41">
        <f t="shared" si="289"/>
        <v>0</v>
      </c>
      <c r="CG229" s="41">
        <f t="shared" si="289"/>
        <v>0</v>
      </c>
      <c r="CH229" s="41">
        <f t="shared" si="289"/>
        <v>0</v>
      </c>
      <c r="CI229" s="41">
        <f t="shared" si="289"/>
        <v>0</v>
      </c>
      <c r="CJ229" s="41">
        <f t="shared" si="289"/>
        <v>0</v>
      </c>
      <c r="CK229" s="41">
        <f t="shared" si="289"/>
        <v>265040.52</v>
      </c>
      <c r="CL229" s="41">
        <f t="shared" si="289"/>
        <v>14716.98</v>
      </c>
      <c r="CM229" s="41">
        <f t="shared" si="289"/>
        <v>0</v>
      </c>
      <c r="CN229" s="41">
        <f t="shared" si="289"/>
        <v>69672.86</v>
      </c>
      <c r="CO229" s="41">
        <f t="shared" si="289"/>
        <v>0</v>
      </c>
      <c r="CP229" s="41">
        <f t="shared" si="289"/>
        <v>64216.959999999999</v>
      </c>
      <c r="CQ229" s="41">
        <f t="shared" si="289"/>
        <v>0</v>
      </c>
      <c r="CR229" s="41">
        <f t="shared" si="289"/>
        <v>0</v>
      </c>
      <c r="CS229" s="41">
        <f t="shared" si="289"/>
        <v>0</v>
      </c>
      <c r="CT229" s="41">
        <f t="shared" si="289"/>
        <v>59.85</v>
      </c>
      <c r="CU229" s="41">
        <f t="shared" si="289"/>
        <v>65958.36</v>
      </c>
      <c r="CV229" s="41">
        <f t="shared" si="289"/>
        <v>0</v>
      </c>
      <c r="CW229" s="41">
        <f t="shared" si="289"/>
        <v>0</v>
      </c>
      <c r="CX229" s="41">
        <f t="shared" si="289"/>
        <v>0</v>
      </c>
      <c r="CY229" s="41">
        <f t="shared" si="289"/>
        <v>0</v>
      </c>
      <c r="CZ229" s="41">
        <f t="shared" si="289"/>
        <v>0</v>
      </c>
      <c r="DA229" s="41">
        <f t="shared" si="289"/>
        <v>0</v>
      </c>
      <c r="DB229" s="41">
        <f t="shared" si="289"/>
        <v>0</v>
      </c>
      <c r="DC229" s="41">
        <f t="shared" si="289"/>
        <v>0</v>
      </c>
      <c r="DD229" s="41">
        <f t="shared" si="289"/>
        <v>11809.63</v>
      </c>
      <c r="DE229" s="41">
        <f t="shared" si="289"/>
        <v>8749.2099999999991</v>
      </c>
      <c r="DF229" s="41">
        <f t="shared" si="289"/>
        <v>0</v>
      </c>
      <c r="DG229" s="41">
        <f t="shared" si="289"/>
        <v>0</v>
      </c>
      <c r="DH229" s="41">
        <f t="shared" si="289"/>
        <v>0</v>
      </c>
      <c r="DI229" s="41">
        <f t="shared" si="289"/>
        <v>23044.65</v>
      </c>
      <c r="DJ229" s="41">
        <f t="shared" si="289"/>
        <v>0</v>
      </c>
      <c r="DK229" s="41">
        <f t="shared" si="289"/>
        <v>5884.13</v>
      </c>
      <c r="DL229" s="41">
        <f t="shared" si="289"/>
        <v>0</v>
      </c>
      <c r="DM229" s="41">
        <f t="shared" si="289"/>
        <v>0</v>
      </c>
      <c r="DN229" s="41">
        <f t="shared" si="289"/>
        <v>0</v>
      </c>
      <c r="DO229" s="41">
        <f t="shared" si="289"/>
        <v>27309.03</v>
      </c>
      <c r="DP229" s="41">
        <f t="shared" si="289"/>
        <v>4625.67</v>
      </c>
      <c r="DQ229" s="41">
        <f t="shared" si="289"/>
        <v>0</v>
      </c>
      <c r="DR229" s="41">
        <f t="shared" si="289"/>
        <v>166227.97</v>
      </c>
      <c r="DS229" s="41">
        <f t="shared" si="289"/>
        <v>0</v>
      </c>
      <c r="DT229" s="41">
        <f t="shared" si="289"/>
        <v>0</v>
      </c>
      <c r="DU229" s="41">
        <f t="shared" si="289"/>
        <v>0</v>
      </c>
      <c r="DV229" s="41">
        <f t="shared" si="289"/>
        <v>0</v>
      </c>
      <c r="DW229" s="41">
        <f t="shared" si="289"/>
        <v>0</v>
      </c>
      <c r="DX229" s="41">
        <f t="shared" si="289"/>
        <v>6699.6</v>
      </c>
      <c r="DY229" s="41">
        <f t="shared" si="289"/>
        <v>0</v>
      </c>
      <c r="DZ229" s="41">
        <f t="shared" si="289"/>
        <v>0</v>
      </c>
      <c r="EA229" s="41">
        <f t="shared" si="289"/>
        <v>25172.78</v>
      </c>
      <c r="EB229" s="41">
        <f t="shared" ref="EB229:FX229" si="290">IF(MIN((EB225-EB227),(EB228-EB227))&gt;0,ROUND(MIN((EB225-EB227),(EB228-EB227)),2),0)</f>
        <v>75595.42</v>
      </c>
      <c r="EC229" s="41">
        <f t="shared" si="290"/>
        <v>0</v>
      </c>
      <c r="ED229" s="41">
        <f t="shared" si="290"/>
        <v>0</v>
      </c>
      <c r="EE229" s="41">
        <f t="shared" si="290"/>
        <v>0</v>
      </c>
      <c r="EF229" s="41">
        <f t="shared" si="290"/>
        <v>126843.66</v>
      </c>
      <c r="EG229" s="41">
        <f t="shared" si="290"/>
        <v>0</v>
      </c>
      <c r="EH229" s="41">
        <f t="shared" si="290"/>
        <v>0</v>
      </c>
      <c r="EI229" s="41">
        <f t="shared" si="290"/>
        <v>0</v>
      </c>
      <c r="EJ229" s="41">
        <f t="shared" si="290"/>
        <v>88330.2</v>
      </c>
      <c r="EK229" s="41">
        <f t="shared" si="290"/>
        <v>0</v>
      </c>
      <c r="EL229" s="41">
        <f t="shared" si="290"/>
        <v>16354.97</v>
      </c>
      <c r="EM229" s="41">
        <f t="shared" si="290"/>
        <v>0</v>
      </c>
      <c r="EN229" s="41">
        <f t="shared" si="290"/>
        <v>92237.07</v>
      </c>
      <c r="EO229" s="41">
        <f t="shared" si="290"/>
        <v>31205.360000000001</v>
      </c>
      <c r="EP229" s="41">
        <f t="shared" si="290"/>
        <v>0</v>
      </c>
      <c r="EQ229" s="41">
        <f t="shared" si="290"/>
        <v>0</v>
      </c>
      <c r="ER229" s="41">
        <f t="shared" si="290"/>
        <v>0</v>
      </c>
      <c r="ES229" s="41">
        <f t="shared" si="290"/>
        <v>0</v>
      </c>
      <c r="ET229" s="41">
        <f t="shared" si="290"/>
        <v>14598.84</v>
      </c>
      <c r="EU229" s="41">
        <f t="shared" si="290"/>
        <v>59901.74</v>
      </c>
      <c r="EV229" s="41">
        <f t="shared" si="290"/>
        <v>0</v>
      </c>
      <c r="EW229" s="41">
        <f t="shared" si="290"/>
        <v>8259.2199999999993</v>
      </c>
      <c r="EX229" s="41">
        <f t="shared" si="290"/>
        <v>85212.53</v>
      </c>
      <c r="EY229" s="41">
        <f t="shared" si="290"/>
        <v>0</v>
      </c>
      <c r="EZ229" s="41">
        <f t="shared" si="290"/>
        <v>0</v>
      </c>
      <c r="FA229" s="41">
        <f t="shared" si="290"/>
        <v>0</v>
      </c>
      <c r="FB229" s="41">
        <f t="shared" si="290"/>
        <v>33472.04</v>
      </c>
      <c r="FC229" s="41">
        <f t="shared" si="290"/>
        <v>37814.44</v>
      </c>
      <c r="FD229" s="41">
        <f t="shared" si="290"/>
        <v>0</v>
      </c>
      <c r="FE229" s="41">
        <f t="shared" si="290"/>
        <v>0</v>
      </c>
      <c r="FF229" s="41">
        <f t="shared" si="290"/>
        <v>16893.27</v>
      </c>
      <c r="FG229" s="41">
        <f t="shared" si="290"/>
        <v>0</v>
      </c>
      <c r="FH229" s="41">
        <f t="shared" si="290"/>
        <v>0</v>
      </c>
      <c r="FI229" s="41">
        <f t="shared" si="290"/>
        <v>198803.32</v>
      </c>
      <c r="FJ229" s="41">
        <f t="shared" si="290"/>
        <v>0</v>
      </c>
      <c r="FK229" s="41">
        <f t="shared" si="290"/>
        <v>146012.20000000001</v>
      </c>
      <c r="FL229" s="41">
        <f t="shared" si="290"/>
        <v>111565.04</v>
      </c>
      <c r="FM229" s="41">
        <f t="shared" si="290"/>
        <v>0</v>
      </c>
      <c r="FN229" s="41">
        <f t="shared" si="290"/>
        <v>0</v>
      </c>
      <c r="FO229" s="41">
        <f t="shared" si="290"/>
        <v>0</v>
      </c>
      <c r="FP229" s="41">
        <f t="shared" si="290"/>
        <v>0</v>
      </c>
      <c r="FQ229" s="41">
        <f t="shared" si="290"/>
        <v>0</v>
      </c>
      <c r="FR229" s="41">
        <f t="shared" si="290"/>
        <v>0</v>
      </c>
      <c r="FS229" s="41">
        <f t="shared" si="290"/>
        <v>0</v>
      </c>
      <c r="FT229" s="41">
        <f t="shared" si="290"/>
        <v>0</v>
      </c>
      <c r="FU229" s="41">
        <f t="shared" si="290"/>
        <v>0</v>
      </c>
      <c r="FV229" s="41">
        <f t="shared" si="290"/>
        <v>0</v>
      </c>
      <c r="FW229" s="41">
        <f t="shared" si="290"/>
        <v>0</v>
      </c>
      <c r="FX229" s="41">
        <f t="shared" si="290"/>
        <v>22779.360000000001</v>
      </c>
      <c r="FY229" s="41"/>
      <c r="FZ229" s="55"/>
      <c r="GA229" s="55"/>
      <c r="GB229" s="55"/>
      <c r="GC229" s="55"/>
      <c r="GD229" s="55"/>
      <c r="GE229" s="9"/>
    </row>
    <row r="230" spans="1:187" x14ac:dyDescent="0.2">
      <c r="A230" s="6"/>
      <c r="B230" s="13" t="s">
        <v>773</v>
      </c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  <c r="DB230" s="41"/>
      <c r="DC230" s="41"/>
      <c r="DD230" s="41"/>
      <c r="DE230" s="41"/>
      <c r="DF230" s="41"/>
      <c r="DG230" s="41"/>
      <c r="DH230" s="41"/>
      <c r="DI230" s="41"/>
      <c r="DJ230" s="41"/>
      <c r="DK230" s="41"/>
      <c r="DL230" s="41"/>
      <c r="DM230" s="41"/>
      <c r="DN230" s="41"/>
      <c r="DO230" s="41"/>
      <c r="DP230" s="41"/>
      <c r="DQ230" s="41"/>
      <c r="DR230" s="41"/>
      <c r="DS230" s="41"/>
      <c r="DT230" s="41"/>
      <c r="DU230" s="41"/>
      <c r="DV230" s="41"/>
      <c r="DW230" s="41"/>
      <c r="DX230" s="41"/>
      <c r="DY230" s="41"/>
      <c r="DZ230" s="41"/>
      <c r="EA230" s="41"/>
      <c r="EB230" s="41"/>
      <c r="EC230" s="41"/>
      <c r="ED230" s="41"/>
      <c r="EE230" s="41"/>
      <c r="EF230" s="41"/>
      <c r="EG230" s="41"/>
      <c r="EH230" s="41"/>
      <c r="EI230" s="41"/>
      <c r="EJ230" s="41"/>
      <c r="EK230" s="41"/>
      <c r="EL230" s="41"/>
      <c r="EM230" s="41"/>
      <c r="EN230" s="41"/>
      <c r="EO230" s="41"/>
      <c r="EP230" s="41"/>
      <c r="EQ230" s="41"/>
      <c r="ER230" s="41"/>
      <c r="ES230" s="41"/>
      <c r="ET230" s="41"/>
      <c r="EU230" s="41"/>
      <c r="EV230" s="41"/>
      <c r="EW230" s="41"/>
      <c r="EX230" s="41"/>
      <c r="EY230" s="41"/>
      <c r="EZ230" s="41"/>
      <c r="FA230" s="41"/>
      <c r="FB230" s="41"/>
      <c r="FC230" s="41"/>
      <c r="FD230" s="41"/>
      <c r="FE230" s="41"/>
      <c r="FF230" s="41"/>
      <c r="FG230" s="41"/>
      <c r="FH230" s="41"/>
      <c r="FI230" s="41"/>
      <c r="FJ230" s="41"/>
      <c r="FK230" s="41"/>
      <c r="FL230" s="41"/>
      <c r="FM230" s="41"/>
      <c r="FN230" s="41"/>
      <c r="FO230" s="41"/>
      <c r="FP230" s="41"/>
      <c r="FQ230" s="41"/>
      <c r="FR230" s="41"/>
      <c r="FS230" s="41"/>
      <c r="FT230" s="41"/>
      <c r="FU230" s="41"/>
      <c r="FV230" s="41"/>
      <c r="FW230" s="41"/>
      <c r="FX230" s="41"/>
      <c r="FY230" s="41"/>
      <c r="FZ230" s="55"/>
      <c r="GA230" s="55"/>
      <c r="GB230" s="55"/>
      <c r="GC230" s="55"/>
      <c r="GD230" s="55"/>
      <c r="GE230" s="9"/>
    </row>
    <row r="231" spans="1:187" x14ac:dyDescent="0.2">
      <c r="A231" s="6"/>
      <c r="B231" s="13" t="s">
        <v>774</v>
      </c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  <c r="DB231" s="41"/>
      <c r="DC231" s="41"/>
      <c r="DD231" s="41"/>
      <c r="DE231" s="41"/>
      <c r="DF231" s="41"/>
      <c r="DG231" s="41"/>
      <c r="DH231" s="41"/>
      <c r="DI231" s="41"/>
      <c r="DJ231" s="41"/>
      <c r="DK231" s="41"/>
      <c r="DL231" s="41"/>
      <c r="DM231" s="41"/>
      <c r="DN231" s="41"/>
      <c r="DO231" s="41"/>
      <c r="DP231" s="41"/>
      <c r="DQ231" s="41"/>
      <c r="DR231" s="41"/>
      <c r="DS231" s="41"/>
      <c r="DT231" s="41"/>
      <c r="DU231" s="41"/>
      <c r="DV231" s="41"/>
      <c r="DW231" s="41"/>
      <c r="DX231" s="41"/>
      <c r="DY231" s="41"/>
      <c r="DZ231" s="41"/>
      <c r="EA231" s="41"/>
      <c r="EB231" s="41"/>
      <c r="EC231" s="41"/>
      <c r="ED231" s="41"/>
      <c r="EE231" s="41"/>
      <c r="EF231" s="41"/>
      <c r="EG231" s="41"/>
      <c r="EH231" s="41"/>
      <c r="EI231" s="41"/>
      <c r="EJ231" s="41"/>
      <c r="EK231" s="41"/>
      <c r="EL231" s="41"/>
      <c r="EM231" s="41"/>
      <c r="EN231" s="41"/>
      <c r="EO231" s="41"/>
      <c r="EP231" s="41"/>
      <c r="EQ231" s="41"/>
      <c r="ER231" s="41"/>
      <c r="ES231" s="41"/>
      <c r="ET231" s="41"/>
      <c r="EU231" s="41"/>
      <c r="EV231" s="41"/>
      <c r="EW231" s="41"/>
      <c r="EX231" s="41"/>
      <c r="EY231" s="41"/>
      <c r="EZ231" s="41"/>
      <c r="FA231" s="41"/>
      <c r="FB231" s="41"/>
      <c r="FC231" s="41"/>
      <c r="FD231" s="41"/>
      <c r="FE231" s="41"/>
      <c r="FF231" s="41"/>
      <c r="FG231" s="41"/>
      <c r="FH231" s="41"/>
      <c r="FI231" s="41"/>
      <c r="FJ231" s="41"/>
      <c r="FK231" s="41"/>
      <c r="FL231" s="41"/>
      <c r="FM231" s="41"/>
      <c r="FN231" s="41"/>
      <c r="FO231" s="41"/>
      <c r="FP231" s="41"/>
      <c r="FQ231" s="41"/>
      <c r="FR231" s="41"/>
      <c r="FS231" s="41"/>
      <c r="FT231" s="41"/>
      <c r="FU231" s="41"/>
      <c r="FV231" s="41"/>
      <c r="FW231" s="41"/>
      <c r="FX231" s="41"/>
      <c r="FY231" s="41"/>
      <c r="FZ231" s="55"/>
      <c r="GA231" s="55"/>
      <c r="GB231" s="55"/>
      <c r="GC231" s="55"/>
      <c r="GD231" s="55"/>
      <c r="GE231" s="9"/>
    </row>
    <row r="232" spans="1:187" x14ac:dyDescent="0.2">
      <c r="A232" s="6"/>
      <c r="B232" s="13" t="s">
        <v>775</v>
      </c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  <c r="DB232" s="41"/>
      <c r="DC232" s="41"/>
      <c r="DD232" s="41"/>
      <c r="DE232" s="41"/>
      <c r="DF232" s="41"/>
      <c r="DG232" s="41"/>
      <c r="DH232" s="41"/>
      <c r="DI232" s="41"/>
      <c r="DJ232" s="41"/>
      <c r="DK232" s="41"/>
      <c r="DL232" s="41"/>
      <c r="DM232" s="41"/>
      <c r="DN232" s="41"/>
      <c r="DO232" s="41"/>
      <c r="DP232" s="41"/>
      <c r="DQ232" s="41"/>
      <c r="DR232" s="41"/>
      <c r="DS232" s="41"/>
      <c r="DT232" s="41"/>
      <c r="DU232" s="41"/>
      <c r="DV232" s="41"/>
      <c r="DW232" s="41"/>
      <c r="DX232" s="41"/>
      <c r="DY232" s="41"/>
      <c r="DZ232" s="41"/>
      <c r="EA232" s="41"/>
      <c r="EB232" s="41"/>
      <c r="EC232" s="41"/>
      <c r="ED232" s="41"/>
      <c r="EE232" s="41"/>
      <c r="EF232" s="41"/>
      <c r="EG232" s="41"/>
      <c r="EH232" s="41"/>
      <c r="EI232" s="41"/>
      <c r="EJ232" s="41"/>
      <c r="EK232" s="41"/>
      <c r="EL232" s="41"/>
      <c r="EM232" s="41"/>
      <c r="EN232" s="41"/>
      <c r="EO232" s="41"/>
      <c r="EP232" s="41"/>
      <c r="EQ232" s="41"/>
      <c r="ER232" s="41"/>
      <c r="ES232" s="41"/>
      <c r="ET232" s="41"/>
      <c r="EU232" s="41"/>
      <c r="EV232" s="41"/>
      <c r="EW232" s="41"/>
      <c r="EX232" s="41"/>
      <c r="EY232" s="41"/>
      <c r="EZ232" s="41"/>
      <c r="FA232" s="41"/>
      <c r="FB232" s="41"/>
      <c r="FC232" s="41"/>
      <c r="FD232" s="41"/>
      <c r="FE232" s="41"/>
      <c r="FF232" s="41"/>
      <c r="FG232" s="41"/>
      <c r="FH232" s="41"/>
      <c r="FI232" s="41"/>
      <c r="FJ232" s="41"/>
      <c r="FK232" s="41"/>
      <c r="FL232" s="41"/>
      <c r="FM232" s="41"/>
      <c r="FN232" s="41"/>
      <c r="FO232" s="41"/>
      <c r="FP232" s="41"/>
      <c r="FQ232" s="41"/>
      <c r="FR232" s="41"/>
      <c r="FS232" s="41"/>
      <c r="FT232" s="41"/>
      <c r="FU232" s="41"/>
      <c r="FV232" s="41"/>
      <c r="FW232" s="41"/>
      <c r="FX232" s="41"/>
      <c r="FY232" s="41"/>
      <c r="FZ232" s="55"/>
      <c r="GA232" s="55"/>
      <c r="GB232" s="55"/>
      <c r="GC232" s="55"/>
      <c r="GD232" s="55"/>
      <c r="GE232" s="9"/>
    </row>
    <row r="233" spans="1:187" x14ac:dyDescent="0.2">
      <c r="A233" s="8" t="s">
        <v>776</v>
      </c>
      <c r="B233" s="13" t="s">
        <v>777</v>
      </c>
      <c r="C233" s="41">
        <f t="shared" ref="C233:BN233" si="291">MIN(C69,C229)</f>
        <v>180592.66</v>
      </c>
      <c r="D233" s="41">
        <f t="shared" si="291"/>
        <v>384355.7</v>
      </c>
      <c r="E233" s="41">
        <f t="shared" si="291"/>
        <v>0</v>
      </c>
      <c r="F233" s="41">
        <f t="shared" si="291"/>
        <v>531443.82999999996</v>
      </c>
      <c r="G233" s="41">
        <f t="shared" si="291"/>
        <v>39404.07</v>
      </c>
      <c r="H233" s="41">
        <f t="shared" si="291"/>
        <v>0</v>
      </c>
      <c r="I233" s="41">
        <f t="shared" si="291"/>
        <v>0</v>
      </c>
      <c r="J233" s="41">
        <f t="shared" si="291"/>
        <v>187658.33</v>
      </c>
      <c r="K233" s="41">
        <f t="shared" si="291"/>
        <v>10443.469999999999</v>
      </c>
      <c r="L233" s="41">
        <f t="shared" si="291"/>
        <v>102756.15</v>
      </c>
      <c r="M233" s="41">
        <f t="shared" si="291"/>
        <v>0</v>
      </c>
      <c r="N233" s="41">
        <f t="shared" si="291"/>
        <v>414745.74</v>
      </c>
      <c r="O233" s="41">
        <f t="shared" si="291"/>
        <v>58175.58</v>
      </c>
      <c r="P233" s="41">
        <f t="shared" si="291"/>
        <v>0</v>
      </c>
      <c r="Q233" s="41">
        <f t="shared" si="291"/>
        <v>6913157.8799999999</v>
      </c>
      <c r="R233" s="41">
        <f t="shared" si="291"/>
        <v>8319.6200000000008</v>
      </c>
      <c r="S233" s="41">
        <f t="shared" si="291"/>
        <v>45219.37</v>
      </c>
      <c r="T233" s="41">
        <f t="shared" si="291"/>
        <v>0</v>
      </c>
      <c r="U233" s="41">
        <f t="shared" si="291"/>
        <v>0</v>
      </c>
      <c r="V233" s="41">
        <f t="shared" si="291"/>
        <v>0</v>
      </c>
      <c r="W233" s="41">
        <f t="shared" si="291"/>
        <v>0</v>
      </c>
      <c r="X233" s="41">
        <f t="shared" si="291"/>
        <v>0</v>
      </c>
      <c r="Y233" s="41">
        <f t="shared" si="291"/>
        <v>0</v>
      </c>
      <c r="Z233" s="41">
        <f t="shared" si="291"/>
        <v>0</v>
      </c>
      <c r="AA233" s="41">
        <f t="shared" si="291"/>
        <v>687128.21</v>
      </c>
      <c r="AB233" s="41">
        <f t="shared" si="291"/>
        <v>0</v>
      </c>
      <c r="AC233" s="41">
        <f t="shared" si="291"/>
        <v>0</v>
      </c>
      <c r="AD233" s="41">
        <f t="shared" si="291"/>
        <v>18788.57</v>
      </c>
      <c r="AE233" s="41">
        <f t="shared" si="291"/>
        <v>0</v>
      </c>
      <c r="AF233" s="41">
        <f t="shared" si="291"/>
        <v>0</v>
      </c>
      <c r="AG233" s="41">
        <f t="shared" si="291"/>
        <v>0</v>
      </c>
      <c r="AH233" s="41">
        <f t="shared" si="291"/>
        <v>0</v>
      </c>
      <c r="AI233" s="41">
        <f t="shared" si="291"/>
        <v>0</v>
      </c>
      <c r="AJ233" s="41">
        <f t="shared" si="291"/>
        <v>95571.02</v>
      </c>
      <c r="AK233" s="41">
        <f t="shared" si="291"/>
        <v>0</v>
      </c>
      <c r="AL233" s="41">
        <f t="shared" si="291"/>
        <v>0</v>
      </c>
      <c r="AM233" s="41">
        <f t="shared" si="291"/>
        <v>0</v>
      </c>
      <c r="AN233" s="41">
        <f t="shared" si="291"/>
        <v>0</v>
      </c>
      <c r="AO233" s="41">
        <f t="shared" si="291"/>
        <v>286218.99</v>
      </c>
      <c r="AP233" s="41">
        <f t="shared" si="291"/>
        <v>0</v>
      </c>
      <c r="AQ233" s="41">
        <f t="shared" si="291"/>
        <v>0</v>
      </c>
      <c r="AR233" s="41">
        <f t="shared" si="291"/>
        <v>354084</v>
      </c>
      <c r="AS233" s="41">
        <f t="shared" si="291"/>
        <v>0</v>
      </c>
      <c r="AT233" s="41">
        <f t="shared" si="291"/>
        <v>0</v>
      </c>
      <c r="AU233" s="41">
        <f t="shared" si="291"/>
        <v>0</v>
      </c>
      <c r="AV233" s="41">
        <f t="shared" si="291"/>
        <v>0</v>
      </c>
      <c r="AW233" s="41">
        <f t="shared" si="291"/>
        <v>0</v>
      </c>
      <c r="AX233" s="41">
        <f t="shared" si="291"/>
        <v>0</v>
      </c>
      <c r="AY233" s="41">
        <f t="shared" si="291"/>
        <v>0</v>
      </c>
      <c r="AZ233" s="41">
        <f t="shared" si="291"/>
        <v>1403757.9</v>
      </c>
      <c r="BA233" s="41">
        <f t="shared" si="291"/>
        <v>25923.65</v>
      </c>
      <c r="BB233" s="41">
        <f t="shared" si="291"/>
        <v>60969.68</v>
      </c>
      <c r="BC233" s="41">
        <f t="shared" si="291"/>
        <v>0</v>
      </c>
      <c r="BD233" s="41">
        <f t="shared" si="291"/>
        <v>8091.13</v>
      </c>
      <c r="BE233" s="41">
        <f t="shared" si="291"/>
        <v>0</v>
      </c>
      <c r="BF233" s="41">
        <f t="shared" si="291"/>
        <v>33223.54</v>
      </c>
      <c r="BG233" s="41">
        <f t="shared" si="291"/>
        <v>41393.64</v>
      </c>
      <c r="BH233" s="41">
        <f t="shared" si="291"/>
        <v>23628.33</v>
      </c>
      <c r="BI233" s="41">
        <f t="shared" si="291"/>
        <v>0</v>
      </c>
      <c r="BJ233" s="41">
        <f t="shared" si="291"/>
        <v>52884.71</v>
      </c>
      <c r="BK233" s="41">
        <f t="shared" si="291"/>
        <v>883737.69</v>
      </c>
      <c r="BL233" s="41">
        <f t="shared" si="291"/>
        <v>0</v>
      </c>
      <c r="BM233" s="41">
        <f t="shared" si="291"/>
        <v>0</v>
      </c>
      <c r="BN233" s="41">
        <f t="shared" si="291"/>
        <v>48294.239999999998</v>
      </c>
      <c r="BO233" s="41">
        <f t="shared" ref="BO233:DZ233" si="292">MIN(BO69,BO229)</f>
        <v>0</v>
      </c>
      <c r="BP233" s="41">
        <f t="shared" si="292"/>
        <v>0</v>
      </c>
      <c r="BQ233" s="41">
        <f t="shared" si="292"/>
        <v>32105.4</v>
      </c>
      <c r="BR233" s="41">
        <f t="shared" si="292"/>
        <v>7498.75</v>
      </c>
      <c r="BS233" s="41">
        <f t="shared" si="292"/>
        <v>77843.039999999994</v>
      </c>
      <c r="BT233" s="41">
        <f t="shared" si="292"/>
        <v>0</v>
      </c>
      <c r="BU233" s="41">
        <f t="shared" si="292"/>
        <v>0</v>
      </c>
      <c r="BV233" s="41">
        <f t="shared" si="292"/>
        <v>0</v>
      </c>
      <c r="BW233" s="41">
        <f t="shared" si="292"/>
        <v>0</v>
      </c>
      <c r="BX233" s="41">
        <f t="shared" si="292"/>
        <v>9500.14</v>
      </c>
      <c r="BY233" s="41">
        <f t="shared" si="292"/>
        <v>28108.93</v>
      </c>
      <c r="BZ233" s="41">
        <f t="shared" si="292"/>
        <v>0</v>
      </c>
      <c r="CA233" s="41">
        <f t="shared" si="292"/>
        <v>5690.03</v>
      </c>
      <c r="CB233" s="41">
        <f t="shared" si="292"/>
        <v>1066188.67</v>
      </c>
      <c r="CC233" s="41">
        <f t="shared" si="292"/>
        <v>24653.83</v>
      </c>
      <c r="CD233" s="41">
        <f t="shared" si="292"/>
        <v>17650.07</v>
      </c>
      <c r="CE233" s="41">
        <f t="shared" si="292"/>
        <v>4833.3999999999996</v>
      </c>
      <c r="CF233" s="41">
        <f t="shared" si="292"/>
        <v>0</v>
      </c>
      <c r="CG233" s="41">
        <f t="shared" si="292"/>
        <v>0</v>
      </c>
      <c r="CH233" s="41">
        <f t="shared" si="292"/>
        <v>0</v>
      </c>
      <c r="CI233" s="41">
        <f t="shared" si="292"/>
        <v>0</v>
      </c>
      <c r="CJ233" s="41">
        <f t="shared" si="292"/>
        <v>0</v>
      </c>
      <c r="CK233" s="41">
        <f t="shared" si="292"/>
        <v>265040.52</v>
      </c>
      <c r="CL233" s="41">
        <f t="shared" si="292"/>
        <v>14716.98</v>
      </c>
      <c r="CM233" s="41">
        <f t="shared" si="292"/>
        <v>0</v>
      </c>
      <c r="CN233" s="41">
        <f t="shared" si="292"/>
        <v>69672.86</v>
      </c>
      <c r="CO233" s="41">
        <f t="shared" si="292"/>
        <v>0</v>
      </c>
      <c r="CP233" s="41">
        <f t="shared" si="292"/>
        <v>64216.959999999999</v>
      </c>
      <c r="CQ233" s="41">
        <f t="shared" si="292"/>
        <v>0</v>
      </c>
      <c r="CR233" s="41">
        <f t="shared" si="292"/>
        <v>0</v>
      </c>
      <c r="CS233" s="41">
        <f t="shared" si="292"/>
        <v>0</v>
      </c>
      <c r="CT233" s="41">
        <f t="shared" si="292"/>
        <v>59.85</v>
      </c>
      <c r="CU233" s="41">
        <f t="shared" si="292"/>
        <v>65958.36</v>
      </c>
      <c r="CV233" s="41">
        <f t="shared" si="292"/>
        <v>0</v>
      </c>
      <c r="CW233" s="41">
        <f t="shared" si="292"/>
        <v>0</v>
      </c>
      <c r="CX233" s="41">
        <f t="shared" si="292"/>
        <v>0</v>
      </c>
      <c r="CY233" s="41">
        <f t="shared" si="292"/>
        <v>0</v>
      </c>
      <c r="CZ233" s="41">
        <f t="shared" si="292"/>
        <v>0</v>
      </c>
      <c r="DA233" s="41">
        <f t="shared" si="292"/>
        <v>0</v>
      </c>
      <c r="DB233" s="41">
        <f t="shared" si="292"/>
        <v>0</v>
      </c>
      <c r="DC233" s="41">
        <f t="shared" si="292"/>
        <v>0</v>
      </c>
      <c r="DD233" s="41">
        <f t="shared" si="292"/>
        <v>11809.63</v>
      </c>
      <c r="DE233" s="41">
        <f t="shared" si="292"/>
        <v>8749.2099999999991</v>
      </c>
      <c r="DF233" s="41">
        <f t="shared" si="292"/>
        <v>0</v>
      </c>
      <c r="DG233" s="41">
        <f t="shared" si="292"/>
        <v>0</v>
      </c>
      <c r="DH233" s="41">
        <f t="shared" si="292"/>
        <v>0</v>
      </c>
      <c r="DI233" s="41">
        <f t="shared" si="292"/>
        <v>23044.65</v>
      </c>
      <c r="DJ233" s="41">
        <f t="shared" si="292"/>
        <v>0</v>
      </c>
      <c r="DK233" s="41">
        <f t="shared" si="292"/>
        <v>5884.13</v>
      </c>
      <c r="DL233" s="41">
        <f t="shared" si="292"/>
        <v>0</v>
      </c>
      <c r="DM233" s="41">
        <f t="shared" si="292"/>
        <v>0</v>
      </c>
      <c r="DN233" s="41">
        <f t="shared" si="292"/>
        <v>0</v>
      </c>
      <c r="DO233" s="41">
        <f t="shared" si="292"/>
        <v>27309.03</v>
      </c>
      <c r="DP233" s="41">
        <f t="shared" si="292"/>
        <v>4625.67</v>
      </c>
      <c r="DQ233" s="41">
        <f t="shared" si="292"/>
        <v>0</v>
      </c>
      <c r="DR233" s="41">
        <f t="shared" si="292"/>
        <v>166227.97</v>
      </c>
      <c r="DS233" s="41">
        <f t="shared" si="292"/>
        <v>0</v>
      </c>
      <c r="DT233" s="41">
        <f t="shared" si="292"/>
        <v>0</v>
      </c>
      <c r="DU233" s="41">
        <f t="shared" si="292"/>
        <v>0</v>
      </c>
      <c r="DV233" s="41">
        <f t="shared" si="292"/>
        <v>0</v>
      </c>
      <c r="DW233" s="41">
        <f t="shared" si="292"/>
        <v>0</v>
      </c>
      <c r="DX233" s="41">
        <f t="shared" si="292"/>
        <v>6699.6</v>
      </c>
      <c r="DY233" s="41">
        <f t="shared" si="292"/>
        <v>0</v>
      </c>
      <c r="DZ233" s="41">
        <f t="shared" si="292"/>
        <v>0</v>
      </c>
      <c r="EA233" s="41">
        <f t="shared" ref="EA233:FX233" si="293">MIN(EA69,EA229)</f>
        <v>25172.78</v>
      </c>
      <c r="EB233" s="41">
        <f t="shared" si="293"/>
        <v>75595.42</v>
      </c>
      <c r="EC233" s="41">
        <f t="shared" si="293"/>
        <v>0</v>
      </c>
      <c r="ED233" s="41">
        <f t="shared" si="293"/>
        <v>0</v>
      </c>
      <c r="EE233" s="41">
        <f t="shared" si="293"/>
        <v>0</v>
      </c>
      <c r="EF233" s="41">
        <f t="shared" si="293"/>
        <v>126843.66</v>
      </c>
      <c r="EG233" s="41">
        <f t="shared" si="293"/>
        <v>0</v>
      </c>
      <c r="EH233" s="41">
        <f t="shared" si="293"/>
        <v>0</v>
      </c>
      <c r="EI233" s="41">
        <f t="shared" si="293"/>
        <v>0</v>
      </c>
      <c r="EJ233" s="41">
        <f t="shared" si="293"/>
        <v>88330.2</v>
      </c>
      <c r="EK233" s="41">
        <f t="shared" si="293"/>
        <v>0</v>
      </c>
      <c r="EL233" s="41">
        <f t="shared" si="293"/>
        <v>16354.97</v>
      </c>
      <c r="EM233" s="41">
        <f t="shared" si="293"/>
        <v>0</v>
      </c>
      <c r="EN233" s="41">
        <f t="shared" si="293"/>
        <v>92237.07</v>
      </c>
      <c r="EO233" s="41">
        <f t="shared" si="293"/>
        <v>31205.360000000001</v>
      </c>
      <c r="EP233" s="41">
        <f t="shared" si="293"/>
        <v>0</v>
      </c>
      <c r="EQ233" s="41">
        <f t="shared" si="293"/>
        <v>0</v>
      </c>
      <c r="ER233" s="41">
        <f t="shared" si="293"/>
        <v>0</v>
      </c>
      <c r="ES233" s="41">
        <f t="shared" si="293"/>
        <v>0</v>
      </c>
      <c r="ET233" s="41">
        <f t="shared" si="293"/>
        <v>14598.84</v>
      </c>
      <c r="EU233" s="41">
        <f t="shared" si="293"/>
        <v>59901.74</v>
      </c>
      <c r="EV233" s="41">
        <f t="shared" si="293"/>
        <v>0</v>
      </c>
      <c r="EW233" s="41">
        <f t="shared" si="293"/>
        <v>8259.2199999999993</v>
      </c>
      <c r="EX233" s="41">
        <f t="shared" si="293"/>
        <v>85212.53</v>
      </c>
      <c r="EY233" s="41">
        <f t="shared" si="293"/>
        <v>0</v>
      </c>
      <c r="EZ233" s="41">
        <f t="shared" si="293"/>
        <v>0</v>
      </c>
      <c r="FA233" s="41">
        <f t="shared" si="293"/>
        <v>0</v>
      </c>
      <c r="FB233" s="41">
        <f t="shared" si="293"/>
        <v>33472.04</v>
      </c>
      <c r="FC233" s="41">
        <f t="shared" si="293"/>
        <v>37814.44</v>
      </c>
      <c r="FD233" s="41">
        <f t="shared" si="293"/>
        <v>0</v>
      </c>
      <c r="FE233" s="41">
        <f t="shared" si="293"/>
        <v>0</v>
      </c>
      <c r="FF233" s="41">
        <f t="shared" si="293"/>
        <v>16893.27</v>
      </c>
      <c r="FG233" s="41">
        <f t="shared" si="293"/>
        <v>0</v>
      </c>
      <c r="FH233" s="41">
        <f t="shared" si="293"/>
        <v>0</v>
      </c>
      <c r="FI233" s="41">
        <f t="shared" si="293"/>
        <v>198803.32</v>
      </c>
      <c r="FJ233" s="41">
        <f t="shared" si="293"/>
        <v>0</v>
      </c>
      <c r="FK233" s="41">
        <f t="shared" si="293"/>
        <v>146012.20000000001</v>
      </c>
      <c r="FL233" s="41">
        <f t="shared" si="293"/>
        <v>111565.04</v>
      </c>
      <c r="FM233" s="41">
        <f t="shared" si="293"/>
        <v>0</v>
      </c>
      <c r="FN233" s="41">
        <f t="shared" si="293"/>
        <v>0</v>
      </c>
      <c r="FO233" s="41">
        <f t="shared" si="293"/>
        <v>0</v>
      </c>
      <c r="FP233" s="41">
        <f t="shared" si="293"/>
        <v>0</v>
      </c>
      <c r="FQ233" s="41">
        <f t="shared" si="293"/>
        <v>0</v>
      </c>
      <c r="FR233" s="41">
        <f t="shared" si="293"/>
        <v>0</v>
      </c>
      <c r="FS233" s="41">
        <f t="shared" si="293"/>
        <v>0</v>
      </c>
      <c r="FT233" s="41">
        <f t="shared" si="293"/>
        <v>0</v>
      </c>
      <c r="FU233" s="41">
        <f t="shared" si="293"/>
        <v>0</v>
      </c>
      <c r="FV233" s="41">
        <f t="shared" si="293"/>
        <v>0</v>
      </c>
      <c r="FW233" s="41">
        <f t="shared" si="293"/>
        <v>0</v>
      </c>
      <c r="FX233" s="41">
        <f t="shared" si="293"/>
        <v>22779.360000000001</v>
      </c>
      <c r="FY233" s="41"/>
      <c r="FZ233" s="55">
        <f>SUM(C233:FX233)</f>
        <v>16099106.839999998</v>
      </c>
      <c r="GA233" s="55"/>
      <c r="GB233" s="55"/>
      <c r="GC233" s="55"/>
      <c r="GD233" s="55"/>
      <c r="GE233" s="9"/>
    </row>
    <row r="234" spans="1:187" x14ac:dyDescent="0.2">
      <c r="A234" s="6"/>
      <c r="B234" s="13" t="s">
        <v>778</v>
      </c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  <c r="DB234" s="41"/>
      <c r="DC234" s="41"/>
      <c r="DD234" s="41"/>
      <c r="DE234" s="41"/>
      <c r="DF234" s="41"/>
      <c r="DG234" s="41"/>
      <c r="DH234" s="41"/>
      <c r="DI234" s="41"/>
      <c r="DJ234" s="41"/>
      <c r="DK234" s="41"/>
      <c r="DL234" s="41"/>
      <c r="DM234" s="41"/>
      <c r="DN234" s="41"/>
      <c r="DO234" s="41"/>
      <c r="DP234" s="41"/>
      <c r="DQ234" s="41"/>
      <c r="DR234" s="41"/>
      <c r="DS234" s="41"/>
      <c r="DT234" s="41"/>
      <c r="DU234" s="41"/>
      <c r="DV234" s="41"/>
      <c r="DW234" s="41"/>
      <c r="DX234" s="41"/>
      <c r="DY234" s="41"/>
      <c r="DZ234" s="41"/>
      <c r="EA234" s="41"/>
      <c r="EB234" s="41"/>
      <c r="EC234" s="41"/>
      <c r="ED234" s="41"/>
      <c r="EE234" s="41"/>
      <c r="EF234" s="41"/>
      <c r="EG234" s="41"/>
      <c r="EH234" s="41"/>
      <c r="EI234" s="41"/>
      <c r="EJ234" s="41"/>
      <c r="EK234" s="41"/>
      <c r="EL234" s="41"/>
      <c r="EM234" s="41"/>
      <c r="EN234" s="41"/>
      <c r="EO234" s="41"/>
      <c r="EP234" s="41"/>
      <c r="EQ234" s="41"/>
      <c r="ER234" s="41"/>
      <c r="ES234" s="41"/>
      <c r="ET234" s="41"/>
      <c r="EU234" s="41"/>
      <c r="EV234" s="41"/>
      <c r="EW234" s="41"/>
      <c r="EX234" s="41"/>
      <c r="EY234" s="41"/>
      <c r="EZ234" s="41"/>
      <c r="FA234" s="41"/>
      <c r="FB234" s="41"/>
      <c r="FC234" s="41"/>
      <c r="FD234" s="41"/>
      <c r="FE234" s="41"/>
      <c r="FF234" s="41"/>
      <c r="FG234" s="41"/>
      <c r="FH234" s="41"/>
      <c r="FI234" s="41"/>
      <c r="FJ234" s="41"/>
      <c r="FK234" s="41"/>
      <c r="FL234" s="41"/>
      <c r="FM234" s="41"/>
      <c r="FN234" s="41"/>
      <c r="FO234" s="41"/>
      <c r="FP234" s="41"/>
      <c r="FQ234" s="41"/>
      <c r="FR234" s="41"/>
      <c r="FS234" s="41"/>
      <c r="FT234" s="41"/>
      <c r="FU234" s="41"/>
      <c r="FV234" s="41"/>
      <c r="FW234" s="41"/>
      <c r="FX234" s="41"/>
      <c r="FY234" s="41"/>
      <c r="FZ234" s="55"/>
      <c r="GA234" s="55"/>
      <c r="GB234" s="55"/>
      <c r="GC234" s="55"/>
      <c r="GD234" s="55"/>
      <c r="GE234" s="9"/>
    </row>
    <row r="235" spans="1:187" x14ac:dyDescent="0.2">
      <c r="A235" s="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41"/>
      <c r="FZ235" s="9"/>
      <c r="GA235" s="55"/>
      <c r="GB235" s="55"/>
      <c r="GC235" s="55"/>
      <c r="GD235" s="55"/>
      <c r="GE235" s="9"/>
    </row>
    <row r="236" spans="1:187" ht="15.75" x14ac:dyDescent="0.25">
      <c r="A236" s="8" t="s">
        <v>596</v>
      </c>
      <c r="B236" s="39" t="s">
        <v>779</v>
      </c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100"/>
      <c r="BN236" s="100"/>
      <c r="BO236" s="100"/>
      <c r="BP236" s="100"/>
      <c r="BQ236" s="100"/>
      <c r="BR236" s="100"/>
      <c r="BS236" s="100"/>
      <c r="BT236" s="100"/>
      <c r="BU236" s="100"/>
      <c r="BV236" s="100"/>
      <c r="BW236" s="100"/>
      <c r="BX236" s="100"/>
      <c r="BY236" s="100"/>
      <c r="BZ236" s="100"/>
      <c r="CA236" s="100"/>
      <c r="CB236" s="100"/>
      <c r="CC236" s="100"/>
      <c r="CD236" s="100"/>
      <c r="CE236" s="100"/>
      <c r="CF236" s="100"/>
      <c r="CG236" s="100"/>
      <c r="CH236" s="100"/>
      <c r="CI236" s="100"/>
      <c r="CJ236" s="100"/>
      <c r="CK236" s="100"/>
      <c r="CL236" s="100"/>
      <c r="CM236" s="100"/>
      <c r="CN236" s="100"/>
      <c r="CO236" s="100"/>
      <c r="CP236" s="100"/>
      <c r="CQ236" s="100"/>
      <c r="CR236" s="100"/>
      <c r="CS236" s="100"/>
      <c r="CT236" s="100"/>
      <c r="CU236" s="100"/>
      <c r="CV236" s="100"/>
      <c r="CW236" s="100"/>
      <c r="CX236" s="100"/>
      <c r="CY236" s="100"/>
      <c r="CZ236" s="100"/>
      <c r="DA236" s="100"/>
      <c r="DB236" s="100"/>
      <c r="DC236" s="100"/>
      <c r="DD236" s="100"/>
      <c r="DE236" s="100"/>
      <c r="DF236" s="100"/>
      <c r="DG236" s="100"/>
      <c r="DH236" s="100"/>
      <c r="DI236" s="100"/>
      <c r="DJ236" s="100"/>
      <c r="DK236" s="100"/>
      <c r="DL236" s="100"/>
      <c r="DM236" s="100"/>
      <c r="DN236" s="100"/>
      <c r="DO236" s="100"/>
      <c r="DP236" s="100"/>
      <c r="DQ236" s="100"/>
      <c r="DR236" s="100"/>
      <c r="DS236" s="100"/>
      <c r="DT236" s="100"/>
      <c r="DU236" s="100"/>
      <c r="DV236" s="100"/>
      <c r="DW236" s="100"/>
      <c r="DX236" s="100"/>
      <c r="DY236" s="100"/>
      <c r="DZ236" s="100"/>
      <c r="EA236" s="100"/>
      <c r="EB236" s="100"/>
      <c r="EC236" s="100"/>
      <c r="ED236" s="100"/>
      <c r="EE236" s="100"/>
      <c r="EF236" s="100"/>
      <c r="EG236" s="100"/>
      <c r="EH236" s="100"/>
      <c r="EI236" s="100"/>
      <c r="EJ236" s="100"/>
      <c r="EK236" s="100"/>
      <c r="EL236" s="100"/>
      <c r="EM236" s="100"/>
      <c r="EN236" s="100"/>
      <c r="EO236" s="100"/>
      <c r="EP236" s="100"/>
      <c r="EQ236" s="100"/>
      <c r="ER236" s="100"/>
      <c r="ES236" s="100"/>
      <c r="ET236" s="100"/>
      <c r="EU236" s="100"/>
      <c r="EV236" s="100"/>
      <c r="EW236" s="100"/>
      <c r="EX236" s="100"/>
      <c r="EY236" s="100"/>
      <c r="EZ236" s="100"/>
      <c r="FA236" s="100"/>
      <c r="FB236" s="100"/>
      <c r="FC236" s="100"/>
      <c r="FD236" s="100"/>
      <c r="FE236" s="100"/>
      <c r="FF236" s="100"/>
      <c r="FG236" s="100"/>
      <c r="FH236" s="100"/>
      <c r="FI236" s="100"/>
      <c r="FJ236" s="100"/>
      <c r="FK236" s="100"/>
      <c r="FL236" s="100"/>
      <c r="FM236" s="100"/>
      <c r="FN236" s="100"/>
      <c r="FO236" s="100"/>
      <c r="FP236" s="100"/>
      <c r="FQ236" s="100"/>
      <c r="FR236" s="100"/>
      <c r="FS236" s="100"/>
      <c r="FT236" s="100"/>
      <c r="FU236" s="100"/>
      <c r="FV236" s="100"/>
      <c r="FW236" s="100"/>
      <c r="FX236" s="100"/>
      <c r="FY236" s="41"/>
      <c r="FZ236" s="55"/>
      <c r="GA236" s="104"/>
      <c r="GB236" s="104"/>
      <c r="GC236" s="55"/>
      <c r="GD236" s="55"/>
      <c r="GE236" s="9"/>
    </row>
    <row r="237" spans="1:187" x14ac:dyDescent="0.2">
      <c r="A237" s="8" t="s">
        <v>780</v>
      </c>
      <c r="B237" s="13" t="s">
        <v>781</v>
      </c>
      <c r="C237" s="41">
        <f>+C217+C235</f>
        <v>80398850.069999993</v>
      </c>
      <c r="D237" s="41">
        <f t="shared" ref="D237:BO237" si="294">+D217+D235</f>
        <v>380333254.70999998</v>
      </c>
      <c r="E237" s="41">
        <f t="shared" si="294"/>
        <v>71940812.700000003</v>
      </c>
      <c r="F237" s="41">
        <f t="shared" si="294"/>
        <v>172094226.03999999</v>
      </c>
      <c r="G237" s="41">
        <f t="shared" si="294"/>
        <v>10239907.869999999</v>
      </c>
      <c r="H237" s="41">
        <f t="shared" si="294"/>
        <v>9666855.2799999993</v>
      </c>
      <c r="I237" s="41">
        <f t="shared" si="294"/>
        <v>96115001</v>
      </c>
      <c r="J237" s="41">
        <f t="shared" si="294"/>
        <v>21638133.640000001</v>
      </c>
      <c r="K237" s="41">
        <f t="shared" si="294"/>
        <v>3524255.77</v>
      </c>
      <c r="L237" s="41">
        <f t="shared" si="294"/>
        <v>24797933.57</v>
      </c>
      <c r="M237" s="41">
        <f t="shared" si="294"/>
        <v>14458310.789999999</v>
      </c>
      <c r="N237" s="41">
        <f t="shared" si="294"/>
        <v>496073292.70999998</v>
      </c>
      <c r="O237" s="41">
        <f t="shared" si="294"/>
        <v>130116902.48999999</v>
      </c>
      <c r="P237" s="41">
        <f t="shared" si="294"/>
        <v>3321492.0900000003</v>
      </c>
      <c r="Q237" s="41">
        <f t="shared" si="294"/>
        <v>386884404.62</v>
      </c>
      <c r="R237" s="41">
        <f t="shared" si="294"/>
        <v>18871585.870000001</v>
      </c>
      <c r="S237" s="41">
        <f t="shared" si="294"/>
        <v>15837141.18</v>
      </c>
      <c r="T237" s="41">
        <f t="shared" si="294"/>
        <v>2324482.0900000003</v>
      </c>
      <c r="U237" s="41">
        <f t="shared" si="294"/>
        <v>1019395.3200000001</v>
      </c>
      <c r="V237" s="41">
        <f t="shared" si="294"/>
        <v>3458482.41</v>
      </c>
      <c r="W237" s="41">
        <f t="shared" si="294"/>
        <v>1444981.75</v>
      </c>
      <c r="X237" s="41">
        <f t="shared" si="294"/>
        <v>921493.78</v>
      </c>
      <c r="Y237" s="41">
        <f t="shared" si="294"/>
        <v>21456563.73</v>
      </c>
      <c r="Z237" s="41">
        <f t="shared" si="294"/>
        <v>3056218.99</v>
      </c>
      <c r="AA237" s="41">
        <f t="shared" si="294"/>
        <v>278481731.77999997</v>
      </c>
      <c r="AB237" s="41">
        <f t="shared" si="294"/>
        <v>274566209.32999998</v>
      </c>
      <c r="AC237" s="41">
        <f t="shared" si="294"/>
        <v>9501599.6699999999</v>
      </c>
      <c r="AD237" s="41">
        <f t="shared" si="294"/>
        <v>12386945.82</v>
      </c>
      <c r="AE237" s="41">
        <f t="shared" si="294"/>
        <v>1790120.1</v>
      </c>
      <c r="AF237" s="41">
        <f t="shared" si="294"/>
        <v>2735243.5300000003</v>
      </c>
      <c r="AG237" s="41">
        <f t="shared" si="294"/>
        <v>7382071.0899999999</v>
      </c>
      <c r="AH237" s="41">
        <f t="shared" si="294"/>
        <v>9973407.8599999994</v>
      </c>
      <c r="AI237" s="41">
        <f t="shared" si="294"/>
        <v>3979610.2600000002</v>
      </c>
      <c r="AJ237" s="41">
        <f t="shared" si="294"/>
        <v>2704327.23</v>
      </c>
      <c r="AK237" s="41">
        <f t="shared" si="294"/>
        <v>3137560.4299999997</v>
      </c>
      <c r="AL237" s="41">
        <f t="shared" si="294"/>
        <v>3499721.5</v>
      </c>
      <c r="AM237" s="41">
        <f t="shared" si="294"/>
        <v>4649477</v>
      </c>
      <c r="AN237" s="41">
        <f t="shared" si="294"/>
        <v>4238088.55</v>
      </c>
      <c r="AO237" s="41">
        <f t="shared" si="294"/>
        <v>42445126</v>
      </c>
      <c r="AP237" s="41">
        <f t="shared" si="294"/>
        <v>857142930.63999999</v>
      </c>
      <c r="AQ237" s="41">
        <f t="shared" si="294"/>
        <v>3311285.07</v>
      </c>
      <c r="AR237" s="41">
        <f t="shared" si="294"/>
        <v>582629535.14999998</v>
      </c>
      <c r="AS237" s="41">
        <f t="shared" si="294"/>
        <v>66522783</v>
      </c>
      <c r="AT237" s="41">
        <f t="shared" si="294"/>
        <v>20865374.48</v>
      </c>
      <c r="AU237" s="41">
        <f t="shared" si="294"/>
        <v>3472367.94</v>
      </c>
      <c r="AV237" s="41">
        <f t="shared" si="294"/>
        <v>3978038.26</v>
      </c>
      <c r="AW237" s="41">
        <f t="shared" si="294"/>
        <v>3322833.27</v>
      </c>
      <c r="AX237" s="41">
        <f t="shared" si="294"/>
        <v>991959.75</v>
      </c>
      <c r="AY237" s="41">
        <f t="shared" si="294"/>
        <v>4789502.68</v>
      </c>
      <c r="AZ237" s="41">
        <f t="shared" si="294"/>
        <v>109762128.13</v>
      </c>
      <c r="BA237" s="41">
        <f t="shared" si="294"/>
        <v>81407354.200000003</v>
      </c>
      <c r="BB237" s="41">
        <f t="shared" si="294"/>
        <v>72043808.909999996</v>
      </c>
      <c r="BC237" s="41">
        <f t="shared" si="294"/>
        <v>275239521.18000001</v>
      </c>
      <c r="BD237" s="41">
        <f t="shared" si="294"/>
        <v>44881374.259999998</v>
      </c>
      <c r="BE237" s="41">
        <f t="shared" si="294"/>
        <v>13304662.720000001</v>
      </c>
      <c r="BF237" s="41">
        <f t="shared" si="294"/>
        <v>221889259.97</v>
      </c>
      <c r="BG237" s="41">
        <f t="shared" si="294"/>
        <v>10394494.83</v>
      </c>
      <c r="BH237" s="41">
        <f t="shared" si="294"/>
        <v>6223937.7300000004</v>
      </c>
      <c r="BI237" s="41">
        <f t="shared" si="294"/>
        <v>3404515.48</v>
      </c>
      <c r="BJ237" s="41">
        <f t="shared" si="294"/>
        <v>56576874.07</v>
      </c>
      <c r="BK237" s="41">
        <f t="shared" si="294"/>
        <v>224411873.44999999</v>
      </c>
      <c r="BL237" s="41">
        <f t="shared" si="294"/>
        <v>3071516.2</v>
      </c>
      <c r="BM237" s="41">
        <f t="shared" si="294"/>
        <v>3581458.23</v>
      </c>
      <c r="BN237" s="41">
        <f t="shared" si="294"/>
        <v>32326810.989999998</v>
      </c>
      <c r="BO237" s="41">
        <f t="shared" si="294"/>
        <v>12411147.68</v>
      </c>
      <c r="BP237" s="41">
        <f t="shared" ref="BP237:EA237" si="295">+BP217+BP235</f>
        <v>3089557.6399999997</v>
      </c>
      <c r="BQ237" s="41">
        <f t="shared" si="295"/>
        <v>59231114.159999996</v>
      </c>
      <c r="BR237" s="41">
        <f t="shared" si="295"/>
        <v>42618678.289999999</v>
      </c>
      <c r="BS237" s="41">
        <f t="shared" si="295"/>
        <v>12296993.470000001</v>
      </c>
      <c r="BT237" s="41">
        <f t="shared" si="295"/>
        <v>4882732.37</v>
      </c>
      <c r="BU237" s="41">
        <f t="shared" si="295"/>
        <v>4803987.26</v>
      </c>
      <c r="BV237" s="41">
        <f t="shared" si="295"/>
        <v>12203112.73</v>
      </c>
      <c r="BW237" s="41">
        <f t="shared" si="295"/>
        <v>18564403.18</v>
      </c>
      <c r="BX237" s="41">
        <f t="shared" si="295"/>
        <v>1653730.74</v>
      </c>
      <c r="BY237" s="41">
        <f t="shared" si="295"/>
        <v>5332178.6900000004</v>
      </c>
      <c r="BZ237" s="41">
        <f t="shared" si="295"/>
        <v>2940847.32</v>
      </c>
      <c r="CA237" s="41">
        <f t="shared" si="295"/>
        <v>2728161.15</v>
      </c>
      <c r="CB237" s="41">
        <f t="shared" si="295"/>
        <v>739045366.42999995</v>
      </c>
      <c r="CC237" s="41">
        <f t="shared" si="295"/>
        <v>2590220.79</v>
      </c>
      <c r="CD237" s="41">
        <f t="shared" si="295"/>
        <v>994094.88</v>
      </c>
      <c r="CE237" s="41">
        <f t="shared" si="295"/>
        <v>2434168.41</v>
      </c>
      <c r="CF237" s="41">
        <f t="shared" si="295"/>
        <v>1909917.42</v>
      </c>
      <c r="CG237" s="41">
        <f t="shared" si="295"/>
        <v>2958264.12</v>
      </c>
      <c r="CH237" s="41">
        <f t="shared" si="295"/>
        <v>1952301.38</v>
      </c>
      <c r="CI237" s="41">
        <f t="shared" si="295"/>
        <v>6898998.9500000002</v>
      </c>
      <c r="CJ237" s="41">
        <f t="shared" si="295"/>
        <v>9825250.0200000014</v>
      </c>
      <c r="CK237" s="41">
        <f t="shared" si="295"/>
        <v>52581280.189999998</v>
      </c>
      <c r="CL237" s="41">
        <f t="shared" si="295"/>
        <v>13271327.699999999</v>
      </c>
      <c r="CM237" s="41">
        <f t="shared" si="295"/>
        <v>8749096.6600000001</v>
      </c>
      <c r="CN237" s="41">
        <f t="shared" si="295"/>
        <v>275194086.39999998</v>
      </c>
      <c r="CO237" s="41">
        <f t="shared" si="295"/>
        <v>134822296.00100002</v>
      </c>
      <c r="CP237" s="41">
        <f t="shared" si="295"/>
        <v>10417627.050000001</v>
      </c>
      <c r="CQ237" s="41">
        <f t="shared" si="295"/>
        <v>9790132.879999999</v>
      </c>
      <c r="CR237" s="41">
        <f t="shared" si="295"/>
        <v>2858258.66</v>
      </c>
      <c r="CS237" s="41">
        <f t="shared" si="295"/>
        <v>4074598.71</v>
      </c>
      <c r="CT237" s="41">
        <f t="shared" si="295"/>
        <v>1983274.75</v>
      </c>
      <c r="CU237" s="41">
        <f t="shared" si="295"/>
        <v>3808518.09</v>
      </c>
      <c r="CV237" s="41">
        <f t="shared" si="295"/>
        <v>878328.65999999992</v>
      </c>
      <c r="CW237" s="41">
        <f t="shared" si="295"/>
        <v>2891553.8200000003</v>
      </c>
      <c r="CX237" s="41">
        <f t="shared" si="295"/>
        <v>5012859.46</v>
      </c>
      <c r="CY237" s="41">
        <f t="shared" si="295"/>
        <v>928452.38</v>
      </c>
      <c r="CZ237" s="41">
        <f t="shared" si="295"/>
        <v>19244870.129999999</v>
      </c>
      <c r="DA237" s="41">
        <f t="shared" si="295"/>
        <v>2865563.02</v>
      </c>
      <c r="DB237" s="41">
        <f t="shared" si="295"/>
        <v>3684096.51</v>
      </c>
      <c r="DC237" s="41">
        <f t="shared" si="295"/>
        <v>2465343.7800000003</v>
      </c>
      <c r="DD237" s="41">
        <f t="shared" si="295"/>
        <v>2555625.62</v>
      </c>
      <c r="DE237" s="41">
        <f t="shared" si="295"/>
        <v>4433771.84</v>
      </c>
      <c r="DF237" s="41">
        <f t="shared" si="295"/>
        <v>193753176.43900001</v>
      </c>
      <c r="DG237" s="41">
        <f t="shared" si="295"/>
        <v>1665665.0599999998</v>
      </c>
      <c r="DH237" s="41">
        <f t="shared" si="295"/>
        <v>18574053.906000003</v>
      </c>
      <c r="DI237" s="41">
        <f t="shared" si="295"/>
        <v>24467526.219999999</v>
      </c>
      <c r="DJ237" s="41">
        <f t="shared" si="295"/>
        <v>6735660.75</v>
      </c>
      <c r="DK237" s="41">
        <f t="shared" si="295"/>
        <v>4897325.75</v>
      </c>
      <c r="DL237" s="41">
        <f t="shared" si="295"/>
        <v>54064565.460000001</v>
      </c>
      <c r="DM237" s="41">
        <f t="shared" si="295"/>
        <v>3730661.33</v>
      </c>
      <c r="DN237" s="41">
        <f t="shared" si="295"/>
        <v>13883442.540000001</v>
      </c>
      <c r="DO237" s="41">
        <f t="shared" si="295"/>
        <v>30581413.949999999</v>
      </c>
      <c r="DP237" s="41">
        <f t="shared" si="295"/>
        <v>3010195.74</v>
      </c>
      <c r="DQ237" s="41">
        <f t="shared" si="295"/>
        <v>6713842.0700000003</v>
      </c>
      <c r="DR237" s="41">
        <f t="shared" si="295"/>
        <v>14096473.460000001</v>
      </c>
      <c r="DS237" s="41">
        <f t="shared" si="295"/>
        <v>8080316.7400000002</v>
      </c>
      <c r="DT237" s="41">
        <f t="shared" si="295"/>
        <v>2696104.88</v>
      </c>
      <c r="DU237" s="41">
        <f t="shared" si="295"/>
        <v>4239676.24</v>
      </c>
      <c r="DV237" s="41">
        <f t="shared" si="295"/>
        <v>3062047</v>
      </c>
      <c r="DW237" s="41">
        <f t="shared" si="295"/>
        <v>4020945.3299999996</v>
      </c>
      <c r="DX237" s="41">
        <f t="shared" si="295"/>
        <v>2933789.38</v>
      </c>
      <c r="DY237" s="41">
        <f t="shared" si="295"/>
        <v>4236390.7700000005</v>
      </c>
      <c r="DZ237" s="41">
        <f t="shared" si="295"/>
        <v>8743578.75</v>
      </c>
      <c r="EA237" s="41">
        <f t="shared" si="295"/>
        <v>6603456.4900000002</v>
      </c>
      <c r="EB237" s="41">
        <f t="shared" ref="EB237:FX237" si="296">+EB217+EB235</f>
        <v>5892205.8399999999</v>
      </c>
      <c r="EC237" s="41">
        <f t="shared" si="296"/>
        <v>3602647.3400000003</v>
      </c>
      <c r="ED237" s="41">
        <f t="shared" si="296"/>
        <v>19876619.5</v>
      </c>
      <c r="EE237" s="41">
        <f t="shared" si="296"/>
        <v>2828689.88</v>
      </c>
      <c r="EF237" s="41">
        <f t="shared" si="296"/>
        <v>14093155.060000001</v>
      </c>
      <c r="EG237" s="41">
        <f t="shared" si="296"/>
        <v>3361763.96</v>
      </c>
      <c r="EH237" s="41">
        <f t="shared" si="296"/>
        <v>3052041.89</v>
      </c>
      <c r="EI237" s="41">
        <f t="shared" si="296"/>
        <v>153732898.31</v>
      </c>
      <c r="EJ237" s="41">
        <f t="shared" si="296"/>
        <v>88999705.469999999</v>
      </c>
      <c r="EK237" s="41">
        <f t="shared" si="296"/>
        <v>6792610.6299999999</v>
      </c>
      <c r="EL237" s="41">
        <f t="shared" si="296"/>
        <v>4700809.17</v>
      </c>
      <c r="EM237" s="41">
        <f t="shared" si="296"/>
        <v>4590756.55</v>
      </c>
      <c r="EN237" s="41">
        <f t="shared" si="296"/>
        <v>10464798.91</v>
      </c>
      <c r="EO237" s="41">
        <f t="shared" si="296"/>
        <v>4107595.17</v>
      </c>
      <c r="EP237" s="41">
        <f t="shared" si="296"/>
        <v>4607779.38</v>
      </c>
      <c r="EQ237" s="41">
        <f t="shared" si="296"/>
        <v>25434227.829999998</v>
      </c>
      <c r="ER237" s="41">
        <f t="shared" si="296"/>
        <v>4100729.46</v>
      </c>
      <c r="ES237" s="41">
        <f t="shared" si="296"/>
        <v>2458173</v>
      </c>
      <c r="ET237" s="41">
        <f t="shared" si="296"/>
        <v>3601628.24</v>
      </c>
      <c r="EU237" s="41">
        <f t="shared" si="296"/>
        <v>6588912.7599999998</v>
      </c>
      <c r="EV237" s="41">
        <f t="shared" si="296"/>
        <v>1549585.65</v>
      </c>
      <c r="EW237" s="41">
        <f t="shared" si="296"/>
        <v>11170871.9</v>
      </c>
      <c r="EX237" s="41">
        <f t="shared" si="296"/>
        <v>3173310.03</v>
      </c>
      <c r="EY237" s="41">
        <f t="shared" si="296"/>
        <v>7347939.5899999999</v>
      </c>
      <c r="EZ237" s="41">
        <f t="shared" si="296"/>
        <v>2367007.3699999996</v>
      </c>
      <c r="FA237" s="41">
        <f t="shared" si="296"/>
        <v>33263288.079999998</v>
      </c>
      <c r="FB237" s="41">
        <f t="shared" si="296"/>
        <v>4149955.57</v>
      </c>
      <c r="FC237" s="41">
        <f t="shared" si="296"/>
        <v>20325082.48</v>
      </c>
      <c r="FD237" s="41">
        <f t="shared" si="296"/>
        <v>4271105.3500000006</v>
      </c>
      <c r="FE237" s="41">
        <f t="shared" si="296"/>
        <v>1872750.5999999999</v>
      </c>
      <c r="FF237" s="41">
        <f t="shared" si="296"/>
        <v>3145369.09</v>
      </c>
      <c r="FG237" s="41">
        <f t="shared" si="296"/>
        <v>2184786.1799999997</v>
      </c>
      <c r="FH237" s="41">
        <f t="shared" si="296"/>
        <v>1699868.5499999998</v>
      </c>
      <c r="FI237" s="41">
        <f t="shared" si="296"/>
        <v>17143096.920000002</v>
      </c>
      <c r="FJ237" s="41">
        <f t="shared" si="296"/>
        <v>17679631.780000001</v>
      </c>
      <c r="FK237" s="41">
        <f t="shared" si="296"/>
        <v>22387764.379999999</v>
      </c>
      <c r="FL237" s="41">
        <f t="shared" si="296"/>
        <v>61706536.289999999</v>
      </c>
      <c r="FM237" s="41">
        <f t="shared" si="296"/>
        <v>33780075.155000001</v>
      </c>
      <c r="FN237" s="41">
        <f t="shared" si="296"/>
        <v>200182680.25</v>
      </c>
      <c r="FO237" s="41">
        <f t="shared" si="296"/>
        <v>10695856.15</v>
      </c>
      <c r="FP237" s="41">
        <f t="shared" si="296"/>
        <v>21491659.790000003</v>
      </c>
      <c r="FQ237" s="41">
        <f t="shared" si="296"/>
        <v>9036714.3900000006</v>
      </c>
      <c r="FR237" s="41">
        <f t="shared" si="296"/>
        <v>2729145.28</v>
      </c>
      <c r="FS237" s="41">
        <f t="shared" si="296"/>
        <v>3029374.36</v>
      </c>
      <c r="FT237" s="41">
        <f t="shared" si="296"/>
        <v>1441530.55</v>
      </c>
      <c r="FU237" s="41">
        <f t="shared" si="296"/>
        <v>8662097.9399999995</v>
      </c>
      <c r="FV237" s="41">
        <f t="shared" si="296"/>
        <v>7070633.6699999999</v>
      </c>
      <c r="FW237" s="41">
        <f t="shared" si="296"/>
        <v>2959326.85</v>
      </c>
      <c r="FX237" s="41">
        <f t="shared" si="296"/>
        <v>1193905.58</v>
      </c>
      <c r="FY237" s="41"/>
      <c r="FZ237" s="55">
        <f>SUM(C237:FX237)</f>
        <v>8162276614.9810009</v>
      </c>
      <c r="GA237" s="55"/>
      <c r="GB237" s="55"/>
      <c r="GC237" s="55"/>
      <c r="GD237" s="55"/>
      <c r="GE237" s="9"/>
    </row>
    <row r="238" spans="1:187" x14ac:dyDescent="0.2">
      <c r="A238" s="8" t="s">
        <v>782</v>
      </c>
      <c r="B238" s="13" t="s">
        <v>783</v>
      </c>
      <c r="C238" s="41">
        <f>C233</f>
        <v>180592.66</v>
      </c>
      <c r="D238" s="41">
        <f t="shared" ref="D238:BO238" si="297">D233</f>
        <v>384355.7</v>
      </c>
      <c r="E238" s="41">
        <f t="shared" si="297"/>
        <v>0</v>
      </c>
      <c r="F238" s="41">
        <f t="shared" si="297"/>
        <v>531443.82999999996</v>
      </c>
      <c r="G238" s="41">
        <f t="shared" si="297"/>
        <v>39404.07</v>
      </c>
      <c r="H238" s="41">
        <f t="shared" si="297"/>
        <v>0</v>
      </c>
      <c r="I238" s="41">
        <f t="shared" si="297"/>
        <v>0</v>
      </c>
      <c r="J238" s="41">
        <f t="shared" si="297"/>
        <v>187658.33</v>
      </c>
      <c r="K238" s="41">
        <f t="shared" si="297"/>
        <v>10443.469999999999</v>
      </c>
      <c r="L238" s="41">
        <f t="shared" si="297"/>
        <v>102756.15</v>
      </c>
      <c r="M238" s="41">
        <f t="shared" si="297"/>
        <v>0</v>
      </c>
      <c r="N238" s="41">
        <f t="shared" si="297"/>
        <v>414745.74</v>
      </c>
      <c r="O238" s="41">
        <f t="shared" si="297"/>
        <v>58175.58</v>
      </c>
      <c r="P238" s="41">
        <f t="shared" si="297"/>
        <v>0</v>
      </c>
      <c r="Q238" s="41">
        <f t="shared" si="297"/>
        <v>6913157.8799999999</v>
      </c>
      <c r="R238" s="41">
        <f t="shared" si="297"/>
        <v>8319.6200000000008</v>
      </c>
      <c r="S238" s="41">
        <f t="shared" si="297"/>
        <v>45219.37</v>
      </c>
      <c r="T238" s="41">
        <f t="shared" si="297"/>
        <v>0</v>
      </c>
      <c r="U238" s="41">
        <f t="shared" si="297"/>
        <v>0</v>
      </c>
      <c r="V238" s="41">
        <f t="shared" si="297"/>
        <v>0</v>
      </c>
      <c r="W238" s="41">
        <f t="shared" si="297"/>
        <v>0</v>
      </c>
      <c r="X238" s="41">
        <f t="shared" si="297"/>
        <v>0</v>
      </c>
      <c r="Y238" s="41">
        <f t="shared" si="297"/>
        <v>0</v>
      </c>
      <c r="Z238" s="41">
        <f t="shared" si="297"/>
        <v>0</v>
      </c>
      <c r="AA238" s="41">
        <f t="shared" si="297"/>
        <v>687128.21</v>
      </c>
      <c r="AB238" s="41">
        <f t="shared" si="297"/>
        <v>0</v>
      </c>
      <c r="AC238" s="41">
        <f t="shared" si="297"/>
        <v>0</v>
      </c>
      <c r="AD238" s="41">
        <f t="shared" si="297"/>
        <v>18788.57</v>
      </c>
      <c r="AE238" s="41">
        <f t="shared" si="297"/>
        <v>0</v>
      </c>
      <c r="AF238" s="41">
        <f t="shared" si="297"/>
        <v>0</v>
      </c>
      <c r="AG238" s="41">
        <f t="shared" si="297"/>
        <v>0</v>
      </c>
      <c r="AH238" s="41">
        <f t="shared" si="297"/>
        <v>0</v>
      </c>
      <c r="AI238" s="41">
        <f t="shared" si="297"/>
        <v>0</v>
      </c>
      <c r="AJ238" s="41">
        <f t="shared" si="297"/>
        <v>95571.02</v>
      </c>
      <c r="AK238" s="41">
        <f t="shared" si="297"/>
        <v>0</v>
      </c>
      <c r="AL238" s="41">
        <f t="shared" si="297"/>
        <v>0</v>
      </c>
      <c r="AM238" s="41">
        <f t="shared" si="297"/>
        <v>0</v>
      </c>
      <c r="AN238" s="41">
        <f t="shared" si="297"/>
        <v>0</v>
      </c>
      <c r="AO238" s="41">
        <f t="shared" si="297"/>
        <v>286218.99</v>
      </c>
      <c r="AP238" s="41">
        <f t="shared" si="297"/>
        <v>0</v>
      </c>
      <c r="AQ238" s="41">
        <f t="shared" si="297"/>
        <v>0</v>
      </c>
      <c r="AR238" s="41">
        <f t="shared" si="297"/>
        <v>354084</v>
      </c>
      <c r="AS238" s="41">
        <f t="shared" si="297"/>
        <v>0</v>
      </c>
      <c r="AT238" s="41">
        <f t="shared" si="297"/>
        <v>0</v>
      </c>
      <c r="AU238" s="41">
        <f t="shared" si="297"/>
        <v>0</v>
      </c>
      <c r="AV238" s="41">
        <f t="shared" si="297"/>
        <v>0</v>
      </c>
      <c r="AW238" s="41">
        <f t="shared" si="297"/>
        <v>0</v>
      </c>
      <c r="AX238" s="41">
        <f t="shared" si="297"/>
        <v>0</v>
      </c>
      <c r="AY238" s="41">
        <f t="shared" si="297"/>
        <v>0</v>
      </c>
      <c r="AZ238" s="41">
        <f t="shared" si="297"/>
        <v>1403757.9</v>
      </c>
      <c r="BA238" s="41">
        <f t="shared" si="297"/>
        <v>25923.65</v>
      </c>
      <c r="BB238" s="41">
        <f t="shared" si="297"/>
        <v>60969.68</v>
      </c>
      <c r="BC238" s="41">
        <f t="shared" si="297"/>
        <v>0</v>
      </c>
      <c r="BD238" s="41">
        <f t="shared" si="297"/>
        <v>8091.13</v>
      </c>
      <c r="BE238" s="41">
        <f t="shared" si="297"/>
        <v>0</v>
      </c>
      <c r="BF238" s="41">
        <f t="shared" si="297"/>
        <v>33223.54</v>
      </c>
      <c r="BG238" s="41">
        <f t="shared" si="297"/>
        <v>41393.64</v>
      </c>
      <c r="BH238" s="41">
        <f t="shared" si="297"/>
        <v>23628.33</v>
      </c>
      <c r="BI238" s="41">
        <f t="shared" si="297"/>
        <v>0</v>
      </c>
      <c r="BJ238" s="41">
        <f t="shared" si="297"/>
        <v>52884.71</v>
      </c>
      <c r="BK238" s="41">
        <f t="shared" si="297"/>
        <v>883737.69</v>
      </c>
      <c r="BL238" s="41">
        <f t="shared" si="297"/>
        <v>0</v>
      </c>
      <c r="BM238" s="41">
        <f t="shared" si="297"/>
        <v>0</v>
      </c>
      <c r="BN238" s="41">
        <f t="shared" si="297"/>
        <v>48294.239999999998</v>
      </c>
      <c r="BO238" s="41">
        <f t="shared" si="297"/>
        <v>0</v>
      </c>
      <c r="BP238" s="41">
        <f t="shared" ref="BP238:EA238" si="298">BP233</f>
        <v>0</v>
      </c>
      <c r="BQ238" s="41">
        <f t="shared" si="298"/>
        <v>32105.4</v>
      </c>
      <c r="BR238" s="41">
        <f t="shared" si="298"/>
        <v>7498.75</v>
      </c>
      <c r="BS238" s="41">
        <f t="shared" si="298"/>
        <v>77843.039999999994</v>
      </c>
      <c r="BT238" s="41">
        <f t="shared" si="298"/>
        <v>0</v>
      </c>
      <c r="BU238" s="41">
        <f t="shared" si="298"/>
        <v>0</v>
      </c>
      <c r="BV238" s="41">
        <f t="shared" si="298"/>
        <v>0</v>
      </c>
      <c r="BW238" s="41">
        <f t="shared" si="298"/>
        <v>0</v>
      </c>
      <c r="BX238" s="41">
        <f t="shared" si="298"/>
        <v>9500.14</v>
      </c>
      <c r="BY238" s="41">
        <f t="shared" si="298"/>
        <v>28108.93</v>
      </c>
      <c r="BZ238" s="41">
        <f t="shared" si="298"/>
        <v>0</v>
      </c>
      <c r="CA238" s="41">
        <f t="shared" si="298"/>
        <v>5690.03</v>
      </c>
      <c r="CB238" s="41">
        <f t="shared" si="298"/>
        <v>1066188.67</v>
      </c>
      <c r="CC238" s="41">
        <f t="shared" si="298"/>
        <v>24653.83</v>
      </c>
      <c r="CD238" s="41">
        <f t="shared" si="298"/>
        <v>17650.07</v>
      </c>
      <c r="CE238" s="41">
        <f t="shared" si="298"/>
        <v>4833.3999999999996</v>
      </c>
      <c r="CF238" s="41">
        <f t="shared" si="298"/>
        <v>0</v>
      </c>
      <c r="CG238" s="41">
        <f t="shared" si="298"/>
        <v>0</v>
      </c>
      <c r="CH238" s="41">
        <f t="shared" si="298"/>
        <v>0</v>
      </c>
      <c r="CI238" s="41">
        <f t="shared" si="298"/>
        <v>0</v>
      </c>
      <c r="CJ238" s="41">
        <f t="shared" si="298"/>
        <v>0</v>
      </c>
      <c r="CK238" s="41">
        <f t="shared" si="298"/>
        <v>265040.52</v>
      </c>
      <c r="CL238" s="41">
        <f t="shared" si="298"/>
        <v>14716.98</v>
      </c>
      <c r="CM238" s="41">
        <f t="shared" si="298"/>
        <v>0</v>
      </c>
      <c r="CN238" s="41">
        <f t="shared" si="298"/>
        <v>69672.86</v>
      </c>
      <c r="CO238" s="41">
        <f t="shared" si="298"/>
        <v>0</v>
      </c>
      <c r="CP238" s="41">
        <f t="shared" si="298"/>
        <v>64216.959999999999</v>
      </c>
      <c r="CQ238" s="41">
        <f t="shared" si="298"/>
        <v>0</v>
      </c>
      <c r="CR238" s="41">
        <f t="shared" si="298"/>
        <v>0</v>
      </c>
      <c r="CS238" s="41">
        <f t="shared" si="298"/>
        <v>0</v>
      </c>
      <c r="CT238" s="41">
        <f t="shared" si="298"/>
        <v>59.85</v>
      </c>
      <c r="CU238" s="41">
        <f t="shared" si="298"/>
        <v>65958.36</v>
      </c>
      <c r="CV238" s="41">
        <f t="shared" si="298"/>
        <v>0</v>
      </c>
      <c r="CW238" s="41">
        <f t="shared" si="298"/>
        <v>0</v>
      </c>
      <c r="CX238" s="41">
        <f t="shared" si="298"/>
        <v>0</v>
      </c>
      <c r="CY238" s="41">
        <f t="shared" si="298"/>
        <v>0</v>
      </c>
      <c r="CZ238" s="41">
        <f t="shared" si="298"/>
        <v>0</v>
      </c>
      <c r="DA238" s="41">
        <f t="shared" si="298"/>
        <v>0</v>
      </c>
      <c r="DB238" s="41">
        <f t="shared" si="298"/>
        <v>0</v>
      </c>
      <c r="DC238" s="41">
        <f t="shared" si="298"/>
        <v>0</v>
      </c>
      <c r="DD238" s="41">
        <f t="shared" si="298"/>
        <v>11809.63</v>
      </c>
      <c r="DE238" s="41">
        <f t="shared" si="298"/>
        <v>8749.2099999999991</v>
      </c>
      <c r="DF238" s="41">
        <f t="shared" si="298"/>
        <v>0</v>
      </c>
      <c r="DG238" s="41">
        <f t="shared" si="298"/>
        <v>0</v>
      </c>
      <c r="DH238" s="41">
        <f t="shared" si="298"/>
        <v>0</v>
      </c>
      <c r="DI238" s="41">
        <f t="shared" si="298"/>
        <v>23044.65</v>
      </c>
      <c r="DJ238" s="41">
        <f t="shared" si="298"/>
        <v>0</v>
      </c>
      <c r="DK238" s="41">
        <f t="shared" si="298"/>
        <v>5884.13</v>
      </c>
      <c r="DL238" s="41">
        <f t="shared" si="298"/>
        <v>0</v>
      </c>
      <c r="DM238" s="41">
        <f t="shared" si="298"/>
        <v>0</v>
      </c>
      <c r="DN238" s="41">
        <f t="shared" si="298"/>
        <v>0</v>
      </c>
      <c r="DO238" s="41">
        <f t="shared" si="298"/>
        <v>27309.03</v>
      </c>
      <c r="DP238" s="41">
        <f t="shared" si="298"/>
        <v>4625.67</v>
      </c>
      <c r="DQ238" s="41">
        <f t="shared" si="298"/>
        <v>0</v>
      </c>
      <c r="DR238" s="41">
        <f t="shared" si="298"/>
        <v>166227.97</v>
      </c>
      <c r="DS238" s="41">
        <f t="shared" si="298"/>
        <v>0</v>
      </c>
      <c r="DT238" s="41">
        <f t="shared" si="298"/>
        <v>0</v>
      </c>
      <c r="DU238" s="41">
        <f t="shared" si="298"/>
        <v>0</v>
      </c>
      <c r="DV238" s="41">
        <f t="shared" si="298"/>
        <v>0</v>
      </c>
      <c r="DW238" s="41">
        <f t="shared" si="298"/>
        <v>0</v>
      </c>
      <c r="DX238" s="41">
        <f t="shared" si="298"/>
        <v>6699.6</v>
      </c>
      <c r="DY238" s="41">
        <f t="shared" si="298"/>
        <v>0</v>
      </c>
      <c r="DZ238" s="41">
        <f t="shared" si="298"/>
        <v>0</v>
      </c>
      <c r="EA238" s="41">
        <f t="shared" si="298"/>
        <v>25172.78</v>
      </c>
      <c r="EB238" s="41">
        <f t="shared" ref="EB238:FX238" si="299">EB233</f>
        <v>75595.42</v>
      </c>
      <c r="EC238" s="41">
        <f t="shared" si="299"/>
        <v>0</v>
      </c>
      <c r="ED238" s="41">
        <f t="shared" si="299"/>
        <v>0</v>
      </c>
      <c r="EE238" s="41">
        <f t="shared" si="299"/>
        <v>0</v>
      </c>
      <c r="EF238" s="41">
        <f t="shared" si="299"/>
        <v>126843.66</v>
      </c>
      <c r="EG238" s="41">
        <f t="shared" si="299"/>
        <v>0</v>
      </c>
      <c r="EH238" s="41">
        <f t="shared" si="299"/>
        <v>0</v>
      </c>
      <c r="EI238" s="41">
        <f t="shared" si="299"/>
        <v>0</v>
      </c>
      <c r="EJ238" s="41">
        <f t="shared" si="299"/>
        <v>88330.2</v>
      </c>
      <c r="EK238" s="41">
        <f t="shared" si="299"/>
        <v>0</v>
      </c>
      <c r="EL238" s="41">
        <f t="shared" si="299"/>
        <v>16354.97</v>
      </c>
      <c r="EM238" s="41">
        <f t="shared" si="299"/>
        <v>0</v>
      </c>
      <c r="EN238" s="41">
        <f t="shared" si="299"/>
        <v>92237.07</v>
      </c>
      <c r="EO238" s="41">
        <f t="shared" si="299"/>
        <v>31205.360000000001</v>
      </c>
      <c r="EP238" s="41">
        <f t="shared" si="299"/>
        <v>0</v>
      </c>
      <c r="EQ238" s="41">
        <f t="shared" si="299"/>
        <v>0</v>
      </c>
      <c r="ER238" s="41">
        <f t="shared" si="299"/>
        <v>0</v>
      </c>
      <c r="ES238" s="41">
        <f t="shared" si="299"/>
        <v>0</v>
      </c>
      <c r="ET238" s="41">
        <f t="shared" si="299"/>
        <v>14598.84</v>
      </c>
      <c r="EU238" s="41">
        <f t="shared" si="299"/>
        <v>59901.74</v>
      </c>
      <c r="EV238" s="41">
        <f t="shared" si="299"/>
        <v>0</v>
      </c>
      <c r="EW238" s="41">
        <f t="shared" si="299"/>
        <v>8259.2199999999993</v>
      </c>
      <c r="EX238" s="41">
        <f t="shared" si="299"/>
        <v>85212.53</v>
      </c>
      <c r="EY238" s="41">
        <f t="shared" si="299"/>
        <v>0</v>
      </c>
      <c r="EZ238" s="41">
        <f t="shared" si="299"/>
        <v>0</v>
      </c>
      <c r="FA238" s="41">
        <f t="shared" si="299"/>
        <v>0</v>
      </c>
      <c r="FB238" s="41">
        <f t="shared" si="299"/>
        <v>33472.04</v>
      </c>
      <c r="FC238" s="41">
        <f t="shared" si="299"/>
        <v>37814.44</v>
      </c>
      <c r="FD238" s="41">
        <f t="shared" si="299"/>
        <v>0</v>
      </c>
      <c r="FE238" s="41">
        <f t="shared" si="299"/>
        <v>0</v>
      </c>
      <c r="FF238" s="41">
        <f t="shared" si="299"/>
        <v>16893.27</v>
      </c>
      <c r="FG238" s="41">
        <f t="shared" si="299"/>
        <v>0</v>
      </c>
      <c r="FH238" s="41">
        <f t="shared" si="299"/>
        <v>0</v>
      </c>
      <c r="FI238" s="41">
        <f t="shared" si="299"/>
        <v>198803.32</v>
      </c>
      <c r="FJ238" s="41">
        <f t="shared" si="299"/>
        <v>0</v>
      </c>
      <c r="FK238" s="41">
        <f t="shared" si="299"/>
        <v>146012.20000000001</v>
      </c>
      <c r="FL238" s="41">
        <f t="shared" si="299"/>
        <v>111565.04</v>
      </c>
      <c r="FM238" s="41">
        <f t="shared" si="299"/>
        <v>0</v>
      </c>
      <c r="FN238" s="41">
        <f t="shared" si="299"/>
        <v>0</v>
      </c>
      <c r="FO238" s="41">
        <f t="shared" si="299"/>
        <v>0</v>
      </c>
      <c r="FP238" s="41">
        <f t="shared" si="299"/>
        <v>0</v>
      </c>
      <c r="FQ238" s="41">
        <f t="shared" si="299"/>
        <v>0</v>
      </c>
      <c r="FR238" s="41">
        <f t="shared" si="299"/>
        <v>0</v>
      </c>
      <c r="FS238" s="41">
        <f t="shared" si="299"/>
        <v>0</v>
      </c>
      <c r="FT238" s="41">
        <f t="shared" si="299"/>
        <v>0</v>
      </c>
      <c r="FU238" s="41">
        <f t="shared" si="299"/>
        <v>0</v>
      </c>
      <c r="FV238" s="41">
        <f t="shared" si="299"/>
        <v>0</v>
      </c>
      <c r="FW238" s="41">
        <f t="shared" si="299"/>
        <v>0</v>
      </c>
      <c r="FX238" s="41">
        <f t="shared" si="299"/>
        <v>22779.360000000001</v>
      </c>
      <c r="FY238" s="100"/>
      <c r="FZ238" s="55">
        <f>SUM(C238:FX238)</f>
        <v>16099106.839999998</v>
      </c>
      <c r="GA238" s="55"/>
      <c r="GB238" s="55"/>
      <c r="GC238" s="55"/>
      <c r="GD238" s="55"/>
      <c r="GE238" s="9"/>
    </row>
    <row r="239" spans="1:187" x14ac:dyDescent="0.2">
      <c r="A239" s="8" t="s">
        <v>784</v>
      </c>
      <c r="B239" s="13" t="s">
        <v>785</v>
      </c>
      <c r="C239" s="41">
        <f>C237+C238</f>
        <v>80579442.729999989</v>
      </c>
      <c r="D239" s="41">
        <f t="shared" ref="D239:BO239" si="300">D237+D238</f>
        <v>380717610.40999997</v>
      </c>
      <c r="E239" s="41">
        <f t="shared" si="300"/>
        <v>71940812.700000003</v>
      </c>
      <c r="F239" s="41">
        <f t="shared" si="300"/>
        <v>172625669.87</v>
      </c>
      <c r="G239" s="41">
        <f t="shared" si="300"/>
        <v>10279311.939999999</v>
      </c>
      <c r="H239" s="41">
        <f t="shared" si="300"/>
        <v>9666855.2799999993</v>
      </c>
      <c r="I239" s="41">
        <f t="shared" si="300"/>
        <v>96115001</v>
      </c>
      <c r="J239" s="41">
        <f t="shared" si="300"/>
        <v>21825791.969999999</v>
      </c>
      <c r="K239" s="41">
        <f t="shared" si="300"/>
        <v>3534699.24</v>
      </c>
      <c r="L239" s="41">
        <f t="shared" si="300"/>
        <v>24900689.719999999</v>
      </c>
      <c r="M239" s="41">
        <f t="shared" si="300"/>
        <v>14458310.789999999</v>
      </c>
      <c r="N239" s="41">
        <f t="shared" si="300"/>
        <v>496488038.44999999</v>
      </c>
      <c r="O239" s="41">
        <f t="shared" si="300"/>
        <v>130175078.06999999</v>
      </c>
      <c r="P239" s="41">
        <f t="shared" si="300"/>
        <v>3321492.0900000003</v>
      </c>
      <c r="Q239" s="41">
        <f t="shared" si="300"/>
        <v>393797562.5</v>
      </c>
      <c r="R239" s="41">
        <f t="shared" si="300"/>
        <v>18879905.490000002</v>
      </c>
      <c r="S239" s="41">
        <f t="shared" si="300"/>
        <v>15882360.549999999</v>
      </c>
      <c r="T239" s="41">
        <f t="shared" si="300"/>
        <v>2324482.0900000003</v>
      </c>
      <c r="U239" s="41">
        <f t="shared" si="300"/>
        <v>1019395.3200000001</v>
      </c>
      <c r="V239" s="41">
        <f t="shared" si="300"/>
        <v>3458482.41</v>
      </c>
      <c r="W239" s="41">
        <f t="shared" si="300"/>
        <v>1444981.75</v>
      </c>
      <c r="X239" s="41">
        <f t="shared" si="300"/>
        <v>921493.78</v>
      </c>
      <c r="Y239" s="41">
        <f t="shared" si="300"/>
        <v>21456563.73</v>
      </c>
      <c r="Z239" s="41">
        <f t="shared" si="300"/>
        <v>3056218.99</v>
      </c>
      <c r="AA239" s="41">
        <f t="shared" si="300"/>
        <v>279168859.98999995</v>
      </c>
      <c r="AB239" s="41">
        <f t="shared" si="300"/>
        <v>274566209.32999998</v>
      </c>
      <c r="AC239" s="41">
        <f t="shared" si="300"/>
        <v>9501599.6699999999</v>
      </c>
      <c r="AD239" s="41">
        <f t="shared" si="300"/>
        <v>12405734.390000001</v>
      </c>
      <c r="AE239" s="41">
        <f t="shared" si="300"/>
        <v>1790120.1</v>
      </c>
      <c r="AF239" s="41">
        <f t="shared" si="300"/>
        <v>2735243.5300000003</v>
      </c>
      <c r="AG239" s="41">
        <f t="shared" si="300"/>
        <v>7382071.0899999999</v>
      </c>
      <c r="AH239" s="41">
        <f t="shared" si="300"/>
        <v>9973407.8599999994</v>
      </c>
      <c r="AI239" s="41">
        <f t="shared" si="300"/>
        <v>3979610.2600000002</v>
      </c>
      <c r="AJ239" s="41">
        <f t="shared" si="300"/>
        <v>2799898.25</v>
      </c>
      <c r="AK239" s="41">
        <f t="shared" si="300"/>
        <v>3137560.4299999997</v>
      </c>
      <c r="AL239" s="41">
        <f t="shared" si="300"/>
        <v>3499721.5</v>
      </c>
      <c r="AM239" s="41">
        <f t="shared" si="300"/>
        <v>4649477</v>
      </c>
      <c r="AN239" s="41">
        <f t="shared" si="300"/>
        <v>4238088.55</v>
      </c>
      <c r="AO239" s="41">
        <f t="shared" si="300"/>
        <v>42731344.990000002</v>
      </c>
      <c r="AP239" s="41">
        <f t="shared" si="300"/>
        <v>857142930.63999999</v>
      </c>
      <c r="AQ239" s="41">
        <f t="shared" si="300"/>
        <v>3311285.07</v>
      </c>
      <c r="AR239" s="41">
        <f t="shared" si="300"/>
        <v>582983619.14999998</v>
      </c>
      <c r="AS239" s="41">
        <f t="shared" si="300"/>
        <v>66522783</v>
      </c>
      <c r="AT239" s="41">
        <f t="shared" si="300"/>
        <v>20865374.48</v>
      </c>
      <c r="AU239" s="41">
        <f t="shared" si="300"/>
        <v>3472367.94</v>
      </c>
      <c r="AV239" s="41">
        <f t="shared" si="300"/>
        <v>3978038.26</v>
      </c>
      <c r="AW239" s="41">
        <f t="shared" si="300"/>
        <v>3322833.27</v>
      </c>
      <c r="AX239" s="41">
        <f t="shared" si="300"/>
        <v>991959.75</v>
      </c>
      <c r="AY239" s="41">
        <f t="shared" si="300"/>
        <v>4789502.68</v>
      </c>
      <c r="AZ239" s="41">
        <f t="shared" si="300"/>
        <v>111165886.03</v>
      </c>
      <c r="BA239" s="41">
        <f t="shared" si="300"/>
        <v>81433277.850000009</v>
      </c>
      <c r="BB239" s="41">
        <f t="shared" si="300"/>
        <v>72104778.590000004</v>
      </c>
      <c r="BC239" s="41">
        <f t="shared" si="300"/>
        <v>275239521.18000001</v>
      </c>
      <c r="BD239" s="41">
        <f t="shared" si="300"/>
        <v>44889465.390000001</v>
      </c>
      <c r="BE239" s="41">
        <f t="shared" si="300"/>
        <v>13304662.720000001</v>
      </c>
      <c r="BF239" s="41">
        <f t="shared" si="300"/>
        <v>221922483.50999999</v>
      </c>
      <c r="BG239" s="41">
        <f t="shared" si="300"/>
        <v>10435888.470000001</v>
      </c>
      <c r="BH239" s="41">
        <f t="shared" si="300"/>
        <v>6247566.0600000005</v>
      </c>
      <c r="BI239" s="41">
        <f t="shared" si="300"/>
        <v>3404515.48</v>
      </c>
      <c r="BJ239" s="41">
        <f t="shared" si="300"/>
        <v>56629758.780000001</v>
      </c>
      <c r="BK239" s="41">
        <f t="shared" si="300"/>
        <v>225295611.13999999</v>
      </c>
      <c r="BL239" s="41">
        <f t="shared" si="300"/>
        <v>3071516.2</v>
      </c>
      <c r="BM239" s="41">
        <f t="shared" si="300"/>
        <v>3581458.23</v>
      </c>
      <c r="BN239" s="41">
        <f t="shared" si="300"/>
        <v>32375105.229999997</v>
      </c>
      <c r="BO239" s="41">
        <f t="shared" si="300"/>
        <v>12411147.68</v>
      </c>
      <c r="BP239" s="41">
        <f t="shared" ref="BP239:EA239" si="301">BP237+BP238</f>
        <v>3089557.6399999997</v>
      </c>
      <c r="BQ239" s="41">
        <f t="shared" si="301"/>
        <v>59263219.559999995</v>
      </c>
      <c r="BR239" s="41">
        <f t="shared" si="301"/>
        <v>42626177.039999999</v>
      </c>
      <c r="BS239" s="41">
        <f t="shared" si="301"/>
        <v>12374836.51</v>
      </c>
      <c r="BT239" s="41">
        <f t="shared" si="301"/>
        <v>4882732.37</v>
      </c>
      <c r="BU239" s="41">
        <f t="shared" si="301"/>
        <v>4803987.26</v>
      </c>
      <c r="BV239" s="41">
        <f t="shared" si="301"/>
        <v>12203112.73</v>
      </c>
      <c r="BW239" s="41">
        <f t="shared" si="301"/>
        <v>18564403.18</v>
      </c>
      <c r="BX239" s="41">
        <f t="shared" si="301"/>
        <v>1663230.88</v>
      </c>
      <c r="BY239" s="41">
        <f t="shared" si="301"/>
        <v>5360287.62</v>
      </c>
      <c r="BZ239" s="41">
        <f t="shared" si="301"/>
        <v>2940847.32</v>
      </c>
      <c r="CA239" s="41">
        <f t="shared" si="301"/>
        <v>2733851.1799999997</v>
      </c>
      <c r="CB239" s="41">
        <f t="shared" si="301"/>
        <v>740111555.0999999</v>
      </c>
      <c r="CC239" s="41">
        <f t="shared" si="301"/>
        <v>2614874.62</v>
      </c>
      <c r="CD239" s="41">
        <f t="shared" si="301"/>
        <v>1011744.95</v>
      </c>
      <c r="CE239" s="41">
        <f t="shared" si="301"/>
        <v>2439001.81</v>
      </c>
      <c r="CF239" s="41">
        <f t="shared" si="301"/>
        <v>1909917.42</v>
      </c>
      <c r="CG239" s="41">
        <f t="shared" si="301"/>
        <v>2958264.12</v>
      </c>
      <c r="CH239" s="41">
        <f t="shared" si="301"/>
        <v>1952301.38</v>
      </c>
      <c r="CI239" s="41">
        <f t="shared" si="301"/>
        <v>6898998.9500000002</v>
      </c>
      <c r="CJ239" s="41">
        <f t="shared" si="301"/>
        <v>9825250.0200000014</v>
      </c>
      <c r="CK239" s="41">
        <f t="shared" si="301"/>
        <v>52846320.710000001</v>
      </c>
      <c r="CL239" s="41">
        <f t="shared" si="301"/>
        <v>13286044.68</v>
      </c>
      <c r="CM239" s="41">
        <f t="shared" si="301"/>
        <v>8749096.6600000001</v>
      </c>
      <c r="CN239" s="41">
        <f t="shared" si="301"/>
        <v>275263759.25999999</v>
      </c>
      <c r="CO239" s="41">
        <f t="shared" si="301"/>
        <v>134822296.00100002</v>
      </c>
      <c r="CP239" s="41">
        <f t="shared" si="301"/>
        <v>10481844.010000002</v>
      </c>
      <c r="CQ239" s="41">
        <f t="shared" si="301"/>
        <v>9790132.879999999</v>
      </c>
      <c r="CR239" s="41">
        <f t="shared" si="301"/>
        <v>2858258.66</v>
      </c>
      <c r="CS239" s="41">
        <f t="shared" si="301"/>
        <v>4074598.71</v>
      </c>
      <c r="CT239" s="41">
        <f t="shared" si="301"/>
        <v>1983334.6</v>
      </c>
      <c r="CU239" s="41">
        <f t="shared" si="301"/>
        <v>3874476.4499999997</v>
      </c>
      <c r="CV239" s="41">
        <f t="shared" si="301"/>
        <v>878328.65999999992</v>
      </c>
      <c r="CW239" s="41">
        <f t="shared" si="301"/>
        <v>2891553.8200000003</v>
      </c>
      <c r="CX239" s="41">
        <f t="shared" si="301"/>
        <v>5012859.46</v>
      </c>
      <c r="CY239" s="41">
        <f t="shared" si="301"/>
        <v>928452.38</v>
      </c>
      <c r="CZ239" s="41">
        <f t="shared" si="301"/>
        <v>19244870.129999999</v>
      </c>
      <c r="DA239" s="41">
        <f t="shared" si="301"/>
        <v>2865563.02</v>
      </c>
      <c r="DB239" s="41">
        <f t="shared" si="301"/>
        <v>3684096.51</v>
      </c>
      <c r="DC239" s="41">
        <f t="shared" si="301"/>
        <v>2465343.7800000003</v>
      </c>
      <c r="DD239" s="41">
        <f t="shared" si="301"/>
        <v>2567435.25</v>
      </c>
      <c r="DE239" s="41">
        <f t="shared" si="301"/>
        <v>4442521.05</v>
      </c>
      <c r="DF239" s="41">
        <f t="shared" si="301"/>
        <v>193753176.43900001</v>
      </c>
      <c r="DG239" s="41">
        <f t="shared" si="301"/>
        <v>1665665.0599999998</v>
      </c>
      <c r="DH239" s="41">
        <f t="shared" si="301"/>
        <v>18574053.906000003</v>
      </c>
      <c r="DI239" s="41">
        <f t="shared" si="301"/>
        <v>24490570.869999997</v>
      </c>
      <c r="DJ239" s="41">
        <f t="shared" si="301"/>
        <v>6735660.75</v>
      </c>
      <c r="DK239" s="41">
        <f t="shared" si="301"/>
        <v>4903209.88</v>
      </c>
      <c r="DL239" s="41">
        <f t="shared" si="301"/>
        <v>54064565.460000001</v>
      </c>
      <c r="DM239" s="41">
        <f t="shared" si="301"/>
        <v>3730661.33</v>
      </c>
      <c r="DN239" s="41">
        <f t="shared" si="301"/>
        <v>13883442.540000001</v>
      </c>
      <c r="DO239" s="41">
        <f t="shared" si="301"/>
        <v>30608722.98</v>
      </c>
      <c r="DP239" s="41">
        <f t="shared" si="301"/>
        <v>3014821.41</v>
      </c>
      <c r="DQ239" s="41">
        <f t="shared" si="301"/>
        <v>6713842.0700000003</v>
      </c>
      <c r="DR239" s="41">
        <f t="shared" si="301"/>
        <v>14262701.430000002</v>
      </c>
      <c r="DS239" s="41">
        <f t="shared" si="301"/>
        <v>8080316.7400000002</v>
      </c>
      <c r="DT239" s="41">
        <f t="shared" si="301"/>
        <v>2696104.88</v>
      </c>
      <c r="DU239" s="41">
        <f t="shared" si="301"/>
        <v>4239676.24</v>
      </c>
      <c r="DV239" s="41">
        <f t="shared" si="301"/>
        <v>3062047</v>
      </c>
      <c r="DW239" s="41">
        <f t="shared" si="301"/>
        <v>4020945.3299999996</v>
      </c>
      <c r="DX239" s="41">
        <f t="shared" si="301"/>
        <v>2940488.98</v>
      </c>
      <c r="DY239" s="41">
        <f t="shared" si="301"/>
        <v>4236390.7700000005</v>
      </c>
      <c r="DZ239" s="41">
        <f t="shared" si="301"/>
        <v>8743578.75</v>
      </c>
      <c r="EA239" s="41">
        <f t="shared" si="301"/>
        <v>6628629.2700000005</v>
      </c>
      <c r="EB239" s="41">
        <f t="shared" ref="EB239:FX239" si="302">EB237+EB238</f>
        <v>5967801.2599999998</v>
      </c>
      <c r="EC239" s="41">
        <f t="shared" si="302"/>
        <v>3602647.3400000003</v>
      </c>
      <c r="ED239" s="41">
        <f t="shared" si="302"/>
        <v>19876619.5</v>
      </c>
      <c r="EE239" s="41">
        <f t="shared" si="302"/>
        <v>2828689.88</v>
      </c>
      <c r="EF239" s="41">
        <f t="shared" si="302"/>
        <v>14219998.720000001</v>
      </c>
      <c r="EG239" s="41">
        <f t="shared" si="302"/>
        <v>3361763.96</v>
      </c>
      <c r="EH239" s="41">
        <f t="shared" si="302"/>
        <v>3052041.89</v>
      </c>
      <c r="EI239" s="41">
        <f t="shared" si="302"/>
        <v>153732898.31</v>
      </c>
      <c r="EJ239" s="41">
        <f t="shared" si="302"/>
        <v>89088035.670000002</v>
      </c>
      <c r="EK239" s="41">
        <f t="shared" si="302"/>
        <v>6792610.6299999999</v>
      </c>
      <c r="EL239" s="41">
        <f t="shared" si="302"/>
        <v>4717164.1399999997</v>
      </c>
      <c r="EM239" s="41">
        <f t="shared" si="302"/>
        <v>4590756.55</v>
      </c>
      <c r="EN239" s="41">
        <f t="shared" si="302"/>
        <v>10557035.98</v>
      </c>
      <c r="EO239" s="41">
        <f t="shared" si="302"/>
        <v>4138800.53</v>
      </c>
      <c r="EP239" s="41">
        <f t="shared" si="302"/>
        <v>4607779.38</v>
      </c>
      <c r="EQ239" s="41">
        <f t="shared" si="302"/>
        <v>25434227.829999998</v>
      </c>
      <c r="ER239" s="41">
        <f t="shared" si="302"/>
        <v>4100729.46</v>
      </c>
      <c r="ES239" s="41">
        <f t="shared" si="302"/>
        <v>2458173</v>
      </c>
      <c r="ET239" s="41">
        <f t="shared" si="302"/>
        <v>3616227.08</v>
      </c>
      <c r="EU239" s="41">
        <f t="shared" si="302"/>
        <v>6648814.5</v>
      </c>
      <c r="EV239" s="41">
        <f t="shared" si="302"/>
        <v>1549585.65</v>
      </c>
      <c r="EW239" s="41">
        <f t="shared" si="302"/>
        <v>11179131.120000001</v>
      </c>
      <c r="EX239" s="41">
        <f t="shared" si="302"/>
        <v>3258522.5599999996</v>
      </c>
      <c r="EY239" s="41">
        <f t="shared" si="302"/>
        <v>7347939.5899999999</v>
      </c>
      <c r="EZ239" s="41">
        <f t="shared" si="302"/>
        <v>2367007.3699999996</v>
      </c>
      <c r="FA239" s="41">
        <f t="shared" si="302"/>
        <v>33263288.079999998</v>
      </c>
      <c r="FB239" s="41">
        <f t="shared" si="302"/>
        <v>4183427.61</v>
      </c>
      <c r="FC239" s="41">
        <f t="shared" si="302"/>
        <v>20362896.920000002</v>
      </c>
      <c r="FD239" s="41">
        <f t="shared" si="302"/>
        <v>4271105.3500000006</v>
      </c>
      <c r="FE239" s="41">
        <f t="shared" si="302"/>
        <v>1872750.5999999999</v>
      </c>
      <c r="FF239" s="41">
        <f t="shared" si="302"/>
        <v>3162262.36</v>
      </c>
      <c r="FG239" s="41">
        <f t="shared" si="302"/>
        <v>2184786.1799999997</v>
      </c>
      <c r="FH239" s="41">
        <f t="shared" si="302"/>
        <v>1699868.5499999998</v>
      </c>
      <c r="FI239" s="41">
        <f t="shared" si="302"/>
        <v>17341900.240000002</v>
      </c>
      <c r="FJ239" s="41">
        <f t="shared" si="302"/>
        <v>17679631.780000001</v>
      </c>
      <c r="FK239" s="41">
        <f t="shared" si="302"/>
        <v>22533776.579999998</v>
      </c>
      <c r="FL239" s="41">
        <f t="shared" si="302"/>
        <v>61818101.329999998</v>
      </c>
      <c r="FM239" s="41">
        <f t="shared" si="302"/>
        <v>33780075.155000001</v>
      </c>
      <c r="FN239" s="41">
        <f t="shared" si="302"/>
        <v>200182680.25</v>
      </c>
      <c r="FO239" s="41">
        <f t="shared" si="302"/>
        <v>10695856.15</v>
      </c>
      <c r="FP239" s="41">
        <f t="shared" si="302"/>
        <v>21491659.790000003</v>
      </c>
      <c r="FQ239" s="41">
        <f t="shared" si="302"/>
        <v>9036714.3900000006</v>
      </c>
      <c r="FR239" s="41">
        <f t="shared" si="302"/>
        <v>2729145.28</v>
      </c>
      <c r="FS239" s="41">
        <f t="shared" si="302"/>
        <v>3029374.36</v>
      </c>
      <c r="FT239" s="41">
        <f t="shared" si="302"/>
        <v>1441530.55</v>
      </c>
      <c r="FU239" s="41">
        <f t="shared" si="302"/>
        <v>8662097.9399999995</v>
      </c>
      <c r="FV239" s="41">
        <f t="shared" si="302"/>
        <v>7070633.6699999999</v>
      </c>
      <c r="FW239" s="41">
        <f t="shared" si="302"/>
        <v>2959326.85</v>
      </c>
      <c r="FX239" s="41">
        <f t="shared" si="302"/>
        <v>1216684.9400000002</v>
      </c>
      <c r="FY239" s="41"/>
      <c r="FZ239" s="55">
        <f>SUM(C239:FX239)</f>
        <v>8178375721.8210039</v>
      </c>
      <c r="GA239" s="55"/>
      <c r="GB239" s="55"/>
      <c r="GC239" s="55"/>
      <c r="GD239" s="55"/>
      <c r="GE239" s="9"/>
    </row>
    <row r="240" spans="1:187" x14ac:dyDescent="0.2">
      <c r="A240" s="6"/>
      <c r="B240" s="13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100"/>
      <c r="BN240" s="100"/>
      <c r="BO240" s="100"/>
      <c r="BP240" s="100"/>
      <c r="BQ240" s="100"/>
      <c r="BR240" s="100"/>
      <c r="BS240" s="100"/>
      <c r="BT240" s="100"/>
      <c r="BU240" s="100"/>
      <c r="BV240" s="100"/>
      <c r="BW240" s="100"/>
      <c r="BX240" s="100"/>
      <c r="BY240" s="100"/>
      <c r="BZ240" s="100"/>
      <c r="CA240" s="100"/>
      <c r="CB240" s="100"/>
      <c r="CC240" s="100"/>
      <c r="CD240" s="100"/>
      <c r="CE240" s="100"/>
      <c r="CF240" s="100"/>
      <c r="CG240" s="100"/>
      <c r="CH240" s="100"/>
      <c r="CI240" s="100"/>
      <c r="CJ240" s="100"/>
      <c r="CK240" s="100"/>
      <c r="CL240" s="100"/>
      <c r="CM240" s="100"/>
      <c r="CN240" s="100"/>
      <c r="CO240" s="100"/>
      <c r="CP240" s="100"/>
      <c r="CQ240" s="100"/>
      <c r="CR240" s="100"/>
      <c r="CS240" s="100"/>
      <c r="CT240" s="100"/>
      <c r="CU240" s="100"/>
      <c r="CV240" s="100"/>
      <c r="CW240" s="100"/>
      <c r="CX240" s="100"/>
      <c r="CY240" s="100"/>
      <c r="CZ240" s="100"/>
      <c r="DA240" s="100"/>
      <c r="DB240" s="100"/>
      <c r="DC240" s="100"/>
      <c r="DD240" s="100"/>
      <c r="DE240" s="100"/>
      <c r="DF240" s="100"/>
      <c r="DG240" s="100"/>
      <c r="DH240" s="100"/>
      <c r="DI240" s="100"/>
      <c r="DJ240" s="100"/>
      <c r="DK240" s="100"/>
      <c r="DL240" s="100"/>
      <c r="DM240" s="100"/>
      <c r="DN240" s="100"/>
      <c r="DO240" s="100"/>
      <c r="DP240" s="100"/>
      <c r="DQ240" s="100"/>
      <c r="DR240" s="100"/>
      <c r="DS240" s="100"/>
      <c r="DT240" s="100"/>
      <c r="DU240" s="100"/>
      <c r="DV240" s="100"/>
      <c r="DW240" s="100"/>
      <c r="DX240" s="100"/>
      <c r="DY240" s="100"/>
      <c r="DZ240" s="100"/>
      <c r="EA240" s="100"/>
      <c r="EB240" s="100"/>
      <c r="EC240" s="100"/>
      <c r="ED240" s="100"/>
      <c r="EE240" s="100"/>
      <c r="EF240" s="100"/>
      <c r="EG240" s="100"/>
      <c r="EH240" s="100"/>
      <c r="EI240" s="100"/>
      <c r="EJ240" s="100"/>
      <c r="EK240" s="100"/>
      <c r="EL240" s="100"/>
      <c r="EM240" s="100"/>
      <c r="EN240" s="100"/>
      <c r="EO240" s="100"/>
      <c r="EP240" s="100"/>
      <c r="EQ240" s="100"/>
      <c r="ER240" s="100"/>
      <c r="ES240" s="100"/>
      <c r="ET240" s="100"/>
      <c r="EU240" s="100"/>
      <c r="EV240" s="100"/>
      <c r="EW240" s="100"/>
      <c r="EX240" s="100"/>
      <c r="EY240" s="100"/>
      <c r="EZ240" s="100"/>
      <c r="FA240" s="100"/>
      <c r="FB240" s="100"/>
      <c r="FC240" s="100"/>
      <c r="FD240" s="100"/>
      <c r="FE240" s="100"/>
      <c r="FF240" s="100"/>
      <c r="FG240" s="100"/>
      <c r="FH240" s="100"/>
      <c r="FI240" s="100"/>
      <c r="FJ240" s="100"/>
      <c r="FK240" s="100"/>
      <c r="FL240" s="100"/>
      <c r="FM240" s="100"/>
      <c r="FN240" s="100"/>
      <c r="FO240" s="100"/>
      <c r="FP240" s="100"/>
      <c r="FQ240" s="100"/>
      <c r="FR240" s="100"/>
      <c r="FS240" s="100"/>
      <c r="FT240" s="100"/>
      <c r="FU240" s="100"/>
      <c r="FV240" s="100"/>
      <c r="FW240" s="100"/>
      <c r="FX240" s="100"/>
      <c r="FY240" s="41"/>
      <c r="FZ240" s="55"/>
      <c r="GA240" s="104"/>
      <c r="GB240" s="104"/>
      <c r="GC240" s="55"/>
      <c r="GD240" s="55"/>
      <c r="GE240" s="9"/>
    </row>
    <row r="241" spans="1:187" ht="15.75" x14ac:dyDescent="0.25">
      <c r="A241" s="8" t="s">
        <v>596</v>
      </c>
      <c r="B241" s="39" t="s">
        <v>786</v>
      </c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  <c r="DB241" s="41"/>
      <c r="DC241" s="41"/>
      <c r="DD241" s="41"/>
      <c r="DE241" s="41"/>
      <c r="DF241" s="41"/>
      <c r="DG241" s="41"/>
      <c r="DH241" s="41"/>
      <c r="DI241" s="41"/>
      <c r="DJ241" s="41"/>
      <c r="DK241" s="41"/>
      <c r="DL241" s="41"/>
      <c r="DM241" s="41"/>
      <c r="DN241" s="41"/>
      <c r="DO241" s="41"/>
      <c r="DP241" s="41"/>
      <c r="DQ241" s="41"/>
      <c r="DR241" s="41"/>
      <c r="DS241" s="41"/>
      <c r="DT241" s="41"/>
      <c r="DU241" s="41"/>
      <c r="DV241" s="41"/>
      <c r="DW241" s="41"/>
      <c r="DX241" s="41"/>
      <c r="DY241" s="41"/>
      <c r="DZ241" s="41"/>
      <c r="EA241" s="41"/>
      <c r="EB241" s="41"/>
      <c r="EC241" s="41"/>
      <c r="ED241" s="41"/>
      <c r="EE241" s="41"/>
      <c r="EF241" s="41"/>
      <c r="EG241" s="41"/>
      <c r="EH241" s="41"/>
      <c r="EI241" s="41"/>
      <c r="EJ241" s="41"/>
      <c r="EK241" s="41"/>
      <c r="EL241" s="41"/>
      <c r="EM241" s="41"/>
      <c r="EN241" s="41"/>
      <c r="EO241" s="41"/>
      <c r="EP241" s="41"/>
      <c r="EQ241" s="41"/>
      <c r="ER241" s="41"/>
      <c r="ES241" s="41"/>
      <c r="ET241" s="41"/>
      <c r="EU241" s="41"/>
      <c r="EV241" s="41"/>
      <c r="EW241" s="41"/>
      <c r="EX241" s="41"/>
      <c r="EY241" s="41"/>
      <c r="EZ241" s="41"/>
      <c r="FA241" s="41"/>
      <c r="FB241" s="41"/>
      <c r="FC241" s="41"/>
      <c r="FD241" s="41"/>
      <c r="FE241" s="41"/>
      <c r="FF241" s="41"/>
      <c r="FG241" s="41"/>
      <c r="FH241" s="41"/>
      <c r="FI241" s="41"/>
      <c r="FJ241" s="41"/>
      <c r="FK241" s="41"/>
      <c r="FL241" s="41"/>
      <c r="FM241" s="41"/>
      <c r="FN241" s="41"/>
      <c r="FO241" s="41"/>
      <c r="FP241" s="41"/>
      <c r="FQ241" s="41"/>
      <c r="FR241" s="41"/>
      <c r="FS241" s="41"/>
      <c r="FT241" s="41"/>
      <c r="FU241" s="41"/>
      <c r="FV241" s="41"/>
      <c r="FW241" s="41"/>
      <c r="FX241" s="41"/>
      <c r="FY241" s="41"/>
      <c r="FZ241" s="55"/>
      <c r="GA241" s="55"/>
      <c r="GB241" s="55"/>
      <c r="GC241" s="55"/>
      <c r="GD241" s="55"/>
      <c r="GE241" s="9"/>
    </row>
    <row r="242" spans="1:187" x14ac:dyDescent="0.2">
      <c r="A242" s="8" t="s">
        <v>787</v>
      </c>
      <c r="B242" s="13" t="s">
        <v>788</v>
      </c>
      <c r="C242" s="38">
        <f t="shared" ref="C242:BN242" si="303">C44</f>
        <v>2.6079999999999999E-2</v>
      </c>
      <c r="D242" s="38">
        <f t="shared" si="303"/>
        <v>2.7E-2</v>
      </c>
      <c r="E242" s="38">
        <f t="shared" si="303"/>
        <v>2.4687999999999998E-2</v>
      </c>
      <c r="F242" s="38">
        <f t="shared" si="303"/>
        <v>2.6262000000000001E-2</v>
      </c>
      <c r="G242" s="38">
        <f t="shared" si="303"/>
        <v>2.2284999999999999E-2</v>
      </c>
      <c r="H242" s="38">
        <f t="shared" si="303"/>
        <v>2.7E-2</v>
      </c>
      <c r="I242" s="38">
        <f t="shared" si="303"/>
        <v>2.7E-2</v>
      </c>
      <c r="J242" s="38">
        <f t="shared" si="303"/>
        <v>2.7E-2</v>
      </c>
      <c r="K242" s="38">
        <f t="shared" si="303"/>
        <v>2.7E-2</v>
      </c>
      <c r="L242" s="38">
        <f t="shared" si="303"/>
        <v>2.1895000000000001E-2</v>
      </c>
      <c r="M242" s="38">
        <f t="shared" si="303"/>
        <v>2.0947E-2</v>
      </c>
      <c r="N242" s="38">
        <f t="shared" si="303"/>
        <v>2.0358999999999999E-2</v>
      </c>
      <c r="O242" s="38">
        <f t="shared" si="303"/>
        <v>2.5353000000000001E-2</v>
      </c>
      <c r="P242" s="38">
        <f t="shared" si="303"/>
        <v>2.7E-2</v>
      </c>
      <c r="Q242" s="38">
        <f t="shared" si="303"/>
        <v>2.6010000000000002E-2</v>
      </c>
      <c r="R242" s="38">
        <f t="shared" si="303"/>
        <v>2.3909E-2</v>
      </c>
      <c r="S242" s="38">
        <f t="shared" si="303"/>
        <v>2.1013999999999998E-2</v>
      </c>
      <c r="T242" s="38">
        <f t="shared" si="303"/>
        <v>1.9300999999999999E-2</v>
      </c>
      <c r="U242" s="38">
        <f t="shared" si="303"/>
        <v>1.8800999999999998E-2</v>
      </c>
      <c r="V242" s="38">
        <f t="shared" si="303"/>
        <v>2.7E-2</v>
      </c>
      <c r="W242" s="38">
        <f t="shared" si="303"/>
        <v>2.7E-2</v>
      </c>
      <c r="X242" s="38">
        <f t="shared" si="303"/>
        <v>1.0756E-2</v>
      </c>
      <c r="Y242" s="38">
        <f t="shared" si="303"/>
        <v>1.9498000000000001E-2</v>
      </c>
      <c r="Z242" s="38">
        <f t="shared" si="303"/>
        <v>1.8914999999999998E-2</v>
      </c>
      <c r="AA242" s="38">
        <f t="shared" si="303"/>
        <v>2.4995E-2</v>
      </c>
      <c r="AB242" s="38">
        <f t="shared" si="303"/>
        <v>2.5023E-2</v>
      </c>
      <c r="AC242" s="38">
        <f t="shared" si="303"/>
        <v>1.5982E-2</v>
      </c>
      <c r="AD242" s="38">
        <f t="shared" si="303"/>
        <v>1.4692999999999999E-2</v>
      </c>
      <c r="AE242" s="38">
        <f t="shared" si="303"/>
        <v>7.8139999999999998E-3</v>
      </c>
      <c r="AF242" s="38">
        <f t="shared" si="303"/>
        <v>6.6740000000000002E-3</v>
      </c>
      <c r="AG242" s="38">
        <f t="shared" si="303"/>
        <v>1.2480999999999999E-2</v>
      </c>
      <c r="AH242" s="38">
        <f t="shared" si="303"/>
        <v>1.7123000000000003E-2</v>
      </c>
      <c r="AI242" s="38">
        <f t="shared" si="303"/>
        <v>2.7E-2</v>
      </c>
      <c r="AJ242" s="38">
        <f t="shared" si="303"/>
        <v>1.8787999999999999E-2</v>
      </c>
      <c r="AK242" s="38">
        <f t="shared" si="303"/>
        <v>1.6280000000000003E-2</v>
      </c>
      <c r="AL242" s="38">
        <f t="shared" si="303"/>
        <v>2.7E-2</v>
      </c>
      <c r="AM242" s="38">
        <f t="shared" si="303"/>
        <v>1.6449000000000002E-2</v>
      </c>
      <c r="AN242" s="38">
        <f t="shared" si="303"/>
        <v>2.2903E-2</v>
      </c>
      <c r="AO242" s="38">
        <f t="shared" si="303"/>
        <v>2.2655999999999999E-2</v>
      </c>
      <c r="AP242" s="38">
        <f t="shared" si="303"/>
        <v>2.5541000000000001E-2</v>
      </c>
      <c r="AQ242" s="38">
        <f t="shared" si="303"/>
        <v>1.5559E-2</v>
      </c>
      <c r="AR242" s="38">
        <f t="shared" si="303"/>
        <v>2.5440000000000001E-2</v>
      </c>
      <c r="AS242" s="38">
        <f t="shared" si="303"/>
        <v>1.1618E-2</v>
      </c>
      <c r="AT242" s="38">
        <f t="shared" si="303"/>
        <v>2.6713999999999998E-2</v>
      </c>
      <c r="AU242" s="38">
        <f t="shared" si="303"/>
        <v>1.9188E-2</v>
      </c>
      <c r="AV242" s="38">
        <f t="shared" si="303"/>
        <v>2.5359000000000003E-2</v>
      </c>
      <c r="AW242" s="38">
        <f t="shared" si="303"/>
        <v>2.0596E-2</v>
      </c>
      <c r="AX242" s="38">
        <f t="shared" si="303"/>
        <v>1.6797999999999997E-2</v>
      </c>
      <c r="AY242" s="38">
        <f t="shared" si="303"/>
        <v>2.7E-2</v>
      </c>
      <c r="AZ242" s="38">
        <f t="shared" si="303"/>
        <v>1.6345999999999999E-2</v>
      </c>
      <c r="BA242" s="38">
        <f t="shared" si="303"/>
        <v>2.1893999999999997E-2</v>
      </c>
      <c r="BB242" s="38">
        <f t="shared" si="303"/>
        <v>1.9684E-2</v>
      </c>
      <c r="BC242" s="38">
        <f t="shared" si="303"/>
        <v>2.2561999999999999E-2</v>
      </c>
      <c r="BD242" s="38">
        <f t="shared" si="303"/>
        <v>2.7E-2</v>
      </c>
      <c r="BE242" s="38">
        <f t="shared" si="303"/>
        <v>2.2815999999999999E-2</v>
      </c>
      <c r="BF242" s="38">
        <f t="shared" si="303"/>
        <v>2.6952E-2</v>
      </c>
      <c r="BG242" s="38">
        <f t="shared" si="303"/>
        <v>2.7E-2</v>
      </c>
      <c r="BH242" s="38">
        <f t="shared" si="303"/>
        <v>2.1419000000000001E-2</v>
      </c>
      <c r="BI242" s="38">
        <f t="shared" si="303"/>
        <v>8.4329999999999995E-3</v>
      </c>
      <c r="BJ242" s="38">
        <f t="shared" si="303"/>
        <v>2.3164000000000001E-2</v>
      </c>
      <c r="BK242" s="38">
        <f t="shared" si="303"/>
        <v>2.4458999999999998E-2</v>
      </c>
      <c r="BL242" s="38">
        <f t="shared" si="303"/>
        <v>2.7E-2</v>
      </c>
      <c r="BM242" s="38">
        <f t="shared" si="303"/>
        <v>2.0833999999999998E-2</v>
      </c>
      <c r="BN242" s="38">
        <f t="shared" si="303"/>
        <v>2.7E-2</v>
      </c>
      <c r="BO242" s="38">
        <f t="shared" ref="BO242:DM242" si="304">BO44</f>
        <v>1.5203E-2</v>
      </c>
      <c r="BP242" s="38">
        <f t="shared" si="304"/>
        <v>2.1702000000000003E-2</v>
      </c>
      <c r="BQ242" s="38">
        <f t="shared" si="304"/>
        <v>2.1759000000000001E-2</v>
      </c>
      <c r="BR242" s="38">
        <f t="shared" si="304"/>
        <v>4.7000000000000002E-3</v>
      </c>
      <c r="BS242" s="38">
        <f t="shared" si="304"/>
        <v>2.2309999999999999E-3</v>
      </c>
      <c r="BT242" s="38">
        <f t="shared" si="304"/>
        <v>4.0750000000000005E-3</v>
      </c>
      <c r="BU242" s="38">
        <f t="shared" si="304"/>
        <v>1.3811E-2</v>
      </c>
      <c r="BV242" s="38">
        <f t="shared" si="304"/>
        <v>1.1775000000000001E-2</v>
      </c>
      <c r="BW242" s="38">
        <f t="shared" si="304"/>
        <v>1.55E-2</v>
      </c>
      <c r="BX242" s="38">
        <f t="shared" si="304"/>
        <v>1.6598999999999999E-2</v>
      </c>
      <c r="BY242" s="38">
        <f t="shared" si="304"/>
        <v>2.3781E-2</v>
      </c>
      <c r="BZ242" s="38">
        <f t="shared" si="304"/>
        <v>2.6312000000000002E-2</v>
      </c>
      <c r="CA242" s="38">
        <f t="shared" si="304"/>
        <v>2.3040999999999999E-2</v>
      </c>
      <c r="CB242" s="38">
        <f t="shared" si="304"/>
        <v>2.6251999999999998E-2</v>
      </c>
      <c r="CC242" s="38">
        <f t="shared" si="304"/>
        <v>2.2199E-2</v>
      </c>
      <c r="CD242" s="38">
        <f t="shared" si="304"/>
        <v>1.9519999999999999E-2</v>
      </c>
      <c r="CE242" s="38">
        <f t="shared" si="304"/>
        <v>2.7E-2</v>
      </c>
      <c r="CF242" s="38">
        <f t="shared" si="304"/>
        <v>2.2463E-2</v>
      </c>
      <c r="CG242" s="38">
        <f t="shared" si="304"/>
        <v>2.7E-2</v>
      </c>
      <c r="CH242" s="38">
        <f t="shared" si="304"/>
        <v>2.2187999999999999E-2</v>
      </c>
      <c r="CI242" s="38">
        <f t="shared" si="304"/>
        <v>2.418E-2</v>
      </c>
      <c r="CJ242" s="38">
        <f t="shared" si="304"/>
        <v>2.3469E-2</v>
      </c>
      <c r="CK242" s="38">
        <f t="shared" si="304"/>
        <v>6.6010000000000001E-3</v>
      </c>
      <c r="CL242" s="38">
        <f t="shared" si="304"/>
        <v>8.2289999999999985E-3</v>
      </c>
      <c r="CM242" s="38">
        <f t="shared" si="304"/>
        <v>2.274E-3</v>
      </c>
      <c r="CN242" s="38">
        <f t="shared" si="304"/>
        <v>2.7E-2</v>
      </c>
      <c r="CO242" s="38">
        <f t="shared" si="304"/>
        <v>2.2359999999999998E-2</v>
      </c>
      <c r="CP242" s="38">
        <f t="shared" si="304"/>
        <v>2.0548999999999998E-2</v>
      </c>
      <c r="CQ242" s="38">
        <f t="shared" si="304"/>
        <v>1.2426999999999999E-2</v>
      </c>
      <c r="CR242" s="38">
        <f t="shared" si="304"/>
        <v>1.6799999999999999E-3</v>
      </c>
      <c r="CS242" s="38">
        <f t="shared" si="304"/>
        <v>2.2658000000000001E-2</v>
      </c>
      <c r="CT242" s="38">
        <f t="shared" si="304"/>
        <v>8.5199999999999998E-3</v>
      </c>
      <c r="CU242" s="38">
        <f t="shared" si="304"/>
        <v>1.9615999999999998E-2</v>
      </c>
      <c r="CV242" s="38">
        <f t="shared" si="304"/>
        <v>1.0978999999999999E-2</v>
      </c>
      <c r="CW242" s="38">
        <f t="shared" si="304"/>
        <v>1.7086999999999998E-2</v>
      </c>
      <c r="CX242" s="38">
        <f t="shared" si="304"/>
        <v>2.1824000000000003E-2</v>
      </c>
      <c r="CY242" s="38">
        <f t="shared" si="304"/>
        <v>2.7E-2</v>
      </c>
      <c r="CZ242" s="38">
        <f t="shared" si="304"/>
        <v>2.6651000000000001E-2</v>
      </c>
      <c r="DA242" s="38">
        <f t="shared" si="304"/>
        <v>2.7E-2</v>
      </c>
      <c r="DB242" s="38">
        <f t="shared" si="304"/>
        <v>2.7E-2</v>
      </c>
      <c r="DC242" s="38">
        <f t="shared" si="304"/>
        <v>1.7417999999999999E-2</v>
      </c>
      <c r="DD242" s="38">
        <f t="shared" si="304"/>
        <v>3.4300000000000003E-3</v>
      </c>
      <c r="DE242" s="38">
        <f t="shared" si="304"/>
        <v>1.145E-2</v>
      </c>
      <c r="DF242" s="38">
        <f t="shared" si="304"/>
        <v>2.4213999999999999E-2</v>
      </c>
      <c r="DG242" s="38">
        <f t="shared" si="304"/>
        <v>2.0452999999999999E-2</v>
      </c>
      <c r="DH242" s="38">
        <f t="shared" si="304"/>
        <v>2.0516E-2</v>
      </c>
      <c r="DI242" s="38">
        <f t="shared" si="304"/>
        <v>1.8844999999999997E-2</v>
      </c>
      <c r="DJ242" s="38">
        <f t="shared" si="304"/>
        <v>2.0882999999999999E-2</v>
      </c>
      <c r="DK242" s="38">
        <f t="shared" si="304"/>
        <v>1.5657999999999998E-2</v>
      </c>
      <c r="DL242" s="38">
        <f t="shared" si="304"/>
        <v>2.1967E-2</v>
      </c>
      <c r="DM242" s="38">
        <f t="shared" si="304"/>
        <v>1.9899E-2</v>
      </c>
      <c r="DN242" s="38">
        <v>2.7E-2</v>
      </c>
      <c r="DO242" s="38">
        <f t="shared" ref="DO242:FX242" si="305">DO44</f>
        <v>2.7E-2</v>
      </c>
      <c r="DP242" s="38">
        <f t="shared" si="305"/>
        <v>2.7E-2</v>
      </c>
      <c r="DQ242" s="38">
        <f t="shared" si="305"/>
        <v>2.4545000000000001E-2</v>
      </c>
      <c r="DR242" s="38">
        <f t="shared" si="305"/>
        <v>2.4417000000000001E-2</v>
      </c>
      <c r="DS242" s="38">
        <f t="shared" si="305"/>
        <v>2.5923999999999999E-2</v>
      </c>
      <c r="DT242" s="38">
        <f t="shared" si="305"/>
        <v>2.1728999999999998E-2</v>
      </c>
      <c r="DU242" s="38">
        <f t="shared" si="305"/>
        <v>2.7E-2</v>
      </c>
      <c r="DV242" s="38">
        <f t="shared" si="305"/>
        <v>2.7E-2</v>
      </c>
      <c r="DW242" s="38">
        <f t="shared" si="305"/>
        <v>2.1996999999999999E-2</v>
      </c>
      <c r="DX242" s="38">
        <f t="shared" si="305"/>
        <v>1.8931E-2</v>
      </c>
      <c r="DY242" s="38">
        <f t="shared" si="305"/>
        <v>1.2928E-2</v>
      </c>
      <c r="DZ242" s="38">
        <f t="shared" si="305"/>
        <v>1.7662000000000001E-2</v>
      </c>
      <c r="EA242" s="38">
        <f t="shared" si="305"/>
        <v>1.2173E-2</v>
      </c>
      <c r="EB242" s="38">
        <f t="shared" si="305"/>
        <v>2.7E-2</v>
      </c>
      <c r="EC242" s="38">
        <f t="shared" si="305"/>
        <v>2.6620999999999999E-2</v>
      </c>
      <c r="ED242" s="38">
        <f t="shared" si="305"/>
        <v>4.4120000000000001E-3</v>
      </c>
      <c r="EE242" s="38">
        <f t="shared" si="305"/>
        <v>2.7E-2</v>
      </c>
      <c r="EF242" s="38">
        <f t="shared" si="305"/>
        <v>1.9594999999999998E-2</v>
      </c>
      <c r="EG242" s="38">
        <f t="shared" si="305"/>
        <v>2.6536000000000001E-2</v>
      </c>
      <c r="EH242" s="38">
        <f t="shared" si="305"/>
        <v>2.5053000000000002E-2</v>
      </c>
      <c r="EI242" s="38">
        <f t="shared" si="305"/>
        <v>2.7E-2</v>
      </c>
      <c r="EJ242" s="38">
        <f t="shared" si="305"/>
        <v>2.7E-2</v>
      </c>
      <c r="EK242" s="38">
        <f t="shared" si="305"/>
        <v>5.7670000000000004E-3</v>
      </c>
      <c r="EL242" s="38">
        <f t="shared" si="305"/>
        <v>2.1160000000000003E-3</v>
      </c>
      <c r="EM242" s="38">
        <f t="shared" si="305"/>
        <v>1.6308E-2</v>
      </c>
      <c r="EN242" s="38">
        <f t="shared" si="305"/>
        <v>2.7E-2</v>
      </c>
      <c r="EO242" s="38">
        <f t="shared" si="305"/>
        <v>2.7E-2</v>
      </c>
      <c r="EP242" s="38">
        <f t="shared" si="305"/>
        <v>2.0586E-2</v>
      </c>
      <c r="EQ242" s="38">
        <f t="shared" si="305"/>
        <v>9.9850000000000008E-3</v>
      </c>
      <c r="ER242" s="38">
        <f t="shared" si="305"/>
        <v>2.1283E-2</v>
      </c>
      <c r="ES242" s="38">
        <f t="shared" si="305"/>
        <v>2.3557999999999999E-2</v>
      </c>
      <c r="ET242" s="38">
        <f t="shared" si="305"/>
        <v>2.7E-2</v>
      </c>
      <c r="EU242" s="38">
        <f t="shared" si="305"/>
        <v>2.7E-2</v>
      </c>
      <c r="EV242" s="38">
        <f t="shared" si="305"/>
        <v>1.0964999999999999E-2</v>
      </c>
      <c r="EW242" s="38">
        <f t="shared" si="305"/>
        <v>6.0530000000000002E-3</v>
      </c>
      <c r="EX242" s="38">
        <f t="shared" si="305"/>
        <v>3.9100000000000003E-3</v>
      </c>
      <c r="EY242" s="38">
        <f t="shared" si="305"/>
        <v>2.7E-2</v>
      </c>
      <c r="EZ242" s="38">
        <f t="shared" si="305"/>
        <v>2.2942000000000001E-2</v>
      </c>
      <c r="FA242" s="38">
        <f t="shared" si="305"/>
        <v>1.0666E-2</v>
      </c>
      <c r="FB242" s="38">
        <f t="shared" si="305"/>
        <v>1.1505E-2</v>
      </c>
      <c r="FC242" s="38">
        <f t="shared" si="305"/>
        <v>2.2550000000000001E-2</v>
      </c>
      <c r="FD242" s="38">
        <f t="shared" si="305"/>
        <v>2.4437999999999998E-2</v>
      </c>
      <c r="FE242" s="38">
        <f t="shared" si="305"/>
        <v>1.4180999999999999E-2</v>
      </c>
      <c r="FF242" s="38">
        <f t="shared" si="305"/>
        <v>2.7E-2</v>
      </c>
      <c r="FG242" s="38">
        <f t="shared" si="305"/>
        <v>2.7E-2</v>
      </c>
      <c r="FH242" s="38">
        <f t="shared" si="305"/>
        <v>1.9771999999999998E-2</v>
      </c>
      <c r="FI242" s="38">
        <f t="shared" si="305"/>
        <v>6.1999999999999998E-3</v>
      </c>
      <c r="FJ242" s="38">
        <f t="shared" si="305"/>
        <v>1.9438E-2</v>
      </c>
      <c r="FK242" s="38">
        <f t="shared" si="305"/>
        <v>1.0845E-2</v>
      </c>
      <c r="FL242" s="38">
        <f t="shared" si="305"/>
        <v>2.7E-2</v>
      </c>
      <c r="FM242" s="38">
        <f t="shared" si="305"/>
        <v>1.8414E-2</v>
      </c>
      <c r="FN242" s="38">
        <f t="shared" si="305"/>
        <v>2.7E-2</v>
      </c>
      <c r="FO242" s="38">
        <f t="shared" si="305"/>
        <v>5.6240000000000005E-3</v>
      </c>
      <c r="FP242" s="38">
        <f t="shared" si="305"/>
        <v>1.2143000000000001E-2</v>
      </c>
      <c r="FQ242" s="38">
        <f t="shared" si="305"/>
        <v>1.6879999999999999E-2</v>
      </c>
      <c r="FR242" s="38">
        <f t="shared" si="305"/>
        <v>1.1564999999999999E-2</v>
      </c>
      <c r="FS242" s="38">
        <f t="shared" si="305"/>
        <v>5.1450000000000003E-3</v>
      </c>
      <c r="FT242" s="38">
        <f t="shared" si="305"/>
        <v>4.2929999999999999E-3</v>
      </c>
      <c r="FU242" s="38">
        <f t="shared" si="305"/>
        <v>1.8345E-2</v>
      </c>
      <c r="FV242" s="38">
        <f t="shared" si="305"/>
        <v>1.5032E-2</v>
      </c>
      <c r="FW242" s="38">
        <f t="shared" si="305"/>
        <v>2.1498E-2</v>
      </c>
      <c r="FX242" s="38">
        <f t="shared" si="305"/>
        <v>1.9675000000000002E-2</v>
      </c>
      <c r="FY242" s="100"/>
      <c r="FZ242" s="55"/>
      <c r="GA242" s="104"/>
      <c r="GB242" s="104"/>
      <c r="GC242" s="55"/>
      <c r="GD242" s="55"/>
      <c r="GE242" s="9"/>
    </row>
    <row r="243" spans="1:187" x14ac:dyDescent="0.2">
      <c r="A243" s="6"/>
      <c r="B243" s="13" t="s">
        <v>789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  <c r="ET243" s="38"/>
      <c r="EU243" s="38"/>
      <c r="EV243" s="38"/>
      <c r="EW243" s="38"/>
      <c r="EX243" s="38"/>
      <c r="EY243" s="38"/>
      <c r="EZ243" s="38"/>
      <c r="FA243" s="38"/>
      <c r="FB243" s="38"/>
      <c r="FC243" s="38"/>
      <c r="FD243" s="38"/>
      <c r="FE243" s="38"/>
      <c r="FF243" s="38"/>
      <c r="FG243" s="38"/>
      <c r="FH243" s="38"/>
      <c r="FI243" s="38"/>
      <c r="FJ243" s="38"/>
      <c r="FK243" s="38"/>
      <c r="FL243" s="38"/>
      <c r="FM243" s="38"/>
      <c r="FN243" s="38"/>
      <c r="FO243" s="38"/>
      <c r="FP243" s="38"/>
      <c r="FQ243" s="38"/>
      <c r="FR243" s="38"/>
      <c r="FS243" s="38"/>
      <c r="FT243" s="38"/>
      <c r="FU243" s="38"/>
      <c r="FV243" s="38"/>
      <c r="FW243" s="38"/>
      <c r="FX243" s="38"/>
      <c r="FY243" s="41"/>
      <c r="FZ243" s="55"/>
      <c r="GA243" s="104"/>
      <c r="GB243" s="104"/>
      <c r="GC243" s="55"/>
      <c r="GD243" s="55"/>
      <c r="GE243" s="6"/>
    </row>
    <row r="244" spans="1:187" x14ac:dyDescent="0.2">
      <c r="A244" s="8" t="s">
        <v>790</v>
      </c>
      <c r="B244" s="13" t="s">
        <v>791</v>
      </c>
      <c r="C244" s="38">
        <f t="shared" ref="C244:BN244" si="306">TRUNC((C239-(C99*C39)-C42)/C43,6)</f>
        <v>9.7920999999999994E-2</v>
      </c>
      <c r="D244" s="38">
        <f t="shared" si="306"/>
        <v>0.12274500000000001</v>
      </c>
      <c r="E244" s="38">
        <f t="shared" si="306"/>
        <v>8.1354999999999997E-2</v>
      </c>
      <c r="F244" s="38">
        <f t="shared" si="306"/>
        <v>9.9409999999999998E-2</v>
      </c>
      <c r="G244" s="38">
        <f t="shared" si="306"/>
        <v>4.1779999999999998E-2</v>
      </c>
      <c r="H244" s="38">
        <f t="shared" si="306"/>
        <v>8.9303999999999994E-2</v>
      </c>
      <c r="I244" s="38">
        <f t="shared" si="306"/>
        <v>0.111281</v>
      </c>
      <c r="J244" s="38">
        <f t="shared" si="306"/>
        <v>0.152001</v>
      </c>
      <c r="K244" s="38">
        <f t="shared" si="306"/>
        <v>8.1503000000000006E-2</v>
      </c>
      <c r="L244" s="38">
        <f t="shared" si="306"/>
        <v>3.7851999999999997E-2</v>
      </c>
      <c r="M244" s="38">
        <f t="shared" si="306"/>
        <v>5.9847999999999998E-2</v>
      </c>
      <c r="N244" s="38">
        <f t="shared" si="306"/>
        <v>6.8926000000000001E-2</v>
      </c>
      <c r="O244" s="38">
        <f t="shared" si="306"/>
        <v>6.4235E-2</v>
      </c>
      <c r="P244" s="38">
        <f t="shared" si="306"/>
        <v>6.9593000000000002E-2</v>
      </c>
      <c r="Q244" s="38">
        <f t="shared" si="306"/>
        <v>0.122376</v>
      </c>
      <c r="R244" s="38">
        <f t="shared" si="306"/>
        <v>0.27182499999999998</v>
      </c>
      <c r="S244" s="38">
        <f t="shared" si="306"/>
        <v>4.7634999999999997E-2</v>
      </c>
      <c r="T244" s="38">
        <f t="shared" si="306"/>
        <v>8.1909999999999997E-2</v>
      </c>
      <c r="U244" s="38">
        <f t="shared" si="306"/>
        <v>5.1948000000000001E-2</v>
      </c>
      <c r="V244" s="38">
        <f t="shared" si="306"/>
        <v>0.112372</v>
      </c>
      <c r="W244" s="38">
        <f t="shared" si="306"/>
        <v>0.18839700000000001</v>
      </c>
      <c r="X244" s="38">
        <f t="shared" si="306"/>
        <v>6.0332999999999998E-2</v>
      </c>
      <c r="Y244" s="38">
        <f t="shared" si="306"/>
        <v>0.32670199999999999</v>
      </c>
      <c r="Z244" s="38">
        <f t="shared" si="306"/>
        <v>0.128083</v>
      </c>
      <c r="AA244" s="38">
        <f t="shared" si="306"/>
        <v>6.5576999999999996E-2</v>
      </c>
      <c r="AB244" s="38">
        <f t="shared" si="306"/>
        <v>3.5936000000000003E-2</v>
      </c>
      <c r="AC244" s="38">
        <f t="shared" si="306"/>
        <v>4.0169999999999997E-2</v>
      </c>
      <c r="AD244" s="38">
        <f t="shared" si="306"/>
        <v>4.3400000000000001E-2</v>
      </c>
      <c r="AE244" s="38">
        <f t="shared" si="306"/>
        <v>3.9579999999999997E-2</v>
      </c>
      <c r="AF244" s="38">
        <f t="shared" si="306"/>
        <v>3.1497999999999998E-2</v>
      </c>
      <c r="AG244" s="38">
        <f t="shared" si="306"/>
        <v>1.933E-2</v>
      </c>
      <c r="AH244" s="38">
        <f t="shared" si="306"/>
        <v>0.30323</v>
      </c>
      <c r="AI244" s="38">
        <f t="shared" si="306"/>
        <v>0.443637</v>
      </c>
      <c r="AJ244" s="38">
        <f t="shared" si="306"/>
        <v>9.3273999999999996E-2</v>
      </c>
      <c r="AK244" s="38">
        <f t="shared" si="306"/>
        <v>5.3863000000000001E-2</v>
      </c>
      <c r="AL244" s="38">
        <f t="shared" si="306"/>
        <v>4.9762000000000001E-2</v>
      </c>
      <c r="AM244" s="38">
        <f t="shared" si="306"/>
        <v>9.2938999999999994E-2</v>
      </c>
      <c r="AN244" s="38">
        <f t="shared" si="306"/>
        <v>3.6590999999999999E-2</v>
      </c>
      <c r="AO244" s="38">
        <f t="shared" si="306"/>
        <v>0.10792599999999999</v>
      </c>
      <c r="AP244" s="38">
        <f t="shared" si="306"/>
        <v>3.9994000000000002E-2</v>
      </c>
      <c r="AQ244" s="38">
        <f t="shared" si="306"/>
        <v>2.554E-2</v>
      </c>
      <c r="AR244" s="38">
        <f t="shared" si="306"/>
        <v>7.7810000000000004E-2</v>
      </c>
      <c r="AS244" s="38">
        <f t="shared" si="306"/>
        <v>2.0365000000000001E-2</v>
      </c>
      <c r="AT244" s="38">
        <f t="shared" si="306"/>
        <v>8.0259999999999998E-2</v>
      </c>
      <c r="AU244" s="38">
        <f t="shared" si="306"/>
        <v>7.2269E-2</v>
      </c>
      <c r="AV244" s="38">
        <f t="shared" si="306"/>
        <v>0.17435700000000001</v>
      </c>
      <c r="AW244" s="38">
        <f t="shared" si="306"/>
        <v>0.12659300000000001</v>
      </c>
      <c r="AX244" s="38">
        <f t="shared" si="306"/>
        <v>5.0111000000000003E-2</v>
      </c>
      <c r="AY244" s="38">
        <f t="shared" si="306"/>
        <v>0.10632800000000001</v>
      </c>
      <c r="AZ244" s="38">
        <f>TRUNC((AZ239-(AZ99*AZ39)-AZ42)/AZ43,6)</f>
        <v>0.15409400000000001</v>
      </c>
      <c r="BA244" s="38">
        <f t="shared" si="306"/>
        <v>0.17797299999999999</v>
      </c>
      <c r="BB244" s="38">
        <f t="shared" si="306"/>
        <v>0.41385899999999998</v>
      </c>
      <c r="BC244" s="38">
        <f t="shared" si="306"/>
        <v>8.8590000000000002E-2</v>
      </c>
      <c r="BD244" s="38">
        <f t="shared" si="306"/>
        <v>0.104564</v>
      </c>
      <c r="BE244" s="38">
        <f t="shared" si="306"/>
        <v>9.8604999999999998E-2</v>
      </c>
      <c r="BF244" s="38">
        <f t="shared" si="306"/>
        <v>0.11766699999999999</v>
      </c>
      <c r="BG244" s="38">
        <f t="shared" si="306"/>
        <v>0.27777800000000002</v>
      </c>
      <c r="BH244" s="38">
        <f t="shared" si="306"/>
        <v>0.122402</v>
      </c>
      <c r="BI244" s="38">
        <f t="shared" si="306"/>
        <v>8.6734000000000006E-2</v>
      </c>
      <c r="BJ244" s="38">
        <f t="shared" si="306"/>
        <v>9.3503000000000003E-2</v>
      </c>
      <c r="BK244" s="38">
        <f t="shared" si="306"/>
        <v>0.21284</v>
      </c>
      <c r="BL244" s="38">
        <f t="shared" si="306"/>
        <v>0.52263199999999999</v>
      </c>
      <c r="BM244" s="38">
        <f t="shared" si="306"/>
        <v>0.134631</v>
      </c>
      <c r="BN244" s="38">
        <f t="shared" si="306"/>
        <v>0.130605</v>
      </c>
      <c r="BO244" s="38">
        <f t="shared" ref="BO244:DZ244" si="307">TRUNC((BO239-(BO99*BO39)-BO42)/BO43,6)</f>
        <v>7.7993000000000007E-2</v>
      </c>
      <c r="BP244" s="38">
        <f t="shared" si="307"/>
        <v>4.8207E-2</v>
      </c>
      <c r="BQ244" s="38">
        <f t="shared" si="307"/>
        <v>5.0015999999999998E-2</v>
      </c>
      <c r="BR244" s="38">
        <f t="shared" si="307"/>
        <v>5.2578E-2</v>
      </c>
      <c r="BS244" s="38">
        <f t="shared" si="307"/>
        <v>1.7696E-2</v>
      </c>
      <c r="BT244" s="38">
        <f t="shared" si="307"/>
        <v>1.2478E-2</v>
      </c>
      <c r="BU244" s="38">
        <f t="shared" si="307"/>
        <v>3.9245000000000002E-2</v>
      </c>
      <c r="BV244" s="38">
        <f t="shared" si="307"/>
        <v>1.6899000000000001E-2</v>
      </c>
      <c r="BW244" s="38">
        <f t="shared" si="307"/>
        <v>2.7310999999999998E-2</v>
      </c>
      <c r="BX244" s="38">
        <f t="shared" si="307"/>
        <v>2.9228000000000001E-2</v>
      </c>
      <c r="BY244" s="38">
        <f t="shared" si="307"/>
        <v>5.4334E-2</v>
      </c>
      <c r="BZ244" s="38">
        <f t="shared" si="307"/>
        <v>8.8318999999999995E-2</v>
      </c>
      <c r="CA244" s="38">
        <f t="shared" si="307"/>
        <v>2.4945999999999999E-2</v>
      </c>
      <c r="CB244" s="38">
        <f t="shared" si="307"/>
        <v>6.7101999999999995E-2</v>
      </c>
      <c r="CC244" s="38">
        <f t="shared" si="307"/>
        <v>0.113175</v>
      </c>
      <c r="CD244" s="38">
        <f t="shared" si="307"/>
        <v>5.5442999999999999E-2</v>
      </c>
      <c r="CE244" s="38">
        <f t="shared" si="307"/>
        <v>7.0781999999999998E-2</v>
      </c>
      <c r="CF244" s="38">
        <f t="shared" si="307"/>
        <v>5.9626999999999999E-2</v>
      </c>
      <c r="CG244" s="38">
        <f t="shared" si="307"/>
        <v>0.117965</v>
      </c>
      <c r="CH244" s="38">
        <f t="shared" si="307"/>
        <v>9.6685999999999994E-2</v>
      </c>
      <c r="CI244" s="38">
        <f t="shared" si="307"/>
        <v>5.4647000000000001E-2</v>
      </c>
      <c r="CJ244" s="38">
        <f t="shared" si="307"/>
        <v>3.9494000000000001E-2</v>
      </c>
      <c r="CK244" s="38">
        <f t="shared" si="307"/>
        <v>3.7004000000000002E-2</v>
      </c>
      <c r="CL244" s="38">
        <f t="shared" si="307"/>
        <v>5.6897000000000003E-2</v>
      </c>
      <c r="CM244" s="38">
        <f t="shared" si="307"/>
        <v>3.3105000000000002E-2</v>
      </c>
      <c r="CN244" s="38">
        <f t="shared" si="307"/>
        <v>7.1416999999999994E-2</v>
      </c>
      <c r="CO244" s="38">
        <f t="shared" si="307"/>
        <v>5.4567999999999998E-2</v>
      </c>
      <c r="CP244" s="38">
        <f t="shared" si="307"/>
        <v>2.2154E-2</v>
      </c>
      <c r="CQ244" s="38">
        <f t="shared" si="307"/>
        <v>7.5471999999999997E-2</v>
      </c>
      <c r="CR244" s="38">
        <f t="shared" si="307"/>
        <v>2.6266999999999999E-2</v>
      </c>
      <c r="CS244" s="38">
        <f t="shared" si="307"/>
        <v>8.0229999999999996E-2</v>
      </c>
      <c r="CT244" s="38">
        <f t="shared" si="307"/>
        <v>4.6948999999999998E-2</v>
      </c>
      <c r="CU244" s="38">
        <f t="shared" si="307"/>
        <v>0.23471900000000001</v>
      </c>
      <c r="CV244" s="38">
        <f t="shared" si="307"/>
        <v>4.8075E-2</v>
      </c>
      <c r="CW244" s="38">
        <f t="shared" si="307"/>
        <v>3.7546999999999997E-2</v>
      </c>
      <c r="CX244" s="38">
        <f t="shared" si="307"/>
        <v>6.2260000000000003E-2</v>
      </c>
      <c r="CY244" s="38">
        <f t="shared" si="307"/>
        <v>0.140653</v>
      </c>
      <c r="CZ244" s="38">
        <f t="shared" si="307"/>
        <v>8.7660000000000002E-2</v>
      </c>
      <c r="DA244" s="38">
        <f t="shared" si="307"/>
        <v>6.6608000000000001E-2</v>
      </c>
      <c r="DB244" s="38">
        <f t="shared" si="307"/>
        <v>0.150953</v>
      </c>
      <c r="DC244" s="38">
        <f t="shared" si="307"/>
        <v>3.7142000000000001E-2</v>
      </c>
      <c r="DD244" s="38">
        <f t="shared" si="307"/>
        <v>7.2830000000000004E-3</v>
      </c>
      <c r="DE244" s="38">
        <f t="shared" si="307"/>
        <v>1.8010999999999999E-2</v>
      </c>
      <c r="DF244" s="38">
        <f t="shared" si="307"/>
        <v>9.8848000000000005E-2</v>
      </c>
      <c r="DG244" s="38">
        <f t="shared" si="307"/>
        <v>3.2839E-2</v>
      </c>
      <c r="DH244" s="38">
        <f t="shared" si="307"/>
        <v>4.2888999999999997E-2</v>
      </c>
      <c r="DI244" s="38">
        <f t="shared" si="307"/>
        <v>3.9849000000000002E-2</v>
      </c>
      <c r="DJ244" s="38">
        <f t="shared" si="307"/>
        <v>0.11178</v>
      </c>
      <c r="DK244" s="38">
        <f t="shared" si="307"/>
        <v>9.7365999999999994E-2</v>
      </c>
      <c r="DL244" s="38">
        <f t="shared" si="307"/>
        <v>9.3758999999999995E-2</v>
      </c>
      <c r="DM244" s="38">
        <f t="shared" si="307"/>
        <v>9.8197000000000007E-2</v>
      </c>
      <c r="DN244" s="38">
        <f t="shared" si="307"/>
        <v>5.2957999999999998E-2</v>
      </c>
      <c r="DO244" s="38">
        <f t="shared" si="307"/>
        <v>0.106181</v>
      </c>
      <c r="DP244" s="38">
        <f t="shared" si="307"/>
        <v>0.15168899999999999</v>
      </c>
      <c r="DQ244" s="38">
        <f t="shared" si="307"/>
        <v>2.7082999999999999E-2</v>
      </c>
      <c r="DR244" s="38">
        <f t="shared" si="307"/>
        <v>0.190499</v>
      </c>
      <c r="DS244" s="38">
        <f t="shared" si="307"/>
        <v>0.210117</v>
      </c>
      <c r="DT244" s="38">
        <f t="shared" si="307"/>
        <v>0.25280200000000003</v>
      </c>
      <c r="DU244" s="38">
        <f t="shared" si="307"/>
        <v>0.16198100000000001</v>
      </c>
      <c r="DV244" s="38">
        <f t="shared" si="307"/>
        <v>0.40367199999999998</v>
      </c>
      <c r="DW244" s="38">
        <f t="shared" si="307"/>
        <v>0.210897</v>
      </c>
      <c r="DX244" s="38">
        <f t="shared" si="307"/>
        <v>4.5205000000000002E-2</v>
      </c>
      <c r="DY244" s="38">
        <f t="shared" si="307"/>
        <v>3.7426000000000001E-2</v>
      </c>
      <c r="DZ244" s="38">
        <f t="shared" si="307"/>
        <v>5.3780000000000001E-2</v>
      </c>
      <c r="EA244" s="38">
        <f t="shared" ref="EA244:FX244" si="308">TRUNC((EA239-(EA99*EA39)-EA42)/EA43,6)</f>
        <v>1.8386E-2</v>
      </c>
      <c r="EB244" s="38">
        <f t="shared" si="308"/>
        <v>7.2373000000000007E-2</v>
      </c>
      <c r="EC244" s="38">
        <f t="shared" si="308"/>
        <v>0.102881</v>
      </c>
      <c r="ED244" s="38">
        <f t="shared" si="308"/>
        <v>6.0460000000000002E-3</v>
      </c>
      <c r="EE244" s="38">
        <f t="shared" si="308"/>
        <v>0.17007800000000001</v>
      </c>
      <c r="EF244" s="38">
        <f t="shared" si="308"/>
        <v>0.15884799999999999</v>
      </c>
      <c r="EG244" s="38">
        <f t="shared" si="308"/>
        <v>0.134744</v>
      </c>
      <c r="EH244" s="38">
        <f t="shared" si="308"/>
        <v>0.22591700000000001</v>
      </c>
      <c r="EI244" s="38">
        <f t="shared" si="308"/>
        <v>0.14021900000000001</v>
      </c>
      <c r="EJ244" s="38">
        <f t="shared" si="308"/>
        <v>0.11452</v>
      </c>
      <c r="EK244" s="38">
        <f t="shared" si="308"/>
        <v>1.1438E-2</v>
      </c>
      <c r="EL244" s="38">
        <f t="shared" si="308"/>
        <v>1.6206000000000002E-2</v>
      </c>
      <c r="EM244" s="38">
        <f t="shared" si="308"/>
        <v>4.7858999999999999E-2</v>
      </c>
      <c r="EN244" s="38">
        <f t="shared" si="308"/>
        <v>0.17074900000000001</v>
      </c>
      <c r="EO244" s="38">
        <f t="shared" si="308"/>
        <v>8.9824000000000001E-2</v>
      </c>
      <c r="EP244" s="38">
        <f t="shared" si="308"/>
        <v>3.5723999999999999E-2</v>
      </c>
      <c r="EQ244" s="38">
        <f t="shared" si="308"/>
        <v>2.5239999999999999E-2</v>
      </c>
      <c r="ER244" s="38">
        <f t="shared" si="308"/>
        <v>4.4496000000000001E-2</v>
      </c>
      <c r="ES244" s="38">
        <f t="shared" si="308"/>
        <v>0.105064</v>
      </c>
      <c r="ET244" s="38">
        <f t="shared" si="308"/>
        <v>0.153586</v>
      </c>
      <c r="EU244" s="38">
        <f t="shared" si="308"/>
        <v>0.18528800000000001</v>
      </c>
      <c r="EV244" s="38">
        <f t="shared" si="308"/>
        <v>3.2142999999999998E-2</v>
      </c>
      <c r="EW244" s="38">
        <f t="shared" si="308"/>
        <v>1.299E-2</v>
      </c>
      <c r="EX244" s="38">
        <f t="shared" si="308"/>
        <v>7.2925000000000004E-2</v>
      </c>
      <c r="EY244" s="38">
        <f t="shared" si="308"/>
        <v>0.21541099999999999</v>
      </c>
      <c r="EZ244" s="38">
        <f t="shared" si="308"/>
        <v>8.8162000000000004E-2</v>
      </c>
      <c r="FA244" s="38">
        <f t="shared" si="308"/>
        <v>1.4219000000000001E-2</v>
      </c>
      <c r="FB244" s="38">
        <f>TRUNC((FB239-(FB99*FB39)-FB42)/FB43,6)+0.000001</f>
        <v>9.2540000000000001E-3</v>
      </c>
      <c r="FC244" s="38">
        <f t="shared" si="308"/>
        <v>6.4536999999999997E-2</v>
      </c>
      <c r="FD244" s="38">
        <f t="shared" si="308"/>
        <v>9.8572000000000007E-2</v>
      </c>
      <c r="FE244" s="38">
        <f t="shared" si="308"/>
        <v>5.3273000000000001E-2</v>
      </c>
      <c r="FF244" s="38">
        <f t="shared" si="308"/>
        <v>0.16223199999999999</v>
      </c>
      <c r="FG244" s="38">
        <f t="shared" si="308"/>
        <v>0.16909099999999999</v>
      </c>
      <c r="FH244" s="38">
        <f t="shared" si="308"/>
        <v>3.4783000000000001E-2</v>
      </c>
      <c r="FI244" s="38">
        <f t="shared" si="308"/>
        <v>1.2017999999999999E-2</v>
      </c>
      <c r="FJ244" s="38">
        <f t="shared" si="308"/>
        <v>2.6363000000000001E-2</v>
      </c>
      <c r="FK244" s="38">
        <f t="shared" si="308"/>
        <v>1.5223E-2</v>
      </c>
      <c r="FL244" s="38">
        <f t="shared" si="308"/>
        <v>4.2477000000000001E-2</v>
      </c>
      <c r="FM244" s="38">
        <f t="shared" si="308"/>
        <v>5.1915999999999997E-2</v>
      </c>
      <c r="FN244" s="38">
        <f t="shared" si="308"/>
        <v>9.2238000000000001E-2</v>
      </c>
      <c r="FO244" s="38">
        <f t="shared" si="308"/>
        <v>4.1139999999999996E-3</v>
      </c>
      <c r="FP244" s="38">
        <f t="shared" si="308"/>
        <v>1.2652E-2</v>
      </c>
      <c r="FQ244" s="38">
        <f t="shared" si="308"/>
        <v>4.4413000000000001E-2</v>
      </c>
      <c r="FR244" s="38">
        <f t="shared" si="308"/>
        <v>2.4052E-2</v>
      </c>
      <c r="FS244" s="38">
        <f t="shared" si="308"/>
        <v>4.927E-3</v>
      </c>
      <c r="FT244" s="38">
        <f t="shared" si="308"/>
        <v>2.467E-3</v>
      </c>
      <c r="FU244" s="38">
        <f t="shared" si="308"/>
        <v>7.5894000000000003E-2</v>
      </c>
      <c r="FV244" s="38">
        <f t="shared" si="308"/>
        <v>6.8810999999999997E-2</v>
      </c>
      <c r="FW244" s="38">
        <f t="shared" si="308"/>
        <v>0.15957499999999999</v>
      </c>
      <c r="FX244" s="38">
        <f t="shared" si="308"/>
        <v>6.5999000000000002E-2</v>
      </c>
      <c r="FY244" s="38"/>
      <c r="FZ244" s="104"/>
      <c r="GA244" s="104"/>
      <c r="GB244" s="104"/>
      <c r="GC244" s="55"/>
      <c r="GD244" s="55"/>
      <c r="GE244" s="9"/>
    </row>
    <row r="245" spans="1:187" x14ac:dyDescent="0.2">
      <c r="A245" s="6"/>
      <c r="B245" s="13" t="s">
        <v>792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  <c r="DK245" s="38"/>
      <c r="DL245" s="38"/>
      <c r="DM245" s="38"/>
      <c r="DN245" s="38"/>
      <c r="DO245" s="38"/>
      <c r="DP245" s="38"/>
      <c r="DQ245" s="38"/>
      <c r="DR245" s="38"/>
      <c r="DS245" s="38"/>
      <c r="DT245" s="38"/>
      <c r="DU245" s="38"/>
      <c r="DV245" s="38"/>
      <c r="DW245" s="38"/>
      <c r="DX245" s="38"/>
      <c r="DY245" s="38"/>
      <c r="DZ245" s="38"/>
      <c r="EA245" s="38"/>
      <c r="EB245" s="38"/>
      <c r="EC245" s="38"/>
      <c r="ED245" s="38"/>
      <c r="EE245" s="38"/>
      <c r="EF245" s="38"/>
      <c r="EG245" s="38"/>
      <c r="EH245" s="38"/>
      <c r="EI245" s="38"/>
      <c r="EJ245" s="38"/>
      <c r="EK245" s="38"/>
      <c r="EL245" s="38"/>
      <c r="EM245" s="38"/>
      <c r="EN245" s="38"/>
      <c r="EO245" s="38"/>
      <c r="EP245" s="38"/>
      <c r="EQ245" s="38"/>
      <c r="ER245" s="38"/>
      <c r="ES245" s="38"/>
      <c r="ET245" s="38"/>
      <c r="EU245" s="38"/>
      <c r="EV245" s="38"/>
      <c r="EW245" s="38"/>
      <c r="EX245" s="38"/>
      <c r="EY245" s="38"/>
      <c r="EZ245" s="38"/>
      <c r="FA245" s="38"/>
      <c r="FB245" s="38"/>
      <c r="FC245" s="38"/>
      <c r="FD245" s="38"/>
      <c r="FE245" s="38"/>
      <c r="FF245" s="38"/>
      <c r="FG245" s="38"/>
      <c r="FH245" s="38"/>
      <c r="FI245" s="38"/>
      <c r="FJ245" s="38"/>
      <c r="FK245" s="38"/>
      <c r="FL245" s="38"/>
      <c r="FM245" s="38"/>
      <c r="FN245" s="38"/>
      <c r="FO245" s="38"/>
      <c r="FP245" s="38"/>
      <c r="FQ245" s="38"/>
      <c r="FR245" s="38"/>
      <c r="FS245" s="38"/>
      <c r="FT245" s="38"/>
      <c r="FU245" s="38"/>
      <c r="FV245" s="38"/>
      <c r="FW245" s="38"/>
      <c r="FX245" s="38"/>
      <c r="FY245" s="38"/>
      <c r="FZ245" s="104"/>
      <c r="GA245" s="104"/>
      <c r="GB245" s="104"/>
      <c r="GC245" s="55"/>
      <c r="GD245" s="55"/>
      <c r="GE245" s="9"/>
    </row>
    <row r="246" spans="1:187" x14ac:dyDescent="0.2">
      <c r="A246" s="6"/>
      <c r="B246" s="13" t="s">
        <v>793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  <c r="ET246" s="38"/>
      <c r="EU246" s="38"/>
      <c r="EV246" s="38"/>
      <c r="EW246" s="38"/>
      <c r="EX246" s="38"/>
      <c r="EY246" s="38"/>
      <c r="EZ246" s="38"/>
      <c r="FA246" s="38"/>
      <c r="FB246" s="38"/>
      <c r="FC246" s="38"/>
      <c r="FD246" s="38"/>
      <c r="FE246" s="38"/>
      <c r="FF246" s="38"/>
      <c r="FG246" s="38"/>
      <c r="FH246" s="38"/>
      <c r="FI246" s="38"/>
      <c r="FJ246" s="38"/>
      <c r="FK246" s="38"/>
      <c r="FL246" s="38"/>
      <c r="FM246" s="38"/>
      <c r="FN246" s="38"/>
      <c r="FO246" s="38"/>
      <c r="FP246" s="38"/>
      <c r="FQ246" s="38"/>
      <c r="FR246" s="38"/>
      <c r="FS246" s="38"/>
      <c r="FT246" s="38"/>
      <c r="FU246" s="38"/>
      <c r="FV246" s="38"/>
      <c r="FW246" s="38"/>
      <c r="FX246" s="38"/>
      <c r="FY246" s="38"/>
      <c r="FZ246" s="104"/>
      <c r="GA246" s="109"/>
      <c r="GB246" s="109"/>
      <c r="GC246" s="104"/>
      <c r="GD246" s="104"/>
      <c r="GE246" s="110"/>
    </row>
    <row r="247" spans="1:187" x14ac:dyDescent="0.2">
      <c r="A247" s="8" t="s">
        <v>794</v>
      </c>
      <c r="B247" s="13" t="s">
        <v>795</v>
      </c>
      <c r="C247" s="38">
        <f t="shared" ref="C247:BN247" si="309">ROUND(((C45)*(1+C189+C190))/C43,6)</f>
        <v>1.3342080000000001</v>
      </c>
      <c r="D247" s="38">
        <f t="shared" si="309"/>
        <v>0.34142</v>
      </c>
      <c r="E247" s="38">
        <f t="shared" si="309"/>
        <v>1.154569</v>
      </c>
      <c r="F247" s="38">
        <f t="shared" si="309"/>
        <v>0.63128499999999999</v>
      </c>
      <c r="G247" s="38">
        <f t="shared" si="309"/>
        <v>4.4944160000000002</v>
      </c>
      <c r="H247" s="38">
        <f t="shared" si="309"/>
        <v>10.228776</v>
      </c>
      <c r="I247" s="38">
        <f t="shared" si="309"/>
        <v>1.1918359999999999</v>
      </c>
      <c r="J247" s="38">
        <f t="shared" si="309"/>
        <v>7.5087979999999996</v>
      </c>
      <c r="K247" s="38">
        <f t="shared" si="309"/>
        <v>24.039939</v>
      </c>
      <c r="L247" s="38">
        <f t="shared" si="309"/>
        <v>1.639912</v>
      </c>
      <c r="M247" s="38">
        <f t="shared" si="309"/>
        <v>4.3697520000000001</v>
      </c>
      <c r="N247" s="240">
        <f>ROUND(((N45)*(1+N189+N190))/N43,6)-0.000002</f>
        <v>1.8756000000000002E-2</v>
      </c>
      <c r="O247" s="38">
        <f t="shared" si="309"/>
        <v>0.525088</v>
      </c>
      <c r="P247" s="38">
        <f t="shared" si="309"/>
        <v>27.186205999999999</v>
      </c>
      <c r="Q247" s="38">
        <f t="shared" si="309"/>
        <v>0.33074500000000001</v>
      </c>
      <c r="R247" s="38">
        <f t="shared" si="309"/>
        <v>11.627533</v>
      </c>
      <c r="S247" s="38">
        <f t="shared" si="309"/>
        <v>3.3125819999999999</v>
      </c>
      <c r="T247" s="38">
        <f t="shared" si="309"/>
        <v>36.621918999999998</v>
      </c>
      <c r="U247" s="38">
        <f t="shared" si="309"/>
        <v>57.499983999999998</v>
      </c>
      <c r="V247" s="38">
        <f t="shared" si="309"/>
        <v>34.426181</v>
      </c>
      <c r="W247" s="38">
        <f t="shared" si="309"/>
        <v>219.89037500000001</v>
      </c>
      <c r="X247" s="38">
        <f t="shared" si="309"/>
        <v>68.616511000000003</v>
      </c>
      <c r="Y247" s="38">
        <f t="shared" si="309"/>
        <v>16.141188</v>
      </c>
      <c r="Z247" s="38">
        <f t="shared" si="309"/>
        <v>43.061683000000002</v>
      </c>
      <c r="AA247" s="38">
        <f t="shared" si="309"/>
        <v>0.25472299999999998</v>
      </c>
      <c r="AB247" s="38">
        <f t="shared" si="309"/>
        <v>0.14236299999999999</v>
      </c>
      <c r="AC247" s="38">
        <f t="shared" si="309"/>
        <v>4.6583319999999997</v>
      </c>
      <c r="AD247" s="38">
        <f t="shared" si="309"/>
        <v>3.988648</v>
      </c>
      <c r="AE247" s="38">
        <f t="shared" si="309"/>
        <v>23.968</v>
      </c>
      <c r="AF247" s="38">
        <f t="shared" si="309"/>
        <v>13.298912</v>
      </c>
      <c r="AG247" s="38">
        <f t="shared" si="309"/>
        <v>2.7731349999999999</v>
      </c>
      <c r="AH247" s="38">
        <f t="shared" si="309"/>
        <v>33.690323999999997</v>
      </c>
      <c r="AI247" s="38">
        <f t="shared" si="309"/>
        <v>116.31733800000001</v>
      </c>
      <c r="AJ247" s="38">
        <f t="shared" si="309"/>
        <v>33.645274999999998</v>
      </c>
      <c r="AK247" s="38">
        <f t="shared" si="309"/>
        <v>18.327629000000002</v>
      </c>
      <c r="AL247" s="38">
        <f t="shared" si="309"/>
        <v>15.180025000000001</v>
      </c>
      <c r="AM247" s="38">
        <f t="shared" si="309"/>
        <v>21.467231999999999</v>
      </c>
      <c r="AN247" s="38">
        <f t="shared" si="309"/>
        <v>10.005451000000001</v>
      </c>
      <c r="AO247" s="38">
        <f t="shared" si="309"/>
        <v>2.7471770000000002</v>
      </c>
      <c r="AP247" s="38">
        <f t="shared" si="309"/>
        <v>5.151E-2</v>
      </c>
      <c r="AQ247" s="38">
        <f t="shared" si="309"/>
        <v>8.2458200000000001</v>
      </c>
      <c r="AR247" s="38">
        <f t="shared" si="309"/>
        <v>0.14416599999999999</v>
      </c>
      <c r="AS247" s="38">
        <f t="shared" si="309"/>
        <v>0.33120300000000003</v>
      </c>
      <c r="AT247" s="38">
        <f t="shared" si="309"/>
        <v>4.2311880000000004</v>
      </c>
      <c r="AU247" s="38">
        <f t="shared" si="309"/>
        <v>22.757313</v>
      </c>
      <c r="AV247" s="38">
        <f t="shared" si="309"/>
        <v>48.981803999999997</v>
      </c>
      <c r="AW247" s="38">
        <f t="shared" si="309"/>
        <v>41.736601</v>
      </c>
      <c r="AX247" s="38">
        <f t="shared" si="309"/>
        <v>54.813501000000002</v>
      </c>
      <c r="AY247" s="38">
        <f t="shared" si="309"/>
        <v>23.322762000000001</v>
      </c>
      <c r="AZ247" s="240">
        <f>ROUND(((AZ45)*(1+AZ189+AZ190))/AZ43,6)+0.00001</f>
        <v>1.5719999999999998E-2</v>
      </c>
      <c r="BA247" s="38">
        <f t="shared" si="309"/>
        <v>2.360852</v>
      </c>
      <c r="BB247" s="38">
        <f t="shared" si="309"/>
        <v>6.2992090000000003</v>
      </c>
      <c r="BC247" s="240">
        <f>ROUND(((BC45)*(1+BC189+BC190))/BC43,6)+0.000033</f>
        <v>2.0714999999999997E-2</v>
      </c>
      <c r="BD247" s="38">
        <f t="shared" si="309"/>
        <v>2.5502150000000001</v>
      </c>
      <c r="BE247" s="38">
        <f t="shared" si="309"/>
        <v>7.8010489999999999</v>
      </c>
      <c r="BF247" s="38">
        <f t="shared" si="309"/>
        <v>0.57904999999999995</v>
      </c>
      <c r="BG247" s="38">
        <f t="shared" si="309"/>
        <v>29.083649999999999</v>
      </c>
      <c r="BH247" s="38">
        <f t="shared" si="309"/>
        <v>20.569133000000001</v>
      </c>
      <c r="BI247" s="38">
        <f t="shared" si="309"/>
        <v>27.228486</v>
      </c>
      <c r="BJ247" s="38">
        <f t="shared" si="309"/>
        <v>1.755085</v>
      </c>
      <c r="BK247" s="38">
        <f t="shared" si="309"/>
        <v>1.0653429999999999</v>
      </c>
      <c r="BL247" s="38">
        <f t="shared" si="309"/>
        <v>185.84073000000001</v>
      </c>
      <c r="BM247" s="38">
        <f t="shared" si="309"/>
        <v>39.540754999999997</v>
      </c>
      <c r="BN247" s="38">
        <f t="shared" si="309"/>
        <v>4.3704830000000001</v>
      </c>
      <c r="BO247" s="38">
        <f t="shared" ref="BO247:DZ247" si="310">ROUND(((BO45)*(1+BO189+BO190))/BO43,6)</f>
        <v>6.8332759999999997</v>
      </c>
      <c r="BP247" s="38">
        <f t="shared" si="310"/>
        <v>18.291177000000001</v>
      </c>
      <c r="BQ247" s="38">
        <f t="shared" si="310"/>
        <v>0.90979399999999999</v>
      </c>
      <c r="BR247" s="38">
        <f t="shared" si="310"/>
        <v>1.3006219999999999</v>
      </c>
      <c r="BS247" s="38">
        <f t="shared" si="310"/>
        <v>1.636897</v>
      </c>
      <c r="BT247" s="38">
        <f t="shared" si="310"/>
        <v>2.8070200000000001</v>
      </c>
      <c r="BU247" s="38">
        <f t="shared" si="310"/>
        <v>9.1180380000000003</v>
      </c>
      <c r="BV247" s="38">
        <f t="shared" si="310"/>
        <v>1.5291980000000001</v>
      </c>
      <c r="BW247" s="38">
        <f t="shared" si="310"/>
        <v>1.6207739999999999</v>
      </c>
      <c r="BX247" s="38">
        <f t="shared" si="310"/>
        <v>18.893740000000001</v>
      </c>
      <c r="BY247" s="38">
        <f t="shared" si="310"/>
        <v>11.203633999999999</v>
      </c>
      <c r="BZ247" s="38">
        <f t="shared" si="310"/>
        <v>32.049444999999999</v>
      </c>
      <c r="CA247" s="38">
        <f t="shared" si="310"/>
        <v>10.720931</v>
      </c>
      <c r="CB247" s="38">
        <f t="shared" si="310"/>
        <v>9.7664000000000001E-2</v>
      </c>
      <c r="CC247" s="38">
        <f t="shared" si="310"/>
        <v>46.666086</v>
      </c>
      <c r="CD247" s="38">
        <f t="shared" si="310"/>
        <v>57.113655000000001</v>
      </c>
      <c r="CE247" s="38">
        <f t="shared" si="310"/>
        <v>30.716718</v>
      </c>
      <c r="CF247" s="38">
        <f t="shared" si="310"/>
        <v>34.658450000000002</v>
      </c>
      <c r="CG247" s="38">
        <f t="shared" si="310"/>
        <v>42.676696999999997</v>
      </c>
      <c r="CH247" s="38">
        <f t="shared" si="310"/>
        <v>57.413902999999998</v>
      </c>
      <c r="CI247" s="38">
        <f t="shared" si="310"/>
        <v>10.096273999999999</v>
      </c>
      <c r="CJ247" s="38">
        <f t="shared" si="310"/>
        <v>4.5453960000000002</v>
      </c>
      <c r="CK247" s="38">
        <f t="shared" si="310"/>
        <v>0.76015200000000005</v>
      </c>
      <c r="CL247" s="38">
        <f t="shared" si="310"/>
        <v>4.6121169999999996</v>
      </c>
      <c r="CM247" s="38">
        <f t="shared" si="310"/>
        <v>4.0910419999999998</v>
      </c>
      <c r="CN247" s="38">
        <f t="shared" si="310"/>
        <v>0.28577599999999997</v>
      </c>
      <c r="CO247" s="38">
        <f t="shared" si="310"/>
        <v>0.435867</v>
      </c>
      <c r="CP247" s="38">
        <f t="shared" si="310"/>
        <v>2.3844630000000002</v>
      </c>
      <c r="CQ247" s="38">
        <f t="shared" si="310"/>
        <v>8.0852360000000001</v>
      </c>
      <c r="CR247" s="38">
        <f t="shared" si="310"/>
        <v>10.121649</v>
      </c>
      <c r="CS247" s="38">
        <f t="shared" si="310"/>
        <v>21.723935000000001</v>
      </c>
      <c r="CT247" s="38">
        <f t="shared" si="310"/>
        <v>26.595179000000002</v>
      </c>
      <c r="CU247" s="38">
        <f t="shared" si="310"/>
        <v>60.597459000000001</v>
      </c>
      <c r="CV247" s="38">
        <f t="shared" si="310"/>
        <v>58.063867000000002</v>
      </c>
      <c r="CW247" s="38">
        <f t="shared" si="310"/>
        <v>14.996467000000001</v>
      </c>
      <c r="CX247" s="38">
        <f t="shared" si="310"/>
        <v>13.798277000000001</v>
      </c>
      <c r="CY247" s="38">
        <f t="shared" si="310"/>
        <v>159.621013</v>
      </c>
      <c r="CZ247" s="38">
        <f t="shared" si="310"/>
        <v>4.9808529999999998</v>
      </c>
      <c r="DA247" s="38">
        <f t="shared" si="310"/>
        <v>26.924537999999998</v>
      </c>
      <c r="DB247" s="38">
        <f t="shared" si="310"/>
        <v>43.706498000000003</v>
      </c>
      <c r="DC247" s="38">
        <f t="shared" si="310"/>
        <v>16.613709</v>
      </c>
      <c r="DD247" s="38">
        <f t="shared" si="310"/>
        <v>3.0441769999999999</v>
      </c>
      <c r="DE247" s="38">
        <f t="shared" si="310"/>
        <v>4.3610340000000001</v>
      </c>
      <c r="DF247" s="38">
        <f t="shared" si="310"/>
        <v>0.54945200000000005</v>
      </c>
      <c r="DG247" s="38">
        <f t="shared" si="310"/>
        <v>21.37321</v>
      </c>
      <c r="DH247" s="38">
        <f t="shared" si="310"/>
        <v>2.5260739999999999</v>
      </c>
      <c r="DI247" s="38">
        <f t="shared" si="310"/>
        <v>1.78302</v>
      </c>
      <c r="DJ247" s="38">
        <f t="shared" si="310"/>
        <v>17.43543</v>
      </c>
      <c r="DK247" s="38">
        <f t="shared" si="310"/>
        <v>21.676162999999999</v>
      </c>
      <c r="DL247" s="38">
        <f t="shared" si="310"/>
        <v>1.8762509999999999</v>
      </c>
      <c r="DM247" s="38">
        <f t="shared" si="310"/>
        <v>27.803139000000002</v>
      </c>
      <c r="DN247" s="38">
        <f t="shared" si="310"/>
        <v>4.222575</v>
      </c>
      <c r="DO247" s="38">
        <f t="shared" si="310"/>
        <v>3.809466</v>
      </c>
      <c r="DP247" s="38">
        <f t="shared" si="310"/>
        <v>51.512791999999997</v>
      </c>
      <c r="DQ247" s="38">
        <f t="shared" si="310"/>
        <v>4.6889060000000002</v>
      </c>
      <c r="DR247" s="38">
        <f t="shared" si="310"/>
        <v>14.640454</v>
      </c>
      <c r="DS247" s="38">
        <f t="shared" si="310"/>
        <v>28.201457000000001</v>
      </c>
      <c r="DT247" s="38">
        <f t="shared" si="310"/>
        <v>118.639821</v>
      </c>
      <c r="DU247" s="38">
        <f t="shared" si="310"/>
        <v>40.584665999999999</v>
      </c>
      <c r="DV247" s="38">
        <f t="shared" si="310"/>
        <v>145.65077099999999</v>
      </c>
      <c r="DW247" s="38">
        <f t="shared" si="310"/>
        <v>55.513834000000003</v>
      </c>
      <c r="DX247" s="38">
        <f t="shared" si="310"/>
        <v>16.383413999999998</v>
      </c>
      <c r="DY247" s="38">
        <f t="shared" si="310"/>
        <v>9.4939169999999997</v>
      </c>
      <c r="DZ247" s="38">
        <f t="shared" si="310"/>
        <v>6.487965</v>
      </c>
      <c r="EA247" s="38">
        <f t="shared" ref="EA247:FX247" si="311">ROUND(((EA45)*(1+EA189+EA190))/EA43,6)</f>
        <v>3.189908</v>
      </c>
      <c r="EB247" s="38">
        <f t="shared" si="311"/>
        <v>13.435063</v>
      </c>
      <c r="EC247" s="38">
        <f t="shared" si="311"/>
        <v>30.324197999999999</v>
      </c>
      <c r="ED247" s="38">
        <f t="shared" si="311"/>
        <v>0.325822</v>
      </c>
      <c r="EE247" s="38">
        <f t="shared" si="311"/>
        <v>63.774107999999998</v>
      </c>
      <c r="EF247" s="38">
        <f t="shared" si="311"/>
        <v>12.048522999999999</v>
      </c>
      <c r="EG247" s="38">
        <f t="shared" si="311"/>
        <v>43.348886</v>
      </c>
      <c r="EH247" s="38">
        <f t="shared" si="311"/>
        <v>79.203256999999994</v>
      </c>
      <c r="EI247" s="38">
        <f t="shared" si="311"/>
        <v>0.962704</v>
      </c>
      <c r="EJ247" s="38">
        <f t="shared" si="311"/>
        <v>1.4455</v>
      </c>
      <c r="EK247" s="38">
        <f t="shared" si="311"/>
        <v>1.809545</v>
      </c>
      <c r="EL247" s="38">
        <f t="shared" si="311"/>
        <v>3.639106</v>
      </c>
      <c r="EM247" s="38">
        <f t="shared" si="311"/>
        <v>11.499629000000001</v>
      </c>
      <c r="EN247" s="38">
        <f t="shared" si="311"/>
        <v>17.325419</v>
      </c>
      <c r="EO247" s="38">
        <f t="shared" si="311"/>
        <v>22.972239999999999</v>
      </c>
      <c r="EP247" s="38">
        <f t="shared" si="311"/>
        <v>8.3467769999999994</v>
      </c>
      <c r="EQ247" s="240">
        <f>ROUND(((EQ45)*(1+EQ189+EQ190))/EQ43,6)+0.000015</f>
        <v>9.3989999999999994E-3</v>
      </c>
      <c r="ER247" s="38">
        <f t="shared" si="311"/>
        <v>11.277269</v>
      </c>
      <c r="ES247" s="38">
        <f t="shared" si="311"/>
        <v>53.849479000000002</v>
      </c>
      <c r="ET247" s="38">
        <f t="shared" si="311"/>
        <v>46.060623999999997</v>
      </c>
      <c r="EU247" s="38">
        <f t="shared" si="311"/>
        <v>28.660907999999999</v>
      </c>
      <c r="EV247" s="38">
        <f t="shared" si="311"/>
        <v>26.639116999999999</v>
      </c>
      <c r="EW247" s="38">
        <f t="shared" si="311"/>
        <v>1.229851</v>
      </c>
      <c r="EX247" s="38">
        <f t="shared" si="311"/>
        <v>21.932946999999999</v>
      </c>
      <c r="EY247" s="38">
        <f t="shared" si="311"/>
        <v>47.685997</v>
      </c>
      <c r="EZ247" s="38">
        <f t="shared" si="311"/>
        <v>42.260992000000002</v>
      </c>
      <c r="FA247" s="38">
        <f t="shared" si="311"/>
        <v>0.47388999999999998</v>
      </c>
      <c r="FB247" s="38">
        <f t="shared" si="311"/>
        <v>2.5078049999999998</v>
      </c>
      <c r="FC247" s="38">
        <f t="shared" si="311"/>
        <v>3.396582</v>
      </c>
      <c r="FD247" s="38">
        <f t="shared" si="311"/>
        <v>25.791284999999998</v>
      </c>
      <c r="FE247" s="38">
        <f t="shared" si="311"/>
        <v>30.542919000000001</v>
      </c>
      <c r="FF247" s="38">
        <f t="shared" si="311"/>
        <v>53.514522999999997</v>
      </c>
      <c r="FG247" s="38">
        <f t="shared" si="311"/>
        <v>87.867287000000005</v>
      </c>
      <c r="FH247" s="38">
        <f t="shared" si="311"/>
        <v>22.984891000000001</v>
      </c>
      <c r="FI247" s="38">
        <f t="shared" si="311"/>
        <v>0.75001200000000001</v>
      </c>
      <c r="FJ247" s="38">
        <f t="shared" si="311"/>
        <v>1.678023</v>
      </c>
      <c r="FK247" s="38">
        <f t="shared" si="311"/>
        <v>0.785806</v>
      </c>
      <c r="FL247" s="38">
        <f t="shared" si="311"/>
        <v>0.80224200000000001</v>
      </c>
      <c r="FM247" s="38">
        <f t="shared" si="311"/>
        <v>1.65185</v>
      </c>
      <c r="FN247" s="38">
        <f t="shared" si="311"/>
        <v>0.49546000000000001</v>
      </c>
      <c r="FO247" s="38">
        <f t="shared" si="311"/>
        <v>0.43185000000000001</v>
      </c>
      <c r="FP247" s="38">
        <f t="shared" si="311"/>
        <v>0.63414800000000004</v>
      </c>
      <c r="FQ247" s="38">
        <f t="shared" si="311"/>
        <v>5.3822469999999996</v>
      </c>
      <c r="FR247" s="38">
        <f t="shared" si="311"/>
        <v>9.9456710000000008</v>
      </c>
      <c r="FS247" s="38">
        <f t="shared" si="311"/>
        <v>1.93201</v>
      </c>
      <c r="FT247" s="38">
        <f t="shared" si="311"/>
        <v>1.8668119999999999</v>
      </c>
      <c r="FU247" s="38">
        <f t="shared" si="311"/>
        <v>9.9949940000000002</v>
      </c>
      <c r="FV247" s="38">
        <f t="shared" si="311"/>
        <v>11.017822000000001</v>
      </c>
      <c r="FW247" s="38">
        <f t="shared" si="311"/>
        <v>56.803789000000002</v>
      </c>
      <c r="FX247" s="38">
        <f t="shared" si="311"/>
        <v>56.720948</v>
      </c>
      <c r="FY247" s="38"/>
      <c r="FZ247" s="104"/>
      <c r="GA247" s="104"/>
      <c r="GB247" s="104"/>
      <c r="GC247" s="104"/>
      <c r="GD247" s="104"/>
      <c r="GE247" s="110"/>
    </row>
    <row r="248" spans="1:187" x14ac:dyDescent="0.2">
      <c r="A248" s="6"/>
      <c r="B248" s="13" t="s">
        <v>796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  <c r="DK248" s="38"/>
      <c r="DL248" s="38"/>
      <c r="DM248" s="38"/>
      <c r="DN248" s="38"/>
      <c r="DO248" s="38"/>
      <c r="DP248" s="38"/>
      <c r="DQ248" s="38"/>
      <c r="DR248" s="38"/>
      <c r="DS248" s="38"/>
      <c r="DT248" s="38"/>
      <c r="DU248" s="38"/>
      <c r="DV248" s="38"/>
      <c r="DW248" s="38"/>
      <c r="DX248" s="38"/>
      <c r="DY248" s="38"/>
      <c r="DZ248" s="38"/>
      <c r="EA248" s="38"/>
      <c r="EB248" s="38"/>
      <c r="EC248" s="38"/>
      <c r="ED248" s="38"/>
      <c r="EE248" s="38"/>
      <c r="EF248" s="38"/>
      <c r="EG248" s="38"/>
      <c r="EH248" s="38"/>
      <c r="EI248" s="38"/>
      <c r="EJ248" s="38"/>
      <c r="EK248" s="38"/>
      <c r="EL248" s="38"/>
      <c r="EM248" s="38"/>
      <c r="EN248" s="38"/>
      <c r="EO248" s="38"/>
      <c r="EP248" s="38"/>
      <c r="EQ248" s="38"/>
      <c r="ER248" s="38"/>
      <c r="ES248" s="38"/>
      <c r="ET248" s="38"/>
      <c r="EU248" s="38"/>
      <c r="EV248" s="38"/>
      <c r="EW248" s="38"/>
      <c r="EX248" s="38"/>
      <c r="EY248" s="38"/>
      <c r="EZ248" s="38"/>
      <c r="FA248" s="38"/>
      <c r="FB248" s="38"/>
      <c r="FC248" s="38"/>
      <c r="FD248" s="38"/>
      <c r="FE248" s="38"/>
      <c r="FF248" s="38"/>
      <c r="FG248" s="38"/>
      <c r="FH248" s="38"/>
      <c r="FI248" s="38"/>
      <c r="FJ248" s="38"/>
      <c r="FK248" s="38"/>
      <c r="FL248" s="38"/>
      <c r="FM248" s="38"/>
      <c r="FN248" s="38"/>
      <c r="FO248" s="38"/>
      <c r="FP248" s="38"/>
      <c r="FQ248" s="38"/>
      <c r="FR248" s="38"/>
      <c r="FS248" s="38"/>
      <c r="FT248" s="38"/>
      <c r="FU248" s="38"/>
      <c r="FV248" s="38"/>
      <c r="FW248" s="38"/>
      <c r="FX248" s="38"/>
      <c r="FY248" s="38"/>
      <c r="FZ248" s="104"/>
      <c r="GA248" s="55"/>
      <c r="GB248" s="55"/>
      <c r="GC248" s="104"/>
      <c r="GD248" s="104"/>
      <c r="GE248" s="110"/>
    </row>
    <row r="249" spans="1:187" x14ac:dyDescent="0.2">
      <c r="A249" s="6"/>
      <c r="B249" s="13" t="s">
        <v>797</v>
      </c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  <c r="ET249" s="38"/>
      <c r="EU249" s="38"/>
      <c r="EV249" s="38"/>
      <c r="EW249" s="38"/>
      <c r="EX249" s="38"/>
      <c r="EY249" s="38"/>
      <c r="EZ249" s="38"/>
      <c r="FA249" s="38"/>
      <c r="FB249" s="38"/>
      <c r="FC249" s="38"/>
      <c r="FD249" s="38"/>
      <c r="FE249" s="38"/>
      <c r="FF249" s="38"/>
      <c r="FG249" s="38"/>
      <c r="FH249" s="38"/>
      <c r="FI249" s="38"/>
      <c r="FJ249" s="38"/>
      <c r="FK249" s="38"/>
      <c r="FL249" s="38"/>
      <c r="FM249" s="38"/>
      <c r="FN249" s="38"/>
      <c r="FO249" s="38"/>
      <c r="FP249" s="38"/>
      <c r="FQ249" s="38"/>
      <c r="FR249" s="38"/>
      <c r="FS249" s="38"/>
      <c r="FT249" s="38"/>
      <c r="FU249" s="38"/>
      <c r="FV249" s="38"/>
      <c r="FW249" s="38"/>
      <c r="FX249" s="38"/>
      <c r="FY249" s="38"/>
      <c r="FZ249" s="104"/>
      <c r="GA249" s="55"/>
      <c r="GB249" s="55"/>
      <c r="GC249" s="104"/>
      <c r="GD249" s="104"/>
      <c r="GE249" s="110"/>
    </row>
    <row r="250" spans="1:187" x14ac:dyDescent="0.2">
      <c r="A250" s="8" t="s">
        <v>798</v>
      </c>
      <c r="B250" s="13" t="s">
        <v>799</v>
      </c>
      <c r="C250" s="38">
        <f t="shared" ref="C250:BN250" si="312">MIN(C242,C244,C247)</f>
        <v>2.6079999999999999E-2</v>
      </c>
      <c r="D250" s="38">
        <f t="shared" si="312"/>
        <v>2.7E-2</v>
      </c>
      <c r="E250" s="38">
        <f t="shared" si="312"/>
        <v>2.4687999999999998E-2</v>
      </c>
      <c r="F250" s="38">
        <f t="shared" si="312"/>
        <v>2.6262000000000001E-2</v>
      </c>
      <c r="G250" s="38">
        <f t="shared" si="312"/>
        <v>2.2284999999999999E-2</v>
      </c>
      <c r="H250" s="38">
        <f t="shared" si="312"/>
        <v>2.7E-2</v>
      </c>
      <c r="I250" s="38">
        <f t="shared" si="312"/>
        <v>2.7E-2</v>
      </c>
      <c r="J250" s="38">
        <f t="shared" si="312"/>
        <v>2.7E-2</v>
      </c>
      <c r="K250" s="38">
        <f t="shared" si="312"/>
        <v>2.7E-2</v>
      </c>
      <c r="L250" s="38">
        <f t="shared" si="312"/>
        <v>2.1895000000000001E-2</v>
      </c>
      <c r="M250" s="38">
        <f t="shared" si="312"/>
        <v>2.0947E-2</v>
      </c>
      <c r="N250" s="38">
        <f t="shared" si="312"/>
        <v>1.8756000000000002E-2</v>
      </c>
      <c r="O250" s="38">
        <f t="shared" si="312"/>
        <v>2.5353000000000001E-2</v>
      </c>
      <c r="P250" s="38">
        <f t="shared" si="312"/>
        <v>2.7E-2</v>
      </c>
      <c r="Q250" s="38">
        <f t="shared" si="312"/>
        <v>2.6010000000000002E-2</v>
      </c>
      <c r="R250" s="38">
        <f t="shared" si="312"/>
        <v>2.3909E-2</v>
      </c>
      <c r="S250" s="38">
        <f t="shared" si="312"/>
        <v>2.1013999999999998E-2</v>
      </c>
      <c r="T250" s="38">
        <f t="shared" si="312"/>
        <v>1.9300999999999999E-2</v>
      </c>
      <c r="U250" s="38">
        <f t="shared" si="312"/>
        <v>1.8800999999999998E-2</v>
      </c>
      <c r="V250" s="38">
        <f t="shared" si="312"/>
        <v>2.7E-2</v>
      </c>
      <c r="W250" s="38">
        <f t="shared" si="312"/>
        <v>2.7E-2</v>
      </c>
      <c r="X250" s="38">
        <f t="shared" si="312"/>
        <v>1.0756E-2</v>
      </c>
      <c r="Y250" s="38">
        <f t="shared" si="312"/>
        <v>1.9498000000000001E-2</v>
      </c>
      <c r="Z250" s="38">
        <f t="shared" si="312"/>
        <v>1.8914999999999998E-2</v>
      </c>
      <c r="AA250" s="38">
        <f t="shared" si="312"/>
        <v>2.4995E-2</v>
      </c>
      <c r="AB250" s="38">
        <f t="shared" si="312"/>
        <v>2.5023E-2</v>
      </c>
      <c r="AC250" s="38">
        <f t="shared" si="312"/>
        <v>1.5982E-2</v>
      </c>
      <c r="AD250" s="38">
        <f t="shared" si="312"/>
        <v>1.4692999999999999E-2</v>
      </c>
      <c r="AE250" s="38">
        <f t="shared" si="312"/>
        <v>7.8139999999999998E-3</v>
      </c>
      <c r="AF250" s="38">
        <f t="shared" si="312"/>
        <v>6.6740000000000002E-3</v>
      </c>
      <c r="AG250" s="38">
        <f t="shared" si="312"/>
        <v>1.2480999999999999E-2</v>
      </c>
      <c r="AH250" s="38">
        <f t="shared" si="312"/>
        <v>1.7123000000000003E-2</v>
      </c>
      <c r="AI250" s="38">
        <f t="shared" si="312"/>
        <v>2.7E-2</v>
      </c>
      <c r="AJ250" s="38">
        <f t="shared" si="312"/>
        <v>1.8787999999999999E-2</v>
      </c>
      <c r="AK250" s="38">
        <f t="shared" si="312"/>
        <v>1.6280000000000003E-2</v>
      </c>
      <c r="AL250" s="38">
        <f t="shared" si="312"/>
        <v>2.7E-2</v>
      </c>
      <c r="AM250" s="38">
        <f t="shared" si="312"/>
        <v>1.6449000000000002E-2</v>
      </c>
      <c r="AN250" s="38">
        <f t="shared" si="312"/>
        <v>2.2903E-2</v>
      </c>
      <c r="AO250" s="38">
        <f t="shared" si="312"/>
        <v>2.2655999999999999E-2</v>
      </c>
      <c r="AP250" s="38">
        <f t="shared" si="312"/>
        <v>2.5541000000000001E-2</v>
      </c>
      <c r="AQ250" s="38">
        <f t="shared" si="312"/>
        <v>1.5559E-2</v>
      </c>
      <c r="AR250" s="38">
        <f t="shared" si="312"/>
        <v>2.5440000000000001E-2</v>
      </c>
      <c r="AS250" s="38">
        <f t="shared" si="312"/>
        <v>1.1618E-2</v>
      </c>
      <c r="AT250" s="38">
        <f t="shared" si="312"/>
        <v>2.6713999999999998E-2</v>
      </c>
      <c r="AU250" s="38">
        <f t="shared" si="312"/>
        <v>1.9188E-2</v>
      </c>
      <c r="AV250" s="38">
        <f t="shared" si="312"/>
        <v>2.5359000000000003E-2</v>
      </c>
      <c r="AW250" s="38">
        <f t="shared" si="312"/>
        <v>2.0596E-2</v>
      </c>
      <c r="AX250" s="38">
        <f t="shared" si="312"/>
        <v>1.6797999999999997E-2</v>
      </c>
      <c r="AY250" s="38">
        <f t="shared" si="312"/>
        <v>2.7E-2</v>
      </c>
      <c r="AZ250" s="38">
        <f t="shared" si="312"/>
        <v>1.5719999999999998E-2</v>
      </c>
      <c r="BA250" s="38">
        <f t="shared" si="312"/>
        <v>2.1893999999999997E-2</v>
      </c>
      <c r="BB250" s="38">
        <f t="shared" si="312"/>
        <v>1.9684E-2</v>
      </c>
      <c r="BC250" s="38">
        <f t="shared" si="312"/>
        <v>2.0714999999999997E-2</v>
      </c>
      <c r="BD250" s="38">
        <f t="shared" si="312"/>
        <v>2.7E-2</v>
      </c>
      <c r="BE250" s="38">
        <f t="shared" si="312"/>
        <v>2.2815999999999999E-2</v>
      </c>
      <c r="BF250" s="38">
        <f t="shared" si="312"/>
        <v>2.6952E-2</v>
      </c>
      <c r="BG250" s="38">
        <f t="shared" si="312"/>
        <v>2.7E-2</v>
      </c>
      <c r="BH250" s="38">
        <f t="shared" si="312"/>
        <v>2.1419000000000001E-2</v>
      </c>
      <c r="BI250" s="38">
        <f t="shared" si="312"/>
        <v>8.4329999999999995E-3</v>
      </c>
      <c r="BJ250" s="38">
        <f t="shared" si="312"/>
        <v>2.3164000000000001E-2</v>
      </c>
      <c r="BK250" s="38">
        <f t="shared" si="312"/>
        <v>2.4458999999999998E-2</v>
      </c>
      <c r="BL250" s="38">
        <f t="shared" si="312"/>
        <v>2.7E-2</v>
      </c>
      <c r="BM250" s="38">
        <f t="shared" si="312"/>
        <v>2.0833999999999998E-2</v>
      </c>
      <c r="BN250" s="38">
        <f t="shared" si="312"/>
        <v>2.7E-2</v>
      </c>
      <c r="BO250" s="38">
        <f t="shared" ref="BO250:DZ250" si="313">MIN(BO242,BO244,BO247)</f>
        <v>1.5203E-2</v>
      </c>
      <c r="BP250" s="38">
        <f t="shared" si="313"/>
        <v>2.1702000000000003E-2</v>
      </c>
      <c r="BQ250" s="38">
        <f t="shared" si="313"/>
        <v>2.1759000000000001E-2</v>
      </c>
      <c r="BR250" s="38">
        <f t="shared" si="313"/>
        <v>4.7000000000000002E-3</v>
      </c>
      <c r="BS250" s="38">
        <f t="shared" si="313"/>
        <v>2.2309999999999999E-3</v>
      </c>
      <c r="BT250" s="38">
        <f t="shared" si="313"/>
        <v>4.0750000000000005E-3</v>
      </c>
      <c r="BU250" s="38">
        <f t="shared" si="313"/>
        <v>1.3811E-2</v>
      </c>
      <c r="BV250" s="38">
        <f t="shared" si="313"/>
        <v>1.1775000000000001E-2</v>
      </c>
      <c r="BW250" s="38">
        <f t="shared" si="313"/>
        <v>1.55E-2</v>
      </c>
      <c r="BX250" s="38">
        <f t="shared" si="313"/>
        <v>1.6598999999999999E-2</v>
      </c>
      <c r="BY250" s="38">
        <f t="shared" si="313"/>
        <v>2.3781E-2</v>
      </c>
      <c r="BZ250" s="38">
        <f t="shared" si="313"/>
        <v>2.6312000000000002E-2</v>
      </c>
      <c r="CA250" s="38">
        <f t="shared" si="313"/>
        <v>2.3040999999999999E-2</v>
      </c>
      <c r="CB250" s="38">
        <f t="shared" si="313"/>
        <v>2.6251999999999998E-2</v>
      </c>
      <c r="CC250" s="38">
        <f t="shared" si="313"/>
        <v>2.2199E-2</v>
      </c>
      <c r="CD250" s="38">
        <f t="shared" si="313"/>
        <v>1.9519999999999999E-2</v>
      </c>
      <c r="CE250" s="38">
        <f t="shared" si="313"/>
        <v>2.7E-2</v>
      </c>
      <c r="CF250" s="38">
        <f t="shared" si="313"/>
        <v>2.2463E-2</v>
      </c>
      <c r="CG250" s="38">
        <f t="shared" si="313"/>
        <v>2.7E-2</v>
      </c>
      <c r="CH250" s="38">
        <f t="shared" si="313"/>
        <v>2.2187999999999999E-2</v>
      </c>
      <c r="CI250" s="38">
        <f t="shared" si="313"/>
        <v>2.418E-2</v>
      </c>
      <c r="CJ250" s="38">
        <f t="shared" si="313"/>
        <v>2.3469E-2</v>
      </c>
      <c r="CK250" s="38">
        <f t="shared" si="313"/>
        <v>6.6010000000000001E-3</v>
      </c>
      <c r="CL250" s="38">
        <f t="shared" si="313"/>
        <v>8.2289999999999985E-3</v>
      </c>
      <c r="CM250" s="38">
        <f t="shared" si="313"/>
        <v>2.274E-3</v>
      </c>
      <c r="CN250" s="38">
        <f t="shared" si="313"/>
        <v>2.7E-2</v>
      </c>
      <c r="CO250" s="38">
        <f t="shared" si="313"/>
        <v>2.2359999999999998E-2</v>
      </c>
      <c r="CP250" s="38">
        <f t="shared" si="313"/>
        <v>2.0548999999999998E-2</v>
      </c>
      <c r="CQ250" s="38">
        <f t="shared" si="313"/>
        <v>1.2426999999999999E-2</v>
      </c>
      <c r="CR250" s="38">
        <f t="shared" si="313"/>
        <v>1.6799999999999999E-3</v>
      </c>
      <c r="CS250" s="38">
        <f t="shared" si="313"/>
        <v>2.2658000000000001E-2</v>
      </c>
      <c r="CT250" s="38">
        <f t="shared" si="313"/>
        <v>8.5199999999999998E-3</v>
      </c>
      <c r="CU250" s="38">
        <f t="shared" si="313"/>
        <v>1.9615999999999998E-2</v>
      </c>
      <c r="CV250" s="38">
        <f t="shared" si="313"/>
        <v>1.0978999999999999E-2</v>
      </c>
      <c r="CW250" s="38">
        <f t="shared" si="313"/>
        <v>1.7086999999999998E-2</v>
      </c>
      <c r="CX250" s="38">
        <f t="shared" si="313"/>
        <v>2.1824000000000003E-2</v>
      </c>
      <c r="CY250" s="38">
        <f t="shared" si="313"/>
        <v>2.7E-2</v>
      </c>
      <c r="CZ250" s="38">
        <f t="shared" si="313"/>
        <v>2.6651000000000001E-2</v>
      </c>
      <c r="DA250" s="38">
        <f t="shared" si="313"/>
        <v>2.7E-2</v>
      </c>
      <c r="DB250" s="38">
        <f t="shared" si="313"/>
        <v>2.7E-2</v>
      </c>
      <c r="DC250" s="38">
        <f t="shared" si="313"/>
        <v>1.7417999999999999E-2</v>
      </c>
      <c r="DD250" s="38">
        <f t="shared" si="313"/>
        <v>3.4300000000000003E-3</v>
      </c>
      <c r="DE250" s="38">
        <f t="shared" si="313"/>
        <v>1.145E-2</v>
      </c>
      <c r="DF250" s="38">
        <f t="shared" si="313"/>
        <v>2.4213999999999999E-2</v>
      </c>
      <c r="DG250" s="38">
        <f t="shared" si="313"/>
        <v>2.0452999999999999E-2</v>
      </c>
      <c r="DH250" s="38">
        <f t="shared" si="313"/>
        <v>2.0516E-2</v>
      </c>
      <c r="DI250" s="38">
        <f t="shared" si="313"/>
        <v>1.8844999999999997E-2</v>
      </c>
      <c r="DJ250" s="38">
        <f t="shared" si="313"/>
        <v>2.0882999999999999E-2</v>
      </c>
      <c r="DK250" s="38">
        <f t="shared" si="313"/>
        <v>1.5657999999999998E-2</v>
      </c>
      <c r="DL250" s="38">
        <f t="shared" si="313"/>
        <v>2.1967E-2</v>
      </c>
      <c r="DM250" s="38">
        <f t="shared" si="313"/>
        <v>1.9899E-2</v>
      </c>
      <c r="DN250" s="38">
        <f t="shared" si="313"/>
        <v>2.7E-2</v>
      </c>
      <c r="DO250" s="38">
        <f t="shared" si="313"/>
        <v>2.7E-2</v>
      </c>
      <c r="DP250" s="38">
        <f t="shared" si="313"/>
        <v>2.7E-2</v>
      </c>
      <c r="DQ250" s="38">
        <f t="shared" si="313"/>
        <v>2.4545000000000001E-2</v>
      </c>
      <c r="DR250" s="38">
        <f t="shared" si="313"/>
        <v>2.4417000000000001E-2</v>
      </c>
      <c r="DS250" s="38">
        <f t="shared" si="313"/>
        <v>2.5923999999999999E-2</v>
      </c>
      <c r="DT250" s="38">
        <f t="shared" si="313"/>
        <v>2.1728999999999998E-2</v>
      </c>
      <c r="DU250" s="38">
        <f t="shared" si="313"/>
        <v>2.7E-2</v>
      </c>
      <c r="DV250" s="38">
        <f t="shared" si="313"/>
        <v>2.7E-2</v>
      </c>
      <c r="DW250" s="38">
        <f t="shared" si="313"/>
        <v>2.1996999999999999E-2</v>
      </c>
      <c r="DX250" s="38">
        <f t="shared" si="313"/>
        <v>1.8931E-2</v>
      </c>
      <c r="DY250" s="38">
        <f t="shared" si="313"/>
        <v>1.2928E-2</v>
      </c>
      <c r="DZ250" s="38">
        <f t="shared" si="313"/>
        <v>1.7662000000000001E-2</v>
      </c>
      <c r="EA250" s="38">
        <f t="shared" ref="EA250:FX250" si="314">MIN(EA242,EA244,EA247)</f>
        <v>1.2173E-2</v>
      </c>
      <c r="EB250" s="38">
        <f t="shared" si="314"/>
        <v>2.7E-2</v>
      </c>
      <c r="EC250" s="38">
        <f t="shared" si="314"/>
        <v>2.6620999999999999E-2</v>
      </c>
      <c r="ED250" s="38">
        <f t="shared" si="314"/>
        <v>4.4120000000000001E-3</v>
      </c>
      <c r="EE250" s="38">
        <f t="shared" si="314"/>
        <v>2.7E-2</v>
      </c>
      <c r="EF250" s="38">
        <f t="shared" si="314"/>
        <v>1.9594999999999998E-2</v>
      </c>
      <c r="EG250" s="38">
        <f t="shared" si="314"/>
        <v>2.6536000000000001E-2</v>
      </c>
      <c r="EH250" s="38">
        <f t="shared" si="314"/>
        <v>2.5053000000000002E-2</v>
      </c>
      <c r="EI250" s="38">
        <f t="shared" si="314"/>
        <v>2.7E-2</v>
      </c>
      <c r="EJ250" s="38">
        <f t="shared" si="314"/>
        <v>2.7E-2</v>
      </c>
      <c r="EK250" s="38">
        <f t="shared" si="314"/>
        <v>5.7670000000000004E-3</v>
      </c>
      <c r="EL250" s="38">
        <f t="shared" si="314"/>
        <v>2.1160000000000003E-3</v>
      </c>
      <c r="EM250" s="38">
        <f t="shared" si="314"/>
        <v>1.6308E-2</v>
      </c>
      <c r="EN250" s="38">
        <f t="shared" si="314"/>
        <v>2.7E-2</v>
      </c>
      <c r="EO250" s="38">
        <f t="shared" si="314"/>
        <v>2.7E-2</v>
      </c>
      <c r="EP250" s="38">
        <f t="shared" si="314"/>
        <v>2.0586E-2</v>
      </c>
      <c r="EQ250" s="38">
        <f t="shared" si="314"/>
        <v>9.3989999999999994E-3</v>
      </c>
      <c r="ER250" s="38">
        <f t="shared" si="314"/>
        <v>2.1283E-2</v>
      </c>
      <c r="ES250" s="38">
        <f t="shared" si="314"/>
        <v>2.3557999999999999E-2</v>
      </c>
      <c r="ET250" s="38">
        <f t="shared" si="314"/>
        <v>2.7E-2</v>
      </c>
      <c r="EU250" s="38">
        <f t="shared" si="314"/>
        <v>2.7E-2</v>
      </c>
      <c r="EV250" s="38">
        <f t="shared" si="314"/>
        <v>1.0964999999999999E-2</v>
      </c>
      <c r="EW250" s="38">
        <f t="shared" si="314"/>
        <v>6.0530000000000002E-3</v>
      </c>
      <c r="EX250" s="38">
        <f t="shared" si="314"/>
        <v>3.9100000000000003E-3</v>
      </c>
      <c r="EY250" s="38">
        <f t="shared" si="314"/>
        <v>2.7E-2</v>
      </c>
      <c r="EZ250" s="38">
        <f t="shared" si="314"/>
        <v>2.2942000000000001E-2</v>
      </c>
      <c r="FA250" s="38">
        <f t="shared" si="314"/>
        <v>1.0666E-2</v>
      </c>
      <c r="FB250" s="38">
        <f>MIN(FB242,FB244,FB247)</f>
        <v>9.2540000000000001E-3</v>
      </c>
      <c r="FC250" s="38">
        <f t="shared" si="314"/>
        <v>2.2550000000000001E-2</v>
      </c>
      <c r="FD250" s="38">
        <f t="shared" si="314"/>
        <v>2.4437999999999998E-2</v>
      </c>
      <c r="FE250" s="38">
        <f t="shared" si="314"/>
        <v>1.4180999999999999E-2</v>
      </c>
      <c r="FF250" s="38">
        <f t="shared" si="314"/>
        <v>2.7E-2</v>
      </c>
      <c r="FG250" s="38">
        <f t="shared" si="314"/>
        <v>2.7E-2</v>
      </c>
      <c r="FH250" s="38">
        <f t="shared" si="314"/>
        <v>1.9771999999999998E-2</v>
      </c>
      <c r="FI250" s="38">
        <f t="shared" si="314"/>
        <v>6.1999999999999998E-3</v>
      </c>
      <c r="FJ250" s="38">
        <f t="shared" si="314"/>
        <v>1.9438E-2</v>
      </c>
      <c r="FK250" s="38">
        <f t="shared" si="314"/>
        <v>1.0845E-2</v>
      </c>
      <c r="FL250" s="38">
        <f t="shared" si="314"/>
        <v>2.7E-2</v>
      </c>
      <c r="FM250" s="38">
        <f t="shared" si="314"/>
        <v>1.8414E-2</v>
      </c>
      <c r="FN250" s="38">
        <f t="shared" si="314"/>
        <v>2.7E-2</v>
      </c>
      <c r="FO250" s="38">
        <f t="shared" si="314"/>
        <v>4.1139999999999996E-3</v>
      </c>
      <c r="FP250" s="38">
        <f t="shared" si="314"/>
        <v>1.2143000000000001E-2</v>
      </c>
      <c r="FQ250" s="38">
        <f t="shared" si="314"/>
        <v>1.6879999999999999E-2</v>
      </c>
      <c r="FR250" s="38">
        <f t="shared" si="314"/>
        <v>1.1564999999999999E-2</v>
      </c>
      <c r="FS250" s="38">
        <f t="shared" si="314"/>
        <v>4.927E-3</v>
      </c>
      <c r="FT250" s="38">
        <f t="shared" si="314"/>
        <v>2.467E-3</v>
      </c>
      <c r="FU250" s="38">
        <f t="shared" si="314"/>
        <v>1.8345E-2</v>
      </c>
      <c r="FV250" s="38">
        <f t="shared" si="314"/>
        <v>1.5032E-2</v>
      </c>
      <c r="FW250" s="38">
        <f t="shared" si="314"/>
        <v>2.1498E-2</v>
      </c>
      <c r="FX250" s="38">
        <f t="shared" si="314"/>
        <v>1.9675000000000002E-2</v>
      </c>
      <c r="FY250" s="38"/>
      <c r="FZ250" s="104"/>
      <c r="GA250" s="55"/>
      <c r="GB250" s="55"/>
      <c r="GC250" s="104"/>
      <c r="GD250" s="104"/>
      <c r="GE250" s="110"/>
    </row>
    <row r="251" spans="1:187" x14ac:dyDescent="0.2">
      <c r="A251" s="6"/>
      <c r="B251" s="13" t="s">
        <v>800</v>
      </c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8"/>
      <c r="DD251" s="38"/>
      <c r="DE251" s="38"/>
      <c r="DF251" s="38"/>
      <c r="DG251" s="38"/>
      <c r="DH251" s="38"/>
      <c r="DI251" s="38"/>
      <c r="DJ251" s="38"/>
      <c r="DK251" s="38"/>
      <c r="DL251" s="38"/>
      <c r="DM251" s="38"/>
      <c r="DN251" s="38"/>
      <c r="DO251" s="38"/>
      <c r="DP251" s="38"/>
      <c r="DQ251" s="38"/>
      <c r="DR251" s="38"/>
      <c r="DS251" s="38"/>
      <c r="DT251" s="38"/>
      <c r="DU251" s="38"/>
      <c r="DV251" s="38"/>
      <c r="DW251" s="38"/>
      <c r="DX251" s="38"/>
      <c r="DY251" s="38"/>
      <c r="DZ251" s="38"/>
      <c r="EA251" s="38"/>
      <c r="EB251" s="38"/>
      <c r="EC251" s="38"/>
      <c r="ED251" s="38"/>
      <c r="EE251" s="38"/>
      <c r="EF251" s="38"/>
      <c r="EG251" s="38"/>
      <c r="EH251" s="38"/>
      <c r="EI251" s="38"/>
      <c r="EJ251" s="38"/>
      <c r="EK251" s="38"/>
      <c r="EL251" s="38"/>
      <c r="EM251" s="38"/>
      <c r="EN251" s="38"/>
      <c r="EO251" s="38"/>
      <c r="EP251" s="38"/>
      <c r="EQ251" s="38"/>
      <c r="ER251" s="38"/>
      <c r="ES251" s="38"/>
      <c r="ET251" s="38"/>
      <c r="EU251" s="38"/>
      <c r="EV251" s="38"/>
      <c r="EW251" s="38"/>
      <c r="EX251" s="38"/>
      <c r="EY251" s="38"/>
      <c r="EZ251" s="38"/>
      <c r="FA251" s="38"/>
      <c r="FB251" s="38"/>
      <c r="FC251" s="38"/>
      <c r="FD251" s="38"/>
      <c r="FE251" s="38"/>
      <c r="FF251" s="38"/>
      <c r="FG251" s="38"/>
      <c r="FH251" s="38"/>
      <c r="FI251" s="38"/>
      <c r="FJ251" s="38"/>
      <c r="FK251" s="38"/>
      <c r="FL251" s="38"/>
      <c r="FM251" s="38"/>
      <c r="FN251" s="38"/>
      <c r="FO251" s="38"/>
      <c r="FP251" s="38"/>
      <c r="FQ251" s="38"/>
      <c r="FR251" s="38"/>
      <c r="FS251" s="38"/>
      <c r="FT251" s="38"/>
      <c r="FU251" s="38"/>
      <c r="FV251" s="38"/>
      <c r="FW251" s="38"/>
      <c r="FX251" s="38"/>
      <c r="FY251" s="38"/>
      <c r="FZ251" s="104"/>
      <c r="GA251" s="55"/>
      <c r="GB251" s="55"/>
      <c r="GC251" s="104"/>
      <c r="GD251" s="104"/>
      <c r="GE251" s="110"/>
    </row>
    <row r="252" spans="1:187" x14ac:dyDescent="0.2">
      <c r="A252" s="8" t="s">
        <v>801</v>
      </c>
      <c r="B252" s="13" t="s">
        <v>802</v>
      </c>
      <c r="C252" s="111">
        <v>0</v>
      </c>
      <c r="D252" s="111">
        <v>0</v>
      </c>
      <c r="E252" s="111">
        <v>0</v>
      </c>
      <c r="F252" s="111">
        <v>0</v>
      </c>
      <c r="G252" s="111">
        <v>0</v>
      </c>
      <c r="H252" s="111">
        <v>0</v>
      </c>
      <c r="I252" s="111">
        <v>0</v>
      </c>
      <c r="J252" s="111">
        <v>0</v>
      </c>
      <c r="K252" s="111">
        <v>0</v>
      </c>
      <c r="L252" s="111">
        <v>0</v>
      </c>
      <c r="M252" s="111">
        <v>0</v>
      </c>
      <c r="N252" s="111">
        <v>0</v>
      </c>
      <c r="O252" s="111">
        <v>0</v>
      </c>
      <c r="P252" s="111">
        <v>0</v>
      </c>
      <c r="Q252" s="111">
        <v>0</v>
      </c>
      <c r="R252" s="111">
        <v>0</v>
      </c>
      <c r="S252" s="111">
        <v>0</v>
      </c>
      <c r="T252" s="111">
        <v>0</v>
      </c>
      <c r="U252" s="111">
        <v>0</v>
      </c>
      <c r="V252" s="111">
        <v>0</v>
      </c>
      <c r="W252" s="111">
        <v>0</v>
      </c>
      <c r="X252" s="111">
        <v>0</v>
      </c>
      <c r="Y252" s="111">
        <v>0</v>
      </c>
      <c r="Z252" s="111">
        <v>0</v>
      </c>
      <c r="AA252" s="111">
        <v>0</v>
      </c>
      <c r="AB252" s="111">
        <v>0</v>
      </c>
      <c r="AC252" s="111">
        <v>0</v>
      </c>
      <c r="AD252" s="111">
        <v>0</v>
      </c>
      <c r="AE252" s="111">
        <v>0</v>
      </c>
      <c r="AF252" s="111">
        <v>0</v>
      </c>
      <c r="AG252" s="111">
        <v>0</v>
      </c>
      <c r="AH252" s="111">
        <v>0</v>
      </c>
      <c r="AI252" s="111">
        <v>0</v>
      </c>
      <c r="AJ252" s="111">
        <v>0</v>
      </c>
      <c r="AK252" s="111">
        <v>0</v>
      </c>
      <c r="AL252" s="111">
        <v>0</v>
      </c>
      <c r="AM252" s="111">
        <v>0</v>
      </c>
      <c r="AN252" s="111">
        <v>0</v>
      </c>
      <c r="AO252" s="111">
        <v>0</v>
      </c>
      <c r="AP252" s="111">
        <v>0</v>
      </c>
      <c r="AQ252" s="111">
        <v>0</v>
      </c>
      <c r="AR252" s="111">
        <v>0</v>
      </c>
      <c r="AS252" s="111">
        <v>0</v>
      </c>
      <c r="AT252" s="111">
        <v>0</v>
      </c>
      <c r="AU252" s="111">
        <v>0</v>
      </c>
      <c r="AV252" s="111">
        <v>0</v>
      </c>
      <c r="AW252" s="111">
        <v>0</v>
      </c>
      <c r="AX252" s="111">
        <v>0</v>
      </c>
      <c r="AY252" s="111">
        <v>0</v>
      </c>
      <c r="AZ252" s="111">
        <v>0</v>
      </c>
      <c r="BA252" s="111">
        <v>0</v>
      </c>
      <c r="BB252" s="111">
        <v>0</v>
      </c>
      <c r="BC252" s="111">
        <v>0</v>
      </c>
      <c r="BD252" s="111">
        <v>0</v>
      </c>
      <c r="BE252" s="111">
        <v>0</v>
      </c>
      <c r="BF252" s="111">
        <v>0</v>
      </c>
      <c r="BG252" s="111">
        <v>0</v>
      </c>
      <c r="BH252" s="111">
        <v>0</v>
      </c>
      <c r="BI252" s="111">
        <v>0</v>
      </c>
      <c r="BJ252" s="111">
        <v>0</v>
      </c>
      <c r="BK252" s="111">
        <v>0</v>
      </c>
      <c r="BL252" s="111">
        <v>0</v>
      </c>
      <c r="BM252" s="111">
        <v>0</v>
      </c>
      <c r="BN252" s="111">
        <v>0</v>
      </c>
      <c r="BO252" s="111">
        <v>0</v>
      </c>
      <c r="BP252" s="111">
        <v>0</v>
      </c>
      <c r="BQ252" s="111">
        <v>0</v>
      </c>
      <c r="BR252" s="111">
        <v>0</v>
      </c>
      <c r="BS252" s="111">
        <v>0</v>
      </c>
      <c r="BT252" s="111">
        <v>0</v>
      </c>
      <c r="BU252" s="111">
        <v>0</v>
      </c>
      <c r="BV252" s="111">
        <v>0</v>
      </c>
      <c r="BW252" s="111">
        <v>0</v>
      </c>
      <c r="BX252" s="111">
        <v>0</v>
      </c>
      <c r="BY252" s="111">
        <v>0</v>
      </c>
      <c r="BZ252" s="111">
        <v>0</v>
      </c>
      <c r="CA252" s="111">
        <v>0</v>
      </c>
      <c r="CB252" s="111">
        <v>0</v>
      </c>
      <c r="CC252" s="111">
        <v>0</v>
      </c>
      <c r="CD252" s="111">
        <v>0</v>
      </c>
      <c r="CE252" s="111">
        <v>0</v>
      </c>
      <c r="CF252" s="111">
        <v>0</v>
      </c>
      <c r="CG252" s="111">
        <v>0</v>
      </c>
      <c r="CH252" s="111">
        <v>0</v>
      </c>
      <c r="CI252" s="111">
        <v>0</v>
      </c>
      <c r="CJ252" s="111">
        <v>0</v>
      </c>
      <c r="CK252" s="111">
        <v>0</v>
      </c>
      <c r="CL252" s="111">
        <v>0</v>
      </c>
      <c r="CM252" s="111">
        <v>0</v>
      </c>
      <c r="CN252" s="111">
        <v>0</v>
      </c>
      <c r="CO252" s="111">
        <v>0</v>
      </c>
      <c r="CP252" s="111">
        <v>0</v>
      </c>
      <c r="CQ252" s="111">
        <v>0</v>
      </c>
      <c r="CR252" s="111">
        <v>0</v>
      </c>
      <c r="CS252" s="111">
        <v>0</v>
      </c>
      <c r="CT252" s="111">
        <v>0</v>
      </c>
      <c r="CU252" s="111">
        <v>0</v>
      </c>
      <c r="CV252" s="111">
        <v>0</v>
      </c>
      <c r="CW252" s="111">
        <v>0</v>
      </c>
      <c r="CX252" s="111">
        <v>0</v>
      </c>
      <c r="CY252" s="111">
        <v>0</v>
      </c>
      <c r="CZ252" s="111">
        <v>0</v>
      </c>
      <c r="DA252" s="111">
        <v>0</v>
      </c>
      <c r="DB252" s="111">
        <v>0</v>
      </c>
      <c r="DC252" s="111">
        <v>0</v>
      </c>
      <c r="DD252" s="111">
        <v>0</v>
      </c>
      <c r="DE252" s="111">
        <v>0</v>
      </c>
      <c r="DF252" s="111">
        <v>0</v>
      </c>
      <c r="DG252" s="111">
        <v>0</v>
      </c>
      <c r="DH252" s="111">
        <v>0</v>
      </c>
      <c r="DI252" s="111">
        <v>0</v>
      </c>
      <c r="DJ252" s="111">
        <v>0</v>
      </c>
      <c r="DK252" s="111">
        <v>0</v>
      </c>
      <c r="DL252" s="111">
        <v>0</v>
      </c>
      <c r="DM252" s="111">
        <v>0</v>
      </c>
      <c r="DN252" s="111">
        <v>0</v>
      </c>
      <c r="DO252" s="111">
        <v>0</v>
      </c>
      <c r="DP252" s="111">
        <v>0</v>
      </c>
      <c r="DQ252" s="111">
        <v>0</v>
      </c>
      <c r="DR252" s="111">
        <v>0</v>
      </c>
      <c r="DS252" s="111">
        <v>0</v>
      </c>
      <c r="DT252" s="111">
        <v>0</v>
      </c>
      <c r="DU252" s="111">
        <v>0</v>
      </c>
      <c r="DV252" s="111">
        <v>0</v>
      </c>
      <c r="DW252" s="111">
        <v>0</v>
      </c>
      <c r="DX252" s="111">
        <v>0</v>
      </c>
      <c r="DY252" s="111">
        <v>0</v>
      </c>
      <c r="DZ252" s="111">
        <v>0</v>
      </c>
      <c r="EA252" s="111">
        <v>0</v>
      </c>
      <c r="EB252" s="111">
        <v>0</v>
      </c>
      <c r="EC252" s="111">
        <v>0</v>
      </c>
      <c r="ED252" s="111">
        <v>0</v>
      </c>
      <c r="EE252" s="111">
        <v>0</v>
      </c>
      <c r="EF252" s="111">
        <v>0</v>
      </c>
      <c r="EG252" s="111">
        <v>0</v>
      </c>
      <c r="EH252" s="111">
        <v>0</v>
      </c>
      <c r="EI252" s="111">
        <v>0</v>
      </c>
      <c r="EJ252" s="111">
        <v>0</v>
      </c>
      <c r="EK252" s="111">
        <v>0</v>
      </c>
      <c r="EL252" s="111">
        <v>0</v>
      </c>
      <c r="EM252" s="111">
        <v>0</v>
      </c>
      <c r="EN252" s="111">
        <v>0</v>
      </c>
      <c r="EO252" s="111">
        <v>0</v>
      </c>
      <c r="EP252" s="111">
        <v>0</v>
      </c>
      <c r="EQ252" s="111">
        <v>0</v>
      </c>
      <c r="ER252" s="111">
        <v>0</v>
      </c>
      <c r="ES252" s="111">
        <v>0</v>
      </c>
      <c r="ET252" s="111">
        <v>0</v>
      </c>
      <c r="EU252" s="111">
        <v>0</v>
      </c>
      <c r="EV252" s="111">
        <v>0</v>
      </c>
      <c r="EW252" s="111">
        <v>0</v>
      </c>
      <c r="EX252" s="111">
        <v>0</v>
      </c>
      <c r="EY252" s="111">
        <v>0</v>
      </c>
      <c r="EZ252" s="111">
        <v>0</v>
      </c>
      <c r="FA252" s="111">
        <v>0</v>
      </c>
      <c r="FB252" s="111">
        <v>0</v>
      </c>
      <c r="FC252" s="111">
        <v>0</v>
      </c>
      <c r="FD252" s="111">
        <v>0</v>
      </c>
      <c r="FE252" s="111">
        <v>0</v>
      </c>
      <c r="FF252" s="111">
        <v>0</v>
      </c>
      <c r="FG252" s="111">
        <v>0</v>
      </c>
      <c r="FH252" s="111">
        <v>0</v>
      </c>
      <c r="FI252" s="111">
        <v>0</v>
      </c>
      <c r="FJ252" s="111">
        <v>0</v>
      </c>
      <c r="FK252" s="111">
        <v>0</v>
      </c>
      <c r="FL252" s="111">
        <v>0</v>
      </c>
      <c r="FM252" s="111">
        <v>0</v>
      </c>
      <c r="FN252" s="111">
        <v>0</v>
      </c>
      <c r="FO252" s="111">
        <v>0</v>
      </c>
      <c r="FP252" s="111">
        <v>0</v>
      </c>
      <c r="FQ252" s="111">
        <v>0</v>
      </c>
      <c r="FR252" s="111">
        <v>0</v>
      </c>
      <c r="FS252" s="111">
        <v>0</v>
      </c>
      <c r="FT252" s="111">
        <v>0</v>
      </c>
      <c r="FU252" s="111">
        <v>0</v>
      </c>
      <c r="FV252" s="111">
        <v>0</v>
      </c>
      <c r="FW252" s="111">
        <v>0</v>
      </c>
      <c r="FX252" s="111">
        <v>0</v>
      </c>
      <c r="FY252" s="38"/>
      <c r="FZ252" s="104"/>
      <c r="GA252" s="104"/>
      <c r="GB252" s="104"/>
      <c r="GC252" s="104"/>
      <c r="GD252" s="104"/>
      <c r="GE252" s="110"/>
    </row>
    <row r="253" spans="1:187" x14ac:dyDescent="0.2">
      <c r="A253" s="8" t="s">
        <v>803</v>
      </c>
      <c r="B253" s="13" t="s">
        <v>804</v>
      </c>
      <c r="C253" s="38">
        <f t="shared" ref="C253:BN253" si="315">IF(C252&gt;0,C252,C250)</f>
        <v>2.6079999999999999E-2</v>
      </c>
      <c r="D253" s="38">
        <f t="shared" si="315"/>
        <v>2.7E-2</v>
      </c>
      <c r="E253" s="38">
        <f t="shared" si="315"/>
        <v>2.4687999999999998E-2</v>
      </c>
      <c r="F253" s="38">
        <f t="shared" si="315"/>
        <v>2.6262000000000001E-2</v>
      </c>
      <c r="G253" s="38">
        <f t="shared" si="315"/>
        <v>2.2284999999999999E-2</v>
      </c>
      <c r="H253" s="38">
        <f t="shared" si="315"/>
        <v>2.7E-2</v>
      </c>
      <c r="I253" s="38">
        <f t="shared" si="315"/>
        <v>2.7E-2</v>
      </c>
      <c r="J253" s="38">
        <f t="shared" si="315"/>
        <v>2.7E-2</v>
      </c>
      <c r="K253" s="38">
        <f t="shared" si="315"/>
        <v>2.7E-2</v>
      </c>
      <c r="L253" s="38">
        <f t="shared" si="315"/>
        <v>2.1895000000000001E-2</v>
      </c>
      <c r="M253" s="38">
        <f t="shared" si="315"/>
        <v>2.0947E-2</v>
      </c>
      <c r="N253" s="38">
        <f t="shared" si="315"/>
        <v>1.8756000000000002E-2</v>
      </c>
      <c r="O253" s="38">
        <f t="shared" si="315"/>
        <v>2.5353000000000001E-2</v>
      </c>
      <c r="P253" s="38">
        <f t="shared" si="315"/>
        <v>2.7E-2</v>
      </c>
      <c r="Q253" s="38">
        <f t="shared" si="315"/>
        <v>2.6010000000000002E-2</v>
      </c>
      <c r="R253" s="38">
        <f t="shared" si="315"/>
        <v>2.3909E-2</v>
      </c>
      <c r="S253" s="38">
        <f t="shared" si="315"/>
        <v>2.1013999999999998E-2</v>
      </c>
      <c r="T253" s="38">
        <f t="shared" si="315"/>
        <v>1.9300999999999999E-2</v>
      </c>
      <c r="U253" s="38">
        <f t="shared" si="315"/>
        <v>1.8800999999999998E-2</v>
      </c>
      <c r="V253" s="38">
        <f t="shared" si="315"/>
        <v>2.7E-2</v>
      </c>
      <c r="W253" s="38">
        <f t="shared" si="315"/>
        <v>2.7E-2</v>
      </c>
      <c r="X253" s="38">
        <f t="shared" si="315"/>
        <v>1.0756E-2</v>
      </c>
      <c r="Y253" s="38">
        <f t="shared" si="315"/>
        <v>1.9498000000000001E-2</v>
      </c>
      <c r="Z253" s="38">
        <f t="shared" si="315"/>
        <v>1.8914999999999998E-2</v>
      </c>
      <c r="AA253" s="38">
        <f t="shared" si="315"/>
        <v>2.4995E-2</v>
      </c>
      <c r="AB253" s="38">
        <f t="shared" si="315"/>
        <v>2.5023E-2</v>
      </c>
      <c r="AC253" s="38">
        <f t="shared" si="315"/>
        <v>1.5982E-2</v>
      </c>
      <c r="AD253" s="38">
        <f t="shared" si="315"/>
        <v>1.4692999999999999E-2</v>
      </c>
      <c r="AE253" s="38">
        <f t="shared" si="315"/>
        <v>7.8139999999999998E-3</v>
      </c>
      <c r="AF253" s="38">
        <f t="shared" si="315"/>
        <v>6.6740000000000002E-3</v>
      </c>
      <c r="AG253" s="38">
        <f t="shared" si="315"/>
        <v>1.2480999999999999E-2</v>
      </c>
      <c r="AH253" s="38">
        <f t="shared" si="315"/>
        <v>1.7123000000000003E-2</v>
      </c>
      <c r="AI253" s="38">
        <f t="shared" si="315"/>
        <v>2.7E-2</v>
      </c>
      <c r="AJ253" s="38">
        <f t="shared" si="315"/>
        <v>1.8787999999999999E-2</v>
      </c>
      <c r="AK253" s="38">
        <f t="shared" si="315"/>
        <v>1.6280000000000003E-2</v>
      </c>
      <c r="AL253" s="38">
        <f t="shared" si="315"/>
        <v>2.7E-2</v>
      </c>
      <c r="AM253" s="38">
        <f t="shared" si="315"/>
        <v>1.6449000000000002E-2</v>
      </c>
      <c r="AN253" s="38">
        <f t="shared" si="315"/>
        <v>2.2903E-2</v>
      </c>
      <c r="AO253" s="38">
        <f t="shared" si="315"/>
        <v>2.2655999999999999E-2</v>
      </c>
      <c r="AP253" s="38">
        <f t="shared" si="315"/>
        <v>2.5541000000000001E-2</v>
      </c>
      <c r="AQ253" s="38">
        <f t="shared" si="315"/>
        <v>1.5559E-2</v>
      </c>
      <c r="AR253" s="38">
        <f t="shared" si="315"/>
        <v>2.5440000000000001E-2</v>
      </c>
      <c r="AS253" s="38">
        <f t="shared" si="315"/>
        <v>1.1618E-2</v>
      </c>
      <c r="AT253" s="38">
        <f t="shared" si="315"/>
        <v>2.6713999999999998E-2</v>
      </c>
      <c r="AU253" s="38">
        <f t="shared" si="315"/>
        <v>1.9188E-2</v>
      </c>
      <c r="AV253" s="38">
        <f t="shared" si="315"/>
        <v>2.5359000000000003E-2</v>
      </c>
      <c r="AW253" s="38">
        <f t="shared" si="315"/>
        <v>2.0596E-2</v>
      </c>
      <c r="AX253" s="38">
        <f t="shared" si="315"/>
        <v>1.6797999999999997E-2</v>
      </c>
      <c r="AY253" s="38">
        <f t="shared" si="315"/>
        <v>2.7E-2</v>
      </c>
      <c r="AZ253" s="38">
        <f t="shared" si="315"/>
        <v>1.5719999999999998E-2</v>
      </c>
      <c r="BA253" s="38">
        <f t="shared" si="315"/>
        <v>2.1893999999999997E-2</v>
      </c>
      <c r="BB253" s="38">
        <f t="shared" si="315"/>
        <v>1.9684E-2</v>
      </c>
      <c r="BC253" s="38">
        <f t="shared" si="315"/>
        <v>2.0714999999999997E-2</v>
      </c>
      <c r="BD253" s="38">
        <f t="shared" si="315"/>
        <v>2.7E-2</v>
      </c>
      <c r="BE253" s="38">
        <f t="shared" si="315"/>
        <v>2.2815999999999999E-2</v>
      </c>
      <c r="BF253" s="38">
        <f t="shared" si="315"/>
        <v>2.6952E-2</v>
      </c>
      <c r="BG253" s="38">
        <f t="shared" si="315"/>
        <v>2.7E-2</v>
      </c>
      <c r="BH253" s="38">
        <f t="shared" si="315"/>
        <v>2.1419000000000001E-2</v>
      </c>
      <c r="BI253" s="38">
        <f t="shared" si="315"/>
        <v>8.4329999999999995E-3</v>
      </c>
      <c r="BJ253" s="38">
        <f t="shared" si="315"/>
        <v>2.3164000000000001E-2</v>
      </c>
      <c r="BK253" s="38">
        <f t="shared" si="315"/>
        <v>2.4458999999999998E-2</v>
      </c>
      <c r="BL253" s="38">
        <f t="shared" si="315"/>
        <v>2.7E-2</v>
      </c>
      <c r="BM253" s="38">
        <f t="shared" si="315"/>
        <v>2.0833999999999998E-2</v>
      </c>
      <c r="BN253" s="38">
        <f t="shared" si="315"/>
        <v>2.7E-2</v>
      </c>
      <c r="BO253" s="38">
        <f t="shared" ref="BO253:DZ253" si="316">IF(BO252&gt;0,BO252,BO250)</f>
        <v>1.5203E-2</v>
      </c>
      <c r="BP253" s="38">
        <f t="shared" si="316"/>
        <v>2.1702000000000003E-2</v>
      </c>
      <c r="BQ253" s="38">
        <f t="shared" si="316"/>
        <v>2.1759000000000001E-2</v>
      </c>
      <c r="BR253" s="38">
        <f t="shared" si="316"/>
        <v>4.7000000000000002E-3</v>
      </c>
      <c r="BS253" s="38">
        <f t="shared" si="316"/>
        <v>2.2309999999999999E-3</v>
      </c>
      <c r="BT253" s="38">
        <f t="shared" si="316"/>
        <v>4.0750000000000005E-3</v>
      </c>
      <c r="BU253" s="38">
        <f t="shared" si="316"/>
        <v>1.3811E-2</v>
      </c>
      <c r="BV253" s="38">
        <f t="shared" si="316"/>
        <v>1.1775000000000001E-2</v>
      </c>
      <c r="BW253" s="38">
        <f t="shared" si="316"/>
        <v>1.55E-2</v>
      </c>
      <c r="BX253" s="38">
        <f t="shared" si="316"/>
        <v>1.6598999999999999E-2</v>
      </c>
      <c r="BY253" s="38">
        <f t="shared" si="316"/>
        <v>2.3781E-2</v>
      </c>
      <c r="BZ253" s="38">
        <f t="shared" si="316"/>
        <v>2.6312000000000002E-2</v>
      </c>
      <c r="CA253" s="38">
        <f t="shared" si="316"/>
        <v>2.3040999999999999E-2</v>
      </c>
      <c r="CB253" s="38">
        <f t="shared" si="316"/>
        <v>2.6251999999999998E-2</v>
      </c>
      <c r="CC253" s="38">
        <f t="shared" si="316"/>
        <v>2.2199E-2</v>
      </c>
      <c r="CD253" s="38">
        <f t="shared" si="316"/>
        <v>1.9519999999999999E-2</v>
      </c>
      <c r="CE253" s="38">
        <f t="shared" si="316"/>
        <v>2.7E-2</v>
      </c>
      <c r="CF253" s="38">
        <f t="shared" si="316"/>
        <v>2.2463E-2</v>
      </c>
      <c r="CG253" s="38">
        <f t="shared" si="316"/>
        <v>2.7E-2</v>
      </c>
      <c r="CH253" s="38">
        <f t="shared" si="316"/>
        <v>2.2187999999999999E-2</v>
      </c>
      <c r="CI253" s="38">
        <f t="shared" si="316"/>
        <v>2.418E-2</v>
      </c>
      <c r="CJ253" s="38">
        <f t="shared" si="316"/>
        <v>2.3469E-2</v>
      </c>
      <c r="CK253" s="38">
        <f t="shared" si="316"/>
        <v>6.6010000000000001E-3</v>
      </c>
      <c r="CL253" s="38">
        <f t="shared" si="316"/>
        <v>8.2289999999999985E-3</v>
      </c>
      <c r="CM253" s="38">
        <f t="shared" si="316"/>
        <v>2.274E-3</v>
      </c>
      <c r="CN253" s="38">
        <f t="shared" si="316"/>
        <v>2.7E-2</v>
      </c>
      <c r="CO253" s="38">
        <f t="shared" si="316"/>
        <v>2.2359999999999998E-2</v>
      </c>
      <c r="CP253" s="38">
        <f t="shared" si="316"/>
        <v>2.0548999999999998E-2</v>
      </c>
      <c r="CQ253" s="38">
        <f t="shared" si="316"/>
        <v>1.2426999999999999E-2</v>
      </c>
      <c r="CR253" s="38">
        <f t="shared" si="316"/>
        <v>1.6799999999999999E-3</v>
      </c>
      <c r="CS253" s="38">
        <f t="shared" si="316"/>
        <v>2.2658000000000001E-2</v>
      </c>
      <c r="CT253" s="38">
        <f t="shared" si="316"/>
        <v>8.5199999999999998E-3</v>
      </c>
      <c r="CU253" s="38">
        <f t="shared" si="316"/>
        <v>1.9615999999999998E-2</v>
      </c>
      <c r="CV253" s="38">
        <f t="shared" si="316"/>
        <v>1.0978999999999999E-2</v>
      </c>
      <c r="CW253" s="38">
        <f t="shared" si="316"/>
        <v>1.7086999999999998E-2</v>
      </c>
      <c r="CX253" s="38">
        <f t="shared" si="316"/>
        <v>2.1824000000000003E-2</v>
      </c>
      <c r="CY253" s="38">
        <f t="shared" si="316"/>
        <v>2.7E-2</v>
      </c>
      <c r="CZ253" s="38">
        <f t="shared" si="316"/>
        <v>2.6651000000000001E-2</v>
      </c>
      <c r="DA253" s="38">
        <f t="shared" si="316"/>
        <v>2.7E-2</v>
      </c>
      <c r="DB253" s="38">
        <f t="shared" si="316"/>
        <v>2.7E-2</v>
      </c>
      <c r="DC253" s="38">
        <f t="shared" si="316"/>
        <v>1.7417999999999999E-2</v>
      </c>
      <c r="DD253" s="38">
        <f t="shared" si="316"/>
        <v>3.4300000000000003E-3</v>
      </c>
      <c r="DE253" s="38">
        <f t="shared" si="316"/>
        <v>1.145E-2</v>
      </c>
      <c r="DF253" s="38">
        <f t="shared" si="316"/>
        <v>2.4213999999999999E-2</v>
      </c>
      <c r="DG253" s="38">
        <f t="shared" si="316"/>
        <v>2.0452999999999999E-2</v>
      </c>
      <c r="DH253" s="38">
        <f t="shared" si="316"/>
        <v>2.0516E-2</v>
      </c>
      <c r="DI253" s="38">
        <f t="shared" si="316"/>
        <v>1.8844999999999997E-2</v>
      </c>
      <c r="DJ253" s="38">
        <f t="shared" si="316"/>
        <v>2.0882999999999999E-2</v>
      </c>
      <c r="DK253" s="38">
        <f t="shared" si="316"/>
        <v>1.5657999999999998E-2</v>
      </c>
      <c r="DL253" s="38">
        <f t="shared" si="316"/>
        <v>2.1967E-2</v>
      </c>
      <c r="DM253" s="38">
        <f t="shared" si="316"/>
        <v>1.9899E-2</v>
      </c>
      <c r="DN253" s="38">
        <f t="shared" si="316"/>
        <v>2.7E-2</v>
      </c>
      <c r="DO253" s="38">
        <f t="shared" si="316"/>
        <v>2.7E-2</v>
      </c>
      <c r="DP253" s="38">
        <f t="shared" si="316"/>
        <v>2.7E-2</v>
      </c>
      <c r="DQ253" s="38">
        <f t="shared" si="316"/>
        <v>2.4545000000000001E-2</v>
      </c>
      <c r="DR253" s="38">
        <f t="shared" si="316"/>
        <v>2.4417000000000001E-2</v>
      </c>
      <c r="DS253" s="38">
        <f t="shared" si="316"/>
        <v>2.5923999999999999E-2</v>
      </c>
      <c r="DT253" s="38">
        <f t="shared" si="316"/>
        <v>2.1728999999999998E-2</v>
      </c>
      <c r="DU253" s="38">
        <f t="shared" si="316"/>
        <v>2.7E-2</v>
      </c>
      <c r="DV253" s="38">
        <f t="shared" si="316"/>
        <v>2.7E-2</v>
      </c>
      <c r="DW253" s="38">
        <f t="shared" si="316"/>
        <v>2.1996999999999999E-2</v>
      </c>
      <c r="DX253" s="38">
        <f t="shared" si="316"/>
        <v>1.8931E-2</v>
      </c>
      <c r="DY253" s="38">
        <f t="shared" si="316"/>
        <v>1.2928E-2</v>
      </c>
      <c r="DZ253" s="38">
        <f t="shared" si="316"/>
        <v>1.7662000000000001E-2</v>
      </c>
      <c r="EA253" s="38">
        <f t="shared" ref="EA253:FX253" si="317">IF(EA252&gt;0,EA252,EA250)</f>
        <v>1.2173E-2</v>
      </c>
      <c r="EB253" s="38">
        <f t="shared" si="317"/>
        <v>2.7E-2</v>
      </c>
      <c r="EC253" s="38">
        <f t="shared" si="317"/>
        <v>2.6620999999999999E-2</v>
      </c>
      <c r="ED253" s="38">
        <f t="shared" si="317"/>
        <v>4.4120000000000001E-3</v>
      </c>
      <c r="EE253" s="38">
        <f t="shared" si="317"/>
        <v>2.7E-2</v>
      </c>
      <c r="EF253" s="38">
        <f t="shared" si="317"/>
        <v>1.9594999999999998E-2</v>
      </c>
      <c r="EG253" s="38">
        <f t="shared" si="317"/>
        <v>2.6536000000000001E-2</v>
      </c>
      <c r="EH253" s="38">
        <f t="shared" si="317"/>
        <v>2.5053000000000002E-2</v>
      </c>
      <c r="EI253" s="38">
        <f t="shared" si="317"/>
        <v>2.7E-2</v>
      </c>
      <c r="EJ253" s="38">
        <f t="shared" si="317"/>
        <v>2.7E-2</v>
      </c>
      <c r="EK253" s="38">
        <f t="shared" si="317"/>
        <v>5.7670000000000004E-3</v>
      </c>
      <c r="EL253" s="38">
        <f t="shared" si="317"/>
        <v>2.1160000000000003E-3</v>
      </c>
      <c r="EM253" s="38">
        <f t="shared" si="317"/>
        <v>1.6308E-2</v>
      </c>
      <c r="EN253" s="38">
        <f t="shared" si="317"/>
        <v>2.7E-2</v>
      </c>
      <c r="EO253" s="38">
        <f t="shared" si="317"/>
        <v>2.7E-2</v>
      </c>
      <c r="EP253" s="38">
        <f t="shared" si="317"/>
        <v>2.0586E-2</v>
      </c>
      <c r="EQ253" s="38">
        <f t="shared" si="317"/>
        <v>9.3989999999999994E-3</v>
      </c>
      <c r="ER253" s="38">
        <f t="shared" si="317"/>
        <v>2.1283E-2</v>
      </c>
      <c r="ES253" s="38">
        <f t="shared" si="317"/>
        <v>2.3557999999999999E-2</v>
      </c>
      <c r="ET253" s="38">
        <f t="shared" si="317"/>
        <v>2.7E-2</v>
      </c>
      <c r="EU253" s="38">
        <f t="shared" si="317"/>
        <v>2.7E-2</v>
      </c>
      <c r="EV253" s="38">
        <f t="shared" si="317"/>
        <v>1.0964999999999999E-2</v>
      </c>
      <c r="EW253" s="38">
        <f t="shared" si="317"/>
        <v>6.0530000000000002E-3</v>
      </c>
      <c r="EX253" s="38">
        <f t="shared" si="317"/>
        <v>3.9100000000000003E-3</v>
      </c>
      <c r="EY253" s="38">
        <f t="shared" si="317"/>
        <v>2.7E-2</v>
      </c>
      <c r="EZ253" s="38">
        <f t="shared" si="317"/>
        <v>2.2942000000000001E-2</v>
      </c>
      <c r="FA253" s="38">
        <f t="shared" si="317"/>
        <v>1.0666E-2</v>
      </c>
      <c r="FB253" s="38">
        <f t="shared" si="317"/>
        <v>9.2540000000000001E-3</v>
      </c>
      <c r="FC253" s="38">
        <f t="shared" si="317"/>
        <v>2.2550000000000001E-2</v>
      </c>
      <c r="FD253" s="38">
        <f t="shared" si="317"/>
        <v>2.4437999999999998E-2</v>
      </c>
      <c r="FE253" s="38">
        <f t="shared" si="317"/>
        <v>1.4180999999999999E-2</v>
      </c>
      <c r="FF253" s="38">
        <f t="shared" si="317"/>
        <v>2.7E-2</v>
      </c>
      <c r="FG253" s="38">
        <f t="shared" si="317"/>
        <v>2.7E-2</v>
      </c>
      <c r="FH253" s="38">
        <f t="shared" si="317"/>
        <v>1.9771999999999998E-2</v>
      </c>
      <c r="FI253" s="38">
        <f t="shared" si="317"/>
        <v>6.1999999999999998E-3</v>
      </c>
      <c r="FJ253" s="38">
        <f t="shared" si="317"/>
        <v>1.9438E-2</v>
      </c>
      <c r="FK253" s="38">
        <f t="shared" si="317"/>
        <v>1.0845E-2</v>
      </c>
      <c r="FL253" s="38">
        <f t="shared" si="317"/>
        <v>2.7E-2</v>
      </c>
      <c r="FM253" s="38">
        <f t="shared" si="317"/>
        <v>1.8414E-2</v>
      </c>
      <c r="FN253" s="38">
        <f t="shared" si="317"/>
        <v>2.7E-2</v>
      </c>
      <c r="FO253" s="38">
        <f t="shared" si="317"/>
        <v>4.1139999999999996E-3</v>
      </c>
      <c r="FP253" s="38">
        <f t="shared" si="317"/>
        <v>1.2143000000000001E-2</v>
      </c>
      <c r="FQ253" s="38">
        <f t="shared" si="317"/>
        <v>1.6879999999999999E-2</v>
      </c>
      <c r="FR253" s="38">
        <f t="shared" si="317"/>
        <v>1.1564999999999999E-2</v>
      </c>
      <c r="FS253" s="38">
        <f t="shared" si="317"/>
        <v>4.927E-3</v>
      </c>
      <c r="FT253" s="38">
        <f t="shared" si="317"/>
        <v>2.467E-3</v>
      </c>
      <c r="FU253" s="38">
        <f t="shared" si="317"/>
        <v>1.8345E-2</v>
      </c>
      <c r="FV253" s="38">
        <f t="shared" si="317"/>
        <v>1.5032E-2</v>
      </c>
      <c r="FW253" s="38">
        <f t="shared" si="317"/>
        <v>2.1498E-2</v>
      </c>
      <c r="FX253" s="38">
        <f t="shared" si="317"/>
        <v>1.9675000000000002E-2</v>
      </c>
      <c r="FY253" s="38"/>
      <c r="FZ253" s="112">
        <f>AVERAGE(C253:FX253)</f>
        <v>1.9646044943820253E-2</v>
      </c>
      <c r="GA253" s="104"/>
      <c r="GB253" s="104"/>
      <c r="GC253" s="104"/>
      <c r="GD253" s="104"/>
      <c r="GE253" s="110"/>
    </row>
    <row r="254" spans="1:187" x14ac:dyDescent="0.2">
      <c r="A254" s="6"/>
      <c r="B254" s="13" t="s">
        <v>805</v>
      </c>
      <c r="C254" s="38">
        <v>26.08</v>
      </c>
      <c r="D254" s="38">
        <v>27</v>
      </c>
      <c r="E254" s="38">
        <v>24.687999999999999</v>
      </c>
      <c r="F254" s="38">
        <v>26.262</v>
      </c>
      <c r="G254" s="38">
        <v>22.285</v>
      </c>
      <c r="H254" s="38">
        <v>27</v>
      </c>
      <c r="I254" s="38">
        <v>27</v>
      </c>
      <c r="J254" s="38">
        <v>27</v>
      </c>
      <c r="K254" s="38">
        <v>27</v>
      </c>
      <c r="L254" s="38">
        <v>21.895</v>
      </c>
      <c r="M254" s="38">
        <v>20.946999999999999</v>
      </c>
      <c r="N254" s="38">
        <v>18.756</v>
      </c>
      <c r="O254" s="38">
        <v>25.353000000000002</v>
      </c>
      <c r="P254" s="38">
        <v>27</v>
      </c>
      <c r="Q254" s="38">
        <v>26.01</v>
      </c>
      <c r="R254" s="38">
        <v>23.908999999999999</v>
      </c>
      <c r="S254" s="38">
        <v>21.013999999999999</v>
      </c>
      <c r="T254" s="38">
        <v>19.300999999999998</v>
      </c>
      <c r="U254" s="38">
        <v>18.800999999999998</v>
      </c>
      <c r="V254" s="38">
        <v>27</v>
      </c>
      <c r="W254" s="38">
        <v>27</v>
      </c>
      <c r="X254" s="38">
        <v>10.756</v>
      </c>
      <c r="Y254" s="38">
        <v>19.498000000000001</v>
      </c>
      <c r="Z254" s="38">
        <v>18.914999999999999</v>
      </c>
      <c r="AA254" s="38">
        <v>24.995000000000001</v>
      </c>
      <c r="AB254" s="38">
        <v>25.023</v>
      </c>
      <c r="AC254" s="38">
        <v>15.981999999999999</v>
      </c>
      <c r="AD254" s="38">
        <v>14.693</v>
      </c>
      <c r="AE254" s="38">
        <v>7.8140000000000001</v>
      </c>
      <c r="AF254" s="38">
        <v>6.6740000000000004</v>
      </c>
      <c r="AG254" s="38">
        <v>12.481</v>
      </c>
      <c r="AH254" s="38">
        <v>17.123000000000001</v>
      </c>
      <c r="AI254" s="38">
        <v>27</v>
      </c>
      <c r="AJ254" s="38">
        <v>18.788</v>
      </c>
      <c r="AK254" s="38">
        <v>16.28</v>
      </c>
      <c r="AL254" s="38">
        <v>27</v>
      </c>
      <c r="AM254" s="38">
        <v>16.449000000000002</v>
      </c>
      <c r="AN254" s="38">
        <v>22.902999999999999</v>
      </c>
      <c r="AO254" s="38">
        <v>22.655999999999999</v>
      </c>
      <c r="AP254" s="38">
        <v>25.541</v>
      </c>
      <c r="AQ254" s="38">
        <v>15.558999999999999</v>
      </c>
      <c r="AR254" s="38">
        <v>25.44</v>
      </c>
      <c r="AS254" s="38">
        <v>11.618</v>
      </c>
      <c r="AT254" s="38">
        <v>26.713999999999999</v>
      </c>
      <c r="AU254" s="38">
        <v>19.187999999999999</v>
      </c>
      <c r="AV254" s="38">
        <v>25.359000000000002</v>
      </c>
      <c r="AW254" s="38">
        <v>20.596</v>
      </c>
      <c r="AX254" s="38">
        <v>16.797999999999998</v>
      </c>
      <c r="AY254" s="38">
        <v>27</v>
      </c>
      <c r="AZ254" s="38">
        <v>15.72</v>
      </c>
      <c r="BA254" s="38">
        <v>21.893999999999998</v>
      </c>
      <c r="BB254" s="38">
        <v>19.684000000000001</v>
      </c>
      <c r="BC254" s="38">
        <v>20.715</v>
      </c>
      <c r="BD254" s="38">
        <v>27</v>
      </c>
      <c r="BE254" s="38">
        <v>22.815999999999999</v>
      </c>
      <c r="BF254" s="38">
        <v>26.952000000000002</v>
      </c>
      <c r="BG254" s="38">
        <v>27</v>
      </c>
      <c r="BH254" s="38">
        <v>21.419</v>
      </c>
      <c r="BI254" s="38">
        <v>8.4329999999999998</v>
      </c>
      <c r="BJ254" s="38">
        <v>23.164000000000001</v>
      </c>
      <c r="BK254" s="38">
        <v>24.459</v>
      </c>
      <c r="BL254" s="38">
        <v>27</v>
      </c>
      <c r="BM254" s="38">
        <v>20.834</v>
      </c>
      <c r="BN254" s="38">
        <v>27</v>
      </c>
      <c r="BO254" s="38">
        <v>15.202999999999999</v>
      </c>
      <c r="BP254" s="38">
        <v>21.702000000000002</v>
      </c>
      <c r="BQ254" s="38">
        <v>21.759</v>
      </c>
      <c r="BR254" s="38">
        <v>4.7</v>
      </c>
      <c r="BS254" s="38">
        <v>2.2309999999999999</v>
      </c>
      <c r="BT254" s="38">
        <v>4.0750000000000002</v>
      </c>
      <c r="BU254" s="38">
        <v>13.811</v>
      </c>
      <c r="BV254" s="38">
        <v>11.775</v>
      </c>
      <c r="BW254" s="38">
        <v>15.5</v>
      </c>
      <c r="BX254" s="38">
        <v>16.599</v>
      </c>
      <c r="BY254" s="38">
        <v>23.780999999999999</v>
      </c>
      <c r="BZ254" s="38">
        <v>26.312000000000001</v>
      </c>
      <c r="CA254" s="38">
        <v>23.041</v>
      </c>
      <c r="CB254" s="38">
        <v>26.251999999999999</v>
      </c>
      <c r="CC254" s="38">
        <v>22.199000000000002</v>
      </c>
      <c r="CD254" s="38">
        <v>19.52</v>
      </c>
      <c r="CE254" s="38">
        <v>27</v>
      </c>
      <c r="CF254" s="38">
        <v>22.463000000000001</v>
      </c>
      <c r="CG254" s="38">
        <v>27</v>
      </c>
      <c r="CH254" s="38">
        <v>22.187999999999999</v>
      </c>
      <c r="CI254" s="38">
        <v>24.18</v>
      </c>
      <c r="CJ254" s="38">
        <v>23.469000000000001</v>
      </c>
      <c r="CK254" s="38">
        <v>6.601</v>
      </c>
      <c r="CL254" s="38">
        <v>8.2289999999999992</v>
      </c>
      <c r="CM254" s="38">
        <v>2.274</v>
      </c>
      <c r="CN254" s="38">
        <v>27</v>
      </c>
      <c r="CO254" s="38">
        <v>22.36</v>
      </c>
      <c r="CP254" s="38">
        <v>20.548999999999999</v>
      </c>
      <c r="CQ254" s="38">
        <v>12.427</v>
      </c>
      <c r="CR254" s="38">
        <v>1.68</v>
      </c>
      <c r="CS254" s="38">
        <v>22.658000000000001</v>
      </c>
      <c r="CT254" s="38">
        <v>8.52</v>
      </c>
      <c r="CU254" s="38">
        <v>19.616</v>
      </c>
      <c r="CV254" s="38">
        <v>10.978999999999999</v>
      </c>
      <c r="CW254" s="38">
        <v>17.087</v>
      </c>
      <c r="CX254" s="38">
        <v>21.824000000000002</v>
      </c>
      <c r="CY254" s="38">
        <v>27</v>
      </c>
      <c r="CZ254" s="38">
        <v>26.651</v>
      </c>
      <c r="DA254" s="38">
        <v>27</v>
      </c>
      <c r="DB254" s="38">
        <v>27</v>
      </c>
      <c r="DC254" s="38">
        <v>17.417999999999999</v>
      </c>
      <c r="DD254" s="38">
        <v>3.43</v>
      </c>
      <c r="DE254" s="38">
        <v>11.45</v>
      </c>
      <c r="DF254" s="38">
        <v>24.213999999999999</v>
      </c>
      <c r="DG254" s="38">
        <v>20.452999999999999</v>
      </c>
      <c r="DH254" s="38">
        <v>20.515999999999998</v>
      </c>
      <c r="DI254" s="38">
        <v>18.844999999999999</v>
      </c>
      <c r="DJ254" s="38">
        <v>20.882999999999999</v>
      </c>
      <c r="DK254" s="38">
        <v>15.657999999999998</v>
      </c>
      <c r="DL254" s="38">
        <v>21.966999999999999</v>
      </c>
      <c r="DM254" s="38">
        <v>19.899000000000001</v>
      </c>
      <c r="DN254" s="38">
        <v>27</v>
      </c>
      <c r="DO254" s="38">
        <v>27</v>
      </c>
      <c r="DP254" s="38">
        <v>27</v>
      </c>
      <c r="DQ254" s="38">
        <v>24.545000000000002</v>
      </c>
      <c r="DR254" s="38">
        <v>24.417000000000002</v>
      </c>
      <c r="DS254" s="38">
        <v>25.923999999999999</v>
      </c>
      <c r="DT254" s="38">
        <v>21.728999999999999</v>
      </c>
      <c r="DU254" s="38">
        <v>27</v>
      </c>
      <c r="DV254" s="38">
        <v>27</v>
      </c>
      <c r="DW254" s="38">
        <v>21.997</v>
      </c>
      <c r="DX254" s="38">
        <v>18.931000000000001</v>
      </c>
      <c r="DY254" s="38">
        <v>12.928000000000001</v>
      </c>
      <c r="DZ254" s="38">
        <v>17.661999999999999</v>
      </c>
      <c r="EA254" s="38">
        <v>12.173</v>
      </c>
      <c r="EB254" s="38">
        <v>27</v>
      </c>
      <c r="EC254" s="38">
        <v>26.620999999999999</v>
      </c>
      <c r="ED254" s="38">
        <v>4.4119999999999999</v>
      </c>
      <c r="EE254" s="38">
        <v>27</v>
      </c>
      <c r="EF254" s="38">
        <v>19.594999999999999</v>
      </c>
      <c r="EG254" s="38">
        <v>26.536000000000001</v>
      </c>
      <c r="EH254" s="38">
        <v>25.053000000000001</v>
      </c>
      <c r="EI254" s="38">
        <v>27</v>
      </c>
      <c r="EJ254" s="38">
        <v>27</v>
      </c>
      <c r="EK254" s="38">
        <v>5.7670000000000003</v>
      </c>
      <c r="EL254" s="38">
        <v>2.1160000000000001</v>
      </c>
      <c r="EM254" s="38">
        <v>16.308</v>
      </c>
      <c r="EN254" s="38">
        <v>27</v>
      </c>
      <c r="EO254" s="38">
        <v>27</v>
      </c>
      <c r="EP254" s="38">
        <v>20.585999999999999</v>
      </c>
      <c r="EQ254" s="38">
        <v>9.3989999999999991</v>
      </c>
      <c r="ER254" s="38">
        <v>21.283000000000001</v>
      </c>
      <c r="ES254" s="38">
        <v>23.558</v>
      </c>
      <c r="ET254" s="38">
        <v>27</v>
      </c>
      <c r="EU254" s="38">
        <v>27</v>
      </c>
      <c r="EV254" s="38">
        <v>10.965</v>
      </c>
      <c r="EW254" s="38">
        <v>6.0529999999999999</v>
      </c>
      <c r="EX254" s="38">
        <v>3.91</v>
      </c>
      <c r="EY254" s="38">
        <v>27</v>
      </c>
      <c r="EZ254" s="38">
        <v>22.942</v>
      </c>
      <c r="FA254" s="38">
        <v>10.666</v>
      </c>
      <c r="FB254" s="38">
        <v>9.2539999999999996</v>
      </c>
      <c r="FC254" s="38">
        <v>22.55</v>
      </c>
      <c r="FD254" s="38">
        <v>24.437999999999999</v>
      </c>
      <c r="FE254" s="38">
        <v>14.180999999999999</v>
      </c>
      <c r="FF254" s="38">
        <v>27</v>
      </c>
      <c r="FG254" s="38">
        <v>27</v>
      </c>
      <c r="FH254" s="38">
        <v>19.771999999999998</v>
      </c>
      <c r="FI254" s="38">
        <v>6.2</v>
      </c>
      <c r="FJ254" s="38">
        <v>19.437999999999999</v>
      </c>
      <c r="FK254" s="38">
        <v>10.845000000000001</v>
      </c>
      <c r="FL254" s="38">
        <v>27</v>
      </c>
      <c r="FM254" s="38">
        <v>18.414000000000001</v>
      </c>
      <c r="FN254" s="38">
        <v>27</v>
      </c>
      <c r="FO254" s="38">
        <v>4.1139999999999999</v>
      </c>
      <c r="FP254" s="38">
        <v>12.143000000000001</v>
      </c>
      <c r="FQ254" s="38">
        <v>16.88</v>
      </c>
      <c r="FR254" s="38">
        <v>11.565</v>
      </c>
      <c r="FS254" s="38">
        <v>4.9269999999999996</v>
      </c>
      <c r="FT254" s="38">
        <v>2.4670000000000001</v>
      </c>
      <c r="FU254" s="38">
        <v>18.344999999999999</v>
      </c>
      <c r="FV254" s="38">
        <v>15.032</v>
      </c>
      <c r="FW254" s="38">
        <v>21.498000000000001</v>
      </c>
      <c r="FX254" s="38">
        <v>19.675000000000001</v>
      </c>
      <c r="FY254" s="111"/>
      <c r="FZ254" s="109"/>
      <c r="GA254" s="104"/>
      <c r="GB254" s="104"/>
      <c r="GC254" s="104"/>
      <c r="GD254" s="104"/>
      <c r="GE254" s="110"/>
    </row>
    <row r="255" spans="1:187" x14ac:dyDescent="0.2">
      <c r="A255" s="8" t="s">
        <v>596</v>
      </c>
      <c r="B255" s="13" t="s">
        <v>596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  <c r="DK255" s="38"/>
      <c r="DL255" s="38"/>
      <c r="DM255" s="38"/>
      <c r="DN255" s="38"/>
      <c r="DO255" s="38"/>
      <c r="DP255" s="38"/>
      <c r="DQ255" s="38"/>
      <c r="DR255" s="38"/>
      <c r="DS255" s="38"/>
      <c r="DT255" s="38"/>
      <c r="DU255" s="38"/>
      <c r="DV255" s="38"/>
      <c r="DW255" s="38"/>
      <c r="DX255" s="38"/>
      <c r="DY255" s="38"/>
      <c r="DZ255" s="38"/>
      <c r="EA255" s="38"/>
      <c r="EB255" s="38"/>
      <c r="EC255" s="38"/>
      <c r="ED255" s="38"/>
      <c r="EE255" s="38"/>
      <c r="EF255" s="38"/>
      <c r="EG255" s="38"/>
      <c r="EH255" s="38"/>
      <c r="EI255" s="38"/>
      <c r="EJ255" s="38"/>
      <c r="EK255" s="38"/>
      <c r="EL255" s="38"/>
      <c r="EM255" s="38"/>
      <c r="EN255" s="38"/>
      <c r="EO255" s="38"/>
      <c r="EP255" s="38"/>
      <c r="EQ255" s="38"/>
      <c r="ER255" s="38"/>
      <c r="ES255" s="38"/>
      <c r="ET255" s="38"/>
      <c r="EU255" s="38"/>
      <c r="EV255" s="38"/>
      <c r="EW255" s="38"/>
      <c r="EX255" s="38"/>
      <c r="EY255" s="38"/>
      <c r="EZ255" s="38"/>
      <c r="FA255" s="38"/>
      <c r="FB255" s="38"/>
      <c r="FC255" s="38"/>
      <c r="FD255" s="38"/>
      <c r="FE255" s="38"/>
      <c r="FF255" s="38"/>
      <c r="FG255" s="38"/>
      <c r="FH255" s="38"/>
      <c r="FI255" s="38"/>
      <c r="FJ255" s="38"/>
      <c r="FK255" s="38"/>
      <c r="FL255" s="38"/>
      <c r="FM255" s="38"/>
      <c r="FN255" s="38"/>
      <c r="FO255" s="38"/>
      <c r="FP255" s="38"/>
      <c r="FQ255" s="38"/>
      <c r="FR255" s="38"/>
      <c r="FS255" s="38"/>
      <c r="FT255" s="38"/>
      <c r="FU255" s="38"/>
      <c r="FV255" s="38"/>
      <c r="FW255" s="38"/>
      <c r="FX255" s="38"/>
      <c r="FY255" s="38"/>
      <c r="FZ255" s="104"/>
      <c r="GA255" s="104"/>
      <c r="GB255" s="104"/>
      <c r="GC255" s="104"/>
      <c r="GD255" s="104"/>
      <c r="GE255" s="110"/>
    </row>
    <row r="256" spans="1:187" ht="15.75" x14ac:dyDescent="0.25">
      <c r="A256" s="8" t="s">
        <v>596</v>
      </c>
      <c r="B256" s="39" t="s">
        <v>806</v>
      </c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113"/>
      <c r="FZ256" s="55"/>
      <c r="GA256" s="104"/>
      <c r="GB256" s="104"/>
      <c r="GC256" s="109"/>
      <c r="GD256" s="109"/>
      <c r="GE256" s="114"/>
    </row>
    <row r="257" spans="1:187" x14ac:dyDescent="0.2">
      <c r="A257" s="8" t="s">
        <v>807</v>
      </c>
      <c r="B257" s="13" t="s">
        <v>808</v>
      </c>
      <c r="C257" s="41">
        <f t="shared" ref="C257:BN257" si="318">C59</f>
        <v>2770109.62</v>
      </c>
      <c r="D257" s="41">
        <f t="shared" si="318"/>
        <v>13132085.779999999</v>
      </c>
      <c r="E257" s="41">
        <f t="shared" si="318"/>
        <v>2535253.25</v>
      </c>
      <c r="F257" s="41">
        <f t="shared" si="318"/>
        <v>6162945.6200000001</v>
      </c>
      <c r="G257" s="41">
        <f t="shared" si="318"/>
        <v>434862.16</v>
      </c>
      <c r="H257" s="41">
        <f t="shared" si="318"/>
        <v>448778.33</v>
      </c>
      <c r="I257" s="41">
        <f t="shared" si="318"/>
        <v>3602837.61</v>
      </c>
      <c r="J257" s="41">
        <f t="shared" si="318"/>
        <v>751206.24</v>
      </c>
      <c r="K257" s="41">
        <f t="shared" si="318"/>
        <v>150703.1</v>
      </c>
      <c r="L257" s="41">
        <f t="shared" si="318"/>
        <v>1151300.5900000001</v>
      </c>
      <c r="M257" s="41">
        <f t="shared" si="318"/>
        <v>618039.94999999995</v>
      </c>
      <c r="N257" s="41">
        <f t="shared" si="318"/>
        <v>21968432.969999999</v>
      </c>
      <c r="O257" s="41">
        <f t="shared" si="318"/>
        <v>5497079.1100000003</v>
      </c>
      <c r="P257" s="41">
        <f t="shared" si="318"/>
        <v>103195.72</v>
      </c>
      <c r="Q257" s="41">
        <f t="shared" si="318"/>
        <v>15513621.560000001</v>
      </c>
      <c r="R257" s="41">
        <f t="shared" si="318"/>
        <v>611944.42000000004</v>
      </c>
      <c r="S257" s="41">
        <f t="shared" si="318"/>
        <v>543478.21</v>
      </c>
      <c r="T257" s="41">
        <f t="shared" si="318"/>
        <v>61625.69</v>
      </c>
      <c r="U257" s="41">
        <f t="shared" si="318"/>
        <v>33154.46</v>
      </c>
      <c r="V257" s="41">
        <f t="shared" si="318"/>
        <v>147990.5</v>
      </c>
      <c r="W257" s="41">
        <f t="shared" si="318"/>
        <v>14340.61</v>
      </c>
      <c r="X257" s="41">
        <f t="shared" si="318"/>
        <v>18823.29</v>
      </c>
      <c r="Y257" s="41">
        <f t="shared" si="318"/>
        <v>631185.56999999995</v>
      </c>
      <c r="Z257" s="41">
        <f t="shared" si="318"/>
        <v>90702.93</v>
      </c>
      <c r="AA257" s="41">
        <f t="shared" si="318"/>
        <v>11725246.75</v>
      </c>
      <c r="AB257" s="41">
        <f t="shared" si="318"/>
        <v>12387311.369999999</v>
      </c>
      <c r="AC257" s="41">
        <f t="shared" si="318"/>
        <v>390838.53</v>
      </c>
      <c r="AD257" s="41">
        <f t="shared" si="318"/>
        <v>303120.09000000003</v>
      </c>
      <c r="AE257" s="41">
        <f t="shared" si="318"/>
        <v>76360.2</v>
      </c>
      <c r="AF257" s="41">
        <f t="shared" si="318"/>
        <v>139600.57999999999</v>
      </c>
      <c r="AG257" s="41">
        <f t="shared" si="318"/>
        <v>372786.19</v>
      </c>
      <c r="AH257" s="41">
        <f t="shared" si="318"/>
        <v>418210.51</v>
      </c>
      <c r="AI257" s="41">
        <f t="shared" si="318"/>
        <v>136481.35999999999</v>
      </c>
      <c r="AJ257" s="41">
        <f t="shared" si="318"/>
        <v>88702.88</v>
      </c>
      <c r="AK257" s="41">
        <f t="shared" si="318"/>
        <v>122573.18</v>
      </c>
      <c r="AL257" s="41">
        <f t="shared" si="318"/>
        <v>130678.99</v>
      </c>
      <c r="AM257" s="41">
        <f t="shared" si="318"/>
        <v>160412.92000000001</v>
      </c>
      <c r="AN257" s="41">
        <f t="shared" si="318"/>
        <v>119408.06</v>
      </c>
      <c r="AO257" s="41">
        <f t="shared" si="318"/>
        <v>1896537.16</v>
      </c>
      <c r="AP257" s="41">
        <f t="shared" si="318"/>
        <v>32464945.870000001</v>
      </c>
      <c r="AQ257" s="41">
        <f t="shared" si="318"/>
        <v>116391.71</v>
      </c>
      <c r="AR257" s="41">
        <f t="shared" si="318"/>
        <v>21401347.16</v>
      </c>
      <c r="AS257" s="41">
        <f t="shared" si="318"/>
        <v>2496084.4700000002</v>
      </c>
      <c r="AT257" s="41">
        <f t="shared" si="318"/>
        <v>770474.93</v>
      </c>
      <c r="AU257" s="41">
        <f t="shared" si="318"/>
        <v>108382.9</v>
      </c>
      <c r="AV257" s="41">
        <f t="shared" si="318"/>
        <v>183620.52</v>
      </c>
      <c r="AW257" s="41">
        <f t="shared" si="318"/>
        <v>64435.66</v>
      </c>
      <c r="AX257" s="41">
        <f t="shared" si="318"/>
        <v>29393.439999999999</v>
      </c>
      <c r="AY257" s="41">
        <f t="shared" si="318"/>
        <v>246102.57</v>
      </c>
      <c r="AZ257" s="41">
        <f t="shared" si="318"/>
        <v>4291082.03</v>
      </c>
      <c r="BA257" s="41">
        <f t="shared" si="318"/>
        <v>3375381.59</v>
      </c>
      <c r="BB257" s="41">
        <f t="shared" si="318"/>
        <v>3890677.84</v>
      </c>
      <c r="BC257" s="41">
        <f t="shared" si="318"/>
        <v>7722866.3499999996</v>
      </c>
      <c r="BD257" s="41">
        <f t="shared" si="318"/>
        <v>1158745.76</v>
      </c>
      <c r="BE257" s="41">
        <f t="shared" si="318"/>
        <v>418850.86</v>
      </c>
      <c r="BF257" s="41">
        <f t="shared" si="318"/>
        <v>7463547.3200000003</v>
      </c>
      <c r="BG257" s="41">
        <f t="shared" si="318"/>
        <v>437472.26</v>
      </c>
      <c r="BH257" s="41">
        <f t="shared" si="318"/>
        <v>214925.39</v>
      </c>
      <c r="BI257" s="41">
        <f t="shared" si="318"/>
        <v>148782.72</v>
      </c>
      <c r="BJ257" s="41">
        <f t="shared" si="318"/>
        <v>1968381.5</v>
      </c>
      <c r="BK257" s="41">
        <f t="shared" si="318"/>
        <v>6266846.9699999997</v>
      </c>
      <c r="BL257" s="41">
        <f t="shared" si="318"/>
        <v>72793.17</v>
      </c>
      <c r="BM257" s="41">
        <f t="shared" si="318"/>
        <v>196098.55</v>
      </c>
      <c r="BN257" s="41">
        <f t="shared" si="318"/>
        <v>1348003.61</v>
      </c>
      <c r="BO257" s="41">
        <f t="shared" ref="BO257:DZ257" si="319">BO59</f>
        <v>638558.68999999994</v>
      </c>
      <c r="BP257" s="41">
        <f t="shared" si="319"/>
        <v>98227.53</v>
      </c>
      <c r="BQ257" s="41">
        <f t="shared" si="319"/>
        <v>1700364.43</v>
      </c>
      <c r="BR257" s="41">
        <f t="shared" si="319"/>
        <v>1479689.27</v>
      </c>
      <c r="BS257" s="41">
        <f t="shared" si="319"/>
        <v>331921.2</v>
      </c>
      <c r="BT257" s="41">
        <f t="shared" si="319"/>
        <v>165350.47</v>
      </c>
      <c r="BU257" s="41">
        <f t="shared" si="319"/>
        <v>213932.06</v>
      </c>
      <c r="BV257" s="41">
        <f t="shared" si="319"/>
        <v>376690.01</v>
      </c>
      <c r="BW257" s="41">
        <f t="shared" si="319"/>
        <v>691320.85</v>
      </c>
      <c r="BX257" s="41">
        <f t="shared" si="319"/>
        <v>25733.64</v>
      </c>
      <c r="BY257" s="41">
        <f t="shared" si="319"/>
        <v>307327.26</v>
      </c>
      <c r="BZ257" s="41">
        <f t="shared" si="319"/>
        <v>72204.990000000005</v>
      </c>
      <c r="CA257" s="41">
        <f t="shared" si="319"/>
        <v>79015</v>
      </c>
      <c r="CB257" s="41">
        <f t="shared" si="319"/>
        <v>28095055.66</v>
      </c>
      <c r="CC257" s="41">
        <f t="shared" si="319"/>
        <v>91414.5</v>
      </c>
      <c r="CD257" s="41">
        <f t="shared" si="319"/>
        <v>34312.14</v>
      </c>
      <c r="CE257" s="41">
        <f t="shared" si="319"/>
        <v>125282.52</v>
      </c>
      <c r="CF257" s="41">
        <f t="shared" si="319"/>
        <v>71103.97</v>
      </c>
      <c r="CG257" s="41">
        <f t="shared" si="319"/>
        <v>129589.29</v>
      </c>
      <c r="CH257" s="41">
        <f t="shared" si="319"/>
        <v>49235.62</v>
      </c>
      <c r="CI257" s="41">
        <f t="shared" si="319"/>
        <v>315830.84000000003</v>
      </c>
      <c r="CJ257" s="41">
        <f t="shared" si="319"/>
        <v>401031.53</v>
      </c>
      <c r="CK257" s="41">
        <f t="shared" si="319"/>
        <v>1813394.39</v>
      </c>
      <c r="CL257" s="41">
        <f t="shared" si="319"/>
        <v>313920.99</v>
      </c>
      <c r="CM257" s="41">
        <f t="shared" si="319"/>
        <v>382273.64</v>
      </c>
      <c r="CN257" s="41">
        <f t="shared" si="319"/>
        <v>9037128.6999999993</v>
      </c>
      <c r="CO257" s="41">
        <f t="shared" si="319"/>
        <v>5325312.54</v>
      </c>
      <c r="CP257" s="41">
        <f t="shared" si="319"/>
        <v>320247.96000000002</v>
      </c>
      <c r="CQ257" s="41">
        <f t="shared" si="319"/>
        <v>375424.86</v>
      </c>
      <c r="CR257" s="41">
        <f t="shared" si="319"/>
        <v>112474.71</v>
      </c>
      <c r="CS257" s="41">
        <f t="shared" si="319"/>
        <v>126272.19</v>
      </c>
      <c r="CT257" s="41">
        <f t="shared" si="319"/>
        <v>67317.84</v>
      </c>
      <c r="CU257" s="41">
        <f t="shared" si="319"/>
        <v>102865.98</v>
      </c>
      <c r="CV257" s="41">
        <f t="shared" si="319"/>
        <v>34553.870000000003</v>
      </c>
      <c r="CW257" s="41">
        <f t="shared" si="319"/>
        <v>103867</v>
      </c>
      <c r="CX257" s="41">
        <f t="shared" si="319"/>
        <v>336081.25</v>
      </c>
      <c r="CY257" s="41">
        <f t="shared" si="319"/>
        <v>58582.9</v>
      </c>
      <c r="CZ257" s="41">
        <f t="shared" si="319"/>
        <v>1255314.2</v>
      </c>
      <c r="DA257" s="41">
        <f t="shared" si="319"/>
        <v>107141.66</v>
      </c>
      <c r="DB257" s="41">
        <f t="shared" si="319"/>
        <v>146381.57999999999</v>
      </c>
      <c r="DC257" s="41">
        <f t="shared" si="319"/>
        <v>135268.75</v>
      </c>
      <c r="DD257" s="41">
        <f t="shared" si="319"/>
        <v>34596.92</v>
      </c>
      <c r="DE257" s="41">
        <f t="shared" si="319"/>
        <v>105927.27</v>
      </c>
      <c r="DF257" s="41">
        <f t="shared" si="319"/>
        <v>9346469.4199999999</v>
      </c>
      <c r="DG257" s="41">
        <f t="shared" si="319"/>
        <v>71019.95</v>
      </c>
      <c r="DH257" s="41">
        <f t="shared" si="319"/>
        <v>912398.84</v>
      </c>
      <c r="DI257" s="41">
        <f t="shared" si="319"/>
        <v>1140642.42</v>
      </c>
      <c r="DJ257" s="41">
        <f t="shared" si="319"/>
        <v>206263.09</v>
      </c>
      <c r="DK257" s="41">
        <f t="shared" si="319"/>
        <v>155652.51</v>
      </c>
      <c r="DL257" s="41">
        <f t="shared" si="319"/>
        <v>2135471.6</v>
      </c>
      <c r="DM257" s="41">
        <f t="shared" si="319"/>
        <v>201122.05</v>
      </c>
      <c r="DN257" s="41">
        <f t="shared" si="319"/>
        <v>546749.18000000005</v>
      </c>
      <c r="DO257" s="41">
        <f t="shared" si="319"/>
        <v>1147472.45</v>
      </c>
      <c r="DP257" s="41">
        <f t="shared" si="319"/>
        <v>108428.7</v>
      </c>
      <c r="DQ257" s="41">
        <f t="shared" si="319"/>
        <v>201218.11</v>
      </c>
      <c r="DR257" s="41">
        <f t="shared" si="319"/>
        <v>503908.35</v>
      </c>
      <c r="DS257" s="41">
        <f t="shared" si="319"/>
        <v>252693.82</v>
      </c>
      <c r="DT257" s="41">
        <f t="shared" si="319"/>
        <v>76701.009999999995</v>
      </c>
      <c r="DU257" s="41">
        <f t="shared" si="319"/>
        <v>161281.25</v>
      </c>
      <c r="DV257" s="41">
        <f t="shared" si="319"/>
        <v>93311.29</v>
      </c>
      <c r="DW257" s="41">
        <f t="shared" si="319"/>
        <v>71962.039999999994</v>
      </c>
      <c r="DX257" s="41">
        <f t="shared" si="319"/>
        <v>64883.39</v>
      </c>
      <c r="DY257" s="41">
        <f t="shared" si="319"/>
        <v>136120.15</v>
      </c>
      <c r="DZ257" s="41">
        <f t="shared" si="319"/>
        <v>421973.64</v>
      </c>
      <c r="EA257" s="41">
        <f t="shared" ref="EA257:FX257" si="320">EA59</f>
        <v>396756.05</v>
      </c>
      <c r="EB257" s="41">
        <f t="shared" si="320"/>
        <v>260795.61</v>
      </c>
      <c r="EC257" s="41">
        <f t="shared" si="320"/>
        <v>213687.5</v>
      </c>
      <c r="ED257" s="41">
        <f t="shared" si="320"/>
        <v>496561.6</v>
      </c>
      <c r="EE257" s="41">
        <f t="shared" si="320"/>
        <v>49813.17</v>
      </c>
      <c r="EF257" s="41">
        <f t="shared" si="320"/>
        <v>462661.35</v>
      </c>
      <c r="EG257" s="41">
        <f t="shared" si="320"/>
        <v>115942.77</v>
      </c>
      <c r="EH257" s="41">
        <f t="shared" si="320"/>
        <v>57039.35</v>
      </c>
      <c r="EI257" s="41">
        <f t="shared" si="320"/>
        <v>5774383.2400000002</v>
      </c>
      <c r="EJ257" s="41">
        <f t="shared" si="320"/>
        <v>3801201.63</v>
      </c>
      <c r="EK257" s="41">
        <f t="shared" si="320"/>
        <v>312365.73</v>
      </c>
      <c r="EL257" s="41">
        <f t="shared" si="320"/>
        <v>194520.26</v>
      </c>
      <c r="EM257" s="41">
        <f t="shared" si="320"/>
        <v>134268.42000000001</v>
      </c>
      <c r="EN257" s="41">
        <f t="shared" si="320"/>
        <v>397595.63</v>
      </c>
      <c r="EO257" s="41">
        <f t="shared" si="320"/>
        <v>94978.5</v>
      </c>
      <c r="EP257" s="41">
        <f t="shared" si="320"/>
        <v>161238.26</v>
      </c>
      <c r="EQ257" s="41">
        <f t="shared" si="320"/>
        <v>955130.08</v>
      </c>
      <c r="ER257" s="41">
        <f t="shared" si="320"/>
        <v>168404.92</v>
      </c>
      <c r="ES257" s="41">
        <f t="shared" si="320"/>
        <v>75314.02</v>
      </c>
      <c r="ET257" s="41">
        <f t="shared" si="320"/>
        <v>159637.66</v>
      </c>
      <c r="EU257" s="41">
        <f t="shared" si="320"/>
        <v>259858.74</v>
      </c>
      <c r="EV257" s="41">
        <f t="shared" si="320"/>
        <v>17775.939999999999</v>
      </c>
      <c r="EW257" s="41">
        <f t="shared" si="320"/>
        <v>326573.73</v>
      </c>
      <c r="EX257" s="41">
        <f t="shared" si="320"/>
        <v>53615.4</v>
      </c>
      <c r="EY257" s="41">
        <f t="shared" si="320"/>
        <v>220493.88</v>
      </c>
      <c r="EZ257" s="41">
        <f t="shared" si="320"/>
        <v>100034.03</v>
      </c>
      <c r="FA257" s="41">
        <f t="shared" si="320"/>
        <v>1105295.52</v>
      </c>
      <c r="FB257" s="41">
        <f t="shared" si="320"/>
        <v>151396.59</v>
      </c>
      <c r="FC257" s="41">
        <f t="shared" si="320"/>
        <v>809210.28</v>
      </c>
      <c r="FD257" s="41">
        <f t="shared" si="320"/>
        <v>236873.29</v>
      </c>
      <c r="FE257" s="41">
        <f t="shared" si="320"/>
        <v>70383.63</v>
      </c>
      <c r="FF257" s="41">
        <f t="shared" si="320"/>
        <v>111969.26</v>
      </c>
      <c r="FG257" s="41">
        <f t="shared" si="320"/>
        <v>73309.72</v>
      </c>
      <c r="FH257" s="41">
        <f t="shared" si="320"/>
        <v>67915.19</v>
      </c>
      <c r="FI257" s="41">
        <f t="shared" si="320"/>
        <v>736750.72</v>
      </c>
      <c r="FJ257" s="41">
        <f t="shared" si="320"/>
        <v>567088.22</v>
      </c>
      <c r="FK257" s="41">
        <f t="shared" si="320"/>
        <v>848390.8</v>
      </c>
      <c r="FL257" s="41">
        <f t="shared" si="320"/>
        <v>1740108.38</v>
      </c>
      <c r="FM257" s="41">
        <f t="shared" si="320"/>
        <v>1123802.81</v>
      </c>
      <c r="FN257" s="41">
        <f t="shared" si="320"/>
        <v>6907197.9699999997</v>
      </c>
      <c r="FO257" s="41">
        <f t="shared" si="320"/>
        <v>498261.12</v>
      </c>
      <c r="FP257" s="41">
        <f t="shared" si="320"/>
        <v>873558.69</v>
      </c>
      <c r="FQ257" s="41">
        <f t="shared" si="320"/>
        <v>386927.04</v>
      </c>
      <c r="FR257" s="41">
        <f t="shared" si="320"/>
        <v>117213.78</v>
      </c>
      <c r="FS257" s="41">
        <f t="shared" si="320"/>
        <v>83872.14</v>
      </c>
      <c r="FT257" s="41">
        <f t="shared" si="320"/>
        <v>66141.850000000006</v>
      </c>
      <c r="FU257" s="41">
        <f t="shared" si="320"/>
        <v>423480.39</v>
      </c>
      <c r="FV257" s="41">
        <f t="shared" si="320"/>
        <v>291991.71000000002</v>
      </c>
      <c r="FW257" s="41">
        <f t="shared" si="320"/>
        <v>102551.16</v>
      </c>
      <c r="FX257" s="41">
        <f t="shared" si="320"/>
        <v>30241.56</v>
      </c>
      <c r="FY257" s="41"/>
      <c r="FZ257" s="55"/>
      <c r="GA257" s="38"/>
      <c r="GB257" s="38"/>
      <c r="GC257" s="104"/>
      <c r="GD257" s="104"/>
      <c r="GE257" s="110"/>
    </row>
    <row r="258" spans="1:187" x14ac:dyDescent="0.2">
      <c r="A258" s="8" t="s">
        <v>809</v>
      </c>
      <c r="B258" s="13" t="s">
        <v>810</v>
      </c>
      <c r="C258" s="38">
        <f t="shared" ref="C258:BN258" si="321">ROUND(C257/C43,6)</f>
        <v>3.431E-3</v>
      </c>
      <c r="D258" s="38">
        <f t="shared" si="321"/>
        <v>4.2950000000000002E-3</v>
      </c>
      <c r="E258" s="38">
        <f t="shared" si="321"/>
        <v>2.9299999999999999E-3</v>
      </c>
      <c r="F258" s="38">
        <f t="shared" si="321"/>
        <v>3.6099999999999999E-3</v>
      </c>
      <c r="G258" s="38">
        <f t="shared" si="321"/>
        <v>1.817E-3</v>
      </c>
      <c r="H258" s="38">
        <f t="shared" si="321"/>
        <v>4.241E-3</v>
      </c>
      <c r="I258" s="38">
        <f t="shared" si="321"/>
        <v>4.2329999999999998E-3</v>
      </c>
      <c r="J258" s="38">
        <f t="shared" si="321"/>
        <v>5.352E-3</v>
      </c>
      <c r="K258" s="38">
        <f t="shared" si="321"/>
        <v>3.5929999999999998E-3</v>
      </c>
      <c r="L258" s="38">
        <f t="shared" si="321"/>
        <v>1.8159999999999999E-3</v>
      </c>
      <c r="M258" s="38">
        <f t="shared" si="321"/>
        <v>2.6159999999999998E-3</v>
      </c>
      <c r="N258" s="38">
        <f t="shared" si="321"/>
        <v>3.1110000000000001E-3</v>
      </c>
      <c r="O258" s="38">
        <f t="shared" si="321"/>
        <v>2.7829999999999999E-3</v>
      </c>
      <c r="P258" s="38">
        <f t="shared" si="321"/>
        <v>2.2109999999999999E-3</v>
      </c>
      <c r="Q258" s="38">
        <f t="shared" si="321"/>
        <v>4.8820000000000001E-3</v>
      </c>
      <c r="R258" s="38">
        <f t="shared" si="321"/>
        <v>8.8690000000000001E-3</v>
      </c>
      <c r="S258" s="38">
        <f t="shared" si="321"/>
        <v>1.689E-3</v>
      </c>
      <c r="T258" s="38">
        <f t="shared" si="321"/>
        <v>2.235E-3</v>
      </c>
      <c r="U258" s="38">
        <f t="shared" si="321"/>
        <v>1.7570000000000001E-3</v>
      </c>
      <c r="V258" s="38">
        <f t="shared" si="321"/>
        <v>4.9389999999999998E-3</v>
      </c>
      <c r="W258" s="38">
        <f t="shared" si="321"/>
        <v>1.8979999999999999E-3</v>
      </c>
      <c r="X258" s="38">
        <f t="shared" si="321"/>
        <v>1.258E-3</v>
      </c>
      <c r="Y258" s="38">
        <f t="shared" si="321"/>
        <v>9.6609999999999994E-3</v>
      </c>
      <c r="Z258" s="38">
        <f t="shared" si="321"/>
        <v>3.823E-3</v>
      </c>
      <c r="AA258" s="38">
        <f t="shared" si="321"/>
        <v>2.8080000000000002E-3</v>
      </c>
      <c r="AB258" s="38">
        <f t="shared" si="321"/>
        <v>1.689E-3</v>
      </c>
      <c r="AC258" s="38">
        <f t="shared" si="321"/>
        <v>1.7179999999999999E-3</v>
      </c>
      <c r="AD258" s="38">
        <f t="shared" si="321"/>
        <v>1.1019999999999999E-3</v>
      </c>
      <c r="AE258" s="38">
        <f t="shared" si="321"/>
        <v>1.7229999999999999E-3</v>
      </c>
      <c r="AF258" s="38">
        <f t="shared" si="321"/>
        <v>1.645E-3</v>
      </c>
      <c r="AG258" s="38">
        <f t="shared" si="321"/>
        <v>1.024E-3</v>
      </c>
      <c r="AH258" s="38">
        <f t="shared" si="321"/>
        <v>1.29E-2</v>
      </c>
      <c r="AI258" s="38">
        <f t="shared" si="321"/>
        <v>1.5403999999999999E-2</v>
      </c>
      <c r="AJ258" s="38">
        <f t="shared" si="321"/>
        <v>3.0790000000000001E-3</v>
      </c>
      <c r="AK258" s="38">
        <f t="shared" si="321"/>
        <v>2.1099999999999999E-3</v>
      </c>
      <c r="AL258" s="38">
        <f t="shared" si="321"/>
        <v>1.926E-3</v>
      </c>
      <c r="AM258" s="38">
        <f t="shared" si="321"/>
        <v>3.2599999999999999E-3</v>
      </c>
      <c r="AN258" s="38">
        <f t="shared" si="321"/>
        <v>1.1230000000000001E-3</v>
      </c>
      <c r="AO258" s="38">
        <f t="shared" si="321"/>
        <v>4.9410000000000001E-3</v>
      </c>
      <c r="AP258" s="38">
        <f t="shared" si="321"/>
        <v>1.567E-3</v>
      </c>
      <c r="AQ258" s="38">
        <f t="shared" si="321"/>
        <v>9.2800000000000001E-4</v>
      </c>
      <c r="AR258" s="38">
        <f t="shared" si="321"/>
        <v>2.9369999999999999E-3</v>
      </c>
      <c r="AS258" s="38">
        <f t="shared" si="321"/>
        <v>7.8799999999999996E-4</v>
      </c>
      <c r="AT258" s="38">
        <f t="shared" si="321"/>
        <v>3.14E-3</v>
      </c>
      <c r="AU258" s="38">
        <f t="shared" si="321"/>
        <v>2.3509999999999998E-3</v>
      </c>
      <c r="AV258" s="38">
        <f t="shared" si="321"/>
        <v>8.2129999999999998E-3</v>
      </c>
      <c r="AW258" s="38">
        <f t="shared" si="321"/>
        <v>2.519E-3</v>
      </c>
      <c r="AX258" s="38">
        <f t="shared" si="321"/>
        <v>1.5690000000000001E-3</v>
      </c>
      <c r="AY258" s="38">
        <f t="shared" si="321"/>
        <v>5.6270000000000001E-3</v>
      </c>
      <c r="AZ258" s="38">
        <f t="shared" si="321"/>
        <v>6.0010000000000003E-3</v>
      </c>
      <c r="BA258" s="38">
        <f t="shared" si="321"/>
        <v>7.4609999999999998E-3</v>
      </c>
      <c r="BB258" s="38">
        <f t="shared" si="321"/>
        <v>2.2447999999999999E-2</v>
      </c>
      <c r="BC258" s="38">
        <f t="shared" si="321"/>
        <v>2.5509999999999999E-3</v>
      </c>
      <c r="BD258" s="38">
        <f t="shared" si="321"/>
        <v>2.7799999999999999E-3</v>
      </c>
      <c r="BE258" s="38">
        <f t="shared" si="321"/>
        <v>3.179E-3</v>
      </c>
      <c r="BF258" s="38">
        <f t="shared" si="321"/>
        <v>4.0559999999999997E-3</v>
      </c>
      <c r="BG258" s="38">
        <f t="shared" si="321"/>
        <v>1.1776E-2</v>
      </c>
      <c r="BH258" s="38">
        <f t="shared" si="321"/>
        <v>4.2900000000000004E-3</v>
      </c>
      <c r="BI258" s="38">
        <f t="shared" si="321"/>
        <v>3.8080000000000002E-3</v>
      </c>
      <c r="BJ258" s="38">
        <f t="shared" si="321"/>
        <v>3.3370000000000001E-3</v>
      </c>
      <c r="BK258" s="38">
        <f t="shared" si="321"/>
        <v>5.973E-3</v>
      </c>
      <c r="BL258" s="38">
        <f t="shared" si="321"/>
        <v>1.2439E-2</v>
      </c>
      <c r="BM258" s="38">
        <f t="shared" si="321"/>
        <v>7.5030000000000001E-3</v>
      </c>
      <c r="BN258" s="38">
        <f t="shared" si="321"/>
        <v>5.6150000000000002E-3</v>
      </c>
      <c r="BO258" s="38">
        <f t="shared" ref="BO258:DZ258" si="322">ROUND(BO257/BO43,6)</f>
        <v>4.1349999999999998E-3</v>
      </c>
      <c r="BP258" s="38">
        <f t="shared" si="322"/>
        <v>1.65E-3</v>
      </c>
      <c r="BQ258" s="38">
        <f t="shared" si="322"/>
        <v>1.4710000000000001E-3</v>
      </c>
      <c r="BR258" s="38">
        <f t="shared" si="322"/>
        <v>1.838E-3</v>
      </c>
      <c r="BS258" s="38">
        <f t="shared" si="322"/>
        <v>4.8099999999999998E-4</v>
      </c>
      <c r="BT258" s="38">
        <f t="shared" si="322"/>
        <v>4.3300000000000001E-4</v>
      </c>
      <c r="BU258" s="38">
        <f t="shared" si="322"/>
        <v>1.797E-3</v>
      </c>
      <c r="BV258" s="38">
        <f t="shared" si="322"/>
        <v>5.4900000000000001E-4</v>
      </c>
      <c r="BW258" s="38">
        <f t="shared" si="322"/>
        <v>1.052E-3</v>
      </c>
      <c r="BX258" s="38">
        <f t="shared" si="322"/>
        <v>4.6700000000000002E-4</v>
      </c>
      <c r="BY258" s="38">
        <f t="shared" si="322"/>
        <v>3.2780000000000001E-3</v>
      </c>
      <c r="BZ258" s="38">
        <f t="shared" si="322"/>
        <v>2.248E-3</v>
      </c>
      <c r="CA258" s="38">
        <f t="shared" si="322"/>
        <v>8.1400000000000005E-4</v>
      </c>
      <c r="CB258" s="38">
        <f t="shared" si="322"/>
        <v>2.6229999999999999E-3</v>
      </c>
      <c r="CC258" s="38">
        <f t="shared" si="322"/>
        <v>4.0860000000000002E-3</v>
      </c>
      <c r="CD258" s="38">
        <f t="shared" si="322"/>
        <v>1.9419999999999999E-3</v>
      </c>
      <c r="CE258" s="38">
        <f t="shared" si="322"/>
        <v>3.7490000000000002E-3</v>
      </c>
      <c r="CF258" s="38">
        <f t="shared" si="322"/>
        <v>2.323E-3</v>
      </c>
      <c r="CG258" s="38">
        <f t="shared" si="322"/>
        <v>5.287E-3</v>
      </c>
      <c r="CH258" s="38">
        <f t="shared" si="322"/>
        <v>2.4970000000000001E-3</v>
      </c>
      <c r="CI258" s="38">
        <f t="shared" si="322"/>
        <v>3.032E-3</v>
      </c>
      <c r="CJ258" s="38">
        <f t="shared" si="322"/>
        <v>1.6639999999999999E-3</v>
      </c>
      <c r="CK258" s="38">
        <f t="shared" si="322"/>
        <v>1.299E-3</v>
      </c>
      <c r="CL258" s="38">
        <f t="shared" si="322"/>
        <v>1.3649999999999999E-3</v>
      </c>
      <c r="CM258" s="38">
        <f t="shared" si="322"/>
        <v>1.457E-3</v>
      </c>
      <c r="CN258" s="38">
        <f t="shared" si="322"/>
        <v>2.4160000000000002E-3</v>
      </c>
      <c r="CO258" s="38">
        <f t="shared" si="322"/>
        <v>2.2109999999999999E-3</v>
      </c>
      <c r="CP258" s="38">
        <f t="shared" si="322"/>
        <v>7.2400000000000003E-4</v>
      </c>
      <c r="CQ258" s="38">
        <f t="shared" si="322"/>
        <v>2.9610000000000001E-3</v>
      </c>
      <c r="CR258" s="38">
        <f t="shared" si="322"/>
        <v>1.0529999999999999E-3</v>
      </c>
      <c r="CS258" s="38">
        <f t="shared" si="322"/>
        <v>2.6220000000000002E-3</v>
      </c>
      <c r="CT258" s="38">
        <f t="shared" si="322"/>
        <v>1.6459999999999999E-3</v>
      </c>
      <c r="CU258" s="38">
        <f t="shared" si="322"/>
        <v>6.293E-3</v>
      </c>
      <c r="CV258" s="38">
        <f t="shared" si="322"/>
        <v>1.954E-3</v>
      </c>
      <c r="CW258" s="38">
        <f t="shared" si="322"/>
        <v>1.402E-3</v>
      </c>
      <c r="CX258" s="38">
        <f t="shared" si="322"/>
        <v>4.3480000000000003E-3</v>
      </c>
      <c r="CY258" s="38">
        <f t="shared" si="322"/>
        <v>9.1050000000000002E-3</v>
      </c>
      <c r="CZ258" s="38">
        <f t="shared" si="322"/>
        <v>5.9040000000000004E-3</v>
      </c>
      <c r="DA258" s="38">
        <f t="shared" si="322"/>
        <v>2.598E-3</v>
      </c>
      <c r="DB258" s="38">
        <f t="shared" si="322"/>
        <v>6.1159999999999999E-3</v>
      </c>
      <c r="DC258" s="38">
        <f t="shared" si="322"/>
        <v>2.1450000000000002E-3</v>
      </c>
      <c r="DD258" s="38">
        <f t="shared" si="322"/>
        <v>1.01E-4</v>
      </c>
      <c r="DE258" s="38">
        <f t="shared" si="322"/>
        <v>4.57E-4</v>
      </c>
      <c r="DF258" s="38">
        <f t="shared" si="322"/>
        <v>4.9090000000000002E-3</v>
      </c>
      <c r="DG258" s="38">
        <f t="shared" si="322"/>
        <v>1.4890000000000001E-3</v>
      </c>
      <c r="DH258" s="38">
        <f t="shared" si="322"/>
        <v>2.2079999999999999E-3</v>
      </c>
      <c r="DI258" s="38">
        <f t="shared" si="322"/>
        <v>1.9350000000000001E-3</v>
      </c>
      <c r="DJ258" s="38">
        <f t="shared" si="322"/>
        <v>3.483E-3</v>
      </c>
      <c r="DK258" s="38">
        <f t="shared" si="322"/>
        <v>3.1250000000000002E-3</v>
      </c>
      <c r="DL258" s="38">
        <f t="shared" si="322"/>
        <v>3.8180000000000002E-3</v>
      </c>
      <c r="DM258" s="38">
        <f t="shared" si="322"/>
        <v>5.4590000000000003E-3</v>
      </c>
      <c r="DN258" s="38">
        <f t="shared" si="322"/>
        <v>2.1970000000000002E-3</v>
      </c>
      <c r="DO258" s="38">
        <f t="shared" si="322"/>
        <v>4.0730000000000002E-3</v>
      </c>
      <c r="DP258" s="38">
        <f t="shared" si="322"/>
        <v>5.5389999999999997E-3</v>
      </c>
      <c r="DQ258" s="38">
        <f t="shared" si="322"/>
        <v>8.5300000000000003E-4</v>
      </c>
      <c r="DR258" s="38">
        <f t="shared" si="322"/>
        <v>6.9160000000000003E-3</v>
      </c>
      <c r="DS258" s="38">
        <f t="shared" si="322"/>
        <v>6.7470000000000004E-3</v>
      </c>
      <c r="DT258" s="38">
        <f t="shared" si="322"/>
        <v>7.319E-3</v>
      </c>
      <c r="DU258" s="38">
        <f t="shared" si="322"/>
        <v>6.3340000000000002E-3</v>
      </c>
      <c r="DV258" s="38">
        <f t="shared" si="322"/>
        <v>1.2479000000000001E-2</v>
      </c>
      <c r="DW258" s="38">
        <f t="shared" si="322"/>
        <v>3.8609999999999998E-3</v>
      </c>
      <c r="DX258" s="38">
        <f t="shared" si="322"/>
        <v>1.031E-3</v>
      </c>
      <c r="DY258" s="38">
        <f t="shared" si="322"/>
        <v>1.242E-3</v>
      </c>
      <c r="DZ258" s="38">
        <f t="shared" si="322"/>
        <v>2.6830000000000001E-3</v>
      </c>
      <c r="EA258" s="38">
        <f t="shared" ref="EA258:FX258" si="323">ROUND(EA257/EA43,6)</f>
        <v>1.2279999999999999E-3</v>
      </c>
      <c r="EB258" s="38">
        <f t="shared" si="323"/>
        <v>3.2850000000000002E-3</v>
      </c>
      <c r="EC258" s="38">
        <f t="shared" si="323"/>
        <v>6.2639999999999996E-3</v>
      </c>
      <c r="ED258" s="38">
        <f t="shared" si="323"/>
        <v>1.55E-4</v>
      </c>
      <c r="EE258" s="38">
        <f t="shared" si="323"/>
        <v>3.0690000000000001E-3</v>
      </c>
      <c r="EF258" s="38">
        <f t="shared" si="323"/>
        <v>5.2589999999999998E-3</v>
      </c>
      <c r="EG258" s="38">
        <f t="shared" si="323"/>
        <v>4.7800000000000004E-3</v>
      </c>
      <c r="EH258" s="38">
        <f t="shared" si="323"/>
        <v>4.2900000000000004E-3</v>
      </c>
      <c r="EI258" s="38">
        <f t="shared" si="323"/>
        <v>5.3449999999999999E-3</v>
      </c>
      <c r="EJ258" s="38">
        <f t="shared" si="323"/>
        <v>4.9950000000000003E-3</v>
      </c>
      <c r="EK258" s="38">
        <f t="shared" si="323"/>
        <v>5.3499999999999999E-4</v>
      </c>
      <c r="EL258" s="38">
        <f t="shared" si="323"/>
        <v>6.8000000000000005E-4</v>
      </c>
      <c r="EM258" s="38">
        <f t="shared" si="323"/>
        <v>1.4580000000000001E-3</v>
      </c>
      <c r="EN258" s="38">
        <f t="shared" si="323"/>
        <v>6.5539999999999999E-3</v>
      </c>
      <c r="EO258" s="38">
        <f t="shared" si="323"/>
        <v>2.137E-3</v>
      </c>
      <c r="EP258" s="38">
        <f t="shared" si="323"/>
        <v>1.289E-3</v>
      </c>
      <c r="EQ258" s="38">
        <f t="shared" si="323"/>
        <v>9.7499999999999996E-4</v>
      </c>
      <c r="ER258" s="38">
        <f t="shared" si="323"/>
        <v>1.8799999999999999E-3</v>
      </c>
      <c r="ES258" s="38">
        <f t="shared" si="323"/>
        <v>3.3310000000000002E-3</v>
      </c>
      <c r="ET258" s="38">
        <f t="shared" si="323"/>
        <v>6.96E-3</v>
      </c>
      <c r="EU258" s="38">
        <f t="shared" si="323"/>
        <v>7.3470000000000002E-3</v>
      </c>
      <c r="EV258" s="38">
        <f t="shared" si="323"/>
        <v>3.7800000000000003E-4</v>
      </c>
      <c r="EW258" s="38">
        <f t="shared" si="323"/>
        <v>3.8699999999999997E-4</v>
      </c>
      <c r="EX258" s="38">
        <f t="shared" si="323"/>
        <v>1.204E-3</v>
      </c>
      <c r="EY258" s="38">
        <f t="shared" si="323"/>
        <v>6.561E-3</v>
      </c>
      <c r="EZ258" s="38">
        <f t="shared" si="323"/>
        <v>3.8700000000000002E-3</v>
      </c>
      <c r="FA258" s="38">
        <f t="shared" si="323"/>
        <v>4.9399999999999997E-4</v>
      </c>
      <c r="FB258" s="38">
        <f t="shared" si="323"/>
        <v>3.6999999999999999E-4</v>
      </c>
      <c r="FC258" s="38">
        <f t="shared" si="323"/>
        <v>2.6589999999999999E-3</v>
      </c>
      <c r="FD258" s="38">
        <f t="shared" si="323"/>
        <v>5.6189999999999999E-3</v>
      </c>
      <c r="FE258" s="38">
        <f t="shared" si="323"/>
        <v>2.0660000000000001E-3</v>
      </c>
      <c r="FF258" s="38">
        <f t="shared" si="323"/>
        <v>5.8520000000000004E-3</v>
      </c>
      <c r="FG258" s="38">
        <f t="shared" si="323"/>
        <v>5.7749999999999998E-3</v>
      </c>
      <c r="FH258" s="38">
        <f t="shared" si="323"/>
        <v>1.4859999999999999E-3</v>
      </c>
      <c r="FI258" s="38">
        <f t="shared" si="323"/>
        <v>5.2499999999999997E-4</v>
      </c>
      <c r="FJ258" s="38">
        <f t="shared" si="323"/>
        <v>8.7299999999999997E-4</v>
      </c>
      <c r="FK258" s="38">
        <f t="shared" si="323"/>
        <v>5.9599999999999996E-4</v>
      </c>
      <c r="FL258" s="38">
        <f t="shared" si="323"/>
        <v>1.23E-3</v>
      </c>
      <c r="FM258" s="38">
        <f t="shared" si="323"/>
        <v>1.7600000000000001E-3</v>
      </c>
      <c r="FN258" s="38">
        <f t="shared" si="323"/>
        <v>3.235E-3</v>
      </c>
      <c r="FO258" s="38">
        <f t="shared" si="323"/>
        <v>2.04E-4</v>
      </c>
      <c r="FP258" s="38">
        <f t="shared" si="323"/>
        <v>5.3700000000000004E-4</v>
      </c>
      <c r="FQ258" s="38">
        <f t="shared" si="323"/>
        <v>1.9499999999999999E-3</v>
      </c>
      <c r="FR258" s="38">
        <f t="shared" si="323"/>
        <v>1.0640000000000001E-3</v>
      </c>
      <c r="FS258" s="38">
        <f t="shared" si="323"/>
        <v>1.4200000000000001E-4</v>
      </c>
      <c r="FT258" s="38">
        <f>ROUND(FT257/FT43,6)</f>
        <v>1.21E-4</v>
      </c>
      <c r="FU258" s="38">
        <f t="shared" si="323"/>
        <v>3.81E-3</v>
      </c>
      <c r="FV258" s="38">
        <f t="shared" si="323"/>
        <v>2.8999999999999998E-3</v>
      </c>
      <c r="FW258" s="38">
        <f t="shared" si="323"/>
        <v>5.6140000000000001E-3</v>
      </c>
      <c r="FX258" s="38">
        <f t="shared" si="323"/>
        <v>1.702E-3</v>
      </c>
      <c r="FY258" s="41"/>
      <c r="FZ258" s="55"/>
      <c r="GA258" s="38"/>
      <c r="GB258" s="38"/>
      <c r="GC258" s="55"/>
      <c r="GD258" s="55"/>
      <c r="GE258" s="9"/>
    </row>
    <row r="259" spans="1:187" x14ac:dyDescent="0.2">
      <c r="A259" s="6"/>
      <c r="B259" s="13" t="s">
        <v>811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8"/>
      <c r="DD259" s="38"/>
      <c r="DE259" s="38"/>
      <c r="DF259" s="38"/>
      <c r="DG259" s="38"/>
      <c r="DH259" s="38"/>
      <c r="DI259" s="38"/>
      <c r="DJ259" s="38"/>
      <c r="DK259" s="38"/>
      <c r="DL259" s="38"/>
      <c r="DM259" s="38"/>
      <c r="DN259" s="38"/>
      <c r="DO259" s="38"/>
      <c r="DP259" s="38"/>
      <c r="DQ259" s="38"/>
      <c r="DR259" s="38"/>
      <c r="DS259" s="38"/>
      <c r="DT259" s="38"/>
      <c r="DU259" s="38"/>
      <c r="DV259" s="38"/>
      <c r="DW259" s="38"/>
      <c r="DX259" s="38"/>
      <c r="DY259" s="38"/>
      <c r="DZ259" s="38"/>
      <c r="EA259" s="38"/>
      <c r="EB259" s="38"/>
      <c r="EC259" s="38"/>
      <c r="ED259" s="38"/>
      <c r="EE259" s="38"/>
      <c r="EF259" s="38"/>
      <c r="EG259" s="38"/>
      <c r="EH259" s="38"/>
      <c r="EI259" s="38"/>
      <c r="EJ259" s="38"/>
      <c r="EK259" s="38"/>
      <c r="EL259" s="38"/>
      <c r="EM259" s="38"/>
      <c r="EN259" s="38"/>
      <c r="EO259" s="38"/>
      <c r="EP259" s="38"/>
      <c r="EQ259" s="38"/>
      <c r="ER259" s="38"/>
      <c r="ES259" s="38"/>
      <c r="ET259" s="38"/>
      <c r="EU259" s="38"/>
      <c r="EV259" s="38"/>
      <c r="EW259" s="38"/>
      <c r="EX259" s="38"/>
      <c r="EY259" s="38"/>
      <c r="EZ259" s="38"/>
      <c r="FA259" s="38"/>
      <c r="FB259" s="38"/>
      <c r="FC259" s="38"/>
      <c r="FD259" s="38"/>
      <c r="FE259" s="38"/>
      <c r="FF259" s="38"/>
      <c r="FG259" s="38"/>
      <c r="FH259" s="38"/>
      <c r="FI259" s="38"/>
      <c r="FJ259" s="38"/>
      <c r="FK259" s="38"/>
      <c r="FL259" s="38"/>
      <c r="FM259" s="38"/>
      <c r="FN259" s="38"/>
      <c r="FO259" s="38"/>
      <c r="FP259" s="38"/>
      <c r="FQ259" s="38"/>
      <c r="FR259" s="38"/>
      <c r="FS259" s="38"/>
      <c r="FT259" s="38"/>
      <c r="FU259" s="38"/>
      <c r="FV259" s="38"/>
      <c r="FW259" s="38"/>
      <c r="FX259" s="38"/>
      <c r="FY259" s="41"/>
      <c r="FZ259" s="55"/>
      <c r="GA259" s="41"/>
      <c r="GB259" s="41"/>
      <c r="GC259" s="55"/>
      <c r="GD259" s="55"/>
      <c r="GE259" s="9"/>
    </row>
    <row r="260" spans="1:187" x14ac:dyDescent="0.2">
      <c r="A260" s="8" t="s">
        <v>812</v>
      </c>
      <c r="B260" s="13" t="s">
        <v>813</v>
      </c>
      <c r="C260" s="38">
        <f t="shared" ref="C260:BN260" si="324">ROUND(MIN(C258,(C242-C253),(C247-C253)),6)</f>
        <v>0</v>
      </c>
      <c r="D260" s="38">
        <f t="shared" si="324"/>
        <v>0</v>
      </c>
      <c r="E260" s="38">
        <f t="shared" si="324"/>
        <v>0</v>
      </c>
      <c r="F260" s="38">
        <f t="shared" si="324"/>
        <v>0</v>
      </c>
      <c r="G260" s="38">
        <f t="shared" si="324"/>
        <v>0</v>
      </c>
      <c r="H260" s="38">
        <f t="shared" si="324"/>
        <v>0</v>
      </c>
      <c r="I260" s="38">
        <f t="shared" si="324"/>
        <v>0</v>
      </c>
      <c r="J260" s="38">
        <f t="shared" si="324"/>
        <v>0</v>
      </c>
      <c r="K260" s="38">
        <f t="shared" si="324"/>
        <v>0</v>
      </c>
      <c r="L260" s="38">
        <f t="shared" si="324"/>
        <v>0</v>
      </c>
      <c r="M260" s="38">
        <f t="shared" si="324"/>
        <v>0</v>
      </c>
      <c r="N260" s="38">
        <f t="shared" si="324"/>
        <v>0</v>
      </c>
      <c r="O260" s="38">
        <f t="shared" si="324"/>
        <v>0</v>
      </c>
      <c r="P260" s="38">
        <f t="shared" si="324"/>
        <v>0</v>
      </c>
      <c r="Q260" s="38">
        <f t="shared" si="324"/>
        <v>0</v>
      </c>
      <c r="R260" s="38">
        <f t="shared" si="324"/>
        <v>0</v>
      </c>
      <c r="S260" s="38">
        <f t="shared" si="324"/>
        <v>0</v>
      </c>
      <c r="T260" s="38">
        <f t="shared" si="324"/>
        <v>0</v>
      </c>
      <c r="U260" s="38">
        <f t="shared" si="324"/>
        <v>0</v>
      </c>
      <c r="V260" s="38">
        <f t="shared" si="324"/>
        <v>0</v>
      </c>
      <c r="W260" s="38">
        <f t="shared" si="324"/>
        <v>0</v>
      </c>
      <c r="X260" s="38">
        <f t="shared" si="324"/>
        <v>0</v>
      </c>
      <c r="Y260" s="38">
        <f t="shared" si="324"/>
        <v>0</v>
      </c>
      <c r="Z260" s="38">
        <f t="shared" si="324"/>
        <v>0</v>
      </c>
      <c r="AA260" s="38">
        <f t="shared" si="324"/>
        <v>0</v>
      </c>
      <c r="AB260" s="38">
        <f t="shared" si="324"/>
        <v>0</v>
      </c>
      <c r="AC260" s="38">
        <f t="shared" si="324"/>
        <v>0</v>
      </c>
      <c r="AD260" s="38">
        <f t="shared" si="324"/>
        <v>0</v>
      </c>
      <c r="AE260" s="38">
        <f t="shared" si="324"/>
        <v>0</v>
      </c>
      <c r="AF260" s="38">
        <f t="shared" si="324"/>
        <v>0</v>
      </c>
      <c r="AG260" s="38">
        <f t="shared" si="324"/>
        <v>0</v>
      </c>
      <c r="AH260" s="38">
        <f t="shared" si="324"/>
        <v>0</v>
      </c>
      <c r="AI260" s="38">
        <f t="shared" si="324"/>
        <v>0</v>
      </c>
      <c r="AJ260" s="38">
        <f t="shared" si="324"/>
        <v>0</v>
      </c>
      <c r="AK260" s="38">
        <f t="shared" si="324"/>
        <v>0</v>
      </c>
      <c r="AL260" s="38">
        <f t="shared" si="324"/>
        <v>0</v>
      </c>
      <c r="AM260" s="38">
        <f t="shared" si="324"/>
        <v>0</v>
      </c>
      <c r="AN260" s="38">
        <f t="shared" si="324"/>
        <v>0</v>
      </c>
      <c r="AO260" s="38">
        <f t="shared" si="324"/>
        <v>0</v>
      </c>
      <c r="AP260" s="38">
        <f t="shared" si="324"/>
        <v>0</v>
      </c>
      <c r="AQ260" s="38">
        <f t="shared" si="324"/>
        <v>0</v>
      </c>
      <c r="AR260" s="38">
        <f t="shared" si="324"/>
        <v>0</v>
      </c>
      <c r="AS260" s="38">
        <f t="shared" si="324"/>
        <v>0</v>
      </c>
      <c r="AT260" s="38">
        <f t="shared" si="324"/>
        <v>0</v>
      </c>
      <c r="AU260" s="38">
        <f t="shared" si="324"/>
        <v>0</v>
      </c>
      <c r="AV260" s="38">
        <f t="shared" si="324"/>
        <v>0</v>
      </c>
      <c r="AW260" s="38">
        <f t="shared" si="324"/>
        <v>0</v>
      </c>
      <c r="AX260" s="38">
        <f t="shared" si="324"/>
        <v>0</v>
      </c>
      <c r="AY260" s="38">
        <f t="shared" si="324"/>
        <v>0</v>
      </c>
      <c r="AZ260" s="38">
        <v>0</v>
      </c>
      <c r="BA260" s="38">
        <f t="shared" si="324"/>
        <v>0</v>
      </c>
      <c r="BB260" s="38">
        <f t="shared" si="324"/>
        <v>0</v>
      </c>
      <c r="BC260" s="38">
        <f t="shared" si="324"/>
        <v>0</v>
      </c>
      <c r="BD260" s="38">
        <f t="shared" si="324"/>
        <v>0</v>
      </c>
      <c r="BE260" s="38">
        <f t="shared" si="324"/>
        <v>0</v>
      </c>
      <c r="BF260" s="38">
        <f t="shared" si="324"/>
        <v>0</v>
      </c>
      <c r="BG260" s="38">
        <f t="shared" si="324"/>
        <v>0</v>
      </c>
      <c r="BH260" s="38">
        <f t="shared" si="324"/>
        <v>0</v>
      </c>
      <c r="BI260" s="38">
        <f t="shared" si="324"/>
        <v>0</v>
      </c>
      <c r="BJ260" s="38">
        <f t="shared" si="324"/>
        <v>0</v>
      </c>
      <c r="BK260" s="38">
        <f t="shared" si="324"/>
        <v>0</v>
      </c>
      <c r="BL260" s="38">
        <f t="shared" si="324"/>
        <v>0</v>
      </c>
      <c r="BM260" s="38">
        <f t="shared" si="324"/>
        <v>0</v>
      </c>
      <c r="BN260" s="38">
        <f t="shared" si="324"/>
        <v>0</v>
      </c>
      <c r="BO260" s="38">
        <f t="shared" ref="BO260:DZ260" si="325">ROUND(MIN(BO258,(BO242-BO253),(BO247-BO253)),6)</f>
        <v>0</v>
      </c>
      <c r="BP260" s="38">
        <f t="shared" si="325"/>
        <v>0</v>
      </c>
      <c r="BQ260" s="38">
        <f t="shared" si="325"/>
        <v>0</v>
      </c>
      <c r="BR260" s="38">
        <f t="shared" si="325"/>
        <v>0</v>
      </c>
      <c r="BS260" s="38">
        <f t="shared" si="325"/>
        <v>0</v>
      </c>
      <c r="BT260" s="38">
        <f t="shared" si="325"/>
        <v>0</v>
      </c>
      <c r="BU260" s="38">
        <f t="shared" si="325"/>
        <v>0</v>
      </c>
      <c r="BV260" s="38">
        <f t="shared" si="325"/>
        <v>0</v>
      </c>
      <c r="BW260" s="38">
        <f t="shared" si="325"/>
        <v>0</v>
      </c>
      <c r="BX260" s="38">
        <f t="shared" si="325"/>
        <v>0</v>
      </c>
      <c r="BY260" s="38">
        <f t="shared" si="325"/>
        <v>0</v>
      </c>
      <c r="BZ260" s="38">
        <f t="shared" si="325"/>
        <v>0</v>
      </c>
      <c r="CA260" s="38">
        <f t="shared" si="325"/>
        <v>0</v>
      </c>
      <c r="CB260" s="38">
        <f t="shared" si="325"/>
        <v>0</v>
      </c>
      <c r="CC260" s="38">
        <f t="shared" si="325"/>
        <v>0</v>
      </c>
      <c r="CD260" s="38">
        <f t="shared" si="325"/>
        <v>0</v>
      </c>
      <c r="CE260" s="38">
        <f t="shared" si="325"/>
        <v>0</v>
      </c>
      <c r="CF260" s="38">
        <f t="shared" si="325"/>
        <v>0</v>
      </c>
      <c r="CG260" s="38">
        <f t="shared" si="325"/>
        <v>0</v>
      </c>
      <c r="CH260" s="38">
        <f t="shared" si="325"/>
        <v>0</v>
      </c>
      <c r="CI260" s="38">
        <f t="shared" si="325"/>
        <v>0</v>
      </c>
      <c r="CJ260" s="38">
        <f t="shared" si="325"/>
        <v>0</v>
      </c>
      <c r="CK260" s="38">
        <f t="shared" si="325"/>
        <v>0</v>
      </c>
      <c r="CL260" s="38">
        <f t="shared" si="325"/>
        <v>0</v>
      </c>
      <c r="CM260" s="38">
        <f t="shared" si="325"/>
        <v>0</v>
      </c>
      <c r="CN260" s="38">
        <f t="shared" si="325"/>
        <v>0</v>
      </c>
      <c r="CO260" s="38">
        <f t="shared" si="325"/>
        <v>0</v>
      </c>
      <c r="CP260" s="38">
        <f t="shared" si="325"/>
        <v>0</v>
      </c>
      <c r="CQ260" s="38">
        <f t="shared" si="325"/>
        <v>0</v>
      </c>
      <c r="CR260" s="38">
        <f t="shared" si="325"/>
        <v>0</v>
      </c>
      <c r="CS260" s="38">
        <f t="shared" si="325"/>
        <v>0</v>
      </c>
      <c r="CT260" s="38">
        <f t="shared" si="325"/>
        <v>0</v>
      </c>
      <c r="CU260" s="38">
        <f t="shared" si="325"/>
        <v>0</v>
      </c>
      <c r="CV260" s="38">
        <f t="shared" si="325"/>
        <v>0</v>
      </c>
      <c r="CW260" s="38">
        <f t="shared" si="325"/>
        <v>0</v>
      </c>
      <c r="CX260" s="38">
        <f t="shared" si="325"/>
        <v>0</v>
      </c>
      <c r="CY260" s="38">
        <f t="shared" si="325"/>
        <v>0</v>
      </c>
      <c r="CZ260" s="38">
        <f t="shared" si="325"/>
        <v>0</v>
      </c>
      <c r="DA260" s="38">
        <f t="shared" si="325"/>
        <v>0</v>
      </c>
      <c r="DB260" s="38">
        <f t="shared" si="325"/>
        <v>0</v>
      </c>
      <c r="DC260" s="38">
        <f t="shared" si="325"/>
        <v>0</v>
      </c>
      <c r="DD260" s="38">
        <f t="shared" si="325"/>
        <v>0</v>
      </c>
      <c r="DE260" s="38">
        <f t="shared" si="325"/>
        <v>0</v>
      </c>
      <c r="DF260" s="38">
        <f t="shared" si="325"/>
        <v>0</v>
      </c>
      <c r="DG260" s="38">
        <f t="shared" si="325"/>
        <v>0</v>
      </c>
      <c r="DH260" s="38">
        <f t="shared" si="325"/>
        <v>0</v>
      </c>
      <c r="DI260" s="38">
        <f t="shared" si="325"/>
        <v>0</v>
      </c>
      <c r="DJ260" s="38">
        <f t="shared" si="325"/>
        <v>0</v>
      </c>
      <c r="DK260" s="38">
        <f t="shared" si="325"/>
        <v>0</v>
      </c>
      <c r="DL260" s="38">
        <f t="shared" si="325"/>
        <v>0</v>
      </c>
      <c r="DM260" s="38">
        <f t="shared" si="325"/>
        <v>0</v>
      </c>
      <c r="DN260" s="38">
        <f t="shared" si="325"/>
        <v>0</v>
      </c>
      <c r="DO260" s="38">
        <f t="shared" si="325"/>
        <v>0</v>
      </c>
      <c r="DP260" s="38">
        <f t="shared" si="325"/>
        <v>0</v>
      </c>
      <c r="DQ260" s="38">
        <f t="shared" si="325"/>
        <v>0</v>
      </c>
      <c r="DR260" s="38">
        <f t="shared" si="325"/>
        <v>0</v>
      </c>
      <c r="DS260" s="38">
        <f t="shared" si="325"/>
        <v>0</v>
      </c>
      <c r="DT260" s="38">
        <f t="shared" si="325"/>
        <v>0</v>
      </c>
      <c r="DU260" s="38">
        <f t="shared" si="325"/>
        <v>0</v>
      </c>
      <c r="DV260" s="38">
        <f t="shared" si="325"/>
        <v>0</v>
      </c>
      <c r="DW260" s="38">
        <f t="shared" si="325"/>
        <v>0</v>
      </c>
      <c r="DX260" s="38">
        <f t="shared" si="325"/>
        <v>0</v>
      </c>
      <c r="DY260" s="38">
        <f t="shared" si="325"/>
        <v>0</v>
      </c>
      <c r="DZ260" s="38">
        <f t="shared" si="325"/>
        <v>0</v>
      </c>
      <c r="EA260" s="38">
        <f t="shared" ref="EA260:FX260" si="326">ROUND(MIN(EA258,(EA242-EA253),(EA247-EA253)),6)</f>
        <v>0</v>
      </c>
      <c r="EB260" s="38">
        <f t="shared" si="326"/>
        <v>0</v>
      </c>
      <c r="EC260" s="38">
        <f t="shared" si="326"/>
        <v>0</v>
      </c>
      <c r="ED260" s="38">
        <f t="shared" si="326"/>
        <v>0</v>
      </c>
      <c r="EE260" s="38">
        <f t="shared" si="326"/>
        <v>0</v>
      </c>
      <c r="EF260" s="38">
        <f t="shared" si="326"/>
        <v>0</v>
      </c>
      <c r="EG260" s="38">
        <f t="shared" si="326"/>
        <v>0</v>
      </c>
      <c r="EH260" s="38">
        <f t="shared" si="326"/>
        <v>0</v>
      </c>
      <c r="EI260" s="38">
        <f t="shared" si="326"/>
        <v>0</v>
      </c>
      <c r="EJ260" s="38">
        <f t="shared" si="326"/>
        <v>0</v>
      </c>
      <c r="EK260" s="38">
        <f t="shared" si="326"/>
        <v>0</v>
      </c>
      <c r="EL260" s="38">
        <f t="shared" si="326"/>
        <v>0</v>
      </c>
      <c r="EM260" s="38">
        <f t="shared" si="326"/>
        <v>0</v>
      </c>
      <c r="EN260" s="38">
        <f t="shared" si="326"/>
        <v>0</v>
      </c>
      <c r="EO260" s="38">
        <f t="shared" si="326"/>
        <v>0</v>
      </c>
      <c r="EP260" s="38">
        <f t="shared" si="326"/>
        <v>0</v>
      </c>
      <c r="EQ260" s="38">
        <f t="shared" si="326"/>
        <v>0</v>
      </c>
      <c r="ER260" s="38">
        <f t="shared" si="326"/>
        <v>0</v>
      </c>
      <c r="ES260" s="38">
        <f t="shared" si="326"/>
        <v>0</v>
      </c>
      <c r="ET260" s="38">
        <f t="shared" si="326"/>
        <v>0</v>
      </c>
      <c r="EU260" s="38">
        <f t="shared" si="326"/>
        <v>0</v>
      </c>
      <c r="EV260" s="38">
        <f t="shared" si="326"/>
        <v>0</v>
      </c>
      <c r="EW260" s="38">
        <f t="shared" si="326"/>
        <v>0</v>
      </c>
      <c r="EX260" s="38">
        <f t="shared" si="326"/>
        <v>0</v>
      </c>
      <c r="EY260" s="38">
        <f t="shared" si="326"/>
        <v>0</v>
      </c>
      <c r="EZ260" s="38">
        <f t="shared" si="326"/>
        <v>0</v>
      </c>
      <c r="FA260" s="38">
        <f t="shared" si="326"/>
        <v>0</v>
      </c>
      <c r="FB260" s="38">
        <f>ROUND(MIN(FB258,(FB242-FB253),(FB247-FB253)),6)</f>
        <v>3.6999999999999999E-4</v>
      </c>
      <c r="FC260" s="38">
        <f t="shared" si="326"/>
        <v>0</v>
      </c>
      <c r="FD260" s="38">
        <f t="shared" si="326"/>
        <v>0</v>
      </c>
      <c r="FE260" s="38">
        <f t="shared" si="326"/>
        <v>0</v>
      </c>
      <c r="FF260" s="38">
        <f t="shared" si="326"/>
        <v>0</v>
      </c>
      <c r="FG260" s="38">
        <f t="shared" si="326"/>
        <v>0</v>
      </c>
      <c r="FH260" s="38">
        <f t="shared" si="326"/>
        <v>0</v>
      </c>
      <c r="FI260" s="38">
        <f t="shared" si="326"/>
        <v>0</v>
      </c>
      <c r="FJ260" s="38">
        <f t="shared" si="326"/>
        <v>0</v>
      </c>
      <c r="FK260" s="38">
        <f t="shared" si="326"/>
        <v>0</v>
      </c>
      <c r="FL260" s="38">
        <f t="shared" si="326"/>
        <v>0</v>
      </c>
      <c r="FM260" s="38">
        <f t="shared" si="326"/>
        <v>0</v>
      </c>
      <c r="FN260" s="38">
        <f t="shared" si="326"/>
        <v>0</v>
      </c>
      <c r="FO260" s="38">
        <f>ROUND(MIN(FO258,(FO242-FO253),(FO247-FO253)),6)</f>
        <v>2.04E-4</v>
      </c>
      <c r="FP260" s="38">
        <f t="shared" si="326"/>
        <v>0</v>
      </c>
      <c r="FQ260" s="38">
        <f t="shared" si="326"/>
        <v>0</v>
      </c>
      <c r="FR260" s="38">
        <f t="shared" si="326"/>
        <v>0</v>
      </c>
      <c r="FS260" s="38">
        <f>ROUND(MIN(FS258,(FS242-FS253),(FS247-FS253)),6)-0.000001</f>
        <v>1.4100000000000001E-4</v>
      </c>
      <c r="FT260" s="38">
        <f>ROUND(MIN(FT258,(FT242-FT253),(FT247-FT253)),6)-0.000001</f>
        <v>1.2E-4</v>
      </c>
      <c r="FU260" s="38">
        <f t="shared" si="326"/>
        <v>0</v>
      </c>
      <c r="FV260" s="38">
        <f t="shared" si="326"/>
        <v>0</v>
      </c>
      <c r="FW260" s="38">
        <f t="shared" si="326"/>
        <v>0</v>
      </c>
      <c r="FX260" s="38">
        <f t="shared" si="326"/>
        <v>0</v>
      </c>
      <c r="FY260" s="38"/>
      <c r="FZ260" s="104"/>
      <c r="GA260" s="41"/>
      <c r="GB260" s="41"/>
      <c r="GC260" s="55"/>
      <c r="GD260" s="55"/>
      <c r="GE260" s="9"/>
    </row>
    <row r="261" spans="1:187" x14ac:dyDescent="0.2">
      <c r="A261" s="6"/>
      <c r="B261" s="13" t="s">
        <v>814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  <c r="FW261" s="38"/>
      <c r="FX261" s="38"/>
      <c r="FY261" s="38"/>
      <c r="FZ261" s="104"/>
      <c r="GA261" s="41"/>
      <c r="GB261" s="41"/>
      <c r="GC261" s="55"/>
      <c r="GD261" s="55"/>
      <c r="GE261" s="9"/>
    </row>
    <row r="262" spans="1:187" x14ac:dyDescent="0.2">
      <c r="A262" s="6"/>
      <c r="B262" s="13" t="s">
        <v>815</v>
      </c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  <c r="DK262" s="38"/>
      <c r="DL262" s="38"/>
      <c r="DM262" s="38"/>
      <c r="DN262" s="38"/>
      <c r="DO262" s="38"/>
      <c r="DP262" s="38"/>
      <c r="DQ262" s="38"/>
      <c r="DR262" s="38"/>
      <c r="DS262" s="38"/>
      <c r="DT262" s="38"/>
      <c r="DU262" s="38"/>
      <c r="DV262" s="38"/>
      <c r="DW262" s="38"/>
      <c r="DX262" s="38"/>
      <c r="DY262" s="38"/>
      <c r="DZ262" s="38"/>
      <c r="EA262" s="38"/>
      <c r="EB262" s="38"/>
      <c r="EC262" s="38"/>
      <c r="ED262" s="38"/>
      <c r="EE262" s="38"/>
      <c r="EF262" s="38"/>
      <c r="EG262" s="38"/>
      <c r="EH262" s="38"/>
      <c r="EI262" s="38"/>
      <c r="EJ262" s="38"/>
      <c r="EK262" s="38"/>
      <c r="EL262" s="38"/>
      <c r="EM262" s="38"/>
      <c r="EN262" s="38"/>
      <c r="EO262" s="38"/>
      <c r="EP262" s="38"/>
      <c r="EQ262" s="38"/>
      <c r="ER262" s="38"/>
      <c r="ES262" s="38"/>
      <c r="ET262" s="38"/>
      <c r="EU262" s="38"/>
      <c r="EV262" s="38"/>
      <c r="EW262" s="38"/>
      <c r="EX262" s="38"/>
      <c r="EY262" s="38"/>
      <c r="EZ262" s="38"/>
      <c r="FA262" s="38"/>
      <c r="FB262" s="38"/>
      <c r="FC262" s="38"/>
      <c r="FD262" s="38"/>
      <c r="FE262" s="38"/>
      <c r="FF262" s="38"/>
      <c r="FG262" s="38"/>
      <c r="FH262" s="38"/>
      <c r="FI262" s="38"/>
      <c r="FJ262" s="38"/>
      <c r="FK262" s="38"/>
      <c r="FL262" s="38"/>
      <c r="FM262" s="38"/>
      <c r="FN262" s="38"/>
      <c r="FO262" s="38"/>
      <c r="FP262" s="38"/>
      <c r="FQ262" s="38"/>
      <c r="FR262" s="38"/>
      <c r="FS262" s="38"/>
      <c r="FT262" s="38"/>
      <c r="FU262" s="38"/>
      <c r="FV262" s="38"/>
      <c r="FW262" s="38"/>
      <c r="FX262" s="38"/>
      <c r="FY262" s="38"/>
      <c r="FZ262" s="104"/>
      <c r="GA262" s="41"/>
      <c r="GB262" s="41"/>
      <c r="GC262" s="104"/>
      <c r="GD262" s="104"/>
      <c r="GE262" s="110"/>
    </row>
    <row r="263" spans="1:187" x14ac:dyDescent="0.2">
      <c r="A263" s="8" t="s">
        <v>816</v>
      </c>
      <c r="B263" s="13" t="s">
        <v>817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38">
        <v>0</v>
      </c>
      <c r="N263" s="38">
        <v>0</v>
      </c>
      <c r="O263" s="38">
        <v>0</v>
      </c>
      <c r="P263" s="38">
        <v>0</v>
      </c>
      <c r="Q263" s="38">
        <v>0</v>
      </c>
      <c r="R263" s="38">
        <v>0</v>
      </c>
      <c r="S263" s="38">
        <v>0</v>
      </c>
      <c r="T263" s="38">
        <v>0</v>
      </c>
      <c r="U263" s="38">
        <v>0</v>
      </c>
      <c r="V263" s="38">
        <v>0</v>
      </c>
      <c r="W263" s="38">
        <v>0</v>
      </c>
      <c r="X263" s="38">
        <v>0</v>
      </c>
      <c r="Y263" s="38">
        <v>0</v>
      </c>
      <c r="Z263" s="38">
        <v>0</v>
      </c>
      <c r="AA263" s="38">
        <v>0</v>
      </c>
      <c r="AB263" s="38">
        <v>0</v>
      </c>
      <c r="AC263" s="38">
        <v>0</v>
      </c>
      <c r="AD263" s="38">
        <v>0</v>
      </c>
      <c r="AE263" s="38">
        <v>0</v>
      </c>
      <c r="AF263" s="38">
        <v>0</v>
      </c>
      <c r="AG263" s="38">
        <v>0</v>
      </c>
      <c r="AH263" s="38">
        <v>0</v>
      </c>
      <c r="AI263" s="38">
        <v>0</v>
      </c>
      <c r="AJ263" s="38">
        <v>0</v>
      </c>
      <c r="AK263" s="38">
        <v>0</v>
      </c>
      <c r="AL263" s="38">
        <v>0</v>
      </c>
      <c r="AM263" s="38">
        <v>0</v>
      </c>
      <c r="AN263" s="38">
        <v>0</v>
      </c>
      <c r="AO263" s="38">
        <v>0</v>
      </c>
      <c r="AP263" s="38">
        <v>0</v>
      </c>
      <c r="AQ263" s="38">
        <v>0</v>
      </c>
      <c r="AR263" s="38">
        <v>0</v>
      </c>
      <c r="AS263" s="38">
        <v>0</v>
      </c>
      <c r="AT263" s="38">
        <v>0</v>
      </c>
      <c r="AU263" s="38">
        <v>0</v>
      </c>
      <c r="AV263" s="38">
        <v>0</v>
      </c>
      <c r="AW263" s="38">
        <v>0</v>
      </c>
      <c r="AX263" s="38">
        <v>0</v>
      </c>
      <c r="AY263" s="38">
        <v>0</v>
      </c>
      <c r="AZ263" s="38">
        <v>0</v>
      </c>
      <c r="BA263" s="38">
        <v>0</v>
      </c>
      <c r="BB263" s="38">
        <v>0</v>
      </c>
      <c r="BC263" s="38">
        <v>0</v>
      </c>
      <c r="BD263" s="38">
        <v>0</v>
      </c>
      <c r="BE263" s="38">
        <v>0</v>
      </c>
      <c r="BF263" s="38">
        <v>0</v>
      </c>
      <c r="BG263" s="38">
        <v>0</v>
      </c>
      <c r="BH263" s="38">
        <v>0</v>
      </c>
      <c r="BI263" s="38">
        <v>0</v>
      </c>
      <c r="BJ263" s="38">
        <v>0</v>
      </c>
      <c r="BK263" s="38">
        <v>0</v>
      </c>
      <c r="BL263" s="38">
        <v>0</v>
      </c>
      <c r="BM263" s="38">
        <v>0</v>
      </c>
      <c r="BN263" s="38">
        <v>0</v>
      </c>
      <c r="BO263" s="38">
        <v>0</v>
      </c>
      <c r="BP263" s="38">
        <v>0</v>
      </c>
      <c r="BQ263" s="38">
        <v>0</v>
      </c>
      <c r="BR263" s="38">
        <v>0</v>
      </c>
      <c r="BS263" s="38">
        <v>0</v>
      </c>
      <c r="BT263" s="38">
        <v>0</v>
      </c>
      <c r="BU263" s="38">
        <v>0</v>
      </c>
      <c r="BV263" s="38">
        <v>0</v>
      </c>
      <c r="BW263" s="38">
        <v>0</v>
      </c>
      <c r="BX263" s="38">
        <v>0</v>
      </c>
      <c r="BY263" s="38">
        <v>0</v>
      </c>
      <c r="BZ263" s="38">
        <v>0</v>
      </c>
      <c r="CA263" s="38">
        <v>0</v>
      </c>
      <c r="CB263" s="38">
        <v>0</v>
      </c>
      <c r="CC263" s="38">
        <v>0</v>
      </c>
      <c r="CD263" s="38">
        <v>0</v>
      </c>
      <c r="CE263" s="38">
        <v>0</v>
      </c>
      <c r="CF263" s="38">
        <v>0</v>
      </c>
      <c r="CG263" s="38">
        <v>0</v>
      </c>
      <c r="CH263" s="38">
        <v>0</v>
      </c>
      <c r="CI263" s="38">
        <v>0</v>
      </c>
      <c r="CJ263" s="38">
        <v>0</v>
      </c>
      <c r="CK263" s="38">
        <v>0</v>
      </c>
      <c r="CL263" s="38">
        <v>0</v>
      </c>
      <c r="CM263" s="38">
        <v>0</v>
      </c>
      <c r="CN263" s="38">
        <v>0</v>
      </c>
      <c r="CO263" s="38">
        <v>0</v>
      </c>
      <c r="CP263" s="38">
        <v>0</v>
      </c>
      <c r="CQ263" s="38">
        <v>0</v>
      </c>
      <c r="CR263" s="38">
        <v>0</v>
      </c>
      <c r="CS263" s="38">
        <v>0</v>
      </c>
      <c r="CT263" s="38">
        <v>0</v>
      </c>
      <c r="CU263" s="38">
        <v>0</v>
      </c>
      <c r="CV263" s="38">
        <v>0</v>
      </c>
      <c r="CW263" s="38">
        <v>0</v>
      </c>
      <c r="CX263" s="38">
        <v>0</v>
      </c>
      <c r="CY263" s="38">
        <v>0</v>
      </c>
      <c r="CZ263" s="38">
        <v>0</v>
      </c>
      <c r="DA263" s="38">
        <v>0</v>
      </c>
      <c r="DB263" s="38">
        <v>0</v>
      </c>
      <c r="DC263" s="38">
        <v>0</v>
      </c>
      <c r="DD263" s="38">
        <v>0</v>
      </c>
      <c r="DE263" s="38">
        <v>0</v>
      </c>
      <c r="DF263" s="38">
        <v>0</v>
      </c>
      <c r="DG263" s="38">
        <v>0</v>
      </c>
      <c r="DH263" s="38">
        <v>0</v>
      </c>
      <c r="DI263" s="38">
        <v>0</v>
      </c>
      <c r="DJ263" s="38">
        <v>0</v>
      </c>
      <c r="DK263" s="38">
        <v>0</v>
      </c>
      <c r="DL263" s="38">
        <v>0</v>
      </c>
      <c r="DM263" s="38">
        <v>0</v>
      </c>
      <c r="DN263" s="38">
        <v>0</v>
      </c>
      <c r="DO263" s="38">
        <v>0</v>
      </c>
      <c r="DP263" s="38">
        <v>0</v>
      </c>
      <c r="DQ263" s="38">
        <v>0</v>
      </c>
      <c r="DR263" s="38">
        <v>0</v>
      </c>
      <c r="DS263" s="38">
        <v>0</v>
      </c>
      <c r="DT263" s="38">
        <v>0</v>
      </c>
      <c r="DU263" s="38">
        <v>0</v>
      </c>
      <c r="DV263" s="38">
        <v>0</v>
      </c>
      <c r="DW263" s="38">
        <v>0</v>
      </c>
      <c r="DX263" s="38">
        <v>0</v>
      </c>
      <c r="DY263" s="38">
        <v>0</v>
      </c>
      <c r="DZ263" s="38">
        <v>0</v>
      </c>
      <c r="EA263" s="38">
        <v>0</v>
      </c>
      <c r="EB263" s="38">
        <v>0</v>
      </c>
      <c r="EC263" s="38">
        <v>0</v>
      </c>
      <c r="ED263" s="38">
        <v>0</v>
      </c>
      <c r="EE263" s="38">
        <v>0</v>
      </c>
      <c r="EF263" s="38">
        <v>0</v>
      </c>
      <c r="EG263" s="38">
        <v>0</v>
      </c>
      <c r="EH263" s="38">
        <v>0</v>
      </c>
      <c r="EI263" s="38">
        <v>0</v>
      </c>
      <c r="EJ263" s="38">
        <v>0</v>
      </c>
      <c r="EK263" s="38">
        <v>0</v>
      </c>
      <c r="EL263" s="38">
        <v>0</v>
      </c>
      <c r="EM263" s="38">
        <v>0</v>
      </c>
      <c r="EN263" s="38">
        <v>0</v>
      </c>
      <c r="EO263" s="38">
        <v>0</v>
      </c>
      <c r="EP263" s="38">
        <v>0</v>
      </c>
      <c r="EQ263" s="38">
        <v>0</v>
      </c>
      <c r="ER263" s="38">
        <v>0</v>
      </c>
      <c r="ES263" s="38">
        <v>0</v>
      </c>
      <c r="ET263" s="38">
        <v>0</v>
      </c>
      <c r="EU263" s="38">
        <v>0</v>
      </c>
      <c r="EV263" s="38">
        <v>0</v>
      </c>
      <c r="EW263" s="38">
        <v>0</v>
      </c>
      <c r="EX263" s="38">
        <v>0</v>
      </c>
      <c r="EY263" s="38">
        <v>0</v>
      </c>
      <c r="EZ263" s="38">
        <v>0</v>
      </c>
      <c r="FA263" s="38">
        <v>0</v>
      </c>
      <c r="FB263" s="38">
        <v>0</v>
      </c>
      <c r="FC263" s="38">
        <v>0</v>
      </c>
      <c r="FD263" s="38">
        <v>0</v>
      </c>
      <c r="FE263" s="38">
        <v>0</v>
      </c>
      <c r="FF263" s="38">
        <v>0</v>
      </c>
      <c r="FG263" s="38">
        <v>0</v>
      </c>
      <c r="FH263" s="38">
        <v>0</v>
      </c>
      <c r="FI263" s="38">
        <v>0</v>
      </c>
      <c r="FJ263" s="38">
        <v>0</v>
      </c>
      <c r="FK263" s="38">
        <v>0</v>
      </c>
      <c r="FL263" s="38">
        <v>0</v>
      </c>
      <c r="FM263" s="38">
        <v>0</v>
      </c>
      <c r="FN263" s="38">
        <v>0</v>
      </c>
      <c r="FO263" s="38">
        <v>0</v>
      </c>
      <c r="FP263" s="38">
        <v>0</v>
      </c>
      <c r="FQ263" s="38">
        <v>0</v>
      </c>
      <c r="FR263" s="38">
        <v>0</v>
      </c>
      <c r="FS263" s="38">
        <v>0</v>
      </c>
      <c r="FT263" s="38">
        <v>0</v>
      </c>
      <c r="FU263" s="38">
        <v>0</v>
      </c>
      <c r="FV263" s="38">
        <v>0</v>
      </c>
      <c r="FW263" s="38">
        <v>0</v>
      </c>
      <c r="FX263" s="38">
        <v>0</v>
      </c>
      <c r="FY263" s="38"/>
      <c r="FZ263" s="104"/>
      <c r="GA263" s="41"/>
      <c r="GB263" s="41"/>
      <c r="GC263" s="104"/>
      <c r="GD263" s="104"/>
      <c r="GE263" s="110"/>
    </row>
    <row r="264" spans="1:187" x14ac:dyDescent="0.2">
      <c r="A264" s="8" t="s">
        <v>818</v>
      </c>
      <c r="B264" s="13" t="s">
        <v>819</v>
      </c>
      <c r="C264" s="38">
        <f t="shared" ref="C264:BN264" si="327">IF(C252&gt;0,C263,C260)</f>
        <v>0</v>
      </c>
      <c r="D264" s="38">
        <f t="shared" si="327"/>
        <v>0</v>
      </c>
      <c r="E264" s="38">
        <f t="shared" si="327"/>
        <v>0</v>
      </c>
      <c r="F264" s="38">
        <f t="shared" si="327"/>
        <v>0</v>
      </c>
      <c r="G264" s="38">
        <f t="shared" si="327"/>
        <v>0</v>
      </c>
      <c r="H264" s="38">
        <f t="shared" si="327"/>
        <v>0</v>
      </c>
      <c r="I264" s="38">
        <f t="shared" si="327"/>
        <v>0</v>
      </c>
      <c r="J264" s="38">
        <f t="shared" si="327"/>
        <v>0</v>
      </c>
      <c r="K264" s="38">
        <f t="shared" si="327"/>
        <v>0</v>
      </c>
      <c r="L264" s="38">
        <f t="shared" si="327"/>
        <v>0</v>
      </c>
      <c r="M264" s="38">
        <f t="shared" si="327"/>
        <v>0</v>
      </c>
      <c r="N264" s="38">
        <f t="shared" si="327"/>
        <v>0</v>
      </c>
      <c r="O264" s="38">
        <f t="shared" si="327"/>
        <v>0</v>
      </c>
      <c r="P264" s="38">
        <f t="shared" si="327"/>
        <v>0</v>
      </c>
      <c r="Q264" s="38">
        <f t="shared" si="327"/>
        <v>0</v>
      </c>
      <c r="R264" s="38">
        <f t="shared" si="327"/>
        <v>0</v>
      </c>
      <c r="S264" s="38">
        <f t="shared" si="327"/>
        <v>0</v>
      </c>
      <c r="T264" s="38">
        <f t="shared" si="327"/>
        <v>0</v>
      </c>
      <c r="U264" s="38">
        <f t="shared" si="327"/>
        <v>0</v>
      </c>
      <c r="V264" s="38">
        <f t="shared" si="327"/>
        <v>0</v>
      </c>
      <c r="W264" s="38">
        <f t="shared" si="327"/>
        <v>0</v>
      </c>
      <c r="X264" s="38">
        <f t="shared" si="327"/>
        <v>0</v>
      </c>
      <c r="Y264" s="38">
        <f t="shared" si="327"/>
        <v>0</v>
      </c>
      <c r="Z264" s="38">
        <f t="shared" si="327"/>
        <v>0</v>
      </c>
      <c r="AA264" s="38">
        <f t="shared" si="327"/>
        <v>0</v>
      </c>
      <c r="AB264" s="38">
        <f t="shared" si="327"/>
        <v>0</v>
      </c>
      <c r="AC264" s="38">
        <f t="shared" si="327"/>
        <v>0</v>
      </c>
      <c r="AD264" s="38">
        <f t="shared" si="327"/>
        <v>0</v>
      </c>
      <c r="AE264" s="38">
        <f t="shared" si="327"/>
        <v>0</v>
      </c>
      <c r="AF264" s="38">
        <f t="shared" si="327"/>
        <v>0</v>
      </c>
      <c r="AG264" s="38">
        <f t="shared" si="327"/>
        <v>0</v>
      </c>
      <c r="AH264" s="38">
        <f t="shared" si="327"/>
        <v>0</v>
      </c>
      <c r="AI264" s="38">
        <f t="shared" si="327"/>
        <v>0</v>
      </c>
      <c r="AJ264" s="38">
        <f t="shared" si="327"/>
        <v>0</v>
      </c>
      <c r="AK264" s="38">
        <f t="shared" si="327"/>
        <v>0</v>
      </c>
      <c r="AL264" s="38">
        <f t="shared" si="327"/>
        <v>0</v>
      </c>
      <c r="AM264" s="38">
        <f t="shared" si="327"/>
        <v>0</v>
      </c>
      <c r="AN264" s="38">
        <f t="shared" si="327"/>
        <v>0</v>
      </c>
      <c r="AO264" s="38">
        <f t="shared" si="327"/>
        <v>0</v>
      </c>
      <c r="AP264" s="38">
        <f t="shared" si="327"/>
        <v>0</v>
      </c>
      <c r="AQ264" s="38">
        <f t="shared" si="327"/>
        <v>0</v>
      </c>
      <c r="AR264" s="38">
        <f t="shared" si="327"/>
        <v>0</v>
      </c>
      <c r="AS264" s="38">
        <f t="shared" si="327"/>
        <v>0</v>
      </c>
      <c r="AT264" s="38">
        <f t="shared" si="327"/>
        <v>0</v>
      </c>
      <c r="AU264" s="38">
        <f t="shared" si="327"/>
        <v>0</v>
      </c>
      <c r="AV264" s="38">
        <f t="shared" si="327"/>
        <v>0</v>
      </c>
      <c r="AW264" s="38">
        <f t="shared" si="327"/>
        <v>0</v>
      </c>
      <c r="AX264" s="38">
        <f t="shared" si="327"/>
        <v>0</v>
      </c>
      <c r="AY264" s="38">
        <f t="shared" si="327"/>
        <v>0</v>
      </c>
      <c r="AZ264" s="38">
        <f t="shared" si="327"/>
        <v>0</v>
      </c>
      <c r="BA264" s="38">
        <f t="shared" si="327"/>
        <v>0</v>
      </c>
      <c r="BB264" s="38">
        <f t="shared" si="327"/>
        <v>0</v>
      </c>
      <c r="BC264" s="38">
        <f t="shared" si="327"/>
        <v>0</v>
      </c>
      <c r="BD264" s="38">
        <f t="shared" si="327"/>
        <v>0</v>
      </c>
      <c r="BE264" s="38">
        <f t="shared" si="327"/>
        <v>0</v>
      </c>
      <c r="BF264" s="38">
        <f t="shared" si="327"/>
        <v>0</v>
      </c>
      <c r="BG264" s="38">
        <f t="shared" si="327"/>
        <v>0</v>
      </c>
      <c r="BH264" s="38">
        <f t="shared" si="327"/>
        <v>0</v>
      </c>
      <c r="BI264" s="38">
        <f t="shared" si="327"/>
        <v>0</v>
      </c>
      <c r="BJ264" s="38">
        <f t="shared" si="327"/>
        <v>0</v>
      </c>
      <c r="BK264" s="38">
        <f t="shared" si="327"/>
        <v>0</v>
      </c>
      <c r="BL264" s="38">
        <f t="shared" si="327"/>
        <v>0</v>
      </c>
      <c r="BM264" s="38">
        <f t="shared" si="327"/>
        <v>0</v>
      </c>
      <c r="BN264" s="38">
        <f t="shared" si="327"/>
        <v>0</v>
      </c>
      <c r="BO264" s="38">
        <f t="shared" ref="BO264:DZ264" si="328">IF(BO252&gt;0,BO263,BO260)</f>
        <v>0</v>
      </c>
      <c r="BP264" s="38">
        <f t="shared" si="328"/>
        <v>0</v>
      </c>
      <c r="BQ264" s="38">
        <f t="shared" si="328"/>
        <v>0</v>
      </c>
      <c r="BR264" s="38">
        <f t="shared" si="328"/>
        <v>0</v>
      </c>
      <c r="BS264" s="38">
        <f t="shared" si="328"/>
        <v>0</v>
      </c>
      <c r="BT264" s="38">
        <f t="shared" si="328"/>
        <v>0</v>
      </c>
      <c r="BU264" s="38">
        <f t="shared" si="328"/>
        <v>0</v>
      </c>
      <c r="BV264" s="38">
        <f t="shared" si="328"/>
        <v>0</v>
      </c>
      <c r="BW264" s="38">
        <f t="shared" si="328"/>
        <v>0</v>
      </c>
      <c r="BX264" s="38">
        <f t="shared" si="328"/>
        <v>0</v>
      </c>
      <c r="BY264" s="38">
        <f t="shared" si="328"/>
        <v>0</v>
      </c>
      <c r="BZ264" s="38">
        <f t="shared" si="328"/>
        <v>0</v>
      </c>
      <c r="CA264" s="38">
        <f t="shared" si="328"/>
        <v>0</v>
      </c>
      <c r="CB264" s="38">
        <f t="shared" si="328"/>
        <v>0</v>
      </c>
      <c r="CC264" s="38">
        <f t="shared" si="328"/>
        <v>0</v>
      </c>
      <c r="CD264" s="38">
        <f t="shared" si="328"/>
        <v>0</v>
      </c>
      <c r="CE264" s="38">
        <f t="shared" si="328"/>
        <v>0</v>
      </c>
      <c r="CF264" s="38">
        <f t="shared" si="328"/>
        <v>0</v>
      </c>
      <c r="CG264" s="38">
        <f t="shared" si="328"/>
        <v>0</v>
      </c>
      <c r="CH264" s="38">
        <f t="shared" si="328"/>
        <v>0</v>
      </c>
      <c r="CI264" s="38">
        <f t="shared" si="328"/>
        <v>0</v>
      </c>
      <c r="CJ264" s="38">
        <f t="shared" si="328"/>
        <v>0</v>
      </c>
      <c r="CK264" s="38">
        <f t="shared" si="328"/>
        <v>0</v>
      </c>
      <c r="CL264" s="38">
        <f t="shared" si="328"/>
        <v>0</v>
      </c>
      <c r="CM264" s="38">
        <f t="shared" si="328"/>
        <v>0</v>
      </c>
      <c r="CN264" s="38">
        <f t="shared" si="328"/>
        <v>0</v>
      </c>
      <c r="CO264" s="38">
        <f t="shared" si="328"/>
        <v>0</v>
      </c>
      <c r="CP264" s="38">
        <f t="shared" si="328"/>
        <v>0</v>
      </c>
      <c r="CQ264" s="38">
        <f t="shared" si="328"/>
        <v>0</v>
      </c>
      <c r="CR264" s="38">
        <f t="shared" si="328"/>
        <v>0</v>
      </c>
      <c r="CS264" s="38">
        <f t="shared" si="328"/>
        <v>0</v>
      </c>
      <c r="CT264" s="38">
        <f t="shared" si="328"/>
        <v>0</v>
      </c>
      <c r="CU264" s="38">
        <f t="shared" si="328"/>
        <v>0</v>
      </c>
      <c r="CV264" s="38">
        <f t="shared" si="328"/>
        <v>0</v>
      </c>
      <c r="CW264" s="38">
        <f t="shared" si="328"/>
        <v>0</v>
      </c>
      <c r="CX264" s="38">
        <f t="shared" si="328"/>
        <v>0</v>
      </c>
      <c r="CY264" s="38">
        <f t="shared" si="328"/>
        <v>0</v>
      </c>
      <c r="CZ264" s="38">
        <f t="shared" si="328"/>
        <v>0</v>
      </c>
      <c r="DA264" s="38">
        <f t="shared" si="328"/>
        <v>0</v>
      </c>
      <c r="DB264" s="38">
        <f t="shared" si="328"/>
        <v>0</v>
      </c>
      <c r="DC264" s="38">
        <f t="shared" si="328"/>
        <v>0</v>
      </c>
      <c r="DD264" s="38">
        <f t="shared" si="328"/>
        <v>0</v>
      </c>
      <c r="DE264" s="38">
        <f t="shared" si="328"/>
        <v>0</v>
      </c>
      <c r="DF264" s="38">
        <f t="shared" si="328"/>
        <v>0</v>
      </c>
      <c r="DG264" s="38">
        <f t="shared" si="328"/>
        <v>0</v>
      </c>
      <c r="DH264" s="38">
        <f t="shared" si="328"/>
        <v>0</v>
      </c>
      <c r="DI264" s="38">
        <f t="shared" si="328"/>
        <v>0</v>
      </c>
      <c r="DJ264" s="38">
        <f t="shared" si="328"/>
        <v>0</v>
      </c>
      <c r="DK264" s="38">
        <f t="shared" si="328"/>
        <v>0</v>
      </c>
      <c r="DL264" s="38">
        <f t="shared" si="328"/>
        <v>0</v>
      </c>
      <c r="DM264" s="38">
        <f t="shared" si="328"/>
        <v>0</v>
      </c>
      <c r="DN264" s="38">
        <f t="shared" si="328"/>
        <v>0</v>
      </c>
      <c r="DO264" s="38">
        <f t="shared" si="328"/>
        <v>0</v>
      </c>
      <c r="DP264" s="38">
        <f t="shared" si="328"/>
        <v>0</v>
      </c>
      <c r="DQ264" s="38">
        <f t="shared" si="328"/>
        <v>0</v>
      </c>
      <c r="DR264" s="38">
        <f t="shared" si="328"/>
        <v>0</v>
      </c>
      <c r="DS264" s="38">
        <f t="shared" si="328"/>
        <v>0</v>
      </c>
      <c r="DT264" s="38">
        <f t="shared" si="328"/>
        <v>0</v>
      </c>
      <c r="DU264" s="38">
        <f t="shared" si="328"/>
        <v>0</v>
      </c>
      <c r="DV264" s="38">
        <f t="shared" si="328"/>
        <v>0</v>
      </c>
      <c r="DW264" s="38">
        <f t="shared" si="328"/>
        <v>0</v>
      </c>
      <c r="DX264" s="38">
        <f t="shared" si="328"/>
        <v>0</v>
      </c>
      <c r="DY264" s="38">
        <f t="shared" si="328"/>
        <v>0</v>
      </c>
      <c r="DZ264" s="38">
        <f t="shared" si="328"/>
        <v>0</v>
      </c>
      <c r="EA264" s="38">
        <f t="shared" ref="EA264:FX264" si="329">IF(EA252&gt;0,EA263,EA260)</f>
        <v>0</v>
      </c>
      <c r="EB264" s="38">
        <f t="shared" si="329"/>
        <v>0</v>
      </c>
      <c r="EC264" s="38">
        <f t="shared" si="329"/>
        <v>0</v>
      </c>
      <c r="ED264" s="38">
        <f t="shared" si="329"/>
        <v>0</v>
      </c>
      <c r="EE264" s="38">
        <f t="shared" si="329"/>
        <v>0</v>
      </c>
      <c r="EF264" s="38">
        <f t="shared" si="329"/>
        <v>0</v>
      </c>
      <c r="EG264" s="38">
        <f t="shared" si="329"/>
        <v>0</v>
      </c>
      <c r="EH264" s="38">
        <f t="shared" si="329"/>
        <v>0</v>
      </c>
      <c r="EI264" s="38">
        <f t="shared" si="329"/>
        <v>0</v>
      </c>
      <c r="EJ264" s="38">
        <f t="shared" si="329"/>
        <v>0</v>
      </c>
      <c r="EK264" s="38">
        <f t="shared" si="329"/>
        <v>0</v>
      </c>
      <c r="EL264" s="38">
        <f t="shared" si="329"/>
        <v>0</v>
      </c>
      <c r="EM264" s="38">
        <f t="shared" si="329"/>
        <v>0</v>
      </c>
      <c r="EN264" s="38">
        <f t="shared" si="329"/>
        <v>0</v>
      </c>
      <c r="EO264" s="38">
        <f t="shared" si="329"/>
        <v>0</v>
      </c>
      <c r="EP264" s="38">
        <f t="shared" si="329"/>
        <v>0</v>
      </c>
      <c r="EQ264" s="38">
        <f t="shared" si="329"/>
        <v>0</v>
      </c>
      <c r="ER264" s="38">
        <f t="shared" si="329"/>
        <v>0</v>
      </c>
      <c r="ES264" s="38">
        <f t="shared" si="329"/>
        <v>0</v>
      </c>
      <c r="ET264" s="38">
        <f t="shared" si="329"/>
        <v>0</v>
      </c>
      <c r="EU264" s="38">
        <f t="shared" si="329"/>
        <v>0</v>
      </c>
      <c r="EV264" s="38">
        <f t="shared" si="329"/>
        <v>0</v>
      </c>
      <c r="EW264" s="38">
        <f t="shared" si="329"/>
        <v>0</v>
      </c>
      <c r="EX264" s="38">
        <f t="shared" si="329"/>
        <v>0</v>
      </c>
      <c r="EY264" s="38">
        <f t="shared" si="329"/>
        <v>0</v>
      </c>
      <c r="EZ264" s="38">
        <f t="shared" si="329"/>
        <v>0</v>
      </c>
      <c r="FA264" s="38">
        <f t="shared" si="329"/>
        <v>0</v>
      </c>
      <c r="FB264" s="38">
        <f t="shared" si="329"/>
        <v>3.6999999999999999E-4</v>
      </c>
      <c r="FC264" s="38">
        <f t="shared" si="329"/>
        <v>0</v>
      </c>
      <c r="FD264" s="38">
        <f t="shared" si="329"/>
        <v>0</v>
      </c>
      <c r="FE264" s="38">
        <f t="shared" si="329"/>
        <v>0</v>
      </c>
      <c r="FF264" s="38">
        <f t="shared" si="329"/>
        <v>0</v>
      </c>
      <c r="FG264" s="38">
        <f t="shared" si="329"/>
        <v>0</v>
      </c>
      <c r="FH264" s="38">
        <f t="shared" si="329"/>
        <v>0</v>
      </c>
      <c r="FI264" s="38">
        <f t="shared" si="329"/>
        <v>0</v>
      </c>
      <c r="FJ264" s="38">
        <f t="shared" si="329"/>
        <v>0</v>
      </c>
      <c r="FK264" s="38">
        <f t="shared" si="329"/>
        <v>0</v>
      </c>
      <c r="FL264" s="38">
        <f t="shared" si="329"/>
        <v>0</v>
      </c>
      <c r="FM264" s="38">
        <f t="shared" si="329"/>
        <v>0</v>
      </c>
      <c r="FN264" s="38">
        <f t="shared" si="329"/>
        <v>0</v>
      </c>
      <c r="FO264" s="38">
        <f t="shared" si="329"/>
        <v>2.04E-4</v>
      </c>
      <c r="FP264" s="38">
        <f t="shared" si="329"/>
        <v>0</v>
      </c>
      <c r="FQ264" s="38">
        <f t="shared" si="329"/>
        <v>0</v>
      </c>
      <c r="FR264" s="38">
        <f t="shared" si="329"/>
        <v>0</v>
      </c>
      <c r="FS264" s="38">
        <f t="shared" si="329"/>
        <v>1.4100000000000001E-4</v>
      </c>
      <c r="FT264" s="38">
        <f t="shared" si="329"/>
        <v>1.2E-4</v>
      </c>
      <c r="FU264" s="38">
        <f t="shared" si="329"/>
        <v>0</v>
      </c>
      <c r="FV264" s="38">
        <f t="shared" si="329"/>
        <v>0</v>
      </c>
      <c r="FW264" s="38">
        <f t="shared" si="329"/>
        <v>0</v>
      </c>
      <c r="FX264" s="38">
        <f t="shared" si="329"/>
        <v>0</v>
      </c>
      <c r="FY264" s="38"/>
      <c r="FZ264" s="104"/>
      <c r="GA264" s="41"/>
      <c r="GB264" s="41"/>
      <c r="GC264" s="104"/>
      <c r="GD264" s="104"/>
      <c r="GE264" s="110"/>
    </row>
    <row r="265" spans="1:187" x14ac:dyDescent="0.2">
      <c r="A265" s="6"/>
      <c r="B265" s="13" t="s">
        <v>820</v>
      </c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41"/>
      <c r="CI265" s="41"/>
      <c r="CJ265" s="41"/>
      <c r="CK265" s="41"/>
      <c r="CL265" s="41"/>
      <c r="CM265" s="41"/>
      <c r="CN265" s="41"/>
      <c r="CO265" s="41"/>
      <c r="CP265" s="41"/>
      <c r="CQ265" s="41"/>
      <c r="CR265" s="41"/>
      <c r="CS265" s="41"/>
      <c r="CT265" s="41"/>
      <c r="CU265" s="41"/>
      <c r="CV265" s="41"/>
      <c r="CW265" s="41"/>
      <c r="CX265" s="41"/>
      <c r="CY265" s="41"/>
      <c r="CZ265" s="41"/>
      <c r="DA265" s="41"/>
      <c r="DB265" s="41"/>
      <c r="DC265" s="41"/>
      <c r="DD265" s="41"/>
      <c r="DE265" s="41"/>
      <c r="DF265" s="41"/>
      <c r="DG265" s="41"/>
      <c r="DH265" s="41"/>
      <c r="DI265" s="41"/>
      <c r="DJ265" s="41"/>
      <c r="DK265" s="41"/>
      <c r="DL265" s="41"/>
      <c r="DM265" s="41"/>
      <c r="DN265" s="41"/>
      <c r="DO265" s="41"/>
      <c r="DP265" s="41"/>
      <c r="DQ265" s="41"/>
      <c r="DR265" s="41"/>
      <c r="DS265" s="41"/>
      <c r="DT265" s="41"/>
      <c r="DU265" s="41"/>
      <c r="DV265" s="41"/>
      <c r="DW265" s="41"/>
      <c r="DX265" s="41"/>
      <c r="DY265" s="41"/>
      <c r="DZ265" s="41"/>
      <c r="EA265" s="41"/>
      <c r="EB265" s="41"/>
      <c r="EC265" s="41"/>
      <c r="ED265" s="41"/>
      <c r="EE265" s="41"/>
      <c r="EF265" s="41"/>
      <c r="EG265" s="41"/>
      <c r="EH265" s="41"/>
      <c r="EI265" s="41"/>
      <c r="EJ265" s="41"/>
      <c r="EK265" s="41"/>
      <c r="EL265" s="41"/>
      <c r="EM265" s="41"/>
      <c r="EN265" s="41"/>
      <c r="EO265" s="41"/>
      <c r="EP265" s="41"/>
      <c r="EQ265" s="41"/>
      <c r="ER265" s="41"/>
      <c r="ES265" s="41"/>
      <c r="ET265" s="41"/>
      <c r="EU265" s="41"/>
      <c r="EV265" s="41"/>
      <c r="EW265" s="41"/>
      <c r="EX265" s="41"/>
      <c r="EY265" s="41"/>
      <c r="EZ265" s="41"/>
      <c r="FA265" s="41"/>
      <c r="FB265" s="41"/>
      <c r="FC265" s="41"/>
      <c r="FD265" s="41"/>
      <c r="FE265" s="41"/>
      <c r="FF265" s="41"/>
      <c r="FG265" s="41"/>
      <c r="FH265" s="41"/>
      <c r="FI265" s="41"/>
      <c r="FJ265" s="41"/>
      <c r="FK265" s="41"/>
      <c r="FL265" s="41"/>
      <c r="FM265" s="41"/>
      <c r="FN265" s="41"/>
      <c r="FO265" s="41"/>
      <c r="FP265" s="41"/>
      <c r="FQ265" s="41"/>
      <c r="FR265" s="41"/>
      <c r="FS265" s="41"/>
      <c r="FT265" s="41"/>
      <c r="FU265" s="41"/>
      <c r="FV265" s="41"/>
      <c r="FW265" s="41"/>
      <c r="FX265" s="41"/>
      <c r="FY265" s="38"/>
      <c r="FZ265" s="104" t="s">
        <v>499</v>
      </c>
      <c r="GA265" s="41"/>
      <c r="GB265" s="41"/>
      <c r="GC265" s="55"/>
      <c r="GD265" s="104"/>
      <c r="GE265" s="110"/>
    </row>
    <row r="266" spans="1:187" s="20" customFormat="1" x14ac:dyDescent="0.2">
      <c r="A266" s="7"/>
      <c r="B266" s="13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  <c r="DB266" s="41"/>
      <c r="DC266" s="41"/>
      <c r="DD266" s="41"/>
      <c r="DE266" s="41"/>
      <c r="DF266" s="41"/>
      <c r="DG266" s="41"/>
      <c r="DH266" s="41"/>
      <c r="DI266" s="41"/>
      <c r="DJ266" s="41"/>
      <c r="DK266" s="41"/>
      <c r="DL266" s="41"/>
      <c r="DM266" s="41"/>
      <c r="DN266" s="41"/>
      <c r="DO266" s="41"/>
      <c r="DP266" s="41"/>
      <c r="DQ266" s="41"/>
      <c r="DR266" s="41"/>
      <c r="DS266" s="41"/>
      <c r="DT266" s="41"/>
      <c r="DU266" s="41"/>
      <c r="DV266" s="41"/>
      <c r="DW266" s="41"/>
      <c r="DX266" s="41"/>
      <c r="DY266" s="41"/>
      <c r="DZ266" s="41"/>
      <c r="EA266" s="41"/>
      <c r="EB266" s="41"/>
      <c r="EC266" s="41"/>
      <c r="ED266" s="41"/>
      <c r="EE266" s="41"/>
      <c r="EF266" s="41"/>
      <c r="EG266" s="41"/>
      <c r="EH266" s="41"/>
      <c r="EI266" s="41"/>
      <c r="EJ266" s="41"/>
      <c r="EK266" s="41"/>
      <c r="EL266" s="41"/>
      <c r="EM266" s="41"/>
      <c r="EN266" s="41"/>
      <c r="EO266" s="41"/>
      <c r="EP266" s="41"/>
      <c r="EQ266" s="41"/>
      <c r="ER266" s="41"/>
      <c r="ES266" s="41"/>
      <c r="ET266" s="41"/>
      <c r="EU266" s="41"/>
      <c r="EV266" s="41"/>
      <c r="EW266" s="41"/>
      <c r="EX266" s="41"/>
      <c r="EY266" s="41"/>
      <c r="EZ266" s="41"/>
      <c r="FA266" s="41"/>
      <c r="FB266" s="41"/>
      <c r="FC266" s="41"/>
      <c r="FD266" s="41"/>
      <c r="FE266" s="41"/>
      <c r="FF266" s="41"/>
      <c r="FG266" s="41"/>
      <c r="FH266" s="41"/>
      <c r="FI266" s="41"/>
      <c r="FJ266" s="41"/>
      <c r="FK266" s="41"/>
      <c r="FL266" s="41"/>
      <c r="FM266" s="41"/>
      <c r="FN266" s="41"/>
      <c r="FO266" s="41"/>
      <c r="FP266" s="41"/>
      <c r="FQ266" s="41"/>
      <c r="FR266" s="41"/>
      <c r="FS266" s="41"/>
      <c r="FT266" s="41"/>
      <c r="FU266" s="41"/>
      <c r="FV266" s="41"/>
      <c r="FW266" s="41"/>
      <c r="FX266" s="41"/>
      <c r="FY266" s="38"/>
      <c r="FZ266" s="104"/>
      <c r="GA266" s="41"/>
      <c r="GB266" s="41"/>
      <c r="GC266" s="55"/>
      <c r="GD266" s="55"/>
      <c r="GE266" s="6"/>
    </row>
    <row r="267" spans="1:187" s="20" customFormat="1" ht="15.75" x14ac:dyDescent="0.25">
      <c r="A267" s="7" t="s">
        <v>596</v>
      </c>
      <c r="B267" s="39" t="s">
        <v>821</v>
      </c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5"/>
      <c r="BC267" s="115"/>
      <c r="BD267" s="115"/>
      <c r="BE267" s="115"/>
      <c r="BF267" s="115"/>
      <c r="BG267" s="115"/>
      <c r="BH267" s="115"/>
      <c r="BI267" s="115"/>
      <c r="BJ267" s="115"/>
      <c r="BK267" s="115"/>
      <c r="BL267" s="115"/>
      <c r="BM267" s="115"/>
      <c r="BN267" s="115"/>
      <c r="BO267" s="115"/>
      <c r="BP267" s="115"/>
      <c r="BQ267" s="115"/>
      <c r="BR267" s="115"/>
      <c r="BS267" s="115"/>
      <c r="BT267" s="115"/>
      <c r="BU267" s="115"/>
      <c r="BV267" s="115"/>
      <c r="BW267" s="115"/>
      <c r="BX267" s="115"/>
      <c r="BY267" s="115"/>
      <c r="BZ267" s="115"/>
      <c r="CA267" s="115"/>
      <c r="CB267" s="115"/>
      <c r="CC267" s="115"/>
      <c r="CD267" s="115"/>
      <c r="CE267" s="115"/>
      <c r="CF267" s="115"/>
      <c r="CG267" s="115"/>
      <c r="CH267" s="115"/>
      <c r="CI267" s="115"/>
      <c r="CJ267" s="115"/>
      <c r="CK267" s="115"/>
      <c r="CL267" s="115"/>
      <c r="CM267" s="115"/>
      <c r="CN267" s="115"/>
      <c r="CO267" s="115"/>
      <c r="CP267" s="115"/>
      <c r="CQ267" s="115"/>
      <c r="CR267" s="115"/>
      <c r="CS267" s="115"/>
      <c r="CT267" s="115"/>
      <c r="CU267" s="115"/>
      <c r="CV267" s="115"/>
      <c r="CW267" s="115"/>
      <c r="CX267" s="115"/>
      <c r="CY267" s="115"/>
      <c r="CZ267" s="115"/>
      <c r="DA267" s="115"/>
      <c r="DB267" s="115"/>
      <c r="DC267" s="115"/>
      <c r="DD267" s="115"/>
      <c r="DE267" s="115"/>
      <c r="DF267" s="115"/>
      <c r="DG267" s="115"/>
      <c r="DH267" s="115"/>
      <c r="DI267" s="115"/>
      <c r="DJ267" s="115"/>
      <c r="DK267" s="115"/>
      <c r="DL267" s="115"/>
      <c r="DM267" s="115"/>
      <c r="DN267" s="115"/>
      <c r="DO267" s="115"/>
      <c r="DP267" s="115"/>
      <c r="DQ267" s="115"/>
      <c r="DR267" s="115"/>
      <c r="DS267" s="115"/>
      <c r="DT267" s="115"/>
      <c r="DU267" s="115"/>
      <c r="DV267" s="115"/>
      <c r="DW267" s="115"/>
      <c r="DX267" s="115"/>
      <c r="DY267" s="115"/>
      <c r="DZ267" s="115"/>
      <c r="EA267" s="115"/>
      <c r="EB267" s="115"/>
      <c r="EC267" s="115"/>
      <c r="ED267" s="115"/>
      <c r="EE267" s="115"/>
      <c r="EF267" s="115"/>
      <c r="EG267" s="115"/>
      <c r="EH267" s="115"/>
      <c r="EI267" s="115"/>
      <c r="EJ267" s="115"/>
      <c r="EK267" s="115"/>
      <c r="EL267" s="115"/>
      <c r="EM267" s="115"/>
      <c r="EN267" s="115"/>
      <c r="EO267" s="115"/>
      <c r="EP267" s="115"/>
      <c r="EQ267" s="115"/>
      <c r="ER267" s="115"/>
      <c r="ES267" s="115"/>
      <c r="ET267" s="115"/>
      <c r="EU267" s="115"/>
      <c r="EV267" s="115"/>
      <c r="EW267" s="115"/>
      <c r="EX267" s="115"/>
      <c r="EY267" s="115"/>
      <c r="EZ267" s="115"/>
      <c r="FA267" s="115"/>
      <c r="FB267" s="115"/>
      <c r="FC267" s="115"/>
      <c r="FD267" s="115"/>
      <c r="FE267" s="115"/>
      <c r="FF267" s="115"/>
      <c r="FG267" s="115"/>
      <c r="FH267" s="115"/>
      <c r="FI267" s="115"/>
      <c r="FJ267" s="115"/>
      <c r="FK267" s="115"/>
      <c r="FL267" s="115"/>
      <c r="FM267" s="115"/>
      <c r="FN267" s="115"/>
      <c r="FO267" s="115"/>
      <c r="FP267" s="115"/>
      <c r="FQ267" s="115"/>
      <c r="FR267" s="115"/>
      <c r="FS267" s="115"/>
      <c r="FT267" s="115"/>
      <c r="FU267" s="115"/>
      <c r="FV267" s="115"/>
      <c r="FW267" s="115"/>
      <c r="FX267" s="115"/>
      <c r="FY267" s="41"/>
      <c r="GC267" s="41"/>
      <c r="GD267" s="41"/>
      <c r="GE267" s="13"/>
    </row>
    <row r="268" spans="1:187" x14ac:dyDescent="0.2">
      <c r="A268" s="8" t="s">
        <v>822</v>
      </c>
      <c r="B268" s="13" t="s">
        <v>823</v>
      </c>
      <c r="C268" s="41">
        <f>ROUND(C239,2)</f>
        <v>80579442.730000004</v>
      </c>
      <c r="D268" s="41">
        <f t="shared" ref="D268:BO268" si="330">ROUND(D239,2)</f>
        <v>380717610.41000003</v>
      </c>
      <c r="E268" s="41">
        <f t="shared" si="330"/>
        <v>71940812.700000003</v>
      </c>
      <c r="F268" s="41">
        <f t="shared" si="330"/>
        <v>172625669.87</v>
      </c>
      <c r="G268" s="41">
        <f t="shared" si="330"/>
        <v>10279311.939999999</v>
      </c>
      <c r="H268" s="41">
        <f t="shared" si="330"/>
        <v>9666855.2799999993</v>
      </c>
      <c r="I268" s="41">
        <f t="shared" si="330"/>
        <v>96115001</v>
      </c>
      <c r="J268" s="41">
        <f t="shared" si="330"/>
        <v>21825791.969999999</v>
      </c>
      <c r="K268" s="41">
        <f t="shared" si="330"/>
        <v>3534699.24</v>
      </c>
      <c r="L268" s="41">
        <f t="shared" si="330"/>
        <v>24900689.719999999</v>
      </c>
      <c r="M268" s="41">
        <f t="shared" si="330"/>
        <v>14458310.789999999</v>
      </c>
      <c r="N268" s="41">
        <f t="shared" si="330"/>
        <v>496488038.44999999</v>
      </c>
      <c r="O268" s="41">
        <f t="shared" si="330"/>
        <v>130175078.06999999</v>
      </c>
      <c r="P268" s="41">
        <f t="shared" si="330"/>
        <v>3321492.09</v>
      </c>
      <c r="Q268" s="41">
        <f t="shared" si="330"/>
        <v>393797562.5</v>
      </c>
      <c r="R268" s="41">
        <f t="shared" si="330"/>
        <v>18879905.489999998</v>
      </c>
      <c r="S268" s="41">
        <f t="shared" si="330"/>
        <v>15882360.550000001</v>
      </c>
      <c r="T268" s="41">
        <f t="shared" si="330"/>
        <v>2324482.09</v>
      </c>
      <c r="U268" s="41">
        <f t="shared" si="330"/>
        <v>1019395.32</v>
      </c>
      <c r="V268" s="41">
        <f t="shared" si="330"/>
        <v>3458482.41</v>
      </c>
      <c r="W268" s="41">
        <f t="shared" si="330"/>
        <v>1444981.75</v>
      </c>
      <c r="X268" s="41">
        <f t="shared" si="330"/>
        <v>921493.78</v>
      </c>
      <c r="Y268" s="41">
        <f t="shared" si="330"/>
        <v>21456563.73</v>
      </c>
      <c r="Z268" s="41">
        <f t="shared" si="330"/>
        <v>3056218.99</v>
      </c>
      <c r="AA268" s="41">
        <f t="shared" si="330"/>
        <v>279168859.99000001</v>
      </c>
      <c r="AB268" s="41">
        <f t="shared" si="330"/>
        <v>274566209.32999998</v>
      </c>
      <c r="AC268" s="41">
        <f t="shared" si="330"/>
        <v>9501599.6699999999</v>
      </c>
      <c r="AD268" s="41">
        <f t="shared" si="330"/>
        <v>12405734.390000001</v>
      </c>
      <c r="AE268" s="41">
        <f t="shared" si="330"/>
        <v>1790120.1</v>
      </c>
      <c r="AF268" s="41">
        <f t="shared" si="330"/>
        <v>2735243.53</v>
      </c>
      <c r="AG268" s="41">
        <f t="shared" si="330"/>
        <v>7382071.0899999999</v>
      </c>
      <c r="AH268" s="41">
        <f t="shared" si="330"/>
        <v>9973407.8599999994</v>
      </c>
      <c r="AI268" s="41">
        <f t="shared" si="330"/>
        <v>3979610.26</v>
      </c>
      <c r="AJ268" s="41">
        <f t="shared" si="330"/>
        <v>2799898.25</v>
      </c>
      <c r="AK268" s="41">
        <f t="shared" si="330"/>
        <v>3137560.43</v>
      </c>
      <c r="AL268" s="41">
        <f t="shared" si="330"/>
        <v>3499721.5</v>
      </c>
      <c r="AM268" s="41">
        <f t="shared" si="330"/>
        <v>4649477</v>
      </c>
      <c r="AN268" s="41">
        <f t="shared" si="330"/>
        <v>4238088.55</v>
      </c>
      <c r="AO268" s="41">
        <f t="shared" si="330"/>
        <v>42731344.990000002</v>
      </c>
      <c r="AP268" s="41">
        <f t="shared" si="330"/>
        <v>857142930.63999999</v>
      </c>
      <c r="AQ268" s="41">
        <f t="shared" si="330"/>
        <v>3311285.07</v>
      </c>
      <c r="AR268" s="41">
        <f t="shared" si="330"/>
        <v>582983619.14999998</v>
      </c>
      <c r="AS268" s="41">
        <f t="shared" si="330"/>
        <v>66522783</v>
      </c>
      <c r="AT268" s="41">
        <f t="shared" si="330"/>
        <v>20865374.48</v>
      </c>
      <c r="AU268" s="41">
        <f t="shared" si="330"/>
        <v>3472367.94</v>
      </c>
      <c r="AV268" s="41">
        <f t="shared" si="330"/>
        <v>3978038.26</v>
      </c>
      <c r="AW268" s="41">
        <f t="shared" si="330"/>
        <v>3322833.27</v>
      </c>
      <c r="AX268" s="41">
        <f t="shared" si="330"/>
        <v>991959.75</v>
      </c>
      <c r="AY268" s="41">
        <f t="shared" si="330"/>
        <v>4789502.68</v>
      </c>
      <c r="AZ268" s="41">
        <f t="shared" si="330"/>
        <v>111165886.03</v>
      </c>
      <c r="BA268" s="41">
        <f t="shared" si="330"/>
        <v>81433277.849999994</v>
      </c>
      <c r="BB268" s="41">
        <f t="shared" si="330"/>
        <v>72104778.590000004</v>
      </c>
      <c r="BC268" s="41">
        <f t="shared" si="330"/>
        <v>275239521.18000001</v>
      </c>
      <c r="BD268" s="41">
        <f t="shared" si="330"/>
        <v>44889465.390000001</v>
      </c>
      <c r="BE268" s="41">
        <f t="shared" si="330"/>
        <v>13304662.720000001</v>
      </c>
      <c r="BF268" s="41">
        <f t="shared" si="330"/>
        <v>221922483.50999999</v>
      </c>
      <c r="BG268" s="41">
        <f t="shared" si="330"/>
        <v>10435888.470000001</v>
      </c>
      <c r="BH268" s="41">
        <f t="shared" si="330"/>
        <v>6247566.0599999996</v>
      </c>
      <c r="BI268" s="41">
        <f t="shared" si="330"/>
        <v>3404515.48</v>
      </c>
      <c r="BJ268" s="41">
        <f t="shared" si="330"/>
        <v>56629758.780000001</v>
      </c>
      <c r="BK268" s="41">
        <f t="shared" si="330"/>
        <v>225295611.13999999</v>
      </c>
      <c r="BL268" s="41">
        <f t="shared" si="330"/>
        <v>3071516.2</v>
      </c>
      <c r="BM268" s="41">
        <f t="shared" si="330"/>
        <v>3581458.23</v>
      </c>
      <c r="BN268" s="41">
        <f t="shared" si="330"/>
        <v>32375105.23</v>
      </c>
      <c r="BO268" s="41">
        <f t="shared" si="330"/>
        <v>12411147.68</v>
      </c>
      <c r="BP268" s="41">
        <f t="shared" ref="BP268:EA268" si="331">ROUND(BP239,2)</f>
        <v>3089557.64</v>
      </c>
      <c r="BQ268" s="41">
        <f t="shared" si="331"/>
        <v>59263219.560000002</v>
      </c>
      <c r="BR268" s="41">
        <f t="shared" si="331"/>
        <v>42626177.039999999</v>
      </c>
      <c r="BS268" s="41">
        <f t="shared" si="331"/>
        <v>12374836.51</v>
      </c>
      <c r="BT268" s="41">
        <f t="shared" si="331"/>
        <v>4882732.37</v>
      </c>
      <c r="BU268" s="41">
        <f t="shared" si="331"/>
        <v>4803987.26</v>
      </c>
      <c r="BV268" s="41">
        <f t="shared" si="331"/>
        <v>12203112.73</v>
      </c>
      <c r="BW268" s="41">
        <f t="shared" si="331"/>
        <v>18564403.18</v>
      </c>
      <c r="BX268" s="41">
        <f t="shared" si="331"/>
        <v>1663230.88</v>
      </c>
      <c r="BY268" s="41">
        <f t="shared" si="331"/>
        <v>5360287.62</v>
      </c>
      <c r="BZ268" s="41">
        <f t="shared" si="331"/>
        <v>2940847.32</v>
      </c>
      <c r="CA268" s="41">
        <f t="shared" si="331"/>
        <v>2733851.18</v>
      </c>
      <c r="CB268" s="41">
        <f t="shared" si="331"/>
        <v>740111555.10000002</v>
      </c>
      <c r="CC268" s="41">
        <f t="shared" si="331"/>
        <v>2614874.62</v>
      </c>
      <c r="CD268" s="41">
        <f t="shared" si="331"/>
        <v>1011744.95</v>
      </c>
      <c r="CE268" s="41">
        <f t="shared" si="331"/>
        <v>2439001.81</v>
      </c>
      <c r="CF268" s="41">
        <f t="shared" si="331"/>
        <v>1909917.42</v>
      </c>
      <c r="CG268" s="41">
        <f t="shared" si="331"/>
        <v>2958264.12</v>
      </c>
      <c r="CH268" s="41">
        <f t="shared" si="331"/>
        <v>1952301.38</v>
      </c>
      <c r="CI268" s="41">
        <f t="shared" si="331"/>
        <v>6898998.9500000002</v>
      </c>
      <c r="CJ268" s="41">
        <f t="shared" si="331"/>
        <v>9825250.0199999996</v>
      </c>
      <c r="CK268" s="41">
        <f t="shared" si="331"/>
        <v>52846320.710000001</v>
      </c>
      <c r="CL268" s="41">
        <f t="shared" si="331"/>
        <v>13286044.68</v>
      </c>
      <c r="CM268" s="41">
        <f t="shared" si="331"/>
        <v>8749096.6600000001</v>
      </c>
      <c r="CN268" s="41">
        <f t="shared" si="331"/>
        <v>275263759.25999999</v>
      </c>
      <c r="CO268" s="41">
        <f t="shared" si="331"/>
        <v>134822296</v>
      </c>
      <c r="CP268" s="41">
        <f t="shared" si="331"/>
        <v>10481844.01</v>
      </c>
      <c r="CQ268" s="41">
        <f t="shared" si="331"/>
        <v>9790132.8800000008</v>
      </c>
      <c r="CR268" s="41">
        <f t="shared" si="331"/>
        <v>2858258.66</v>
      </c>
      <c r="CS268" s="41">
        <f t="shared" si="331"/>
        <v>4074598.71</v>
      </c>
      <c r="CT268" s="41">
        <f t="shared" si="331"/>
        <v>1983334.6</v>
      </c>
      <c r="CU268" s="41">
        <f t="shared" si="331"/>
        <v>3874476.45</v>
      </c>
      <c r="CV268" s="41">
        <f t="shared" si="331"/>
        <v>878328.66</v>
      </c>
      <c r="CW268" s="41">
        <f t="shared" si="331"/>
        <v>2891553.82</v>
      </c>
      <c r="CX268" s="41">
        <f t="shared" si="331"/>
        <v>5012859.46</v>
      </c>
      <c r="CY268" s="41">
        <f t="shared" si="331"/>
        <v>928452.38</v>
      </c>
      <c r="CZ268" s="41">
        <f t="shared" si="331"/>
        <v>19244870.129999999</v>
      </c>
      <c r="DA268" s="41">
        <f t="shared" si="331"/>
        <v>2865563.02</v>
      </c>
      <c r="DB268" s="41">
        <f t="shared" si="331"/>
        <v>3684096.51</v>
      </c>
      <c r="DC268" s="41">
        <f t="shared" si="331"/>
        <v>2465343.7799999998</v>
      </c>
      <c r="DD268" s="41">
        <f t="shared" si="331"/>
        <v>2567435.25</v>
      </c>
      <c r="DE268" s="41">
        <f t="shared" si="331"/>
        <v>4442521.05</v>
      </c>
      <c r="DF268" s="41">
        <f t="shared" si="331"/>
        <v>193753176.44</v>
      </c>
      <c r="DG268" s="41">
        <f t="shared" si="331"/>
        <v>1665665.06</v>
      </c>
      <c r="DH268" s="41">
        <f t="shared" si="331"/>
        <v>18574053.91</v>
      </c>
      <c r="DI268" s="41">
        <f t="shared" si="331"/>
        <v>24490570.870000001</v>
      </c>
      <c r="DJ268" s="41">
        <f t="shared" si="331"/>
        <v>6735660.75</v>
      </c>
      <c r="DK268" s="41">
        <f t="shared" si="331"/>
        <v>4903209.88</v>
      </c>
      <c r="DL268" s="41">
        <f t="shared" si="331"/>
        <v>54064565.460000001</v>
      </c>
      <c r="DM268" s="41">
        <f t="shared" si="331"/>
        <v>3730661.33</v>
      </c>
      <c r="DN268" s="41">
        <f t="shared" si="331"/>
        <v>13883442.539999999</v>
      </c>
      <c r="DO268" s="41">
        <f t="shared" si="331"/>
        <v>30608722.98</v>
      </c>
      <c r="DP268" s="41">
        <f t="shared" si="331"/>
        <v>3014821.41</v>
      </c>
      <c r="DQ268" s="41">
        <f t="shared" si="331"/>
        <v>6713842.0700000003</v>
      </c>
      <c r="DR268" s="41">
        <f t="shared" si="331"/>
        <v>14262701.43</v>
      </c>
      <c r="DS268" s="41">
        <f t="shared" si="331"/>
        <v>8080316.7400000002</v>
      </c>
      <c r="DT268" s="41">
        <f t="shared" si="331"/>
        <v>2696104.88</v>
      </c>
      <c r="DU268" s="41">
        <f t="shared" si="331"/>
        <v>4239676.24</v>
      </c>
      <c r="DV268" s="41">
        <f t="shared" si="331"/>
        <v>3062047</v>
      </c>
      <c r="DW268" s="41">
        <f t="shared" si="331"/>
        <v>4020945.33</v>
      </c>
      <c r="DX268" s="41">
        <f t="shared" si="331"/>
        <v>2940488.98</v>
      </c>
      <c r="DY268" s="41">
        <f t="shared" si="331"/>
        <v>4236390.7699999996</v>
      </c>
      <c r="DZ268" s="41">
        <f t="shared" si="331"/>
        <v>8743578.75</v>
      </c>
      <c r="EA268" s="41">
        <f t="shared" si="331"/>
        <v>6628629.2699999996</v>
      </c>
      <c r="EB268" s="41">
        <f t="shared" ref="EB268:FX268" si="332">ROUND(EB239,2)</f>
        <v>5967801.2599999998</v>
      </c>
      <c r="EC268" s="41">
        <f t="shared" si="332"/>
        <v>3602647.34</v>
      </c>
      <c r="ED268" s="41">
        <f t="shared" si="332"/>
        <v>19876619.5</v>
      </c>
      <c r="EE268" s="41">
        <f t="shared" si="332"/>
        <v>2828689.88</v>
      </c>
      <c r="EF268" s="41">
        <f t="shared" si="332"/>
        <v>14219998.720000001</v>
      </c>
      <c r="EG268" s="41">
        <f t="shared" si="332"/>
        <v>3361763.96</v>
      </c>
      <c r="EH268" s="41">
        <f t="shared" si="332"/>
        <v>3052041.89</v>
      </c>
      <c r="EI268" s="41">
        <f t="shared" si="332"/>
        <v>153732898.31</v>
      </c>
      <c r="EJ268" s="41">
        <f t="shared" si="332"/>
        <v>89088035.670000002</v>
      </c>
      <c r="EK268" s="41">
        <f t="shared" si="332"/>
        <v>6792610.6299999999</v>
      </c>
      <c r="EL268" s="41">
        <f t="shared" si="332"/>
        <v>4717164.1399999997</v>
      </c>
      <c r="EM268" s="41">
        <f t="shared" si="332"/>
        <v>4590756.55</v>
      </c>
      <c r="EN268" s="41">
        <f t="shared" si="332"/>
        <v>10557035.98</v>
      </c>
      <c r="EO268" s="41">
        <f t="shared" si="332"/>
        <v>4138800.53</v>
      </c>
      <c r="EP268" s="41">
        <f t="shared" si="332"/>
        <v>4607779.38</v>
      </c>
      <c r="EQ268" s="41">
        <f t="shared" si="332"/>
        <v>25434227.829999998</v>
      </c>
      <c r="ER268" s="41">
        <f t="shared" si="332"/>
        <v>4100729.46</v>
      </c>
      <c r="ES268" s="41">
        <f t="shared" si="332"/>
        <v>2458173</v>
      </c>
      <c r="ET268" s="41">
        <f t="shared" si="332"/>
        <v>3616227.08</v>
      </c>
      <c r="EU268" s="41">
        <f t="shared" si="332"/>
        <v>6648814.5</v>
      </c>
      <c r="EV268" s="41">
        <f t="shared" si="332"/>
        <v>1549585.65</v>
      </c>
      <c r="EW268" s="41">
        <f t="shared" si="332"/>
        <v>11179131.119999999</v>
      </c>
      <c r="EX268" s="41">
        <f t="shared" si="332"/>
        <v>3258522.56</v>
      </c>
      <c r="EY268" s="41">
        <f t="shared" si="332"/>
        <v>7347939.5899999999</v>
      </c>
      <c r="EZ268" s="41">
        <f t="shared" si="332"/>
        <v>2367007.37</v>
      </c>
      <c r="FA268" s="41">
        <f t="shared" si="332"/>
        <v>33263288.079999998</v>
      </c>
      <c r="FB268" s="41">
        <f t="shared" si="332"/>
        <v>4183427.61</v>
      </c>
      <c r="FC268" s="41">
        <f t="shared" si="332"/>
        <v>20362896.920000002</v>
      </c>
      <c r="FD268" s="41">
        <f t="shared" si="332"/>
        <v>4271105.3499999996</v>
      </c>
      <c r="FE268" s="41">
        <f t="shared" si="332"/>
        <v>1872750.6</v>
      </c>
      <c r="FF268" s="41">
        <f t="shared" si="332"/>
        <v>3162262.36</v>
      </c>
      <c r="FG268" s="41">
        <f t="shared" si="332"/>
        <v>2184786.1800000002</v>
      </c>
      <c r="FH268" s="41">
        <f t="shared" si="332"/>
        <v>1699868.55</v>
      </c>
      <c r="FI268" s="41">
        <f t="shared" si="332"/>
        <v>17341900.239999998</v>
      </c>
      <c r="FJ268" s="41">
        <f t="shared" si="332"/>
        <v>17679631.780000001</v>
      </c>
      <c r="FK268" s="41">
        <f t="shared" si="332"/>
        <v>22533776.579999998</v>
      </c>
      <c r="FL268" s="41">
        <f t="shared" si="332"/>
        <v>61818101.329999998</v>
      </c>
      <c r="FM268" s="41">
        <f t="shared" si="332"/>
        <v>33780075.159999996</v>
      </c>
      <c r="FN268" s="41">
        <f t="shared" si="332"/>
        <v>200182680.25</v>
      </c>
      <c r="FO268" s="41">
        <f t="shared" si="332"/>
        <v>10695856.15</v>
      </c>
      <c r="FP268" s="41">
        <f t="shared" si="332"/>
        <v>21491659.789999999</v>
      </c>
      <c r="FQ268" s="41">
        <f t="shared" si="332"/>
        <v>9036714.3900000006</v>
      </c>
      <c r="FR268" s="41">
        <f t="shared" si="332"/>
        <v>2729145.28</v>
      </c>
      <c r="FS268" s="41">
        <f t="shared" si="332"/>
        <v>3029374.36</v>
      </c>
      <c r="FT268" s="41">
        <f t="shared" si="332"/>
        <v>1441530.55</v>
      </c>
      <c r="FU268" s="41">
        <f t="shared" si="332"/>
        <v>8662097.9399999995</v>
      </c>
      <c r="FV268" s="41">
        <f t="shared" si="332"/>
        <v>7070633.6699999999</v>
      </c>
      <c r="FW268" s="41">
        <f t="shared" si="332"/>
        <v>2959326.85</v>
      </c>
      <c r="FX268" s="41">
        <f t="shared" si="332"/>
        <v>1216684.94</v>
      </c>
      <c r="FY268" s="41"/>
      <c r="FZ268" s="116">
        <f>SUM(C268:FX268)</f>
        <v>8178375721.8300037</v>
      </c>
      <c r="GA268" s="237">
        <v>8178375721.8299999</v>
      </c>
      <c r="GB268" s="41">
        <f>FZ268-GA268</f>
        <v>0</v>
      </c>
      <c r="GC268" s="6">
        <f>GC269</f>
        <v>7603907976.881299</v>
      </c>
      <c r="GD268" s="55">
        <f>GC268-FZ268</f>
        <v>-574467744.94870472</v>
      </c>
      <c r="GE268" s="54"/>
    </row>
    <row r="269" spans="1:187" x14ac:dyDescent="0.2">
      <c r="A269" s="8" t="s">
        <v>824</v>
      </c>
      <c r="B269" s="13" t="s">
        <v>825</v>
      </c>
      <c r="C269" s="41">
        <f t="shared" ref="C269:BN269" si="333">ROUND(C253*C43,2)</f>
        <v>21056212.210000001</v>
      </c>
      <c r="D269" s="41">
        <f t="shared" si="333"/>
        <v>82553042.049999997</v>
      </c>
      <c r="E269" s="41">
        <f t="shared" si="333"/>
        <v>21359347.329999998</v>
      </c>
      <c r="F269" s="41">
        <f t="shared" si="333"/>
        <v>44833279.030000001</v>
      </c>
      <c r="G269" s="41">
        <f t="shared" si="333"/>
        <v>5333724.24</v>
      </c>
      <c r="H269" s="41">
        <f t="shared" si="333"/>
        <v>2857115.97</v>
      </c>
      <c r="I269" s="41">
        <f t="shared" si="333"/>
        <v>22978072.440000001</v>
      </c>
      <c r="J269" s="41">
        <f t="shared" si="333"/>
        <v>3789594.37</v>
      </c>
      <c r="K269" s="41">
        <f t="shared" si="333"/>
        <v>1132565.25</v>
      </c>
      <c r="L269" s="41">
        <f t="shared" si="333"/>
        <v>13878705.58</v>
      </c>
      <c r="M269" s="41">
        <f t="shared" si="333"/>
        <v>4947991.42</v>
      </c>
      <c r="N269" s="41">
        <f t="shared" si="333"/>
        <v>132433952.83</v>
      </c>
      <c r="O269" s="41">
        <f t="shared" si="333"/>
        <v>50079498.189999998</v>
      </c>
      <c r="P269" s="41">
        <f t="shared" si="333"/>
        <v>1260010.3</v>
      </c>
      <c r="Q269" s="41">
        <f t="shared" si="333"/>
        <v>82659207.909999996</v>
      </c>
      <c r="R269" s="41">
        <f t="shared" si="333"/>
        <v>1649721.5</v>
      </c>
      <c r="S269" s="41">
        <f t="shared" si="333"/>
        <v>6759837.7800000003</v>
      </c>
      <c r="T269" s="41">
        <f t="shared" si="333"/>
        <v>532146.32999999996</v>
      </c>
      <c r="U269" s="41">
        <f t="shared" si="333"/>
        <v>354864.89</v>
      </c>
      <c r="V269" s="41">
        <f t="shared" si="333"/>
        <v>808991.85</v>
      </c>
      <c r="W269" s="41">
        <f t="shared" si="333"/>
        <v>203951.63</v>
      </c>
      <c r="X269" s="41">
        <f t="shared" si="333"/>
        <v>160987.67000000001</v>
      </c>
      <c r="Y269" s="41">
        <f t="shared" si="333"/>
        <v>1273920.55</v>
      </c>
      <c r="Z269" s="41">
        <f t="shared" si="333"/>
        <v>448785.42</v>
      </c>
      <c r="AA269" s="41">
        <f t="shared" si="333"/>
        <v>104386599.53</v>
      </c>
      <c r="AB269" s="41">
        <f t="shared" si="333"/>
        <v>183520696.13</v>
      </c>
      <c r="AC269" s="41">
        <f t="shared" si="333"/>
        <v>3636348.82</v>
      </c>
      <c r="AD269" s="41">
        <f t="shared" si="333"/>
        <v>4040286.78</v>
      </c>
      <c r="AE269" s="41">
        <f t="shared" si="333"/>
        <v>346296.35</v>
      </c>
      <c r="AF269" s="41">
        <f t="shared" si="333"/>
        <v>566332.72</v>
      </c>
      <c r="AG269" s="41">
        <f t="shared" si="333"/>
        <v>4544789.53</v>
      </c>
      <c r="AH269" s="41">
        <f t="shared" si="333"/>
        <v>555107.18000000005</v>
      </c>
      <c r="AI269" s="41">
        <f t="shared" si="333"/>
        <v>239226.59</v>
      </c>
      <c r="AJ269" s="41">
        <f t="shared" si="333"/>
        <v>541215.06000000006</v>
      </c>
      <c r="AK269" s="41">
        <f t="shared" si="333"/>
        <v>945836.69</v>
      </c>
      <c r="AL269" s="41">
        <f t="shared" si="333"/>
        <v>1832368.58</v>
      </c>
      <c r="AM269" s="41">
        <f t="shared" si="333"/>
        <v>809453.4</v>
      </c>
      <c r="AN269" s="41">
        <f t="shared" si="333"/>
        <v>2436009.34</v>
      </c>
      <c r="AO269" s="41">
        <f t="shared" si="333"/>
        <v>8695650.3599999994</v>
      </c>
      <c r="AP269" s="41">
        <f t="shared" si="333"/>
        <v>529265048.87</v>
      </c>
      <c r="AQ269" s="41">
        <f t="shared" si="333"/>
        <v>1951427.33</v>
      </c>
      <c r="AR269" s="41">
        <f t="shared" si="333"/>
        <v>185392639.11000001</v>
      </c>
      <c r="AS269" s="41">
        <f t="shared" si="333"/>
        <v>36782993.240000002</v>
      </c>
      <c r="AT269" s="41">
        <f t="shared" si="333"/>
        <v>6555404.2699999996</v>
      </c>
      <c r="AU269" s="41">
        <f t="shared" si="333"/>
        <v>884556.55</v>
      </c>
      <c r="AV269" s="41">
        <f t="shared" si="333"/>
        <v>566958.31000000006</v>
      </c>
      <c r="AW269" s="41">
        <f t="shared" si="333"/>
        <v>526884.05000000005</v>
      </c>
      <c r="AX269" s="41">
        <f t="shared" si="333"/>
        <v>314731.7</v>
      </c>
      <c r="AY269" s="41">
        <f t="shared" si="333"/>
        <v>1180820.67</v>
      </c>
      <c r="AZ269" s="41">
        <f t="shared" si="333"/>
        <v>11241482.67</v>
      </c>
      <c r="BA269" s="41">
        <f t="shared" si="333"/>
        <v>9904388.8900000006</v>
      </c>
      <c r="BB269" s="41">
        <f t="shared" si="333"/>
        <v>3411697.02</v>
      </c>
      <c r="BC269" s="41">
        <f t="shared" si="333"/>
        <v>62700619.799999997</v>
      </c>
      <c r="BD269" s="41">
        <f t="shared" si="333"/>
        <v>11254347.09</v>
      </c>
      <c r="BE269" s="41">
        <f t="shared" si="333"/>
        <v>3005750.18</v>
      </c>
      <c r="BF269" s="41">
        <f t="shared" si="333"/>
        <v>49589235.990000002</v>
      </c>
      <c r="BG269" s="41">
        <f t="shared" si="333"/>
        <v>1002996.54</v>
      </c>
      <c r="BH269" s="41">
        <f t="shared" si="333"/>
        <v>1072973.67</v>
      </c>
      <c r="BI269" s="41">
        <f t="shared" si="333"/>
        <v>329503.03000000003</v>
      </c>
      <c r="BJ269" s="41">
        <f t="shared" si="333"/>
        <v>13662795.939999999</v>
      </c>
      <c r="BK269" s="41">
        <f t="shared" si="333"/>
        <v>25661042.690000001</v>
      </c>
      <c r="BL269" s="41">
        <f t="shared" si="333"/>
        <v>157998.20000000001</v>
      </c>
      <c r="BM269" s="41">
        <f t="shared" si="333"/>
        <v>544497.84</v>
      </c>
      <c r="BN269" s="41">
        <f t="shared" si="333"/>
        <v>6481755.1600000001</v>
      </c>
      <c r="BO269" s="41">
        <f t="shared" ref="BO269:DZ269" si="334">ROUND(BO253*BO43,2)</f>
        <v>2347659.42</v>
      </c>
      <c r="BP269" s="41">
        <f t="shared" si="334"/>
        <v>1291951.2</v>
      </c>
      <c r="BQ269" s="41">
        <f t="shared" si="334"/>
        <v>25152890.489999998</v>
      </c>
      <c r="BR269" s="41">
        <f t="shared" si="334"/>
        <v>3784582.97</v>
      </c>
      <c r="BS269" s="41">
        <f t="shared" si="334"/>
        <v>1538628.25</v>
      </c>
      <c r="BT269" s="41">
        <f t="shared" si="334"/>
        <v>1554644.07</v>
      </c>
      <c r="BU269" s="41">
        <f t="shared" si="334"/>
        <v>1644498.83</v>
      </c>
      <c r="BV269" s="41">
        <f t="shared" si="334"/>
        <v>8073568.0800000001</v>
      </c>
      <c r="BW269" s="41">
        <f t="shared" si="334"/>
        <v>10181120.800000001</v>
      </c>
      <c r="BX269" s="41">
        <f t="shared" si="334"/>
        <v>915356</v>
      </c>
      <c r="BY269" s="41">
        <f t="shared" si="334"/>
        <v>2229594.62</v>
      </c>
      <c r="BZ269" s="41">
        <f t="shared" si="334"/>
        <v>845036.22</v>
      </c>
      <c r="CA269" s="41">
        <f t="shared" si="334"/>
        <v>2237490.91</v>
      </c>
      <c r="CB269" s="41">
        <f t="shared" si="334"/>
        <v>281216248.32999998</v>
      </c>
      <c r="CC269" s="41">
        <f t="shared" si="334"/>
        <v>496677.1</v>
      </c>
      <c r="CD269" s="41">
        <f t="shared" si="334"/>
        <v>344918.99</v>
      </c>
      <c r="CE269" s="41">
        <f t="shared" si="334"/>
        <v>902205.76</v>
      </c>
      <c r="CF269" s="41">
        <f t="shared" si="334"/>
        <v>687465.94</v>
      </c>
      <c r="CG269" s="41">
        <f t="shared" si="334"/>
        <v>661766.30000000005</v>
      </c>
      <c r="CH269" s="41">
        <f t="shared" si="334"/>
        <v>437585.17</v>
      </c>
      <c r="CI269" s="41">
        <f t="shared" si="334"/>
        <v>2518522.09</v>
      </c>
      <c r="CJ269" s="41">
        <f t="shared" si="334"/>
        <v>5656336.75</v>
      </c>
      <c r="CK269" s="41">
        <f t="shared" si="334"/>
        <v>9217848.4900000002</v>
      </c>
      <c r="CL269" s="41">
        <f t="shared" si="334"/>
        <v>1892693.48</v>
      </c>
      <c r="CM269" s="41">
        <f t="shared" si="334"/>
        <v>596592.37</v>
      </c>
      <c r="CN269" s="41">
        <f t="shared" si="334"/>
        <v>100989290.56999999</v>
      </c>
      <c r="CO269" s="41">
        <f t="shared" si="334"/>
        <v>53865021.829999998</v>
      </c>
      <c r="CP269" s="41">
        <f t="shared" si="334"/>
        <v>9091856.9700000007</v>
      </c>
      <c r="CQ269" s="41">
        <f t="shared" si="334"/>
        <v>1575424.1</v>
      </c>
      <c r="CR269" s="41">
        <f t="shared" si="334"/>
        <v>179375.52</v>
      </c>
      <c r="CS269" s="41">
        <f t="shared" si="334"/>
        <v>1091079.22</v>
      </c>
      <c r="CT269" s="41">
        <f t="shared" si="334"/>
        <v>348390.21</v>
      </c>
      <c r="CU269" s="41">
        <f t="shared" si="334"/>
        <v>320667.07</v>
      </c>
      <c r="CV269" s="41">
        <f t="shared" si="334"/>
        <v>194190.18</v>
      </c>
      <c r="CW269" s="41">
        <f t="shared" si="334"/>
        <v>1266331.05</v>
      </c>
      <c r="CX269" s="41">
        <f t="shared" si="334"/>
        <v>1686984.4</v>
      </c>
      <c r="CY269" s="41">
        <f t="shared" si="334"/>
        <v>173717.73</v>
      </c>
      <c r="CZ269" s="41">
        <f t="shared" si="334"/>
        <v>5666381.04</v>
      </c>
      <c r="DA269" s="41">
        <f t="shared" si="334"/>
        <v>1113512.1299999999</v>
      </c>
      <c r="DB269" s="41">
        <f t="shared" si="334"/>
        <v>646235.71</v>
      </c>
      <c r="DC269" s="41">
        <f t="shared" si="334"/>
        <v>1098420.53</v>
      </c>
      <c r="DD269" s="41">
        <f t="shared" si="334"/>
        <v>1169670.23</v>
      </c>
      <c r="DE269" s="41">
        <f t="shared" si="334"/>
        <v>2653354.5299999998</v>
      </c>
      <c r="DF269" s="41">
        <f t="shared" si="334"/>
        <v>46100990.43</v>
      </c>
      <c r="DG269" s="41">
        <f t="shared" si="334"/>
        <v>975606.1</v>
      </c>
      <c r="DH269" s="41">
        <f t="shared" si="334"/>
        <v>8477422.6600000001</v>
      </c>
      <c r="DI269" s="41">
        <f t="shared" si="334"/>
        <v>11110288.92</v>
      </c>
      <c r="DJ269" s="41">
        <f t="shared" si="334"/>
        <v>1236659.94</v>
      </c>
      <c r="DK269" s="41">
        <f t="shared" si="334"/>
        <v>779787.97</v>
      </c>
      <c r="DL269" s="41">
        <f t="shared" si="334"/>
        <v>12285121.880000001</v>
      </c>
      <c r="DM269" s="41">
        <f t="shared" si="334"/>
        <v>733173.88</v>
      </c>
      <c r="DN269" s="41">
        <f t="shared" si="334"/>
        <v>6719667.5499999998</v>
      </c>
      <c r="DO269" s="41">
        <f t="shared" si="334"/>
        <v>7605711.54</v>
      </c>
      <c r="DP269" s="41">
        <f t="shared" si="334"/>
        <v>528544.43999999994</v>
      </c>
      <c r="DQ269" s="41">
        <f t="shared" si="334"/>
        <v>5789050.9100000001</v>
      </c>
      <c r="DR269" s="41">
        <f t="shared" si="334"/>
        <v>1779016.78</v>
      </c>
      <c r="DS269" s="41">
        <f t="shared" si="334"/>
        <v>970996.67</v>
      </c>
      <c r="DT269" s="41">
        <f t="shared" si="334"/>
        <v>227711.62</v>
      </c>
      <c r="DU269" s="41">
        <f t="shared" si="334"/>
        <v>687496.11</v>
      </c>
      <c r="DV269" s="41">
        <f t="shared" si="334"/>
        <v>201891.83</v>
      </c>
      <c r="DW269" s="41">
        <f t="shared" si="334"/>
        <v>409953.6</v>
      </c>
      <c r="DX269" s="41">
        <f t="shared" si="334"/>
        <v>1190856.07</v>
      </c>
      <c r="DY269" s="41">
        <f t="shared" si="334"/>
        <v>1416999.55</v>
      </c>
      <c r="DZ269" s="41">
        <f t="shared" si="334"/>
        <v>2778077.58</v>
      </c>
      <c r="EA269" s="41">
        <f t="shared" ref="EA269:FX269" si="335">ROUND(EA253*EA43,2)</f>
        <v>3934396.53</v>
      </c>
      <c r="EB269" s="41">
        <f t="shared" si="335"/>
        <v>2143309.6800000002</v>
      </c>
      <c r="EC269" s="41">
        <f t="shared" si="335"/>
        <v>908166.63</v>
      </c>
      <c r="ED269" s="41">
        <f t="shared" si="335"/>
        <v>14157238.310000001</v>
      </c>
      <c r="EE269" s="41">
        <f t="shared" si="335"/>
        <v>438271.91</v>
      </c>
      <c r="EF269" s="41">
        <f t="shared" si="335"/>
        <v>1723920.92</v>
      </c>
      <c r="EG269" s="41">
        <f t="shared" si="335"/>
        <v>643614.02</v>
      </c>
      <c r="EH269" s="41">
        <f t="shared" si="335"/>
        <v>333140.59000000003</v>
      </c>
      <c r="EI269" s="41">
        <f t="shared" si="335"/>
        <v>29170649.23</v>
      </c>
      <c r="EJ269" s="41">
        <f t="shared" si="335"/>
        <v>20548396.039999999</v>
      </c>
      <c r="EK269" s="41">
        <f t="shared" si="335"/>
        <v>3368965.43</v>
      </c>
      <c r="EL269" s="41">
        <f t="shared" si="335"/>
        <v>605708.51</v>
      </c>
      <c r="EM269" s="41">
        <f t="shared" si="335"/>
        <v>1501660.7</v>
      </c>
      <c r="EN269" s="41">
        <f t="shared" si="335"/>
        <v>1638038.3</v>
      </c>
      <c r="EO269" s="41">
        <f t="shared" si="335"/>
        <v>1200131.1000000001</v>
      </c>
      <c r="EP269" s="41">
        <f t="shared" si="335"/>
        <v>2574366.79</v>
      </c>
      <c r="EQ269" s="41">
        <f t="shared" si="335"/>
        <v>9206464.6899999995</v>
      </c>
      <c r="ER269" s="41">
        <f t="shared" si="335"/>
        <v>1906308.95</v>
      </c>
      <c r="ES269" s="41">
        <f t="shared" si="335"/>
        <v>532630.31000000006</v>
      </c>
      <c r="ET269" s="41">
        <f t="shared" si="335"/>
        <v>619303.37</v>
      </c>
      <c r="EU269" s="41">
        <f t="shared" si="335"/>
        <v>954955.79</v>
      </c>
      <c r="EV269" s="41">
        <f t="shared" si="335"/>
        <v>515503.8</v>
      </c>
      <c r="EW269" s="41">
        <f t="shared" si="335"/>
        <v>5102852.5999999996</v>
      </c>
      <c r="EX269" s="41">
        <f t="shared" si="335"/>
        <v>174116.91</v>
      </c>
      <c r="EY269" s="41">
        <f t="shared" si="335"/>
        <v>907398.45</v>
      </c>
      <c r="EZ269" s="41">
        <f t="shared" si="335"/>
        <v>592971.09</v>
      </c>
      <c r="FA269" s="41">
        <f t="shared" si="335"/>
        <v>23866753.989999998</v>
      </c>
      <c r="FB269" s="41">
        <f>ROUND(FB253*FB43,2)-117.19</f>
        <v>3783321.21</v>
      </c>
      <c r="FC269" s="41">
        <f t="shared" si="335"/>
        <v>6861433.8099999996</v>
      </c>
      <c r="FD269" s="41">
        <f t="shared" si="335"/>
        <v>1030248.7</v>
      </c>
      <c r="FE269" s="41">
        <f t="shared" si="335"/>
        <v>483008.66</v>
      </c>
      <c r="FF269" s="41">
        <f t="shared" si="335"/>
        <v>516594.35</v>
      </c>
      <c r="FG269" s="41">
        <f t="shared" si="335"/>
        <v>342741.89</v>
      </c>
      <c r="FH269" s="41">
        <f t="shared" si="335"/>
        <v>903658.22</v>
      </c>
      <c r="FI269" s="41">
        <f t="shared" si="335"/>
        <v>8701351.9100000001</v>
      </c>
      <c r="FJ269" s="41">
        <f t="shared" si="335"/>
        <v>12633365.189999999</v>
      </c>
      <c r="FK269" s="41">
        <f t="shared" si="335"/>
        <v>15443442.02</v>
      </c>
      <c r="FL269" s="41">
        <f t="shared" si="335"/>
        <v>38212668.109999999</v>
      </c>
      <c r="FM269" s="41">
        <f t="shared" si="335"/>
        <v>11756155.35</v>
      </c>
      <c r="FN269" s="41">
        <f t="shared" si="335"/>
        <v>57644601.450000003</v>
      </c>
      <c r="FO269" s="41">
        <f t="shared" si="335"/>
        <v>10071377.92</v>
      </c>
      <c r="FP269" s="41">
        <f t="shared" si="335"/>
        <v>19763200.239999998</v>
      </c>
      <c r="FQ269" s="41">
        <f t="shared" si="335"/>
        <v>3350128.02</v>
      </c>
      <c r="FR269" s="41">
        <f t="shared" si="335"/>
        <v>1274099.17</v>
      </c>
      <c r="FS269" s="41">
        <f t="shared" si="335"/>
        <v>2905435.99</v>
      </c>
      <c r="FT269" s="41">
        <f t="shared" si="335"/>
        <v>1348727.45</v>
      </c>
      <c r="FU269" s="41">
        <f t="shared" si="335"/>
        <v>2038783.13</v>
      </c>
      <c r="FV269" s="41">
        <f t="shared" si="335"/>
        <v>1513729.62</v>
      </c>
      <c r="FW269" s="41">
        <f t="shared" si="335"/>
        <v>392690.79</v>
      </c>
      <c r="FX269" s="41">
        <f t="shared" si="335"/>
        <v>349648.6</v>
      </c>
      <c r="FY269" s="41"/>
      <c r="FZ269" s="116">
        <f>SUM(C269:FX269)</f>
        <v>2776034750.7299981</v>
      </c>
      <c r="GA269" s="55"/>
      <c r="GB269" s="55"/>
      <c r="GC269" s="6">
        <v>7603907976.881299</v>
      </c>
      <c r="GD269" s="6"/>
      <c r="GE269" s="244">
        <f>GD268/FZ268</f>
        <v>-7.0242278477780806E-2</v>
      </c>
    </row>
    <row r="270" spans="1:187" x14ac:dyDescent="0.2">
      <c r="A270" s="8" t="s">
        <v>826</v>
      </c>
      <c r="B270" s="13" t="s">
        <v>827</v>
      </c>
      <c r="C270" s="41">
        <f t="shared" ref="C270:BN270" si="336">C42</f>
        <v>1520559.05</v>
      </c>
      <c r="D270" s="41">
        <f t="shared" si="336"/>
        <v>5420158.3200000003</v>
      </c>
      <c r="E270" s="41">
        <f t="shared" si="336"/>
        <v>1554072.17</v>
      </c>
      <c r="F270" s="41">
        <f t="shared" si="336"/>
        <v>2917063.7</v>
      </c>
      <c r="G270" s="41">
        <f t="shared" si="336"/>
        <v>279596.78000000003</v>
      </c>
      <c r="H270" s="41">
        <f t="shared" si="336"/>
        <v>216763.26</v>
      </c>
      <c r="I270" s="41">
        <f t="shared" si="336"/>
        <v>1409733.09</v>
      </c>
      <c r="J270" s="41">
        <f t="shared" si="336"/>
        <v>491553.88</v>
      </c>
      <c r="K270" s="41">
        <f t="shared" si="336"/>
        <v>115877.71</v>
      </c>
      <c r="L270" s="41">
        <f t="shared" si="336"/>
        <v>906723.86</v>
      </c>
      <c r="M270" s="41">
        <f t="shared" si="336"/>
        <v>321146.63</v>
      </c>
      <c r="N270" s="41">
        <f t="shared" si="336"/>
        <v>9806865.0800000001</v>
      </c>
      <c r="O270" s="41">
        <f t="shared" si="336"/>
        <v>3290538.62</v>
      </c>
      <c r="P270" s="41">
        <f t="shared" si="336"/>
        <v>73762.05</v>
      </c>
      <c r="Q270" s="41">
        <f t="shared" si="336"/>
        <v>4889146.8600000003</v>
      </c>
      <c r="R270" s="41">
        <f t="shared" si="336"/>
        <v>123965.09</v>
      </c>
      <c r="S270" s="41">
        <f t="shared" si="336"/>
        <v>558989.64</v>
      </c>
      <c r="T270" s="41">
        <f t="shared" si="336"/>
        <v>66147.45</v>
      </c>
      <c r="U270" s="41">
        <f t="shared" si="336"/>
        <v>38884.85</v>
      </c>
      <c r="V270" s="41">
        <f t="shared" si="336"/>
        <v>91510.39</v>
      </c>
      <c r="W270" s="41">
        <f t="shared" si="336"/>
        <v>21870.69</v>
      </c>
      <c r="X270" s="41">
        <f t="shared" si="336"/>
        <v>18469.96</v>
      </c>
      <c r="Y270" s="41">
        <f t="shared" si="336"/>
        <v>111128.9</v>
      </c>
      <c r="Z270" s="41">
        <f t="shared" si="336"/>
        <v>17260.25</v>
      </c>
      <c r="AA270" s="41">
        <f t="shared" si="336"/>
        <v>5296835.68</v>
      </c>
      <c r="AB270" s="41">
        <f t="shared" si="336"/>
        <v>11001476.9</v>
      </c>
      <c r="AC270" s="41">
        <f t="shared" si="336"/>
        <v>361687.22</v>
      </c>
      <c r="AD270" s="41">
        <f t="shared" si="336"/>
        <v>471441.54</v>
      </c>
      <c r="AE270" s="41">
        <f t="shared" si="336"/>
        <v>35995.53</v>
      </c>
      <c r="AF270" s="41">
        <f t="shared" si="336"/>
        <v>62406.34</v>
      </c>
      <c r="AG270" s="41">
        <f t="shared" si="336"/>
        <v>343292.81</v>
      </c>
      <c r="AH270" s="41">
        <f t="shared" si="336"/>
        <v>143053.59</v>
      </c>
      <c r="AI270" s="41">
        <f t="shared" si="336"/>
        <v>48872.87</v>
      </c>
      <c r="AJ270" s="41">
        <f t="shared" si="336"/>
        <v>112997.43</v>
      </c>
      <c r="AK270" s="41">
        <f t="shared" si="336"/>
        <v>8167.2</v>
      </c>
      <c r="AL270" s="41">
        <f t="shared" si="336"/>
        <v>122554.4</v>
      </c>
      <c r="AM270" s="41">
        <f t="shared" si="336"/>
        <v>75951.48</v>
      </c>
      <c r="AN270" s="41">
        <f t="shared" si="336"/>
        <v>346100.51</v>
      </c>
      <c r="AO270" s="41">
        <f t="shared" si="336"/>
        <v>1307780.55</v>
      </c>
      <c r="AP270" s="41">
        <f t="shared" si="336"/>
        <v>28365225.140000001</v>
      </c>
      <c r="AQ270" s="41">
        <f t="shared" si="336"/>
        <v>108003.02</v>
      </c>
      <c r="AR270" s="41">
        <f t="shared" si="336"/>
        <v>15942634.390000001</v>
      </c>
      <c r="AS270" s="41">
        <f t="shared" si="336"/>
        <v>2043809.73</v>
      </c>
      <c r="AT270" s="41">
        <f t="shared" si="336"/>
        <v>1169996.3400000001</v>
      </c>
      <c r="AU270" s="41">
        <f t="shared" si="336"/>
        <v>140794.4</v>
      </c>
      <c r="AV270" s="41">
        <f t="shared" si="336"/>
        <v>79875.33</v>
      </c>
      <c r="AW270" s="41">
        <f t="shared" si="336"/>
        <v>84330.48</v>
      </c>
      <c r="AX270" s="41">
        <f t="shared" si="336"/>
        <v>53064.55</v>
      </c>
      <c r="AY270" s="41">
        <f t="shared" si="336"/>
        <v>139326.69</v>
      </c>
      <c r="AZ270" s="41">
        <f t="shared" si="336"/>
        <v>971895.69</v>
      </c>
      <c r="BA270" s="41">
        <f t="shared" si="336"/>
        <v>921975.52</v>
      </c>
      <c r="BB270" s="41">
        <f t="shared" si="336"/>
        <v>373314.38</v>
      </c>
      <c r="BC270" s="41">
        <f t="shared" si="336"/>
        <v>7091649.04</v>
      </c>
      <c r="BD270" s="41">
        <f t="shared" si="336"/>
        <v>1304162.27</v>
      </c>
      <c r="BE270" s="41">
        <f t="shared" si="336"/>
        <v>314546.11</v>
      </c>
      <c r="BF270" s="41">
        <f t="shared" si="336"/>
        <v>5425671.8799999999</v>
      </c>
      <c r="BG270" s="41">
        <f t="shared" si="336"/>
        <v>116969.85</v>
      </c>
      <c r="BH270" s="41">
        <f t="shared" si="336"/>
        <v>115859.07</v>
      </c>
      <c r="BI270" s="41">
        <f t="shared" si="336"/>
        <v>15514.79</v>
      </c>
      <c r="BJ270" s="41">
        <f t="shared" si="336"/>
        <v>1478940.84</v>
      </c>
      <c r="BK270" s="41">
        <f t="shared" si="336"/>
        <v>1994761.47</v>
      </c>
      <c r="BL270" s="41">
        <f t="shared" si="336"/>
        <v>13182.1</v>
      </c>
      <c r="BM270" s="41">
        <f t="shared" si="336"/>
        <v>62848.07</v>
      </c>
      <c r="BN270" s="41">
        <f t="shared" si="336"/>
        <v>1021328.54</v>
      </c>
      <c r="BO270" s="41">
        <f t="shared" ref="BO270:DZ270" si="337">BO42</f>
        <v>367313.45</v>
      </c>
      <c r="BP270" s="41">
        <f t="shared" si="337"/>
        <v>219706.93</v>
      </c>
      <c r="BQ270" s="41">
        <f t="shared" si="337"/>
        <v>1445522.58</v>
      </c>
      <c r="BR270" s="41">
        <f t="shared" si="337"/>
        <v>288710.55</v>
      </c>
      <c r="BS270" s="41">
        <f t="shared" si="337"/>
        <v>170053.99</v>
      </c>
      <c r="BT270" s="41">
        <f t="shared" si="337"/>
        <v>121942.24</v>
      </c>
      <c r="BU270" s="41">
        <f t="shared" si="337"/>
        <v>130981.35</v>
      </c>
      <c r="BV270" s="41">
        <f t="shared" si="337"/>
        <v>616053.74</v>
      </c>
      <c r="BW270" s="41">
        <f t="shared" si="337"/>
        <v>625090.13</v>
      </c>
      <c r="BX270" s="41">
        <f t="shared" si="337"/>
        <v>51442.85</v>
      </c>
      <c r="BY270" s="41">
        <f t="shared" si="337"/>
        <v>266161.06</v>
      </c>
      <c r="BZ270" s="41">
        <f t="shared" si="337"/>
        <v>104370.08</v>
      </c>
      <c r="CA270" s="41">
        <f t="shared" si="337"/>
        <v>311327.27</v>
      </c>
      <c r="CB270" s="41">
        <f t="shared" si="337"/>
        <v>21298037.16</v>
      </c>
      <c r="CC270" s="41">
        <f t="shared" si="337"/>
        <v>82710.69</v>
      </c>
      <c r="CD270" s="41">
        <f t="shared" si="337"/>
        <v>32048.17</v>
      </c>
      <c r="CE270" s="41">
        <f t="shared" si="337"/>
        <v>73806.080000000002</v>
      </c>
      <c r="CF270" s="41">
        <f t="shared" si="337"/>
        <v>85042.54</v>
      </c>
      <c r="CG270" s="41">
        <f t="shared" si="337"/>
        <v>66951.28</v>
      </c>
      <c r="CH270" s="41">
        <f t="shared" si="337"/>
        <v>45475.58</v>
      </c>
      <c r="CI270" s="41">
        <f t="shared" si="337"/>
        <v>1207107.1000000001</v>
      </c>
      <c r="CJ270" s="41">
        <f t="shared" si="337"/>
        <v>306581.69</v>
      </c>
      <c r="CK270" s="41">
        <f t="shared" si="337"/>
        <v>1171496.71</v>
      </c>
      <c r="CL270" s="41">
        <f t="shared" si="337"/>
        <v>199502.64</v>
      </c>
      <c r="CM270" s="41">
        <f t="shared" si="337"/>
        <v>63754.71</v>
      </c>
      <c r="CN270" s="41">
        <f t="shared" si="337"/>
        <v>8137164.4100000001</v>
      </c>
      <c r="CO270" s="41">
        <f t="shared" si="337"/>
        <v>3367086.44</v>
      </c>
      <c r="CP270" s="41">
        <f t="shared" si="337"/>
        <v>679618.61</v>
      </c>
      <c r="CQ270" s="41">
        <f t="shared" si="337"/>
        <v>222208.48</v>
      </c>
      <c r="CR270" s="41">
        <f t="shared" si="337"/>
        <v>53615.71</v>
      </c>
      <c r="CS270" s="41">
        <f t="shared" si="337"/>
        <v>211157.02</v>
      </c>
      <c r="CT270" s="41">
        <f t="shared" si="337"/>
        <v>63538.2</v>
      </c>
      <c r="CU270" s="41">
        <f t="shared" si="337"/>
        <v>37468.71</v>
      </c>
      <c r="CV270" s="41">
        <f t="shared" si="337"/>
        <v>27996.89</v>
      </c>
      <c r="CW270" s="41">
        <f t="shared" si="337"/>
        <v>108872.25</v>
      </c>
      <c r="CX270" s="41">
        <f t="shared" si="337"/>
        <v>200171.48</v>
      </c>
      <c r="CY270" s="41">
        <f t="shared" si="337"/>
        <v>23486.66</v>
      </c>
      <c r="CZ270" s="41">
        <f t="shared" si="337"/>
        <v>607082.21</v>
      </c>
      <c r="DA270" s="41">
        <f t="shared" si="337"/>
        <v>118531.68</v>
      </c>
      <c r="DB270" s="41">
        <f t="shared" si="337"/>
        <v>71076.62</v>
      </c>
      <c r="DC270" s="41">
        <f t="shared" si="337"/>
        <v>123038.32</v>
      </c>
      <c r="DD270" s="41">
        <f t="shared" si="337"/>
        <v>83682.77</v>
      </c>
      <c r="DE270" s="41">
        <f t="shared" si="337"/>
        <v>268540.53999999998</v>
      </c>
      <c r="DF270" s="41">
        <f t="shared" si="337"/>
        <v>5556223.6500000004</v>
      </c>
      <c r="DG270" s="41">
        <f t="shared" si="337"/>
        <v>99245.75</v>
      </c>
      <c r="DH270" s="41">
        <f t="shared" si="337"/>
        <v>851515.86</v>
      </c>
      <c r="DI270" s="41">
        <f t="shared" si="337"/>
        <v>996844.23</v>
      </c>
      <c r="DJ270" s="41">
        <f t="shared" si="337"/>
        <v>116185.92</v>
      </c>
      <c r="DK270" s="41">
        <f t="shared" si="337"/>
        <v>54231.97</v>
      </c>
      <c r="DL270" s="41">
        <f t="shared" si="337"/>
        <v>1628999.85</v>
      </c>
      <c r="DM270" s="41">
        <f t="shared" si="337"/>
        <v>112614.3</v>
      </c>
      <c r="DN270" s="41">
        <f t="shared" si="337"/>
        <v>703230.4</v>
      </c>
      <c r="DO270" s="41">
        <f t="shared" si="337"/>
        <v>698246.92</v>
      </c>
      <c r="DP270" s="41">
        <f t="shared" si="337"/>
        <v>45382.080000000002</v>
      </c>
      <c r="DQ270" s="41">
        <f t="shared" si="337"/>
        <v>326157.8</v>
      </c>
      <c r="DR270" s="41">
        <f t="shared" si="337"/>
        <v>382970.76</v>
      </c>
      <c r="DS270" s="41">
        <f t="shared" si="337"/>
        <v>210268.5</v>
      </c>
      <c r="DT270" s="41">
        <f t="shared" si="337"/>
        <v>46833.73</v>
      </c>
      <c r="DU270" s="41">
        <f t="shared" si="337"/>
        <v>115167.96</v>
      </c>
      <c r="DV270" s="41">
        <f t="shared" si="337"/>
        <v>43598.38</v>
      </c>
      <c r="DW270" s="41">
        <f t="shared" si="337"/>
        <v>90499.44</v>
      </c>
      <c r="DX270" s="41">
        <f t="shared" si="337"/>
        <v>96808.48</v>
      </c>
      <c r="DY270" s="41">
        <f t="shared" si="337"/>
        <v>134231.09</v>
      </c>
      <c r="DZ270" s="41">
        <f t="shared" si="337"/>
        <v>284340.49</v>
      </c>
      <c r="EA270" s="41">
        <f t="shared" ref="EA270:FX270" si="338">EA42</f>
        <v>686100.06</v>
      </c>
      <c r="EB270" s="41">
        <f t="shared" si="338"/>
        <v>222698.53</v>
      </c>
      <c r="EC270" s="41">
        <f t="shared" si="338"/>
        <v>92893.94</v>
      </c>
      <c r="ED270" s="41">
        <f t="shared" si="338"/>
        <v>473206.83</v>
      </c>
      <c r="EE270" s="41">
        <f t="shared" si="338"/>
        <v>67926.2</v>
      </c>
      <c r="EF270" s="41">
        <f t="shared" si="338"/>
        <v>244865.15</v>
      </c>
      <c r="EG270" s="41">
        <f t="shared" si="338"/>
        <v>93624.89</v>
      </c>
      <c r="EH270" s="41">
        <f t="shared" si="338"/>
        <v>47923.02</v>
      </c>
      <c r="EI270" s="41">
        <f t="shared" si="338"/>
        <v>2240304.23</v>
      </c>
      <c r="EJ270" s="41">
        <f t="shared" si="338"/>
        <v>1931725.44</v>
      </c>
      <c r="EK270" s="41">
        <f t="shared" si="338"/>
        <v>110324.23</v>
      </c>
      <c r="EL270" s="41">
        <f t="shared" si="338"/>
        <v>77914.12</v>
      </c>
      <c r="EM270" s="41">
        <f t="shared" si="338"/>
        <v>183829.1</v>
      </c>
      <c r="EN270" s="41">
        <f t="shared" si="338"/>
        <v>197967.15</v>
      </c>
      <c r="EO270" s="41">
        <f t="shared" si="338"/>
        <v>146144.85999999999</v>
      </c>
      <c r="EP270" s="41">
        <f t="shared" si="338"/>
        <v>140287.9</v>
      </c>
      <c r="EQ270" s="41">
        <f t="shared" si="338"/>
        <v>711025.07</v>
      </c>
      <c r="ER270" s="41">
        <f t="shared" si="338"/>
        <v>115241.99</v>
      </c>
      <c r="ES270" s="41">
        <f t="shared" si="338"/>
        <v>82745.37</v>
      </c>
      <c r="ET270" s="41">
        <f t="shared" si="338"/>
        <v>93387.04</v>
      </c>
      <c r="EU270" s="41">
        <f t="shared" si="338"/>
        <v>95399.13</v>
      </c>
      <c r="EV270" s="41">
        <f t="shared" si="338"/>
        <v>38420.449999999997</v>
      </c>
      <c r="EW270" s="41">
        <f t="shared" si="338"/>
        <v>227449.09</v>
      </c>
      <c r="EX270" s="41">
        <f t="shared" si="338"/>
        <v>11080.71</v>
      </c>
      <c r="EY270" s="41">
        <f t="shared" si="338"/>
        <v>108516.94</v>
      </c>
      <c r="EZ270" s="41">
        <f t="shared" si="338"/>
        <v>88314.71</v>
      </c>
      <c r="FA270" s="41">
        <f t="shared" si="338"/>
        <v>1445586.03</v>
      </c>
      <c r="FB270" s="41">
        <f t="shared" si="338"/>
        <v>400106.4</v>
      </c>
      <c r="FC270" s="41">
        <f t="shared" si="338"/>
        <v>725691.7</v>
      </c>
      <c r="FD270" s="41">
        <f t="shared" si="338"/>
        <v>115513.62</v>
      </c>
      <c r="FE270" s="41">
        <f t="shared" si="338"/>
        <v>58247.33</v>
      </c>
      <c r="FF270" s="41">
        <f t="shared" si="338"/>
        <v>58247.040000000001</v>
      </c>
      <c r="FG270" s="41">
        <f t="shared" si="338"/>
        <v>38311.61</v>
      </c>
      <c r="FH270" s="41">
        <f t="shared" si="338"/>
        <v>110135.7</v>
      </c>
      <c r="FI270" s="41">
        <f t="shared" si="338"/>
        <v>474352.1</v>
      </c>
      <c r="FJ270" s="41">
        <f t="shared" si="338"/>
        <v>544936.4</v>
      </c>
      <c r="FK270" s="41">
        <f t="shared" si="338"/>
        <v>855650.95</v>
      </c>
      <c r="FL270" s="41">
        <f t="shared" si="338"/>
        <v>1700500.7</v>
      </c>
      <c r="FM270" s="41">
        <f t="shared" si="338"/>
        <v>634924.62</v>
      </c>
      <c r="FN270" s="41">
        <f t="shared" si="338"/>
        <v>3253781.91</v>
      </c>
      <c r="FO270" s="41">
        <f t="shared" si="338"/>
        <v>623515.94999999995</v>
      </c>
      <c r="FP270" s="41">
        <f t="shared" si="338"/>
        <v>898812.82</v>
      </c>
      <c r="FQ270" s="41">
        <f t="shared" si="338"/>
        <v>222114.37</v>
      </c>
      <c r="FR270" s="41">
        <f t="shared" si="338"/>
        <v>79321.429999999993</v>
      </c>
      <c r="FS270" s="41">
        <f t="shared" si="338"/>
        <v>123911.69</v>
      </c>
      <c r="FT270" s="41">
        <f t="shared" si="338"/>
        <v>92566.13</v>
      </c>
      <c r="FU270" s="41">
        <f t="shared" si="338"/>
        <v>227528.36</v>
      </c>
      <c r="FV270" s="41">
        <f t="shared" si="338"/>
        <v>141310.32</v>
      </c>
      <c r="FW270" s="41">
        <f t="shared" si="338"/>
        <v>44463.16</v>
      </c>
      <c r="FX270" s="41">
        <f t="shared" si="338"/>
        <v>43801.72</v>
      </c>
      <c r="FY270" s="41"/>
      <c r="FZ270" s="116">
        <f>SUM(C270:FX270)</f>
        <v>201141855.35999992</v>
      </c>
      <c r="GA270" s="55"/>
      <c r="GB270" s="55"/>
      <c r="GC270" s="6"/>
      <c r="GD270" s="55"/>
      <c r="GE270" s="117"/>
    </row>
    <row r="271" spans="1:187" x14ac:dyDescent="0.2">
      <c r="A271" s="8" t="s">
        <v>828</v>
      </c>
      <c r="B271" s="13" t="s">
        <v>829</v>
      </c>
      <c r="C271" s="41">
        <f>ROUND(C268-C269-C270,2)</f>
        <v>58002671.469999999</v>
      </c>
      <c r="D271" s="41">
        <f t="shared" ref="D271:BN271" si="339">D268-D269-D270</f>
        <v>292744410.04000002</v>
      </c>
      <c r="E271" s="41">
        <f t="shared" si="339"/>
        <v>49027393.200000003</v>
      </c>
      <c r="F271" s="41">
        <f t="shared" si="339"/>
        <v>124875327.14</v>
      </c>
      <c r="G271" s="41">
        <f t="shared" si="339"/>
        <v>4665990.919999999</v>
      </c>
      <c r="H271" s="41">
        <f t="shared" si="339"/>
        <v>6592976.0499999989</v>
      </c>
      <c r="I271" s="41">
        <f t="shared" si="339"/>
        <v>71727195.469999999</v>
      </c>
      <c r="J271" s="41">
        <f t="shared" si="339"/>
        <v>17544643.719999999</v>
      </c>
      <c r="K271" s="41">
        <f t="shared" si="339"/>
        <v>2286256.2800000003</v>
      </c>
      <c r="L271" s="41">
        <f t="shared" si="339"/>
        <v>10115260.279999999</v>
      </c>
      <c r="M271" s="41">
        <f t="shared" si="339"/>
        <v>9189172.7399999984</v>
      </c>
      <c r="N271" s="41">
        <f t="shared" si="339"/>
        <v>354247220.54000002</v>
      </c>
      <c r="O271" s="41">
        <f t="shared" si="339"/>
        <v>76805041.25999999</v>
      </c>
      <c r="P271" s="41">
        <f t="shared" si="339"/>
        <v>1987719.7399999998</v>
      </c>
      <c r="Q271" s="41">
        <f t="shared" si="339"/>
        <v>306249207.73000002</v>
      </c>
      <c r="R271" s="41">
        <f t="shared" si="339"/>
        <v>17106218.899999999</v>
      </c>
      <c r="S271" s="41">
        <f t="shared" si="339"/>
        <v>8563533.129999999</v>
      </c>
      <c r="T271" s="41">
        <f t="shared" si="339"/>
        <v>1726188.3099999998</v>
      </c>
      <c r="U271" s="41">
        <f t="shared" si="339"/>
        <v>625645.57999999996</v>
      </c>
      <c r="V271" s="41">
        <f t="shared" si="339"/>
        <v>2557980.17</v>
      </c>
      <c r="W271" s="41">
        <f t="shared" si="339"/>
        <v>1219159.4300000002</v>
      </c>
      <c r="X271" s="41">
        <f t="shared" si="339"/>
        <v>742036.15</v>
      </c>
      <c r="Y271" s="41">
        <f t="shared" si="339"/>
        <v>20071514.280000001</v>
      </c>
      <c r="Z271" s="41">
        <f t="shared" si="339"/>
        <v>2590173.3200000003</v>
      </c>
      <c r="AA271" s="41">
        <f t="shared" si="339"/>
        <v>169485424.78</v>
      </c>
      <c r="AB271" s="41">
        <f t="shared" si="339"/>
        <v>80044036.299999982</v>
      </c>
      <c r="AC271" s="41">
        <f t="shared" si="339"/>
        <v>5503563.6299999999</v>
      </c>
      <c r="AD271" s="41">
        <f t="shared" si="339"/>
        <v>7894006.0700000012</v>
      </c>
      <c r="AE271" s="41">
        <f t="shared" si="339"/>
        <v>1407828.22</v>
      </c>
      <c r="AF271" s="41">
        <f t="shared" si="339"/>
        <v>2106504.4699999997</v>
      </c>
      <c r="AG271" s="41">
        <f t="shared" si="339"/>
        <v>2493988.7499999995</v>
      </c>
      <c r="AH271" s="41">
        <f t="shared" si="339"/>
        <v>9275247.0899999999</v>
      </c>
      <c r="AI271" s="41">
        <f t="shared" si="339"/>
        <v>3691510.8</v>
      </c>
      <c r="AJ271" s="41">
        <f t="shared" si="339"/>
        <v>2145685.7599999998</v>
      </c>
      <c r="AK271" s="41">
        <f t="shared" si="339"/>
        <v>2183556.54</v>
      </c>
      <c r="AL271" s="41">
        <f t="shared" si="339"/>
        <v>1544798.52</v>
      </c>
      <c r="AM271" s="41">
        <f t="shared" si="339"/>
        <v>3764072.12</v>
      </c>
      <c r="AN271" s="41">
        <f t="shared" si="339"/>
        <v>1455978.7</v>
      </c>
      <c r="AO271" s="41">
        <f t="shared" si="339"/>
        <v>32727914.080000002</v>
      </c>
      <c r="AP271" s="41">
        <f t="shared" si="339"/>
        <v>299512656.63</v>
      </c>
      <c r="AQ271" s="41">
        <f t="shared" si="339"/>
        <v>1251854.7199999997</v>
      </c>
      <c r="AR271" s="41">
        <f t="shared" si="339"/>
        <v>381648345.64999998</v>
      </c>
      <c r="AS271" s="41">
        <f t="shared" si="339"/>
        <v>27695980.029999997</v>
      </c>
      <c r="AT271" s="41">
        <f t="shared" si="339"/>
        <v>13139973.870000001</v>
      </c>
      <c r="AU271" s="41">
        <f t="shared" si="339"/>
        <v>2447016.9899999998</v>
      </c>
      <c r="AV271" s="41">
        <f t="shared" si="339"/>
        <v>3331204.6199999996</v>
      </c>
      <c r="AW271" s="41">
        <f t="shared" si="339"/>
        <v>2711618.7399999998</v>
      </c>
      <c r="AX271" s="41">
        <f t="shared" si="339"/>
        <v>624163.5</v>
      </c>
      <c r="AY271" s="41">
        <f t="shared" si="339"/>
        <v>3469355.32</v>
      </c>
      <c r="AZ271" s="41">
        <f t="shared" si="339"/>
        <v>98952507.670000002</v>
      </c>
      <c r="BA271" s="41">
        <f t="shared" si="339"/>
        <v>70606913.439999998</v>
      </c>
      <c r="BB271" s="41">
        <f t="shared" si="339"/>
        <v>68319767.190000013</v>
      </c>
      <c r="BC271" s="41">
        <f t="shared" si="339"/>
        <v>205447252.34</v>
      </c>
      <c r="BD271" s="41">
        <f t="shared" si="339"/>
        <v>32330956.029999997</v>
      </c>
      <c r="BE271" s="41">
        <f t="shared" si="339"/>
        <v>9984366.4300000016</v>
      </c>
      <c r="BF271" s="41">
        <f t="shared" si="339"/>
        <v>166907575.63999999</v>
      </c>
      <c r="BG271" s="41">
        <f t="shared" si="339"/>
        <v>9315922.0800000001</v>
      </c>
      <c r="BH271" s="41">
        <f t="shared" si="339"/>
        <v>5058733.3199999994</v>
      </c>
      <c r="BI271" s="41">
        <f t="shared" si="339"/>
        <v>3059497.66</v>
      </c>
      <c r="BJ271" s="41">
        <f t="shared" si="339"/>
        <v>41488022</v>
      </c>
      <c r="BK271" s="41">
        <f t="shared" si="339"/>
        <v>197639806.97999999</v>
      </c>
      <c r="BL271" s="41">
        <f t="shared" si="339"/>
        <v>2900335.9</v>
      </c>
      <c r="BM271" s="41">
        <f t="shared" si="339"/>
        <v>2974112.3200000003</v>
      </c>
      <c r="BN271" s="41">
        <f t="shared" si="339"/>
        <v>24872021.530000001</v>
      </c>
      <c r="BO271" s="41">
        <f t="shared" ref="BO271:DZ271" si="340">BO268-BO269-BO270</f>
        <v>9696174.8100000005</v>
      </c>
      <c r="BP271" s="41">
        <f t="shared" si="340"/>
        <v>1577899.5100000002</v>
      </c>
      <c r="BQ271" s="41">
        <f t="shared" si="340"/>
        <v>32664806.49000001</v>
      </c>
      <c r="BR271" s="41">
        <f t="shared" si="340"/>
        <v>38552883.520000003</v>
      </c>
      <c r="BS271" s="41">
        <f t="shared" si="340"/>
        <v>10666154.27</v>
      </c>
      <c r="BT271" s="41">
        <f t="shared" si="340"/>
        <v>3206146.0599999996</v>
      </c>
      <c r="BU271" s="41">
        <f t="shared" si="340"/>
        <v>3028507.0799999996</v>
      </c>
      <c r="BV271" s="41">
        <f t="shared" si="340"/>
        <v>3513490.91</v>
      </c>
      <c r="BW271" s="41">
        <f t="shared" si="340"/>
        <v>7758192.2499999991</v>
      </c>
      <c r="BX271" s="41">
        <f t="shared" si="340"/>
        <v>696432.02999999991</v>
      </c>
      <c r="BY271" s="41">
        <f t="shared" si="340"/>
        <v>2864531.94</v>
      </c>
      <c r="BZ271" s="41">
        <f t="shared" si="340"/>
        <v>1991441.0199999998</v>
      </c>
      <c r="CA271" s="41">
        <f t="shared" si="340"/>
        <v>185033</v>
      </c>
      <c r="CB271" s="41">
        <f t="shared" si="340"/>
        <v>437597269.61000001</v>
      </c>
      <c r="CC271" s="41">
        <f t="shared" si="340"/>
        <v>2035486.83</v>
      </c>
      <c r="CD271" s="41">
        <f t="shared" si="340"/>
        <v>634777.78999999992</v>
      </c>
      <c r="CE271" s="41">
        <f t="shared" si="340"/>
        <v>1462989.97</v>
      </c>
      <c r="CF271" s="41">
        <f t="shared" si="340"/>
        <v>1137408.94</v>
      </c>
      <c r="CG271" s="41">
        <f t="shared" si="340"/>
        <v>2229546.5400000005</v>
      </c>
      <c r="CH271" s="41">
        <f t="shared" si="340"/>
        <v>1469240.63</v>
      </c>
      <c r="CI271" s="41">
        <f t="shared" si="340"/>
        <v>3173369.7600000002</v>
      </c>
      <c r="CJ271" s="41">
        <f t="shared" si="340"/>
        <v>3862331.5799999996</v>
      </c>
      <c r="CK271" s="41">
        <f t="shared" si="340"/>
        <v>42456975.509999998</v>
      </c>
      <c r="CL271" s="41">
        <f t="shared" si="340"/>
        <v>11193848.559999999</v>
      </c>
      <c r="CM271" s="41">
        <f t="shared" si="340"/>
        <v>8088749.5800000001</v>
      </c>
      <c r="CN271" s="41">
        <f t="shared" si="340"/>
        <v>166137304.28</v>
      </c>
      <c r="CO271" s="41">
        <f t="shared" si="340"/>
        <v>77590187.730000004</v>
      </c>
      <c r="CP271" s="41">
        <f t="shared" si="340"/>
        <v>710368.42999999912</v>
      </c>
      <c r="CQ271" s="41">
        <f t="shared" si="340"/>
        <v>7992500.3000000007</v>
      </c>
      <c r="CR271" s="41">
        <f t="shared" si="340"/>
        <v>2625267.4300000002</v>
      </c>
      <c r="CS271" s="41">
        <f t="shared" si="340"/>
        <v>2772362.47</v>
      </c>
      <c r="CT271" s="41">
        <f t="shared" si="340"/>
        <v>1571406.1900000002</v>
      </c>
      <c r="CU271" s="41">
        <f t="shared" si="340"/>
        <v>3516340.6700000004</v>
      </c>
      <c r="CV271" s="41">
        <f t="shared" si="340"/>
        <v>656141.59</v>
      </c>
      <c r="CW271" s="41">
        <f t="shared" si="340"/>
        <v>1516350.5199999998</v>
      </c>
      <c r="CX271" s="41">
        <f t="shared" si="340"/>
        <v>3125703.58</v>
      </c>
      <c r="CY271" s="41">
        <f t="shared" si="340"/>
        <v>731247.99</v>
      </c>
      <c r="CZ271" s="41">
        <f t="shared" si="340"/>
        <v>12971406.879999999</v>
      </c>
      <c r="DA271" s="41">
        <f t="shared" si="340"/>
        <v>1633519.2100000002</v>
      </c>
      <c r="DB271" s="41">
        <f t="shared" si="340"/>
        <v>2966784.1799999997</v>
      </c>
      <c r="DC271" s="41">
        <f t="shared" si="340"/>
        <v>1243884.9299999997</v>
      </c>
      <c r="DD271" s="41">
        <f t="shared" si="340"/>
        <v>1314082.25</v>
      </c>
      <c r="DE271" s="41">
        <f t="shared" si="340"/>
        <v>1520625.98</v>
      </c>
      <c r="DF271" s="41">
        <f t="shared" si="340"/>
        <v>142095962.35999998</v>
      </c>
      <c r="DG271" s="41">
        <f t="shared" si="340"/>
        <v>590813.21000000008</v>
      </c>
      <c r="DH271" s="41">
        <f t="shared" si="340"/>
        <v>9245115.3900000006</v>
      </c>
      <c r="DI271" s="41">
        <f t="shared" si="340"/>
        <v>12383437.720000001</v>
      </c>
      <c r="DJ271" s="41">
        <f t="shared" si="340"/>
        <v>5382814.8900000006</v>
      </c>
      <c r="DK271" s="41">
        <f t="shared" si="340"/>
        <v>4069189.94</v>
      </c>
      <c r="DL271" s="41">
        <f t="shared" si="340"/>
        <v>40150443.729999997</v>
      </c>
      <c r="DM271" s="41">
        <f t="shared" si="340"/>
        <v>2884873.1500000004</v>
      </c>
      <c r="DN271" s="41">
        <f t="shared" si="340"/>
        <v>6460544.5899999989</v>
      </c>
      <c r="DO271" s="41">
        <f t="shared" si="340"/>
        <v>22304764.52</v>
      </c>
      <c r="DP271" s="41">
        <f t="shared" si="340"/>
        <v>2440894.89</v>
      </c>
      <c r="DQ271" s="41">
        <f t="shared" si="340"/>
        <v>598633.3600000001</v>
      </c>
      <c r="DR271" s="41">
        <f t="shared" si="340"/>
        <v>12100713.890000001</v>
      </c>
      <c r="DS271" s="41">
        <f t="shared" si="340"/>
        <v>6899051.5700000003</v>
      </c>
      <c r="DT271" s="41">
        <f t="shared" si="340"/>
        <v>2421559.5299999998</v>
      </c>
      <c r="DU271" s="41">
        <f t="shared" si="340"/>
        <v>3437012.1700000004</v>
      </c>
      <c r="DV271" s="41">
        <f t="shared" si="340"/>
        <v>2816556.79</v>
      </c>
      <c r="DW271" s="41">
        <f t="shared" si="340"/>
        <v>3520492.29</v>
      </c>
      <c r="DX271" s="41">
        <f t="shared" si="340"/>
        <v>1652824.43</v>
      </c>
      <c r="DY271" s="41">
        <f t="shared" si="340"/>
        <v>2685160.13</v>
      </c>
      <c r="DZ271" s="41">
        <f t="shared" si="340"/>
        <v>5681160.6799999997</v>
      </c>
      <c r="EA271" s="41">
        <f t="shared" ref="EA271:FX271" si="341">EA268-EA269-EA270</f>
        <v>2008132.6799999997</v>
      </c>
      <c r="EB271" s="41">
        <f t="shared" si="341"/>
        <v>3601793.05</v>
      </c>
      <c r="EC271" s="41">
        <f t="shared" si="341"/>
        <v>2601586.77</v>
      </c>
      <c r="ED271" s="41">
        <f t="shared" si="341"/>
        <v>5246174.3599999994</v>
      </c>
      <c r="EE271" s="41">
        <f t="shared" si="341"/>
        <v>2322491.7699999996</v>
      </c>
      <c r="EF271" s="41">
        <f t="shared" si="341"/>
        <v>12251212.65</v>
      </c>
      <c r="EG271" s="41">
        <f t="shared" si="341"/>
        <v>2624525.0499999998</v>
      </c>
      <c r="EH271" s="41">
        <f t="shared" si="341"/>
        <v>2670978.2800000003</v>
      </c>
      <c r="EI271" s="41">
        <f t="shared" si="341"/>
        <v>122321944.84999999</v>
      </c>
      <c r="EJ271" s="41">
        <f t="shared" si="341"/>
        <v>66607914.189999998</v>
      </c>
      <c r="EK271" s="41">
        <f t="shared" si="341"/>
        <v>3313320.9699999997</v>
      </c>
      <c r="EL271" s="41">
        <f t="shared" si="341"/>
        <v>4033541.51</v>
      </c>
      <c r="EM271" s="41">
        <f t="shared" si="341"/>
        <v>2905266.7499999995</v>
      </c>
      <c r="EN271" s="41">
        <f t="shared" si="341"/>
        <v>8721030.5299999993</v>
      </c>
      <c r="EO271" s="41">
        <f t="shared" si="341"/>
        <v>2792524.57</v>
      </c>
      <c r="EP271" s="41">
        <f t="shared" si="341"/>
        <v>1893124.69</v>
      </c>
      <c r="EQ271" s="41">
        <f t="shared" si="341"/>
        <v>15516738.069999998</v>
      </c>
      <c r="ER271" s="41">
        <f t="shared" si="341"/>
        <v>2079178.5199999998</v>
      </c>
      <c r="ES271" s="41">
        <f t="shared" si="341"/>
        <v>1842797.3199999998</v>
      </c>
      <c r="ET271" s="41">
        <f t="shared" si="341"/>
        <v>2903536.67</v>
      </c>
      <c r="EU271" s="41">
        <f t="shared" si="341"/>
        <v>5598459.5800000001</v>
      </c>
      <c r="EV271" s="41">
        <f t="shared" si="341"/>
        <v>995661.39999999991</v>
      </c>
      <c r="EW271" s="41">
        <f t="shared" si="341"/>
        <v>5848829.4299999997</v>
      </c>
      <c r="EX271" s="41">
        <f t="shared" si="341"/>
        <v>3073324.94</v>
      </c>
      <c r="EY271" s="41">
        <f t="shared" si="341"/>
        <v>6332024.1999999993</v>
      </c>
      <c r="EZ271" s="41">
        <f t="shared" si="341"/>
        <v>1685721.5700000003</v>
      </c>
      <c r="FA271" s="41">
        <f t="shared" si="341"/>
        <v>7950948.0599999996</v>
      </c>
      <c r="FB271" s="41">
        <f t="shared" si="341"/>
        <v>0</v>
      </c>
      <c r="FC271" s="41">
        <f t="shared" si="341"/>
        <v>12775771.410000004</v>
      </c>
      <c r="FD271" s="41">
        <f t="shared" si="341"/>
        <v>3125343.0299999993</v>
      </c>
      <c r="FE271" s="41">
        <f t="shared" si="341"/>
        <v>1331494.6100000001</v>
      </c>
      <c r="FF271" s="41">
        <f t="shared" si="341"/>
        <v>2587420.9699999997</v>
      </c>
      <c r="FG271" s="41">
        <f t="shared" si="341"/>
        <v>1803732.68</v>
      </c>
      <c r="FH271" s="41">
        <f t="shared" si="341"/>
        <v>686074.63000000012</v>
      </c>
      <c r="FI271" s="41">
        <f t="shared" si="341"/>
        <v>8166196.2299999986</v>
      </c>
      <c r="FJ271" s="41">
        <f t="shared" si="341"/>
        <v>4501330.1900000013</v>
      </c>
      <c r="FK271" s="41">
        <f t="shared" si="341"/>
        <v>6234683.6099999985</v>
      </c>
      <c r="FL271" s="41">
        <f t="shared" si="341"/>
        <v>21904932.52</v>
      </c>
      <c r="FM271" s="41">
        <f t="shared" si="341"/>
        <v>21388995.189999994</v>
      </c>
      <c r="FN271" s="41">
        <f t="shared" si="341"/>
        <v>139284296.89000002</v>
      </c>
      <c r="FO271" s="41">
        <f t="shared" si="341"/>
        <v>962.2800000004936</v>
      </c>
      <c r="FP271" s="41">
        <f t="shared" si="341"/>
        <v>829646.7300000008</v>
      </c>
      <c r="FQ271" s="41">
        <f t="shared" si="341"/>
        <v>5464472.0000000009</v>
      </c>
      <c r="FR271" s="41">
        <f t="shared" si="341"/>
        <v>1375724.68</v>
      </c>
      <c r="FS271" s="41">
        <f t="shared" si="341"/>
        <v>26.679999999643769</v>
      </c>
      <c r="FT271" s="41">
        <f t="shared" si="341"/>
        <v>236.97000000008848</v>
      </c>
      <c r="FU271" s="41">
        <f t="shared" si="341"/>
        <v>6395786.4499999993</v>
      </c>
      <c r="FV271" s="41">
        <f t="shared" si="341"/>
        <v>5415593.7299999995</v>
      </c>
      <c r="FW271" s="41">
        <f t="shared" si="341"/>
        <v>2522172.9</v>
      </c>
      <c r="FX271" s="41">
        <f t="shared" si="341"/>
        <v>823234.62</v>
      </c>
      <c r="FY271" s="41"/>
      <c r="FZ271" s="116">
        <f>SUM(C271:FX271)</f>
        <v>5201199115.7399998</v>
      </c>
      <c r="GA271" s="102"/>
      <c r="GB271" s="102"/>
      <c r="GC271" s="6"/>
      <c r="GD271" s="55"/>
      <c r="GE271" s="102"/>
    </row>
    <row r="272" spans="1:187" x14ac:dyDescent="0.2">
      <c r="A272" s="6"/>
      <c r="B272" s="13" t="s">
        <v>830</v>
      </c>
      <c r="C272" s="100">
        <f>C269+C270</f>
        <v>22576771.260000002</v>
      </c>
      <c r="D272" s="100">
        <f t="shared" ref="D272:BO272" si="342">D269+D270</f>
        <v>87973200.370000005</v>
      </c>
      <c r="E272" s="100">
        <f t="shared" si="342"/>
        <v>22913419.5</v>
      </c>
      <c r="F272" s="100">
        <f t="shared" si="342"/>
        <v>47750342.730000004</v>
      </c>
      <c r="G272" s="100">
        <f t="shared" si="342"/>
        <v>5613321.0200000005</v>
      </c>
      <c r="H272" s="100">
        <f t="shared" si="342"/>
        <v>3073879.2300000004</v>
      </c>
      <c r="I272" s="100">
        <f t="shared" si="342"/>
        <v>24387805.530000001</v>
      </c>
      <c r="J272" s="100">
        <f t="shared" si="342"/>
        <v>4281148.25</v>
      </c>
      <c r="K272" s="100">
        <f t="shared" si="342"/>
        <v>1248442.96</v>
      </c>
      <c r="L272" s="100">
        <f t="shared" si="342"/>
        <v>14785429.439999999</v>
      </c>
      <c r="M272" s="100">
        <f t="shared" si="342"/>
        <v>5269138.05</v>
      </c>
      <c r="N272" s="100">
        <f t="shared" si="342"/>
        <v>142240817.91</v>
      </c>
      <c r="O272" s="100">
        <f t="shared" si="342"/>
        <v>53370036.809999995</v>
      </c>
      <c r="P272" s="100">
        <f t="shared" si="342"/>
        <v>1333772.3500000001</v>
      </c>
      <c r="Q272" s="100">
        <f t="shared" si="342"/>
        <v>87548354.769999996</v>
      </c>
      <c r="R272" s="100">
        <f t="shared" si="342"/>
        <v>1773686.59</v>
      </c>
      <c r="S272" s="100">
        <f t="shared" si="342"/>
        <v>7318827.4199999999</v>
      </c>
      <c r="T272" s="100">
        <f t="shared" si="342"/>
        <v>598293.77999999991</v>
      </c>
      <c r="U272" s="100">
        <f t="shared" si="342"/>
        <v>393749.74</v>
      </c>
      <c r="V272" s="100">
        <f t="shared" si="342"/>
        <v>900502.24</v>
      </c>
      <c r="W272" s="100">
        <f t="shared" si="342"/>
        <v>225822.32</v>
      </c>
      <c r="X272" s="100">
        <f t="shared" si="342"/>
        <v>179457.63</v>
      </c>
      <c r="Y272" s="100">
        <f t="shared" si="342"/>
        <v>1385049.45</v>
      </c>
      <c r="Z272" s="100">
        <f t="shared" si="342"/>
        <v>466045.67</v>
      </c>
      <c r="AA272" s="100">
        <f t="shared" si="342"/>
        <v>109683435.21000001</v>
      </c>
      <c r="AB272" s="100">
        <f t="shared" si="342"/>
        <v>194522173.03</v>
      </c>
      <c r="AC272" s="100">
        <f t="shared" si="342"/>
        <v>3998036.04</v>
      </c>
      <c r="AD272" s="100">
        <f t="shared" si="342"/>
        <v>4511728.3199999994</v>
      </c>
      <c r="AE272" s="100">
        <f t="shared" si="342"/>
        <v>382291.88</v>
      </c>
      <c r="AF272" s="100">
        <f t="shared" si="342"/>
        <v>628739.05999999994</v>
      </c>
      <c r="AG272" s="100">
        <f t="shared" si="342"/>
        <v>4888082.34</v>
      </c>
      <c r="AH272" s="100">
        <f t="shared" si="342"/>
        <v>698160.77</v>
      </c>
      <c r="AI272" s="100">
        <f t="shared" si="342"/>
        <v>288099.46000000002</v>
      </c>
      <c r="AJ272" s="100">
        <f t="shared" si="342"/>
        <v>654212.49</v>
      </c>
      <c r="AK272" s="100">
        <f t="shared" si="342"/>
        <v>954003.8899999999</v>
      </c>
      <c r="AL272" s="100">
        <f t="shared" si="342"/>
        <v>1954922.98</v>
      </c>
      <c r="AM272" s="100">
        <f t="shared" si="342"/>
        <v>885404.88</v>
      </c>
      <c r="AN272" s="100">
        <f t="shared" si="342"/>
        <v>2782109.8499999996</v>
      </c>
      <c r="AO272" s="100">
        <f t="shared" si="342"/>
        <v>10003430.91</v>
      </c>
      <c r="AP272" s="100">
        <f t="shared" si="342"/>
        <v>557630274.00999999</v>
      </c>
      <c r="AQ272" s="100">
        <f t="shared" si="342"/>
        <v>2059430.35</v>
      </c>
      <c r="AR272" s="100">
        <f t="shared" si="342"/>
        <v>201335273.5</v>
      </c>
      <c r="AS272" s="100">
        <f t="shared" si="342"/>
        <v>38826802.969999999</v>
      </c>
      <c r="AT272" s="100">
        <f t="shared" si="342"/>
        <v>7725400.6099999994</v>
      </c>
      <c r="AU272" s="100">
        <f t="shared" si="342"/>
        <v>1025350.9500000001</v>
      </c>
      <c r="AV272" s="100">
        <f t="shared" si="342"/>
        <v>646833.64</v>
      </c>
      <c r="AW272" s="100">
        <f t="shared" si="342"/>
        <v>611214.53</v>
      </c>
      <c r="AX272" s="100">
        <f t="shared" si="342"/>
        <v>367796.25</v>
      </c>
      <c r="AY272" s="100">
        <f t="shared" si="342"/>
        <v>1320147.3599999999</v>
      </c>
      <c r="AZ272" s="100">
        <f t="shared" si="342"/>
        <v>12213378.359999999</v>
      </c>
      <c r="BA272" s="100">
        <f t="shared" si="342"/>
        <v>10826364.41</v>
      </c>
      <c r="BB272" s="100">
        <f t="shared" si="342"/>
        <v>3785011.4</v>
      </c>
      <c r="BC272" s="100">
        <f t="shared" si="342"/>
        <v>69792268.840000004</v>
      </c>
      <c r="BD272" s="100">
        <f t="shared" si="342"/>
        <v>12558509.359999999</v>
      </c>
      <c r="BE272" s="100">
        <f t="shared" si="342"/>
        <v>3320296.29</v>
      </c>
      <c r="BF272" s="100">
        <f t="shared" si="342"/>
        <v>55014907.870000005</v>
      </c>
      <c r="BG272" s="100">
        <f t="shared" si="342"/>
        <v>1119966.3900000001</v>
      </c>
      <c r="BH272" s="100">
        <f t="shared" si="342"/>
        <v>1188832.74</v>
      </c>
      <c r="BI272" s="100">
        <f t="shared" si="342"/>
        <v>345017.82</v>
      </c>
      <c r="BJ272" s="100">
        <f t="shared" si="342"/>
        <v>15141736.779999999</v>
      </c>
      <c r="BK272" s="100">
        <f t="shared" si="342"/>
        <v>27655804.16</v>
      </c>
      <c r="BL272" s="100">
        <f t="shared" si="342"/>
        <v>171180.30000000002</v>
      </c>
      <c r="BM272" s="100">
        <f t="shared" si="342"/>
        <v>607345.90999999992</v>
      </c>
      <c r="BN272" s="100">
        <f t="shared" si="342"/>
        <v>7503083.7000000002</v>
      </c>
      <c r="BO272" s="100">
        <f t="shared" si="342"/>
        <v>2714972.87</v>
      </c>
      <c r="BP272" s="100">
        <f t="shared" ref="BP272:EA272" si="343">BP269+BP270</f>
        <v>1511658.13</v>
      </c>
      <c r="BQ272" s="100">
        <f t="shared" si="343"/>
        <v>26598413.07</v>
      </c>
      <c r="BR272" s="100">
        <f t="shared" si="343"/>
        <v>4073293.52</v>
      </c>
      <c r="BS272" s="100">
        <f t="shared" si="343"/>
        <v>1708682.24</v>
      </c>
      <c r="BT272" s="100">
        <f t="shared" si="343"/>
        <v>1676586.31</v>
      </c>
      <c r="BU272" s="100">
        <f t="shared" si="343"/>
        <v>1775480.1800000002</v>
      </c>
      <c r="BV272" s="100">
        <f t="shared" si="343"/>
        <v>8689621.8200000003</v>
      </c>
      <c r="BW272" s="100">
        <f t="shared" si="343"/>
        <v>10806210.930000002</v>
      </c>
      <c r="BX272" s="100">
        <f t="shared" si="343"/>
        <v>966798.85</v>
      </c>
      <c r="BY272" s="100">
        <f t="shared" si="343"/>
        <v>2495755.6800000002</v>
      </c>
      <c r="BZ272" s="100">
        <f t="shared" si="343"/>
        <v>949406.29999999993</v>
      </c>
      <c r="CA272" s="100">
        <f t="shared" si="343"/>
        <v>2548818.1800000002</v>
      </c>
      <c r="CB272" s="100">
        <f t="shared" si="343"/>
        <v>302514285.49000001</v>
      </c>
      <c r="CC272" s="100">
        <f t="shared" si="343"/>
        <v>579387.79</v>
      </c>
      <c r="CD272" s="100">
        <f t="shared" si="343"/>
        <v>376967.16</v>
      </c>
      <c r="CE272" s="100">
        <f t="shared" si="343"/>
        <v>976011.84</v>
      </c>
      <c r="CF272" s="100">
        <f t="shared" si="343"/>
        <v>772508.48</v>
      </c>
      <c r="CG272" s="100">
        <f t="shared" si="343"/>
        <v>728717.58000000007</v>
      </c>
      <c r="CH272" s="100">
        <f t="shared" si="343"/>
        <v>483060.75</v>
      </c>
      <c r="CI272" s="100">
        <f t="shared" si="343"/>
        <v>3725629.19</v>
      </c>
      <c r="CJ272" s="100">
        <f t="shared" si="343"/>
        <v>5962918.4400000004</v>
      </c>
      <c r="CK272" s="100">
        <f t="shared" si="343"/>
        <v>10389345.199999999</v>
      </c>
      <c r="CL272" s="100">
        <f t="shared" si="343"/>
        <v>2092196.12</v>
      </c>
      <c r="CM272" s="100">
        <f t="shared" si="343"/>
        <v>660347.07999999996</v>
      </c>
      <c r="CN272" s="100">
        <f t="shared" si="343"/>
        <v>109126454.97999999</v>
      </c>
      <c r="CO272" s="100">
        <f t="shared" si="343"/>
        <v>57232108.269999996</v>
      </c>
      <c r="CP272" s="100">
        <f t="shared" si="343"/>
        <v>9771475.5800000001</v>
      </c>
      <c r="CQ272" s="100">
        <f t="shared" si="343"/>
        <v>1797632.58</v>
      </c>
      <c r="CR272" s="100">
        <f t="shared" si="343"/>
        <v>232991.22999999998</v>
      </c>
      <c r="CS272" s="100">
        <f t="shared" si="343"/>
        <v>1302236.24</v>
      </c>
      <c r="CT272" s="100">
        <f t="shared" si="343"/>
        <v>411928.41000000003</v>
      </c>
      <c r="CU272" s="100">
        <f t="shared" si="343"/>
        <v>358135.78</v>
      </c>
      <c r="CV272" s="100">
        <f t="shared" si="343"/>
        <v>222187.07</v>
      </c>
      <c r="CW272" s="100">
        <f t="shared" si="343"/>
        <v>1375203.3</v>
      </c>
      <c r="CX272" s="100">
        <f t="shared" si="343"/>
        <v>1887155.88</v>
      </c>
      <c r="CY272" s="100">
        <f t="shared" si="343"/>
        <v>197204.39</v>
      </c>
      <c r="CZ272" s="100">
        <f t="shared" si="343"/>
        <v>6273463.25</v>
      </c>
      <c r="DA272" s="100">
        <f t="shared" si="343"/>
        <v>1232043.8099999998</v>
      </c>
      <c r="DB272" s="100">
        <f t="shared" si="343"/>
        <v>717312.33</v>
      </c>
      <c r="DC272" s="100">
        <f t="shared" si="343"/>
        <v>1221458.8500000001</v>
      </c>
      <c r="DD272" s="100">
        <f t="shared" si="343"/>
        <v>1253353</v>
      </c>
      <c r="DE272" s="100">
        <f t="shared" si="343"/>
        <v>2921895.07</v>
      </c>
      <c r="DF272" s="100">
        <f t="shared" si="343"/>
        <v>51657214.079999998</v>
      </c>
      <c r="DG272" s="100">
        <f t="shared" si="343"/>
        <v>1074851.8500000001</v>
      </c>
      <c r="DH272" s="100">
        <f t="shared" si="343"/>
        <v>9328938.5199999996</v>
      </c>
      <c r="DI272" s="100">
        <f t="shared" si="343"/>
        <v>12107133.15</v>
      </c>
      <c r="DJ272" s="100">
        <f t="shared" si="343"/>
        <v>1352845.8599999999</v>
      </c>
      <c r="DK272" s="100">
        <f t="shared" si="343"/>
        <v>834019.94</v>
      </c>
      <c r="DL272" s="100">
        <f t="shared" si="343"/>
        <v>13914121.73</v>
      </c>
      <c r="DM272" s="100">
        <f t="shared" si="343"/>
        <v>845788.18</v>
      </c>
      <c r="DN272" s="100">
        <f t="shared" si="343"/>
        <v>7422897.9500000002</v>
      </c>
      <c r="DO272" s="100">
        <f t="shared" si="343"/>
        <v>8303958.46</v>
      </c>
      <c r="DP272" s="100">
        <f t="shared" si="343"/>
        <v>573926.5199999999</v>
      </c>
      <c r="DQ272" s="100">
        <f t="shared" si="343"/>
        <v>6115208.71</v>
      </c>
      <c r="DR272" s="100">
        <f t="shared" si="343"/>
        <v>2161987.54</v>
      </c>
      <c r="DS272" s="100">
        <f t="shared" si="343"/>
        <v>1181265.17</v>
      </c>
      <c r="DT272" s="100">
        <f t="shared" si="343"/>
        <v>274545.34999999998</v>
      </c>
      <c r="DU272" s="100">
        <f t="shared" si="343"/>
        <v>802664.07</v>
      </c>
      <c r="DV272" s="100">
        <f t="shared" si="343"/>
        <v>245490.21</v>
      </c>
      <c r="DW272" s="100">
        <f t="shared" si="343"/>
        <v>500453.04</v>
      </c>
      <c r="DX272" s="100">
        <f t="shared" si="343"/>
        <v>1287664.55</v>
      </c>
      <c r="DY272" s="100">
        <f t="shared" si="343"/>
        <v>1551230.6400000001</v>
      </c>
      <c r="DZ272" s="100">
        <f t="shared" si="343"/>
        <v>3062418.0700000003</v>
      </c>
      <c r="EA272" s="100">
        <f t="shared" si="343"/>
        <v>4620496.59</v>
      </c>
      <c r="EB272" s="100">
        <f t="shared" ref="EB272:FX272" si="344">EB269+EB270</f>
        <v>2366008.21</v>
      </c>
      <c r="EC272" s="100">
        <f t="shared" si="344"/>
        <v>1001060.5700000001</v>
      </c>
      <c r="ED272" s="100">
        <f t="shared" si="344"/>
        <v>14630445.140000001</v>
      </c>
      <c r="EE272" s="100">
        <f t="shared" si="344"/>
        <v>506198.11</v>
      </c>
      <c r="EF272" s="100">
        <f t="shared" si="344"/>
        <v>1968786.0699999998</v>
      </c>
      <c r="EG272" s="100">
        <f t="shared" si="344"/>
        <v>737238.91</v>
      </c>
      <c r="EH272" s="100">
        <f t="shared" si="344"/>
        <v>381063.61000000004</v>
      </c>
      <c r="EI272" s="100">
        <f t="shared" si="344"/>
        <v>31410953.460000001</v>
      </c>
      <c r="EJ272" s="100">
        <f t="shared" si="344"/>
        <v>22480121.48</v>
      </c>
      <c r="EK272" s="100">
        <f t="shared" si="344"/>
        <v>3479289.66</v>
      </c>
      <c r="EL272" s="100">
        <f t="shared" si="344"/>
        <v>683622.63</v>
      </c>
      <c r="EM272" s="100">
        <f t="shared" si="344"/>
        <v>1685489.8</v>
      </c>
      <c r="EN272" s="100">
        <f t="shared" si="344"/>
        <v>1836005.45</v>
      </c>
      <c r="EO272" s="100">
        <f t="shared" si="344"/>
        <v>1346275.96</v>
      </c>
      <c r="EP272" s="100">
        <f t="shared" si="344"/>
        <v>2714654.69</v>
      </c>
      <c r="EQ272" s="100">
        <f t="shared" si="344"/>
        <v>9917489.7599999998</v>
      </c>
      <c r="ER272" s="100">
        <f t="shared" si="344"/>
        <v>2021550.94</v>
      </c>
      <c r="ES272" s="100">
        <f t="shared" si="344"/>
        <v>615375.68000000005</v>
      </c>
      <c r="ET272" s="100">
        <f t="shared" si="344"/>
        <v>712690.41</v>
      </c>
      <c r="EU272" s="100">
        <f t="shared" si="344"/>
        <v>1050354.92</v>
      </c>
      <c r="EV272" s="100">
        <f t="shared" si="344"/>
        <v>553924.25</v>
      </c>
      <c r="EW272" s="100">
        <f t="shared" si="344"/>
        <v>5330301.6899999995</v>
      </c>
      <c r="EX272" s="100">
        <f t="shared" si="344"/>
        <v>185197.62</v>
      </c>
      <c r="EY272" s="100">
        <f t="shared" si="344"/>
        <v>1015915.3899999999</v>
      </c>
      <c r="EZ272" s="100">
        <f t="shared" si="344"/>
        <v>681285.79999999993</v>
      </c>
      <c r="FA272" s="100">
        <f t="shared" si="344"/>
        <v>25312340.02</v>
      </c>
      <c r="FB272" s="100">
        <f t="shared" si="344"/>
        <v>4183427.61</v>
      </c>
      <c r="FC272" s="100">
        <f t="shared" si="344"/>
        <v>7587125.5099999998</v>
      </c>
      <c r="FD272" s="100">
        <f t="shared" si="344"/>
        <v>1145762.3199999998</v>
      </c>
      <c r="FE272" s="100">
        <f t="shared" si="344"/>
        <v>541255.99</v>
      </c>
      <c r="FF272" s="100">
        <f t="shared" si="344"/>
        <v>574841.39</v>
      </c>
      <c r="FG272" s="100">
        <f t="shared" si="344"/>
        <v>381053.5</v>
      </c>
      <c r="FH272" s="100">
        <f t="shared" si="344"/>
        <v>1013793.9199999999</v>
      </c>
      <c r="FI272" s="100">
        <f t="shared" si="344"/>
        <v>9175704.0099999998</v>
      </c>
      <c r="FJ272" s="100">
        <f t="shared" si="344"/>
        <v>13178301.59</v>
      </c>
      <c r="FK272" s="100">
        <f t="shared" si="344"/>
        <v>16299092.969999999</v>
      </c>
      <c r="FL272" s="100">
        <f t="shared" si="344"/>
        <v>39913168.810000002</v>
      </c>
      <c r="FM272" s="100">
        <f t="shared" si="344"/>
        <v>12391079.969999999</v>
      </c>
      <c r="FN272" s="100">
        <f t="shared" si="344"/>
        <v>60898383.359999999</v>
      </c>
      <c r="FO272" s="100">
        <f t="shared" si="344"/>
        <v>10694893.869999999</v>
      </c>
      <c r="FP272" s="100">
        <f t="shared" si="344"/>
        <v>20662013.059999999</v>
      </c>
      <c r="FQ272" s="100">
        <f t="shared" si="344"/>
        <v>3572242.39</v>
      </c>
      <c r="FR272" s="100">
        <f t="shared" si="344"/>
        <v>1353420.5999999999</v>
      </c>
      <c r="FS272" s="100">
        <f t="shared" si="344"/>
        <v>3029347.68</v>
      </c>
      <c r="FT272" s="100">
        <f t="shared" si="344"/>
        <v>1441293.58</v>
      </c>
      <c r="FU272" s="100">
        <f t="shared" si="344"/>
        <v>2266311.4899999998</v>
      </c>
      <c r="FV272" s="100">
        <f t="shared" si="344"/>
        <v>1655039.9400000002</v>
      </c>
      <c r="FW272" s="100">
        <f t="shared" si="344"/>
        <v>437153.94999999995</v>
      </c>
      <c r="FX272" s="100">
        <f t="shared" si="344"/>
        <v>393450.31999999995</v>
      </c>
      <c r="FY272" s="41"/>
      <c r="FZ272" s="116"/>
      <c r="GA272" s="55"/>
      <c r="GB272" s="55"/>
      <c r="GC272" s="9"/>
      <c r="GD272" s="9"/>
      <c r="GE272" s="6"/>
    </row>
    <row r="273" spans="1:187" x14ac:dyDescent="0.2">
      <c r="A273" s="8" t="s">
        <v>831</v>
      </c>
      <c r="B273" s="13" t="s">
        <v>832</v>
      </c>
      <c r="C273" s="41">
        <f t="shared" ref="C273:BN273" si="345">ROUND(C264*C43,2)</f>
        <v>0</v>
      </c>
      <c r="D273" s="41">
        <f t="shared" si="345"/>
        <v>0</v>
      </c>
      <c r="E273" s="41">
        <f t="shared" si="345"/>
        <v>0</v>
      </c>
      <c r="F273" s="41">
        <f t="shared" si="345"/>
        <v>0</v>
      </c>
      <c r="G273" s="41">
        <f t="shared" si="345"/>
        <v>0</v>
      </c>
      <c r="H273" s="41">
        <f t="shared" si="345"/>
        <v>0</v>
      </c>
      <c r="I273" s="41">
        <f t="shared" si="345"/>
        <v>0</v>
      </c>
      <c r="J273" s="41">
        <f t="shared" si="345"/>
        <v>0</v>
      </c>
      <c r="K273" s="41">
        <f t="shared" si="345"/>
        <v>0</v>
      </c>
      <c r="L273" s="41">
        <f t="shared" si="345"/>
        <v>0</v>
      </c>
      <c r="M273" s="41">
        <f t="shared" si="345"/>
        <v>0</v>
      </c>
      <c r="N273" s="41">
        <f t="shared" si="345"/>
        <v>0</v>
      </c>
      <c r="O273" s="41">
        <f t="shared" si="345"/>
        <v>0</v>
      </c>
      <c r="P273" s="41">
        <f t="shared" si="345"/>
        <v>0</v>
      </c>
      <c r="Q273" s="41">
        <f t="shared" si="345"/>
        <v>0</v>
      </c>
      <c r="R273" s="41">
        <f t="shared" si="345"/>
        <v>0</v>
      </c>
      <c r="S273" s="41">
        <f t="shared" si="345"/>
        <v>0</v>
      </c>
      <c r="T273" s="41">
        <f t="shared" si="345"/>
        <v>0</v>
      </c>
      <c r="U273" s="41">
        <f t="shared" si="345"/>
        <v>0</v>
      </c>
      <c r="V273" s="41">
        <f t="shared" si="345"/>
        <v>0</v>
      </c>
      <c r="W273" s="41">
        <f t="shared" si="345"/>
        <v>0</v>
      </c>
      <c r="X273" s="41">
        <f t="shared" si="345"/>
        <v>0</v>
      </c>
      <c r="Y273" s="41">
        <f t="shared" si="345"/>
        <v>0</v>
      </c>
      <c r="Z273" s="41">
        <f t="shared" si="345"/>
        <v>0</v>
      </c>
      <c r="AA273" s="41">
        <f t="shared" si="345"/>
        <v>0</v>
      </c>
      <c r="AB273" s="41">
        <f t="shared" si="345"/>
        <v>0</v>
      </c>
      <c r="AC273" s="41">
        <f t="shared" si="345"/>
        <v>0</v>
      </c>
      <c r="AD273" s="41">
        <f t="shared" si="345"/>
        <v>0</v>
      </c>
      <c r="AE273" s="41">
        <f t="shared" si="345"/>
        <v>0</v>
      </c>
      <c r="AF273" s="41">
        <f t="shared" si="345"/>
        <v>0</v>
      </c>
      <c r="AG273" s="41">
        <f t="shared" si="345"/>
        <v>0</v>
      </c>
      <c r="AH273" s="41">
        <f t="shared" si="345"/>
        <v>0</v>
      </c>
      <c r="AI273" s="41">
        <f t="shared" si="345"/>
        <v>0</v>
      </c>
      <c r="AJ273" s="41">
        <f t="shared" si="345"/>
        <v>0</v>
      </c>
      <c r="AK273" s="41">
        <f t="shared" si="345"/>
        <v>0</v>
      </c>
      <c r="AL273" s="41">
        <f t="shared" si="345"/>
        <v>0</v>
      </c>
      <c r="AM273" s="41">
        <f t="shared" si="345"/>
        <v>0</v>
      </c>
      <c r="AN273" s="41">
        <f t="shared" si="345"/>
        <v>0</v>
      </c>
      <c r="AO273" s="41">
        <f t="shared" si="345"/>
        <v>0</v>
      </c>
      <c r="AP273" s="41">
        <f t="shared" si="345"/>
        <v>0</v>
      </c>
      <c r="AQ273" s="41">
        <f t="shared" si="345"/>
        <v>0</v>
      </c>
      <c r="AR273" s="41">
        <f t="shared" si="345"/>
        <v>0</v>
      </c>
      <c r="AS273" s="41">
        <f t="shared" si="345"/>
        <v>0</v>
      </c>
      <c r="AT273" s="41">
        <f t="shared" si="345"/>
        <v>0</v>
      </c>
      <c r="AU273" s="41">
        <f t="shared" si="345"/>
        <v>0</v>
      </c>
      <c r="AV273" s="41">
        <f t="shared" si="345"/>
        <v>0</v>
      </c>
      <c r="AW273" s="41">
        <f t="shared" si="345"/>
        <v>0</v>
      </c>
      <c r="AX273" s="41">
        <f t="shared" si="345"/>
        <v>0</v>
      </c>
      <c r="AY273" s="41">
        <f t="shared" si="345"/>
        <v>0</v>
      </c>
      <c r="AZ273" s="41">
        <f t="shared" si="345"/>
        <v>0</v>
      </c>
      <c r="BA273" s="41">
        <f t="shared" si="345"/>
        <v>0</v>
      </c>
      <c r="BB273" s="41">
        <f t="shared" si="345"/>
        <v>0</v>
      </c>
      <c r="BC273" s="41">
        <f t="shared" si="345"/>
        <v>0</v>
      </c>
      <c r="BD273" s="41">
        <f t="shared" si="345"/>
        <v>0</v>
      </c>
      <c r="BE273" s="41">
        <f t="shared" si="345"/>
        <v>0</v>
      </c>
      <c r="BF273" s="41">
        <f t="shared" si="345"/>
        <v>0</v>
      </c>
      <c r="BG273" s="41">
        <f t="shared" si="345"/>
        <v>0</v>
      </c>
      <c r="BH273" s="41">
        <f t="shared" si="345"/>
        <v>0</v>
      </c>
      <c r="BI273" s="41">
        <f t="shared" si="345"/>
        <v>0</v>
      </c>
      <c r="BJ273" s="41">
        <f t="shared" si="345"/>
        <v>0</v>
      </c>
      <c r="BK273" s="41">
        <f t="shared" si="345"/>
        <v>0</v>
      </c>
      <c r="BL273" s="41">
        <f t="shared" si="345"/>
        <v>0</v>
      </c>
      <c r="BM273" s="41">
        <f t="shared" si="345"/>
        <v>0</v>
      </c>
      <c r="BN273" s="41">
        <f t="shared" si="345"/>
        <v>0</v>
      </c>
      <c r="BO273" s="41">
        <f t="shared" ref="BO273:DZ273" si="346">ROUND(BO264*BO43,2)</f>
        <v>0</v>
      </c>
      <c r="BP273" s="41">
        <f t="shared" si="346"/>
        <v>0</v>
      </c>
      <c r="BQ273" s="41">
        <f t="shared" si="346"/>
        <v>0</v>
      </c>
      <c r="BR273" s="41">
        <f t="shared" si="346"/>
        <v>0</v>
      </c>
      <c r="BS273" s="41">
        <f t="shared" si="346"/>
        <v>0</v>
      </c>
      <c r="BT273" s="41">
        <f t="shared" si="346"/>
        <v>0</v>
      </c>
      <c r="BU273" s="41">
        <f t="shared" si="346"/>
        <v>0</v>
      </c>
      <c r="BV273" s="41">
        <f t="shared" si="346"/>
        <v>0</v>
      </c>
      <c r="BW273" s="41">
        <f t="shared" si="346"/>
        <v>0</v>
      </c>
      <c r="BX273" s="41">
        <f t="shared" si="346"/>
        <v>0</v>
      </c>
      <c r="BY273" s="41">
        <f t="shared" si="346"/>
        <v>0</v>
      </c>
      <c r="BZ273" s="41">
        <f t="shared" si="346"/>
        <v>0</v>
      </c>
      <c r="CA273" s="41">
        <f t="shared" si="346"/>
        <v>0</v>
      </c>
      <c r="CB273" s="41">
        <f t="shared" si="346"/>
        <v>0</v>
      </c>
      <c r="CC273" s="41">
        <f t="shared" si="346"/>
        <v>0</v>
      </c>
      <c r="CD273" s="41">
        <f t="shared" si="346"/>
        <v>0</v>
      </c>
      <c r="CE273" s="41">
        <f t="shared" si="346"/>
        <v>0</v>
      </c>
      <c r="CF273" s="41">
        <f t="shared" si="346"/>
        <v>0</v>
      </c>
      <c r="CG273" s="41">
        <f t="shared" si="346"/>
        <v>0</v>
      </c>
      <c r="CH273" s="41">
        <f t="shared" si="346"/>
        <v>0</v>
      </c>
      <c r="CI273" s="41">
        <f t="shared" si="346"/>
        <v>0</v>
      </c>
      <c r="CJ273" s="41">
        <f t="shared" si="346"/>
        <v>0</v>
      </c>
      <c r="CK273" s="41">
        <f t="shared" si="346"/>
        <v>0</v>
      </c>
      <c r="CL273" s="41">
        <f t="shared" si="346"/>
        <v>0</v>
      </c>
      <c r="CM273" s="41">
        <f t="shared" si="346"/>
        <v>0</v>
      </c>
      <c r="CN273" s="41">
        <f t="shared" si="346"/>
        <v>0</v>
      </c>
      <c r="CO273" s="41">
        <f t="shared" si="346"/>
        <v>0</v>
      </c>
      <c r="CP273" s="41">
        <f t="shared" si="346"/>
        <v>0</v>
      </c>
      <c r="CQ273" s="41">
        <f t="shared" si="346"/>
        <v>0</v>
      </c>
      <c r="CR273" s="41">
        <f t="shared" si="346"/>
        <v>0</v>
      </c>
      <c r="CS273" s="41">
        <f t="shared" si="346"/>
        <v>0</v>
      </c>
      <c r="CT273" s="41">
        <f t="shared" si="346"/>
        <v>0</v>
      </c>
      <c r="CU273" s="41">
        <f t="shared" si="346"/>
        <v>0</v>
      </c>
      <c r="CV273" s="41">
        <f t="shared" si="346"/>
        <v>0</v>
      </c>
      <c r="CW273" s="41">
        <f t="shared" si="346"/>
        <v>0</v>
      </c>
      <c r="CX273" s="41">
        <f t="shared" si="346"/>
        <v>0</v>
      </c>
      <c r="CY273" s="41">
        <f t="shared" si="346"/>
        <v>0</v>
      </c>
      <c r="CZ273" s="41">
        <f t="shared" si="346"/>
        <v>0</v>
      </c>
      <c r="DA273" s="41">
        <f t="shared" si="346"/>
        <v>0</v>
      </c>
      <c r="DB273" s="41">
        <f t="shared" si="346"/>
        <v>0</v>
      </c>
      <c r="DC273" s="41">
        <f t="shared" si="346"/>
        <v>0</v>
      </c>
      <c r="DD273" s="41">
        <f t="shared" si="346"/>
        <v>0</v>
      </c>
      <c r="DE273" s="41">
        <f t="shared" si="346"/>
        <v>0</v>
      </c>
      <c r="DF273" s="41">
        <f t="shared" si="346"/>
        <v>0</v>
      </c>
      <c r="DG273" s="41">
        <f t="shared" si="346"/>
        <v>0</v>
      </c>
      <c r="DH273" s="41">
        <f t="shared" si="346"/>
        <v>0</v>
      </c>
      <c r="DI273" s="41">
        <f t="shared" si="346"/>
        <v>0</v>
      </c>
      <c r="DJ273" s="41">
        <f t="shared" si="346"/>
        <v>0</v>
      </c>
      <c r="DK273" s="41">
        <f t="shared" si="346"/>
        <v>0</v>
      </c>
      <c r="DL273" s="41">
        <f t="shared" si="346"/>
        <v>0</v>
      </c>
      <c r="DM273" s="41">
        <f t="shared" si="346"/>
        <v>0</v>
      </c>
      <c r="DN273" s="41">
        <f t="shared" si="346"/>
        <v>0</v>
      </c>
      <c r="DO273" s="41">
        <f t="shared" si="346"/>
        <v>0</v>
      </c>
      <c r="DP273" s="41">
        <f t="shared" si="346"/>
        <v>0</v>
      </c>
      <c r="DQ273" s="41">
        <f t="shared" si="346"/>
        <v>0</v>
      </c>
      <c r="DR273" s="41">
        <f t="shared" si="346"/>
        <v>0</v>
      </c>
      <c r="DS273" s="41">
        <f t="shared" si="346"/>
        <v>0</v>
      </c>
      <c r="DT273" s="41">
        <f t="shared" si="346"/>
        <v>0</v>
      </c>
      <c r="DU273" s="41">
        <f t="shared" si="346"/>
        <v>0</v>
      </c>
      <c r="DV273" s="41">
        <f t="shared" si="346"/>
        <v>0</v>
      </c>
      <c r="DW273" s="41">
        <f t="shared" si="346"/>
        <v>0</v>
      </c>
      <c r="DX273" s="41">
        <f t="shared" si="346"/>
        <v>0</v>
      </c>
      <c r="DY273" s="41">
        <f t="shared" si="346"/>
        <v>0</v>
      </c>
      <c r="DZ273" s="41">
        <f t="shared" si="346"/>
        <v>0</v>
      </c>
      <c r="EA273" s="41">
        <f t="shared" ref="EA273:FX273" si="347">ROUND(EA264*EA43,2)</f>
        <v>0</v>
      </c>
      <c r="EB273" s="41">
        <f t="shared" si="347"/>
        <v>0</v>
      </c>
      <c r="EC273" s="41">
        <f t="shared" si="347"/>
        <v>0</v>
      </c>
      <c r="ED273" s="41">
        <f t="shared" si="347"/>
        <v>0</v>
      </c>
      <c r="EE273" s="41">
        <f t="shared" si="347"/>
        <v>0</v>
      </c>
      <c r="EF273" s="41">
        <f t="shared" si="347"/>
        <v>0</v>
      </c>
      <c r="EG273" s="41">
        <f t="shared" si="347"/>
        <v>0</v>
      </c>
      <c r="EH273" s="41">
        <f t="shared" si="347"/>
        <v>0</v>
      </c>
      <c r="EI273" s="41">
        <f t="shared" si="347"/>
        <v>0</v>
      </c>
      <c r="EJ273" s="41">
        <f t="shared" si="347"/>
        <v>0</v>
      </c>
      <c r="EK273" s="41">
        <f t="shared" si="347"/>
        <v>0</v>
      </c>
      <c r="EL273" s="41">
        <f t="shared" si="347"/>
        <v>0</v>
      </c>
      <c r="EM273" s="41">
        <f t="shared" si="347"/>
        <v>0</v>
      </c>
      <c r="EN273" s="41">
        <f t="shared" si="347"/>
        <v>0</v>
      </c>
      <c r="EO273" s="41">
        <f t="shared" si="347"/>
        <v>0</v>
      </c>
      <c r="EP273" s="41">
        <f t="shared" si="347"/>
        <v>0</v>
      </c>
      <c r="EQ273" s="41">
        <f t="shared" si="347"/>
        <v>0</v>
      </c>
      <c r="ER273" s="41">
        <f t="shared" si="347"/>
        <v>0</v>
      </c>
      <c r="ES273" s="41">
        <f t="shared" si="347"/>
        <v>0</v>
      </c>
      <c r="ET273" s="41">
        <f t="shared" si="347"/>
        <v>0</v>
      </c>
      <c r="EU273" s="41">
        <f t="shared" si="347"/>
        <v>0</v>
      </c>
      <c r="EV273" s="41">
        <f t="shared" si="347"/>
        <v>0</v>
      </c>
      <c r="EW273" s="41">
        <f t="shared" si="347"/>
        <v>0</v>
      </c>
      <c r="EX273" s="41">
        <f t="shared" si="347"/>
        <v>0</v>
      </c>
      <c r="EY273" s="41">
        <f t="shared" si="347"/>
        <v>0</v>
      </c>
      <c r="EZ273" s="41">
        <f t="shared" si="347"/>
        <v>0</v>
      </c>
      <c r="FA273" s="41">
        <f t="shared" si="347"/>
        <v>0</v>
      </c>
      <c r="FB273" s="41">
        <f t="shared" si="347"/>
        <v>151272.12</v>
      </c>
      <c r="FC273" s="41">
        <f t="shared" si="347"/>
        <v>0</v>
      </c>
      <c r="FD273" s="41">
        <f t="shared" si="347"/>
        <v>0</v>
      </c>
      <c r="FE273" s="41">
        <f t="shared" si="347"/>
        <v>0</v>
      </c>
      <c r="FF273" s="41">
        <f t="shared" si="347"/>
        <v>0</v>
      </c>
      <c r="FG273" s="41">
        <f t="shared" si="347"/>
        <v>0</v>
      </c>
      <c r="FH273" s="41">
        <f t="shared" si="347"/>
        <v>0</v>
      </c>
      <c r="FI273" s="41">
        <f t="shared" si="347"/>
        <v>0</v>
      </c>
      <c r="FJ273" s="41">
        <f t="shared" si="347"/>
        <v>0</v>
      </c>
      <c r="FK273" s="41">
        <f t="shared" si="347"/>
        <v>0</v>
      </c>
      <c r="FL273" s="41">
        <f t="shared" si="347"/>
        <v>0</v>
      </c>
      <c r="FM273" s="41">
        <f t="shared" si="347"/>
        <v>0</v>
      </c>
      <c r="FN273" s="41">
        <f t="shared" si="347"/>
        <v>0</v>
      </c>
      <c r="FO273" s="41">
        <f t="shared" si="347"/>
        <v>499407.17</v>
      </c>
      <c r="FP273" s="41">
        <f t="shared" si="347"/>
        <v>0</v>
      </c>
      <c r="FQ273" s="41">
        <f t="shared" si="347"/>
        <v>0</v>
      </c>
      <c r="FR273" s="41">
        <f t="shared" si="347"/>
        <v>0</v>
      </c>
      <c r="FS273" s="41">
        <f t="shared" si="347"/>
        <v>83147.240000000005</v>
      </c>
      <c r="FT273" s="41">
        <f t="shared" si="347"/>
        <v>65604.899999999994</v>
      </c>
      <c r="FU273" s="41">
        <f t="shared" si="347"/>
        <v>0</v>
      </c>
      <c r="FV273" s="41">
        <f t="shared" si="347"/>
        <v>0</v>
      </c>
      <c r="FW273" s="41">
        <f t="shared" si="347"/>
        <v>0</v>
      </c>
      <c r="FX273" s="41">
        <f t="shared" si="347"/>
        <v>0</v>
      </c>
      <c r="FY273" s="41"/>
      <c r="FZ273" s="116">
        <f>SUM(C273:FY273)</f>
        <v>799431.43</v>
      </c>
      <c r="GA273" s="55"/>
      <c r="GB273" s="55"/>
      <c r="GC273" s="55"/>
      <c r="GD273" s="9"/>
      <c r="GE273" s="9"/>
    </row>
    <row r="274" spans="1:187" x14ac:dyDescent="0.2">
      <c r="A274" s="6"/>
      <c r="B274" s="13" t="s">
        <v>833</v>
      </c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  <c r="DB274" s="41"/>
      <c r="DC274" s="41"/>
      <c r="DD274" s="41"/>
      <c r="DE274" s="41"/>
      <c r="DF274" s="41"/>
      <c r="DG274" s="41"/>
      <c r="DH274" s="41"/>
      <c r="DI274" s="41"/>
      <c r="DJ274" s="41"/>
      <c r="DK274" s="41"/>
      <c r="DL274" s="41"/>
      <c r="DM274" s="41"/>
      <c r="DN274" s="41"/>
      <c r="DO274" s="41"/>
      <c r="DP274" s="41"/>
      <c r="DQ274" s="41"/>
      <c r="DR274" s="41"/>
      <c r="DS274" s="41"/>
      <c r="DT274" s="41"/>
      <c r="DU274" s="41"/>
      <c r="DV274" s="41"/>
      <c r="DW274" s="41"/>
      <c r="DX274" s="41"/>
      <c r="DY274" s="41"/>
      <c r="DZ274" s="41"/>
      <c r="EA274" s="41"/>
      <c r="EB274" s="41"/>
      <c r="EC274" s="41"/>
      <c r="ED274" s="41"/>
      <c r="EE274" s="41"/>
      <c r="EF274" s="41"/>
      <c r="EG274" s="41"/>
      <c r="EH274" s="41"/>
      <c r="EI274" s="41"/>
      <c r="EJ274" s="41"/>
      <c r="EK274" s="41"/>
      <c r="EL274" s="41"/>
      <c r="EM274" s="41"/>
      <c r="EN274" s="41"/>
      <c r="EO274" s="41"/>
      <c r="EP274" s="41"/>
      <c r="EQ274" s="41"/>
      <c r="ER274" s="41"/>
      <c r="ES274" s="41"/>
      <c r="ET274" s="41"/>
      <c r="EU274" s="41"/>
      <c r="EV274" s="41"/>
      <c r="EW274" s="41"/>
      <c r="EX274" s="41"/>
      <c r="EY274" s="41"/>
      <c r="EZ274" s="41"/>
      <c r="FA274" s="41"/>
      <c r="FB274" s="41"/>
      <c r="FC274" s="41"/>
      <c r="FD274" s="41"/>
      <c r="FE274" s="41"/>
      <c r="FF274" s="41"/>
      <c r="FG274" s="41"/>
      <c r="FH274" s="41"/>
      <c r="FI274" s="41"/>
      <c r="FJ274" s="41"/>
      <c r="FK274" s="41"/>
      <c r="FL274" s="41"/>
      <c r="FM274" s="41"/>
      <c r="FN274" s="41"/>
      <c r="FO274" s="41"/>
      <c r="FP274" s="41"/>
      <c r="FQ274" s="41"/>
      <c r="FR274" s="41"/>
      <c r="FS274" s="41"/>
      <c r="FT274" s="41"/>
      <c r="FU274" s="41"/>
      <c r="FV274" s="41"/>
      <c r="FW274" s="41"/>
      <c r="FX274" s="41"/>
      <c r="FY274" s="100"/>
      <c r="FZ274" s="55"/>
      <c r="GA274" s="55"/>
      <c r="GB274" s="55"/>
      <c r="GC274" s="9"/>
      <c r="GD274" s="9"/>
      <c r="GE274" s="9"/>
    </row>
    <row r="275" spans="1:187" x14ac:dyDescent="0.2">
      <c r="A275" s="8" t="s">
        <v>834</v>
      </c>
      <c r="B275" s="13" t="s">
        <v>835</v>
      </c>
      <c r="C275" s="41">
        <f t="shared" ref="C275:BN275" si="348">ROUND(C268/C99,2)</f>
        <v>9087.0499999999993</v>
      </c>
      <c r="D275" s="41">
        <f t="shared" si="348"/>
        <v>8937.4699999999993</v>
      </c>
      <c r="E275" s="41">
        <f t="shared" si="348"/>
        <v>9409.69</v>
      </c>
      <c r="F275" s="41">
        <f t="shared" si="348"/>
        <v>8837.6</v>
      </c>
      <c r="G275" s="41">
        <f t="shared" si="348"/>
        <v>9500.2900000000009</v>
      </c>
      <c r="H275" s="41">
        <f t="shared" si="348"/>
        <v>9376.19</v>
      </c>
      <c r="I275" s="41">
        <f t="shared" si="348"/>
        <v>9365.3799999999992</v>
      </c>
      <c r="J275" s="41">
        <f t="shared" si="348"/>
        <v>8977</v>
      </c>
      <c r="K275" s="41">
        <f t="shared" si="348"/>
        <v>12150.91</v>
      </c>
      <c r="L275" s="41">
        <f t="shared" si="348"/>
        <v>9493.93</v>
      </c>
      <c r="M275" s="41">
        <f t="shared" si="348"/>
        <v>10674.28</v>
      </c>
      <c r="N275" s="41">
        <f t="shared" si="348"/>
        <v>9103.26</v>
      </c>
      <c r="O275" s="41">
        <f t="shared" si="348"/>
        <v>8800.31</v>
      </c>
      <c r="P275" s="41">
        <f t="shared" si="348"/>
        <v>14861.26</v>
      </c>
      <c r="Q275" s="41">
        <f t="shared" si="348"/>
        <v>9697.61</v>
      </c>
      <c r="R275" s="41">
        <f t="shared" si="348"/>
        <v>8805.52</v>
      </c>
      <c r="S275" s="41">
        <f t="shared" si="348"/>
        <v>9253.84</v>
      </c>
      <c r="T275" s="41">
        <f t="shared" si="348"/>
        <v>15705.96</v>
      </c>
      <c r="U275" s="41">
        <f t="shared" si="348"/>
        <v>18704.5</v>
      </c>
      <c r="V275" s="41">
        <f t="shared" si="348"/>
        <v>11803.69</v>
      </c>
      <c r="W275" s="41">
        <f t="shared" si="348"/>
        <v>17686.439999999999</v>
      </c>
      <c r="X275" s="41">
        <f t="shared" si="348"/>
        <v>18429.88</v>
      </c>
      <c r="Y275" s="41">
        <f t="shared" si="348"/>
        <v>9107.9699999999993</v>
      </c>
      <c r="Z275" s="41">
        <f t="shared" si="348"/>
        <v>12566.69</v>
      </c>
      <c r="AA275" s="41">
        <f t="shared" si="348"/>
        <v>8918.9</v>
      </c>
      <c r="AB275" s="41">
        <f t="shared" si="348"/>
        <v>9060.8700000000008</v>
      </c>
      <c r="AC275" s="41">
        <f t="shared" si="348"/>
        <v>9175.86</v>
      </c>
      <c r="AD275" s="41">
        <f t="shared" si="348"/>
        <v>8996.18</v>
      </c>
      <c r="AE275" s="41">
        <f t="shared" si="348"/>
        <v>16468.45</v>
      </c>
      <c r="AF275" s="41">
        <f t="shared" si="348"/>
        <v>14745.25</v>
      </c>
      <c r="AG275" s="41">
        <f t="shared" si="348"/>
        <v>9810.06</v>
      </c>
      <c r="AH275" s="41">
        <f t="shared" si="348"/>
        <v>9021.6299999999992</v>
      </c>
      <c r="AI275" s="41">
        <f t="shared" si="348"/>
        <v>11020.8</v>
      </c>
      <c r="AJ275" s="41">
        <f t="shared" si="348"/>
        <v>15333.51</v>
      </c>
      <c r="AK275" s="41">
        <f t="shared" si="348"/>
        <v>13938.52</v>
      </c>
      <c r="AL275" s="41">
        <f t="shared" si="348"/>
        <v>12548.3</v>
      </c>
      <c r="AM275" s="41">
        <f t="shared" si="348"/>
        <v>10136.200000000001</v>
      </c>
      <c r="AN275" s="41">
        <f t="shared" si="348"/>
        <v>11346.96</v>
      </c>
      <c r="AO275" s="41">
        <f t="shared" si="348"/>
        <v>8886.07</v>
      </c>
      <c r="AP275" s="41">
        <f t="shared" si="348"/>
        <v>9400.02</v>
      </c>
      <c r="AQ275" s="41">
        <f t="shared" si="348"/>
        <v>13837.38</v>
      </c>
      <c r="AR275" s="41">
        <f t="shared" si="348"/>
        <v>8828.24</v>
      </c>
      <c r="AS275" s="41">
        <f t="shared" si="348"/>
        <v>9433.18</v>
      </c>
      <c r="AT275" s="41">
        <f t="shared" si="348"/>
        <v>9032.24</v>
      </c>
      <c r="AU275" s="41">
        <f t="shared" si="348"/>
        <v>13654.61</v>
      </c>
      <c r="AV275" s="41">
        <f t="shared" si="348"/>
        <v>12431.37</v>
      </c>
      <c r="AW275" s="41">
        <f t="shared" si="348"/>
        <v>14291.76</v>
      </c>
      <c r="AX275" s="41">
        <f t="shared" si="348"/>
        <v>19839.2</v>
      </c>
      <c r="AY275" s="41">
        <f t="shared" si="348"/>
        <v>10514.82</v>
      </c>
      <c r="AZ275" s="41">
        <f t="shared" si="348"/>
        <v>9419.64</v>
      </c>
      <c r="BA275" s="41">
        <f t="shared" si="348"/>
        <v>8673.5400000000009</v>
      </c>
      <c r="BB275" s="41">
        <f t="shared" si="348"/>
        <v>8673.74</v>
      </c>
      <c r="BC275" s="41">
        <f t="shared" si="348"/>
        <v>9004.35</v>
      </c>
      <c r="BD275" s="41">
        <f t="shared" si="348"/>
        <v>8673.7900000000009</v>
      </c>
      <c r="BE275" s="41">
        <f t="shared" si="348"/>
        <v>9287.7199999999993</v>
      </c>
      <c r="BF275" s="41">
        <f t="shared" si="348"/>
        <v>8664.31</v>
      </c>
      <c r="BG275" s="41">
        <f t="shared" si="348"/>
        <v>9596.2199999999993</v>
      </c>
      <c r="BH275" s="41">
        <f t="shared" si="348"/>
        <v>9965.81</v>
      </c>
      <c r="BI275" s="41">
        <f t="shared" si="348"/>
        <v>13472.56</v>
      </c>
      <c r="BJ275" s="41">
        <f t="shared" si="348"/>
        <v>8689.2800000000007</v>
      </c>
      <c r="BK275" s="41">
        <f t="shared" si="348"/>
        <v>8728.5300000000007</v>
      </c>
      <c r="BL275" s="41">
        <f t="shared" si="348"/>
        <v>14838.24</v>
      </c>
      <c r="BM275" s="41">
        <f t="shared" si="348"/>
        <v>12575.34</v>
      </c>
      <c r="BN275" s="41">
        <f t="shared" si="348"/>
        <v>8688.5</v>
      </c>
      <c r="BO275" s="41">
        <f t="shared" ref="BO275:DZ275" si="349">ROUND(BO268/BO99,2)</f>
        <v>9030.89</v>
      </c>
      <c r="BP275" s="41">
        <f t="shared" si="349"/>
        <v>14172.28</v>
      </c>
      <c r="BQ275" s="41">
        <f t="shared" si="349"/>
        <v>9429.91</v>
      </c>
      <c r="BR275" s="41">
        <f t="shared" si="349"/>
        <v>8812.16</v>
      </c>
      <c r="BS275" s="41">
        <f t="shared" si="349"/>
        <v>9652.76</v>
      </c>
      <c r="BT275" s="41">
        <f t="shared" si="349"/>
        <v>10591.61</v>
      </c>
      <c r="BU275" s="41">
        <f t="shared" si="349"/>
        <v>10783.36</v>
      </c>
      <c r="BV275" s="41">
        <f t="shared" si="349"/>
        <v>9171.82</v>
      </c>
      <c r="BW275" s="41">
        <f t="shared" si="349"/>
        <v>9000.92</v>
      </c>
      <c r="BX275" s="41">
        <f t="shared" si="349"/>
        <v>18772.36</v>
      </c>
      <c r="BY275" s="41">
        <f t="shared" si="349"/>
        <v>10130.950000000001</v>
      </c>
      <c r="BZ275" s="41">
        <f t="shared" si="349"/>
        <v>13780.92</v>
      </c>
      <c r="CA275" s="41">
        <f t="shared" si="349"/>
        <v>15876.02</v>
      </c>
      <c r="CB275" s="41">
        <f t="shared" si="349"/>
        <v>8932.2099999999991</v>
      </c>
      <c r="CC275" s="41">
        <f t="shared" si="349"/>
        <v>14649.16</v>
      </c>
      <c r="CD275" s="41">
        <f t="shared" si="349"/>
        <v>18295.57</v>
      </c>
      <c r="CE275" s="41">
        <f t="shared" si="349"/>
        <v>15149.08</v>
      </c>
      <c r="CF275" s="41">
        <f t="shared" si="349"/>
        <v>15982.57</v>
      </c>
      <c r="CG275" s="41">
        <f t="shared" si="349"/>
        <v>13446.66</v>
      </c>
      <c r="CH275" s="41">
        <f t="shared" si="349"/>
        <v>16757.95</v>
      </c>
      <c r="CI275" s="41">
        <f t="shared" si="349"/>
        <v>9349.5</v>
      </c>
      <c r="CJ275" s="41">
        <f t="shared" si="349"/>
        <v>9402.15</v>
      </c>
      <c r="CK275" s="41">
        <f t="shared" si="349"/>
        <v>9007.84</v>
      </c>
      <c r="CL275" s="41">
        <f t="shared" si="349"/>
        <v>9459.6299999999992</v>
      </c>
      <c r="CM275" s="41">
        <f t="shared" si="349"/>
        <v>10004.68</v>
      </c>
      <c r="CN275" s="41">
        <f t="shared" si="349"/>
        <v>8670.8700000000008</v>
      </c>
      <c r="CO275" s="41">
        <f t="shared" si="349"/>
        <v>8673.3700000000008</v>
      </c>
      <c r="CP275" s="41">
        <f t="shared" si="349"/>
        <v>9580.33</v>
      </c>
      <c r="CQ275" s="41">
        <f t="shared" si="349"/>
        <v>9567.2199999999993</v>
      </c>
      <c r="CR275" s="41">
        <f t="shared" si="349"/>
        <v>15003.98</v>
      </c>
      <c r="CS275" s="41">
        <f t="shared" si="349"/>
        <v>10894.65</v>
      </c>
      <c r="CT275" s="41">
        <f t="shared" si="349"/>
        <v>16893.82</v>
      </c>
      <c r="CU275" s="41">
        <f t="shared" si="349"/>
        <v>8761.82</v>
      </c>
      <c r="CV275" s="41">
        <f t="shared" si="349"/>
        <v>17566.57</v>
      </c>
      <c r="CW275" s="41">
        <f t="shared" si="349"/>
        <v>14421.71</v>
      </c>
      <c r="CX275" s="41">
        <f t="shared" si="349"/>
        <v>10001.709999999999</v>
      </c>
      <c r="CY275" s="41">
        <f t="shared" si="349"/>
        <v>18569.05</v>
      </c>
      <c r="CZ275" s="41">
        <f t="shared" si="349"/>
        <v>8793.6299999999992</v>
      </c>
      <c r="DA275" s="41">
        <f t="shared" si="349"/>
        <v>14509.18</v>
      </c>
      <c r="DB275" s="41">
        <f t="shared" si="349"/>
        <v>11926.5</v>
      </c>
      <c r="DC275" s="41">
        <f t="shared" si="349"/>
        <v>15603.44</v>
      </c>
      <c r="DD275" s="41">
        <f t="shared" si="349"/>
        <v>15626.51</v>
      </c>
      <c r="DE275" s="41">
        <f t="shared" si="349"/>
        <v>10319.44</v>
      </c>
      <c r="DF275" s="41">
        <f t="shared" si="349"/>
        <v>8673.4699999999993</v>
      </c>
      <c r="DG275" s="41">
        <f t="shared" si="349"/>
        <v>18046.21</v>
      </c>
      <c r="DH275" s="41">
        <f t="shared" si="349"/>
        <v>8673.7900000000009</v>
      </c>
      <c r="DI275" s="41">
        <f t="shared" si="349"/>
        <v>8850.9500000000007</v>
      </c>
      <c r="DJ275" s="41">
        <f t="shared" si="349"/>
        <v>9760.41</v>
      </c>
      <c r="DK275" s="41">
        <f t="shared" si="349"/>
        <v>10183.200000000001</v>
      </c>
      <c r="DL275" s="41">
        <f t="shared" si="349"/>
        <v>9012.41</v>
      </c>
      <c r="DM275" s="41">
        <f t="shared" si="349"/>
        <v>13962.06</v>
      </c>
      <c r="DN275" s="41">
        <f t="shared" si="349"/>
        <v>9329.02</v>
      </c>
      <c r="DO275" s="41">
        <f t="shared" si="349"/>
        <v>9201.48</v>
      </c>
      <c r="DP275" s="41">
        <f t="shared" si="349"/>
        <v>14677.81</v>
      </c>
      <c r="DQ275" s="41">
        <f t="shared" si="349"/>
        <v>9758.49</v>
      </c>
      <c r="DR275" s="41">
        <f t="shared" si="349"/>
        <v>9669.6299999999992</v>
      </c>
      <c r="DS275" s="41">
        <f t="shared" si="349"/>
        <v>9927.9</v>
      </c>
      <c r="DT275" s="41">
        <f t="shared" si="349"/>
        <v>16144.34</v>
      </c>
      <c r="DU275" s="41">
        <f t="shared" si="349"/>
        <v>10829.31</v>
      </c>
      <c r="DV275" s="41">
        <f t="shared" si="349"/>
        <v>13762.01</v>
      </c>
      <c r="DW275" s="41">
        <f t="shared" si="349"/>
        <v>11278.95</v>
      </c>
      <c r="DX275" s="41">
        <f t="shared" si="349"/>
        <v>17471.71</v>
      </c>
      <c r="DY275" s="41">
        <f t="shared" si="349"/>
        <v>12597.06</v>
      </c>
      <c r="DZ275" s="41">
        <f t="shared" si="349"/>
        <v>9749.75</v>
      </c>
      <c r="EA275" s="41">
        <f t="shared" ref="EA275:FX275" si="350">ROUND(EA268/EA99,2)</f>
        <v>10193.19</v>
      </c>
      <c r="EB275" s="41">
        <f t="shared" si="350"/>
        <v>9807.4</v>
      </c>
      <c r="EC275" s="41">
        <f t="shared" si="350"/>
        <v>11102.15</v>
      </c>
      <c r="ED275" s="41">
        <f t="shared" si="350"/>
        <v>11810.23</v>
      </c>
      <c r="EE275" s="41">
        <f t="shared" si="350"/>
        <v>14366.12</v>
      </c>
      <c r="EF275" s="41">
        <f t="shared" si="350"/>
        <v>9254.7999999999993</v>
      </c>
      <c r="EG275" s="41">
        <f t="shared" si="350"/>
        <v>11461.86</v>
      </c>
      <c r="EH275" s="41">
        <f t="shared" si="350"/>
        <v>12754.04</v>
      </c>
      <c r="EI275" s="41">
        <f t="shared" si="350"/>
        <v>9243.59</v>
      </c>
      <c r="EJ275" s="41">
        <f t="shared" si="350"/>
        <v>8667.33</v>
      </c>
      <c r="EK275" s="41">
        <f t="shared" si="350"/>
        <v>9410.65</v>
      </c>
      <c r="EL275" s="41">
        <f t="shared" si="350"/>
        <v>9611.17</v>
      </c>
      <c r="EM275" s="41">
        <f t="shared" si="350"/>
        <v>10279.35</v>
      </c>
      <c r="EN275" s="41">
        <f t="shared" si="350"/>
        <v>9341.68</v>
      </c>
      <c r="EO275" s="41">
        <f t="shared" si="350"/>
        <v>10744.55</v>
      </c>
      <c r="EP275" s="41">
        <f t="shared" si="350"/>
        <v>11380.04</v>
      </c>
      <c r="EQ275" s="41">
        <f t="shared" si="350"/>
        <v>9103.81</v>
      </c>
      <c r="ER275" s="41">
        <f t="shared" si="350"/>
        <v>12621.51</v>
      </c>
      <c r="ES275" s="41">
        <f t="shared" si="350"/>
        <v>15737.34</v>
      </c>
      <c r="ET275" s="41">
        <f t="shared" si="350"/>
        <v>15965.68</v>
      </c>
      <c r="EU275" s="41">
        <f t="shared" si="350"/>
        <v>10335.48</v>
      </c>
      <c r="EV275" s="41">
        <f t="shared" si="350"/>
        <v>19130.689999999999</v>
      </c>
      <c r="EW275" s="41">
        <f t="shared" si="350"/>
        <v>12160.48</v>
      </c>
      <c r="EX275" s="41">
        <f t="shared" si="350"/>
        <v>14865.52</v>
      </c>
      <c r="EY275" s="41">
        <f t="shared" si="350"/>
        <v>9032.5</v>
      </c>
      <c r="EZ275" s="41">
        <f t="shared" si="350"/>
        <v>15939.44</v>
      </c>
      <c r="FA275" s="41">
        <f t="shared" si="350"/>
        <v>9474.02</v>
      </c>
      <c r="FB275" s="41">
        <f t="shared" si="350"/>
        <v>11708.45</v>
      </c>
      <c r="FC275" s="41">
        <f t="shared" si="350"/>
        <v>8792.27</v>
      </c>
      <c r="FD275" s="41">
        <f t="shared" si="350"/>
        <v>11099.55</v>
      </c>
      <c r="FE275" s="41">
        <f t="shared" si="350"/>
        <v>17502.34</v>
      </c>
      <c r="FF275" s="41">
        <f t="shared" si="350"/>
        <v>14017.12</v>
      </c>
      <c r="FG275" s="41">
        <f t="shared" si="350"/>
        <v>17068.64</v>
      </c>
      <c r="FH275" s="41">
        <f t="shared" si="350"/>
        <v>17762.47</v>
      </c>
      <c r="FI275" s="41">
        <f t="shared" si="350"/>
        <v>9102.4</v>
      </c>
      <c r="FJ275" s="41">
        <f t="shared" si="350"/>
        <v>8696.33</v>
      </c>
      <c r="FK275" s="41">
        <f t="shared" si="350"/>
        <v>8791.9500000000007</v>
      </c>
      <c r="FL275" s="41">
        <f t="shared" si="350"/>
        <v>8673.7900000000009</v>
      </c>
      <c r="FM275" s="41">
        <f t="shared" si="350"/>
        <v>8673.7900000000009</v>
      </c>
      <c r="FN275" s="41">
        <f t="shared" si="350"/>
        <v>8928.64</v>
      </c>
      <c r="FO275" s="41">
        <f t="shared" si="350"/>
        <v>9283.7900000000009</v>
      </c>
      <c r="FP275" s="41">
        <f t="shared" si="350"/>
        <v>9195.08</v>
      </c>
      <c r="FQ275" s="41">
        <f t="shared" si="350"/>
        <v>9388.7900000000009</v>
      </c>
      <c r="FR275" s="41">
        <f t="shared" si="350"/>
        <v>15246.62</v>
      </c>
      <c r="FS275" s="41">
        <f t="shared" si="350"/>
        <v>14024.88</v>
      </c>
      <c r="FT275" s="41">
        <f t="shared" si="350"/>
        <v>18433.89</v>
      </c>
      <c r="FU275" s="41">
        <f t="shared" si="350"/>
        <v>10025.58</v>
      </c>
      <c r="FV275" s="41">
        <f t="shared" si="350"/>
        <v>9639.58</v>
      </c>
      <c r="FW275" s="41">
        <f t="shared" si="350"/>
        <v>14730.35</v>
      </c>
      <c r="FX275" s="41">
        <f t="shared" si="350"/>
        <v>19592.349999999999</v>
      </c>
      <c r="FY275" s="41"/>
      <c r="FZ275" s="55">
        <f>ROUND(FZ268/FZ99,2)</f>
        <v>9127.64</v>
      </c>
      <c r="GA275" s="55"/>
      <c r="GB275" s="55"/>
      <c r="GC275" s="6"/>
      <c r="GD275" s="55"/>
      <c r="GE275" s="9"/>
    </row>
    <row r="276" spans="1:187" x14ac:dyDescent="0.2">
      <c r="A276" s="6"/>
      <c r="B276" s="13" t="s">
        <v>836</v>
      </c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>
        <f>(W268-W165)/W94</f>
        <v>17686.43512851897</v>
      </c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>
        <f>(AM268-AM165)/(AM94)</f>
        <v>10136.204490952692</v>
      </c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118"/>
      <c r="CQ276" s="41"/>
      <c r="CR276" s="41"/>
      <c r="CS276" s="41"/>
      <c r="CT276" s="41"/>
      <c r="CU276" s="41"/>
      <c r="CV276" s="41"/>
      <c r="CW276" s="41"/>
      <c r="CX276" s="41"/>
      <c r="CY276" s="41"/>
      <c r="CZ276" s="41"/>
      <c r="DA276" s="41"/>
      <c r="DB276" s="41"/>
      <c r="DC276" s="41"/>
      <c r="DD276" s="41"/>
      <c r="DE276" s="41"/>
      <c r="DF276" s="41"/>
      <c r="DG276" s="41"/>
      <c r="DH276" s="41"/>
      <c r="DI276" s="41"/>
      <c r="DJ276" s="41"/>
      <c r="DK276" s="41"/>
      <c r="DL276" s="41"/>
      <c r="DM276" s="41"/>
      <c r="DN276" s="41"/>
      <c r="DO276" s="41"/>
      <c r="DP276" s="41"/>
      <c r="DQ276" s="41"/>
      <c r="DR276" s="41"/>
      <c r="DS276" s="41"/>
      <c r="DT276" s="41"/>
      <c r="DU276" s="41"/>
      <c r="DV276" s="41"/>
      <c r="DW276" s="41"/>
      <c r="DX276" s="41"/>
      <c r="DY276" s="41"/>
      <c r="DZ276" s="41"/>
      <c r="EA276" s="41"/>
      <c r="EB276" s="41"/>
      <c r="EC276" s="41"/>
      <c r="ED276" s="41"/>
      <c r="EE276" s="41"/>
      <c r="EF276" s="41"/>
      <c r="EG276" s="41"/>
      <c r="EH276" s="41"/>
      <c r="EI276" s="41"/>
      <c r="EJ276" s="41"/>
      <c r="EK276" s="41"/>
      <c r="EL276" s="41"/>
      <c r="EM276" s="41"/>
      <c r="EN276" s="41"/>
      <c r="EO276" s="41"/>
      <c r="EP276" s="41"/>
      <c r="EQ276" s="41"/>
      <c r="ER276" s="41"/>
      <c r="ES276" s="41"/>
      <c r="ET276" s="41"/>
      <c r="EU276" s="41"/>
      <c r="EV276" s="41"/>
      <c r="EW276" s="41"/>
      <c r="EX276" s="41"/>
      <c r="EY276" s="41"/>
      <c r="EZ276" s="41"/>
      <c r="FA276" s="41"/>
      <c r="FB276" s="41"/>
      <c r="FC276" s="41"/>
      <c r="FD276" s="41"/>
      <c r="FE276" s="41"/>
      <c r="FF276" s="41"/>
      <c r="FG276" s="41"/>
      <c r="FH276" s="41"/>
      <c r="FI276" s="41"/>
      <c r="FJ276" s="41"/>
      <c r="FK276" s="41"/>
      <c r="FL276" s="41"/>
      <c r="FM276" s="41"/>
      <c r="FN276" s="41"/>
      <c r="FO276" s="41"/>
      <c r="FP276" s="41"/>
      <c r="FQ276" s="41"/>
      <c r="FR276" s="41"/>
      <c r="FS276" s="41"/>
      <c r="FT276" s="41"/>
      <c r="FU276" s="41"/>
      <c r="FV276" s="41"/>
      <c r="FW276" s="41"/>
      <c r="FX276" s="41"/>
      <c r="FY276" s="41"/>
      <c r="FZ276" s="55"/>
      <c r="GA276" s="55"/>
      <c r="GB276" s="55"/>
      <c r="GC276" s="6"/>
      <c r="GD276" s="55"/>
      <c r="GE276" s="6"/>
    </row>
    <row r="277" spans="1:187" x14ac:dyDescent="0.2">
      <c r="A277" s="8"/>
      <c r="B277" s="13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  <c r="CW277" s="41"/>
      <c r="CX277" s="41"/>
      <c r="CY277" s="41"/>
      <c r="CZ277" s="41"/>
      <c r="DA277" s="41"/>
      <c r="DB277" s="41"/>
      <c r="DC277" s="41"/>
      <c r="DD277" s="41"/>
      <c r="DE277" s="41"/>
      <c r="DF277" s="41"/>
      <c r="DG277" s="41"/>
      <c r="DH277" s="41"/>
      <c r="DI277" s="41"/>
      <c r="DJ277" s="41"/>
      <c r="DK277" s="41"/>
      <c r="DL277" s="41"/>
      <c r="DM277" s="41"/>
      <c r="DN277" s="41"/>
      <c r="DO277" s="41"/>
      <c r="DP277" s="41"/>
      <c r="DQ277" s="41"/>
      <c r="DR277" s="41"/>
      <c r="DS277" s="41"/>
      <c r="DT277" s="41"/>
      <c r="DU277" s="41"/>
      <c r="DV277" s="41"/>
      <c r="DW277" s="41"/>
      <c r="DX277" s="41"/>
      <c r="DY277" s="41"/>
      <c r="DZ277" s="41"/>
      <c r="EA277" s="41"/>
      <c r="EB277" s="41"/>
      <c r="EC277" s="41"/>
      <c r="ED277" s="41"/>
      <c r="EE277" s="41"/>
      <c r="EF277" s="41"/>
      <c r="EG277" s="41"/>
      <c r="EH277" s="41"/>
      <c r="EI277" s="41"/>
      <c r="EJ277" s="41"/>
      <c r="EK277" s="41"/>
      <c r="EL277" s="41"/>
      <c r="EM277" s="41"/>
      <c r="EN277" s="41"/>
      <c r="EO277" s="41"/>
      <c r="EP277" s="41"/>
      <c r="EQ277" s="41"/>
      <c r="ER277" s="41"/>
      <c r="ES277" s="41"/>
      <c r="ET277" s="41"/>
      <c r="EU277" s="41"/>
      <c r="EV277" s="41"/>
      <c r="EW277" s="41"/>
      <c r="EX277" s="41"/>
      <c r="EY277" s="41"/>
      <c r="EZ277" s="41"/>
      <c r="FA277" s="41"/>
      <c r="FB277" s="41"/>
      <c r="FC277" s="41"/>
      <c r="FD277" s="41"/>
      <c r="FE277" s="41"/>
      <c r="FF277" s="41"/>
      <c r="FG277" s="41"/>
      <c r="FH277" s="41"/>
      <c r="FI277" s="41"/>
      <c r="FJ277" s="41"/>
      <c r="FK277" s="41"/>
      <c r="FL277" s="41"/>
      <c r="FM277" s="41"/>
      <c r="FN277" s="41"/>
      <c r="FO277" s="41"/>
      <c r="FP277" s="41"/>
      <c r="FQ277" s="41"/>
      <c r="FR277" s="41"/>
      <c r="FS277" s="41"/>
      <c r="FT277" s="41"/>
      <c r="FU277" s="41"/>
      <c r="FV277" s="41"/>
      <c r="FW277" s="41"/>
      <c r="FX277" s="41"/>
      <c r="FY277" s="41"/>
      <c r="FZ277" s="55"/>
      <c r="GA277" s="55"/>
      <c r="GB277" s="55"/>
      <c r="GC277" s="6"/>
      <c r="GD277" s="55"/>
      <c r="GE277" s="9"/>
    </row>
    <row r="278" spans="1:187" ht="15.75" x14ac:dyDescent="0.25">
      <c r="A278" s="8" t="s">
        <v>837</v>
      </c>
      <c r="B278" s="39" t="s">
        <v>838</v>
      </c>
      <c r="C278" s="41">
        <f>ROUND(IF(((C271*-1)&gt;(C268*$GE$269)),-C271,(C268*$GE$269)),2)</f>
        <v>-5660083.6600000001</v>
      </c>
      <c r="D278" s="41">
        <f t="shared" ref="D278:BO278" si="351">ROUND(IF(((D271*-1)&gt;(D268*$GE$269)),-D271,(D268*$GE$269)),2)</f>
        <v>-26742472.41</v>
      </c>
      <c r="E278" s="41">
        <f t="shared" si="351"/>
        <v>-5053286.5999999996</v>
      </c>
      <c r="F278" s="41">
        <f t="shared" si="351"/>
        <v>-12125620.380000001</v>
      </c>
      <c r="G278" s="41">
        <f t="shared" si="351"/>
        <v>-722042.29</v>
      </c>
      <c r="H278" s="41">
        <f t="shared" si="351"/>
        <v>-679021.94</v>
      </c>
      <c r="I278" s="41">
        <f t="shared" si="351"/>
        <v>-6751336.6699999999</v>
      </c>
      <c r="J278" s="41">
        <f t="shared" si="351"/>
        <v>-1533093.36</v>
      </c>
      <c r="K278" s="41">
        <f t="shared" si="351"/>
        <v>-248285.33</v>
      </c>
      <c r="L278" s="41">
        <f t="shared" si="351"/>
        <v>-1749081.18</v>
      </c>
      <c r="M278" s="41">
        <f t="shared" si="351"/>
        <v>-1015584.69</v>
      </c>
      <c r="N278" s="41">
        <f t="shared" si="351"/>
        <v>-34874451.060000002</v>
      </c>
      <c r="O278" s="41">
        <f t="shared" si="351"/>
        <v>-9143794.0800000001</v>
      </c>
      <c r="P278" s="41">
        <f t="shared" si="351"/>
        <v>-233309.17</v>
      </c>
      <c r="Q278" s="41">
        <f t="shared" si="351"/>
        <v>-27661238.050000001</v>
      </c>
      <c r="R278" s="41">
        <f t="shared" si="351"/>
        <v>-1326167.58</v>
      </c>
      <c r="S278" s="41">
        <f t="shared" si="351"/>
        <v>-1115613.19</v>
      </c>
      <c r="T278" s="41">
        <f t="shared" si="351"/>
        <v>-163276.92000000001</v>
      </c>
      <c r="U278" s="41">
        <f t="shared" si="351"/>
        <v>-71604.649999999994</v>
      </c>
      <c r="V278" s="41">
        <f t="shared" si="351"/>
        <v>-242931.68</v>
      </c>
      <c r="W278" s="41">
        <f t="shared" si="351"/>
        <v>-101498.81</v>
      </c>
      <c r="X278" s="41">
        <f t="shared" si="351"/>
        <v>-64727.82</v>
      </c>
      <c r="Y278" s="41">
        <f t="shared" si="351"/>
        <v>-1507157.92</v>
      </c>
      <c r="Z278" s="41">
        <f t="shared" si="351"/>
        <v>-214675.79</v>
      </c>
      <c r="AA278" s="41">
        <f t="shared" si="351"/>
        <v>-19609456.809999999</v>
      </c>
      <c r="AB278" s="41">
        <f t="shared" si="351"/>
        <v>-19286156.140000001</v>
      </c>
      <c r="AC278" s="41">
        <f t="shared" si="351"/>
        <v>-667414.01</v>
      </c>
      <c r="AD278" s="41">
        <f t="shared" si="351"/>
        <v>-871407.05</v>
      </c>
      <c r="AE278" s="41">
        <f t="shared" si="351"/>
        <v>-125742.11</v>
      </c>
      <c r="AF278" s="41">
        <f t="shared" si="351"/>
        <v>-192129.74</v>
      </c>
      <c r="AG278" s="41">
        <f t="shared" si="351"/>
        <v>-518533.49</v>
      </c>
      <c r="AH278" s="41">
        <f t="shared" si="351"/>
        <v>-700554.89</v>
      </c>
      <c r="AI278" s="41">
        <f t="shared" si="351"/>
        <v>-279536.89</v>
      </c>
      <c r="AJ278" s="41">
        <f t="shared" si="351"/>
        <v>-196671.23</v>
      </c>
      <c r="AK278" s="41">
        <f t="shared" si="351"/>
        <v>-220389.39</v>
      </c>
      <c r="AL278" s="41">
        <f t="shared" si="351"/>
        <v>-245828.41</v>
      </c>
      <c r="AM278" s="41">
        <f t="shared" si="351"/>
        <v>-326589.86</v>
      </c>
      <c r="AN278" s="41">
        <f t="shared" si="351"/>
        <v>-297693</v>
      </c>
      <c r="AO278" s="41">
        <f t="shared" si="351"/>
        <v>-3001547.03</v>
      </c>
      <c r="AP278" s="41">
        <f t="shared" si="351"/>
        <v>-60207672.43</v>
      </c>
      <c r="AQ278" s="41">
        <f t="shared" si="351"/>
        <v>-232592.21</v>
      </c>
      <c r="AR278" s="41">
        <f t="shared" si="351"/>
        <v>-40950097.719999999</v>
      </c>
      <c r="AS278" s="41">
        <f t="shared" si="351"/>
        <v>-4672711.8499999996</v>
      </c>
      <c r="AT278" s="41">
        <f t="shared" si="351"/>
        <v>-1465631.44</v>
      </c>
      <c r="AU278" s="41">
        <f t="shared" si="351"/>
        <v>-243907.04</v>
      </c>
      <c r="AV278" s="41">
        <f t="shared" si="351"/>
        <v>-279426.46999999997</v>
      </c>
      <c r="AW278" s="41">
        <f t="shared" si="351"/>
        <v>-233403.38</v>
      </c>
      <c r="AX278" s="41">
        <f t="shared" si="351"/>
        <v>-69677.509999999995</v>
      </c>
      <c r="AY278" s="41">
        <f t="shared" si="351"/>
        <v>-336425.58</v>
      </c>
      <c r="AZ278" s="41">
        <f t="shared" si="351"/>
        <v>-7808545.1200000001</v>
      </c>
      <c r="BA278" s="41">
        <f t="shared" si="351"/>
        <v>-5720058.9800000004</v>
      </c>
      <c r="BB278" s="41">
        <f t="shared" si="351"/>
        <v>-5064803.9400000004</v>
      </c>
      <c r="BC278" s="41">
        <f t="shared" si="351"/>
        <v>-19333451.09</v>
      </c>
      <c r="BD278" s="41">
        <f t="shared" si="351"/>
        <v>-3153138.33</v>
      </c>
      <c r="BE278" s="41">
        <f t="shared" si="351"/>
        <v>-934549.82</v>
      </c>
      <c r="BF278" s="41">
        <f t="shared" si="351"/>
        <v>-15588340.890000001</v>
      </c>
      <c r="BG278" s="41">
        <f t="shared" si="351"/>
        <v>-733040.58</v>
      </c>
      <c r="BH278" s="41">
        <f t="shared" si="351"/>
        <v>-438843.27</v>
      </c>
      <c r="BI278" s="41">
        <f t="shared" si="351"/>
        <v>-239140.92</v>
      </c>
      <c r="BJ278" s="41">
        <f t="shared" si="351"/>
        <v>-3977803.29</v>
      </c>
      <c r="BK278" s="41">
        <f t="shared" si="351"/>
        <v>-15825277.060000001</v>
      </c>
      <c r="BL278" s="41">
        <f t="shared" si="351"/>
        <v>-215750.3</v>
      </c>
      <c r="BM278" s="41">
        <f t="shared" si="351"/>
        <v>-251569.79</v>
      </c>
      <c r="BN278" s="41">
        <f t="shared" si="351"/>
        <v>-2274101.16</v>
      </c>
      <c r="BO278" s="41">
        <f t="shared" si="351"/>
        <v>-871787.29</v>
      </c>
      <c r="BP278" s="41">
        <f t="shared" ref="BP278:EA278" si="352">ROUND(IF(((BP271*-1)&gt;(BP268*$GE$269)),-BP271,(BP268*$GE$269)),2)</f>
        <v>-217017.57</v>
      </c>
      <c r="BQ278" s="41">
        <f t="shared" si="352"/>
        <v>-4162783.57</v>
      </c>
      <c r="BR278" s="41">
        <f t="shared" si="352"/>
        <v>-2994159.8</v>
      </c>
      <c r="BS278" s="41">
        <f t="shared" si="352"/>
        <v>-869236.71</v>
      </c>
      <c r="BT278" s="41">
        <f t="shared" si="352"/>
        <v>-342974.25</v>
      </c>
      <c r="BU278" s="41">
        <f t="shared" si="352"/>
        <v>-337443.01</v>
      </c>
      <c r="BV278" s="41">
        <f t="shared" si="352"/>
        <v>-857174.44</v>
      </c>
      <c r="BW278" s="41">
        <f t="shared" si="352"/>
        <v>-1304005.98</v>
      </c>
      <c r="BX278" s="41">
        <f t="shared" si="352"/>
        <v>-116829.13</v>
      </c>
      <c r="BY278" s="41">
        <f t="shared" si="352"/>
        <v>-376518.82</v>
      </c>
      <c r="BZ278" s="41">
        <f t="shared" si="352"/>
        <v>-206571.82</v>
      </c>
      <c r="CA278" s="41">
        <f t="shared" si="352"/>
        <v>-185033</v>
      </c>
      <c r="CB278" s="41">
        <f t="shared" si="352"/>
        <v>-51987121.960000001</v>
      </c>
      <c r="CC278" s="41">
        <f t="shared" si="352"/>
        <v>-183674.75</v>
      </c>
      <c r="CD278" s="41">
        <f t="shared" si="352"/>
        <v>-71067.27</v>
      </c>
      <c r="CE278" s="41">
        <f t="shared" si="352"/>
        <v>-171321.04</v>
      </c>
      <c r="CF278" s="41">
        <f t="shared" si="352"/>
        <v>-134156.95000000001</v>
      </c>
      <c r="CG278" s="41">
        <f t="shared" si="352"/>
        <v>-207795.21</v>
      </c>
      <c r="CH278" s="41">
        <f t="shared" si="352"/>
        <v>-137134.1</v>
      </c>
      <c r="CI278" s="41">
        <f t="shared" si="352"/>
        <v>-484601.41</v>
      </c>
      <c r="CJ278" s="41">
        <f t="shared" si="352"/>
        <v>-690147.95</v>
      </c>
      <c r="CK278" s="41">
        <f t="shared" si="352"/>
        <v>-3712045.98</v>
      </c>
      <c r="CL278" s="41">
        <f t="shared" si="352"/>
        <v>-933242.05</v>
      </c>
      <c r="CM278" s="41">
        <f t="shared" si="352"/>
        <v>-614556.48</v>
      </c>
      <c r="CN278" s="41">
        <f t="shared" si="352"/>
        <v>-19335153.629999999</v>
      </c>
      <c r="CO278" s="41">
        <f t="shared" si="352"/>
        <v>-9470225.2599999998</v>
      </c>
      <c r="CP278" s="41">
        <f t="shared" si="352"/>
        <v>-710368.43</v>
      </c>
      <c r="CQ278" s="41">
        <f t="shared" si="352"/>
        <v>-687681.24</v>
      </c>
      <c r="CR278" s="41">
        <f t="shared" si="352"/>
        <v>-200770.6</v>
      </c>
      <c r="CS278" s="41">
        <f t="shared" si="352"/>
        <v>-286209.09999999998</v>
      </c>
      <c r="CT278" s="41">
        <f t="shared" si="352"/>
        <v>-139313.94</v>
      </c>
      <c r="CU278" s="41">
        <f t="shared" si="352"/>
        <v>-272152.05</v>
      </c>
      <c r="CV278" s="41">
        <f t="shared" si="352"/>
        <v>-61695.81</v>
      </c>
      <c r="CW278" s="41">
        <f t="shared" si="352"/>
        <v>-203109.33</v>
      </c>
      <c r="CX278" s="41">
        <f t="shared" si="352"/>
        <v>-352114.67</v>
      </c>
      <c r="CY278" s="41">
        <f t="shared" si="352"/>
        <v>-65216.61</v>
      </c>
      <c r="CZ278" s="41">
        <f t="shared" si="352"/>
        <v>-1351803.53</v>
      </c>
      <c r="DA278" s="41">
        <f t="shared" si="352"/>
        <v>-201283.68</v>
      </c>
      <c r="DB278" s="41">
        <f t="shared" si="352"/>
        <v>-258779.33</v>
      </c>
      <c r="DC278" s="41">
        <f t="shared" si="352"/>
        <v>-173171.36</v>
      </c>
      <c r="DD278" s="41">
        <f t="shared" si="352"/>
        <v>-180342.5</v>
      </c>
      <c r="DE278" s="41">
        <f t="shared" si="352"/>
        <v>-312052.8</v>
      </c>
      <c r="DF278" s="41">
        <f t="shared" si="352"/>
        <v>-13609664.58</v>
      </c>
      <c r="DG278" s="41">
        <f t="shared" si="352"/>
        <v>-117000.11</v>
      </c>
      <c r="DH278" s="41">
        <f t="shared" si="352"/>
        <v>-1304683.8700000001</v>
      </c>
      <c r="DI278" s="41">
        <f t="shared" si="352"/>
        <v>-1720273.5</v>
      </c>
      <c r="DJ278" s="41">
        <f t="shared" si="352"/>
        <v>-473128.16</v>
      </c>
      <c r="DK278" s="41">
        <f t="shared" si="352"/>
        <v>-344412.63</v>
      </c>
      <c r="DL278" s="41">
        <f t="shared" si="352"/>
        <v>-3797618.26</v>
      </c>
      <c r="DM278" s="41">
        <f t="shared" si="352"/>
        <v>-262050.15</v>
      </c>
      <c r="DN278" s="41">
        <f t="shared" si="352"/>
        <v>-975204.64</v>
      </c>
      <c r="DO278" s="41">
        <f t="shared" si="352"/>
        <v>-2150026.44</v>
      </c>
      <c r="DP278" s="41">
        <f t="shared" si="352"/>
        <v>-211767.93</v>
      </c>
      <c r="DQ278" s="41">
        <f t="shared" si="352"/>
        <v>-471595.56</v>
      </c>
      <c r="DR278" s="41">
        <f t="shared" si="352"/>
        <v>-1001844.65</v>
      </c>
      <c r="DS278" s="41">
        <f t="shared" si="352"/>
        <v>-567579.86</v>
      </c>
      <c r="DT278" s="41">
        <f t="shared" si="352"/>
        <v>-189380.55</v>
      </c>
      <c r="DU278" s="41">
        <f t="shared" si="352"/>
        <v>-297804.52</v>
      </c>
      <c r="DV278" s="41">
        <f t="shared" si="352"/>
        <v>-215085.16</v>
      </c>
      <c r="DW278" s="41">
        <f t="shared" si="352"/>
        <v>-282440.36</v>
      </c>
      <c r="DX278" s="41">
        <f t="shared" si="352"/>
        <v>-206546.65</v>
      </c>
      <c r="DY278" s="41">
        <f t="shared" si="352"/>
        <v>-297573.74</v>
      </c>
      <c r="DZ278" s="41">
        <f t="shared" si="352"/>
        <v>-614168.89</v>
      </c>
      <c r="EA278" s="41">
        <f t="shared" si="352"/>
        <v>-465610.02</v>
      </c>
      <c r="EB278" s="41">
        <f t="shared" ref="EB278:FX278" si="353">ROUND(IF(((EB271*-1)&gt;(EB268*$GE$269)),-EB271,(EB268*$GE$269)),2)</f>
        <v>-419191.96</v>
      </c>
      <c r="EC278" s="41">
        <f t="shared" si="353"/>
        <v>-253058.16</v>
      </c>
      <c r="ED278" s="41">
        <f t="shared" si="353"/>
        <v>-1396179.04</v>
      </c>
      <c r="EE278" s="41">
        <f t="shared" si="353"/>
        <v>-198693.62</v>
      </c>
      <c r="EF278" s="41">
        <f t="shared" si="353"/>
        <v>-998845.11</v>
      </c>
      <c r="EG278" s="41">
        <f t="shared" si="353"/>
        <v>-236137.96</v>
      </c>
      <c r="EH278" s="41">
        <f t="shared" si="353"/>
        <v>-214382.38</v>
      </c>
      <c r="EI278" s="41">
        <f t="shared" si="353"/>
        <v>-10798549.050000001</v>
      </c>
      <c r="EJ278" s="41">
        <f t="shared" si="353"/>
        <v>-6257746.6100000003</v>
      </c>
      <c r="EK278" s="41">
        <f t="shared" si="353"/>
        <v>-477128.45</v>
      </c>
      <c r="EL278" s="41">
        <f t="shared" si="353"/>
        <v>-331344.36</v>
      </c>
      <c r="EM278" s="41">
        <f t="shared" si="353"/>
        <v>-322465.2</v>
      </c>
      <c r="EN278" s="41">
        <f t="shared" si="353"/>
        <v>-741550.26</v>
      </c>
      <c r="EO278" s="41">
        <f t="shared" si="353"/>
        <v>-290718.78000000003</v>
      </c>
      <c r="EP278" s="41">
        <f t="shared" si="353"/>
        <v>-323660.92</v>
      </c>
      <c r="EQ278" s="41">
        <f t="shared" si="353"/>
        <v>-1786558.11</v>
      </c>
      <c r="ER278" s="41">
        <f t="shared" si="353"/>
        <v>-288044.58</v>
      </c>
      <c r="ES278" s="41">
        <f t="shared" si="353"/>
        <v>-172667.67</v>
      </c>
      <c r="ET278" s="41">
        <f t="shared" si="353"/>
        <v>-254012.03</v>
      </c>
      <c r="EU278" s="41">
        <f t="shared" si="353"/>
        <v>-467027.88</v>
      </c>
      <c r="EV278" s="41">
        <f t="shared" si="353"/>
        <v>-108846.43</v>
      </c>
      <c r="EW278" s="41">
        <f t="shared" si="353"/>
        <v>-785247.64</v>
      </c>
      <c r="EX278" s="41">
        <f t="shared" si="353"/>
        <v>-228886.05</v>
      </c>
      <c r="EY278" s="41">
        <f t="shared" si="353"/>
        <v>-516136.02</v>
      </c>
      <c r="EZ278" s="41">
        <f t="shared" si="353"/>
        <v>-166263.99</v>
      </c>
      <c r="FA278" s="41">
        <f t="shared" si="353"/>
        <v>-2336489.14</v>
      </c>
      <c r="FB278" s="41">
        <f t="shared" si="353"/>
        <v>0</v>
      </c>
      <c r="FC278" s="41">
        <f t="shared" si="353"/>
        <v>-1430336.28</v>
      </c>
      <c r="FD278" s="41">
        <f t="shared" si="353"/>
        <v>-300012.17</v>
      </c>
      <c r="FE278" s="41">
        <f t="shared" si="353"/>
        <v>-131546.26999999999</v>
      </c>
      <c r="FF278" s="41">
        <f t="shared" si="353"/>
        <v>-222124.51</v>
      </c>
      <c r="FG278" s="41">
        <f t="shared" si="353"/>
        <v>-153464.35999999999</v>
      </c>
      <c r="FH278" s="41">
        <f t="shared" si="353"/>
        <v>-119402.64</v>
      </c>
      <c r="FI278" s="41">
        <f t="shared" si="353"/>
        <v>-1218134.5900000001</v>
      </c>
      <c r="FJ278" s="41">
        <f t="shared" si="353"/>
        <v>-1241857.6200000001</v>
      </c>
      <c r="FK278" s="41">
        <f t="shared" si="353"/>
        <v>-1582823.81</v>
      </c>
      <c r="FL278" s="41">
        <f t="shared" si="353"/>
        <v>-4342244.29</v>
      </c>
      <c r="FM278" s="41">
        <f t="shared" si="353"/>
        <v>-2372789.4500000002</v>
      </c>
      <c r="FN278" s="41">
        <f t="shared" si="353"/>
        <v>-14061287.57</v>
      </c>
      <c r="FO278" s="41">
        <f t="shared" si="353"/>
        <v>-962.28</v>
      </c>
      <c r="FP278" s="41">
        <f t="shared" si="353"/>
        <v>-829646.73</v>
      </c>
      <c r="FQ278" s="41">
        <f t="shared" si="353"/>
        <v>-634759.41</v>
      </c>
      <c r="FR278" s="41">
        <f t="shared" si="353"/>
        <v>-191701.38</v>
      </c>
      <c r="FS278" s="41">
        <f t="shared" si="353"/>
        <v>-26.68</v>
      </c>
      <c r="FT278" s="41">
        <f t="shared" si="353"/>
        <v>-236.97</v>
      </c>
      <c r="FU278" s="41">
        <f t="shared" si="353"/>
        <v>-608445.5</v>
      </c>
      <c r="FV278" s="41">
        <f t="shared" si="353"/>
        <v>-496657.42</v>
      </c>
      <c r="FW278" s="41">
        <f t="shared" si="353"/>
        <v>-207869.86</v>
      </c>
      <c r="FX278" s="41">
        <f t="shared" si="353"/>
        <v>-85462.720000000001</v>
      </c>
      <c r="FY278" s="41"/>
      <c r="FZ278" s="116">
        <f>SUM(C278:FX278)</f>
        <v>-572396893.99999976</v>
      </c>
      <c r="GA278" s="41"/>
      <c r="GB278" s="119">
        <v>-572396894</v>
      </c>
      <c r="GC278" s="120"/>
      <c r="GD278" s="41"/>
      <c r="GE278" s="54"/>
    </row>
    <row r="279" spans="1:187" ht="15.75" x14ac:dyDescent="0.25">
      <c r="A279" s="8"/>
      <c r="B279" s="39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1"/>
      <c r="CR279" s="41"/>
      <c r="CS279" s="41"/>
      <c r="CT279" s="41"/>
      <c r="CU279" s="41"/>
      <c r="CV279" s="41"/>
      <c r="CW279" s="41"/>
      <c r="CX279" s="41"/>
      <c r="CY279" s="41"/>
      <c r="CZ279" s="41"/>
      <c r="DA279" s="41"/>
      <c r="DB279" s="41"/>
      <c r="DC279" s="41"/>
      <c r="DD279" s="41"/>
      <c r="DE279" s="41"/>
      <c r="DF279" s="41"/>
      <c r="DG279" s="41"/>
      <c r="DH279" s="41"/>
      <c r="DI279" s="41"/>
      <c r="DJ279" s="41"/>
      <c r="DK279" s="41"/>
      <c r="DL279" s="41"/>
      <c r="DM279" s="41"/>
      <c r="DN279" s="41"/>
      <c r="DO279" s="41"/>
      <c r="DP279" s="41"/>
      <c r="DQ279" s="41"/>
      <c r="DR279" s="41"/>
      <c r="DS279" s="41"/>
      <c r="DT279" s="41"/>
      <c r="DU279" s="41"/>
      <c r="DV279" s="41"/>
      <c r="DW279" s="41"/>
      <c r="DX279" s="41"/>
      <c r="DY279" s="41"/>
      <c r="DZ279" s="41"/>
      <c r="EA279" s="41"/>
      <c r="EB279" s="41"/>
      <c r="EC279" s="41"/>
      <c r="ED279" s="41"/>
      <c r="EE279" s="41"/>
      <c r="EF279" s="41"/>
      <c r="EG279" s="41"/>
      <c r="EH279" s="41"/>
      <c r="EI279" s="41"/>
      <c r="EJ279" s="41"/>
      <c r="EK279" s="41"/>
      <c r="EL279" s="41"/>
      <c r="EM279" s="41"/>
      <c r="EN279" s="41"/>
      <c r="EO279" s="41"/>
      <c r="EP279" s="41"/>
      <c r="EQ279" s="41"/>
      <c r="ER279" s="41"/>
      <c r="ES279" s="41"/>
      <c r="ET279" s="41"/>
      <c r="EU279" s="41"/>
      <c r="EV279" s="41"/>
      <c r="EW279" s="41"/>
      <c r="EX279" s="41"/>
      <c r="EY279" s="41"/>
      <c r="EZ279" s="41"/>
      <c r="FA279" s="41"/>
      <c r="FB279" s="41"/>
      <c r="FC279" s="41"/>
      <c r="FD279" s="41"/>
      <c r="FE279" s="41"/>
      <c r="FF279" s="41"/>
      <c r="FG279" s="41"/>
      <c r="FH279" s="41"/>
      <c r="FI279" s="41"/>
      <c r="FJ279" s="41"/>
      <c r="FK279" s="41"/>
      <c r="FL279" s="41"/>
      <c r="FM279" s="41"/>
      <c r="FN279" s="41"/>
      <c r="FO279" s="41"/>
      <c r="FP279" s="41"/>
      <c r="FQ279" s="41"/>
      <c r="FR279" s="41"/>
      <c r="FS279" s="41"/>
      <c r="FT279" s="41"/>
      <c r="FU279" s="41"/>
      <c r="FV279" s="41"/>
      <c r="FW279" s="41"/>
      <c r="FX279" s="41"/>
      <c r="FY279" s="41"/>
      <c r="FZ279" s="116"/>
      <c r="GA279" s="84"/>
      <c r="GB279" s="84"/>
      <c r="GC279" s="121"/>
      <c r="GD279" s="41"/>
      <c r="GE279" s="54"/>
    </row>
    <row r="280" spans="1:187" ht="15.75" x14ac:dyDescent="0.25">
      <c r="A280" s="8"/>
      <c r="B280" s="39" t="s">
        <v>839</v>
      </c>
      <c r="C280" s="41"/>
      <c r="D280" s="13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  <c r="CW280" s="41"/>
      <c r="CX280" s="41"/>
      <c r="CY280" s="41"/>
      <c r="CZ280" s="41"/>
      <c r="DA280" s="41"/>
      <c r="DB280" s="41"/>
      <c r="DC280" s="41"/>
      <c r="DD280" s="41"/>
      <c r="DE280" s="41"/>
      <c r="DF280" s="41"/>
      <c r="DG280" s="41"/>
      <c r="DH280" s="41"/>
      <c r="DI280" s="41"/>
      <c r="DJ280" s="41"/>
      <c r="DK280" s="41"/>
      <c r="DL280" s="41"/>
      <c r="DM280" s="41"/>
      <c r="DN280" s="41"/>
      <c r="DO280" s="41"/>
      <c r="DP280" s="41"/>
      <c r="DQ280" s="41"/>
      <c r="DR280" s="41"/>
      <c r="DS280" s="41"/>
      <c r="DT280" s="41"/>
      <c r="DU280" s="41"/>
      <c r="DV280" s="41"/>
      <c r="DW280" s="41"/>
      <c r="DX280" s="41"/>
      <c r="DY280" s="41"/>
      <c r="DZ280" s="41"/>
      <c r="EA280" s="41"/>
      <c r="EB280" s="41"/>
      <c r="EC280" s="41"/>
      <c r="ED280" s="41"/>
      <c r="EE280" s="41"/>
      <c r="EF280" s="41"/>
      <c r="EG280" s="41"/>
      <c r="EH280" s="41"/>
      <c r="EI280" s="41"/>
      <c r="EJ280" s="41"/>
      <c r="EK280" s="41"/>
      <c r="EL280" s="41"/>
      <c r="EM280" s="41"/>
      <c r="EN280" s="41"/>
      <c r="EO280" s="41"/>
      <c r="EP280" s="41"/>
      <c r="EQ280" s="41"/>
      <c r="ER280" s="41"/>
      <c r="ES280" s="41"/>
      <c r="ET280" s="41"/>
      <c r="EU280" s="41"/>
      <c r="EV280" s="41"/>
      <c r="EW280" s="41"/>
      <c r="EX280" s="41"/>
      <c r="EY280" s="41"/>
      <c r="EZ280" s="41"/>
      <c r="FA280" s="41"/>
      <c r="FB280" s="41"/>
      <c r="FC280" s="41"/>
      <c r="FD280" s="41"/>
      <c r="FE280" s="41"/>
      <c r="FF280" s="41"/>
      <c r="FG280" s="41"/>
      <c r="FH280" s="41"/>
      <c r="FI280" s="41"/>
      <c r="FJ280" s="41"/>
      <c r="FK280" s="41"/>
      <c r="FL280" s="41"/>
      <c r="FM280" s="41"/>
      <c r="FN280" s="41"/>
      <c r="FO280" s="41"/>
      <c r="FP280" s="41"/>
      <c r="FQ280" s="41"/>
      <c r="FR280" s="41"/>
      <c r="FS280" s="41"/>
      <c r="FT280" s="41"/>
      <c r="FU280" s="41"/>
      <c r="FV280" s="41"/>
      <c r="FW280" s="41"/>
      <c r="FX280" s="41"/>
      <c r="FY280" s="41"/>
      <c r="FZ280" s="55"/>
      <c r="GA280" s="41"/>
      <c r="GB280" s="41"/>
      <c r="GC280" s="233" t="s">
        <v>981</v>
      </c>
      <c r="GD280" s="41"/>
      <c r="GE280" s="54"/>
    </row>
    <row r="281" spans="1:187" x14ac:dyDescent="0.2">
      <c r="A281" s="8" t="s">
        <v>840</v>
      </c>
      <c r="B281" s="13" t="s">
        <v>841</v>
      </c>
      <c r="C281" s="13">
        <f>ROUND(C268+C278,2)</f>
        <v>74919359.069999993</v>
      </c>
      <c r="D281" s="13">
        <f t="shared" ref="D281:BN281" si="354">D268+D278</f>
        <v>353975138</v>
      </c>
      <c r="E281" s="13">
        <f t="shared" si="354"/>
        <v>66887526.100000001</v>
      </c>
      <c r="F281" s="13">
        <f t="shared" si="354"/>
        <v>160500049.49000001</v>
      </c>
      <c r="G281" s="13">
        <f t="shared" si="354"/>
        <v>9557269.6499999985</v>
      </c>
      <c r="H281" s="13">
        <f t="shared" si="354"/>
        <v>8987833.3399999999</v>
      </c>
      <c r="I281" s="13">
        <f t="shared" si="354"/>
        <v>89363664.329999998</v>
      </c>
      <c r="J281" s="13">
        <f t="shared" si="354"/>
        <v>20292698.609999999</v>
      </c>
      <c r="K281" s="13">
        <f t="shared" si="354"/>
        <v>3286413.91</v>
      </c>
      <c r="L281" s="13">
        <f t="shared" si="354"/>
        <v>23151608.539999999</v>
      </c>
      <c r="M281" s="13">
        <f t="shared" si="354"/>
        <v>13442726.1</v>
      </c>
      <c r="N281" s="13">
        <f t="shared" si="354"/>
        <v>461613587.38999999</v>
      </c>
      <c r="O281" s="13">
        <f t="shared" si="354"/>
        <v>121031283.98999999</v>
      </c>
      <c r="P281" s="13">
        <f t="shared" si="354"/>
        <v>3088182.92</v>
      </c>
      <c r="Q281" s="13">
        <f t="shared" si="354"/>
        <v>366136324.44999999</v>
      </c>
      <c r="R281" s="13">
        <f t="shared" si="354"/>
        <v>17553737.909999996</v>
      </c>
      <c r="S281" s="13">
        <f t="shared" si="354"/>
        <v>14766747.360000001</v>
      </c>
      <c r="T281" s="13">
        <f t="shared" si="354"/>
        <v>2161205.17</v>
      </c>
      <c r="U281" s="13">
        <f t="shared" si="354"/>
        <v>947790.66999999993</v>
      </c>
      <c r="V281" s="13">
        <f t="shared" si="354"/>
        <v>3215550.73</v>
      </c>
      <c r="W281" s="13">
        <f t="shared" si="354"/>
        <v>1343482.94</v>
      </c>
      <c r="X281" s="13">
        <f t="shared" si="354"/>
        <v>856765.96000000008</v>
      </c>
      <c r="Y281" s="13">
        <f t="shared" si="354"/>
        <v>19949405.810000002</v>
      </c>
      <c r="Z281" s="13">
        <f t="shared" si="354"/>
        <v>2841543.2</v>
      </c>
      <c r="AA281" s="13">
        <f t="shared" si="354"/>
        <v>259559403.18000001</v>
      </c>
      <c r="AB281" s="13">
        <f t="shared" si="354"/>
        <v>255280053.19</v>
      </c>
      <c r="AC281" s="13">
        <f t="shared" si="354"/>
        <v>8834185.6600000001</v>
      </c>
      <c r="AD281" s="13">
        <f t="shared" si="354"/>
        <v>11534327.34</v>
      </c>
      <c r="AE281" s="13">
        <f t="shared" si="354"/>
        <v>1664377.99</v>
      </c>
      <c r="AF281" s="13">
        <f t="shared" si="354"/>
        <v>2543113.79</v>
      </c>
      <c r="AG281" s="13">
        <f t="shared" si="354"/>
        <v>6863537.5999999996</v>
      </c>
      <c r="AH281" s="13">
        <f t="shared" si="354"/>
        <v>9272852.9699999988</v>
      </c>
      <c r="AI281" s="13">
        <f t="shared" si="354"/>
        <v>3700073.3699999996</v>
      </c>
      <c r="AJ281" s="13">
        <f t="shared" si="354"/>
        <v>2603227.02</v>
      </c>
      <c r="AK281" s="13">
        <f t="shared" si="354"/>
        <v>2917171.04</v>
      </c>
      <c r="AL281" s="13">
        <f t="shared" si="354"/>
        <v>3253893.09</v>
      </c>
      <c r="AM281" s="13">
        <f t="shared" si="354"/>
        <v>4322887.1399999997</v>
      </c>
      <c r="AN281" s="13">
        <f t="shared" si="354"/>
        <v>3940395.55</v>
      </c>
      <c r="AO281" s="13">
        <f t="shared" si="354"/>
        <v>39729797.960000001</v>
      </c>
      <c r="AP281" s="13">
        <f t="shared" si="354"/>
        <v>796935258.21000004</v>
      </c>
      <c r="AQ281" s="13">
        <f t="shared" si="354"/>
        <v>3078692.86</v>
      </c>
      <c r="AR281" s="13">
        <f t="shared" si="354"/>
        <v>542033521.42999995</v>
      </c>
      <c r="AS281" s="13">
        <f t="shared" si="354"/>
        <v>61850071.149999999</v>
      </c>
      <c r="AT281" s="13">
        <f t="shared" si="354"/>
        <v>19399743.039999999</v>
      </c>
      <c r="AU281" s="13">
        <f t="shared" si="354"/>
        <v>3228460.9</v>
      </c>
      <c r="AV281" s="13">
        <f t="shared" si="354"/>
        <v>3698611.79</v>
      </c>
      <c r="AW281" s="13">
        <f t="shared" si="354"/>
        <v>3089429.89</v>
      </c>
      <c r="AX281" s="13">
        <f t="shared" si="354"/>
        <v>922282.24</v>
      </c>
      <c r="AY281" s="13">
        <f t="shared" si="354"/>
        <v>4453077.0999999996</v>
      </c>
      <c r="AZ281" s="13">
        <f t="shared" si="354"/>
        <v>103357340.91</v>
      </c>
      <c r="BA281" s="13">
        <f t="shared" si="354"/>
        <v>75713218.86999999</v>
      </c>
      <c r="BB281" s="13">
        <f t="shared" si="354"/>
        <v>67039974.650000006</v>
      </c>
      <c r="BC281" s="13">
        <f t="shared" si="354"/>
        <v>255906070.09</v>
      </c>
      <c r="BD281" s="13">
        <f t="shared" si="354"/>
        <v>41736327.060000002</v>
      </c>
      <c r="BE281" s="13">
        <f t="shared" si="354"/>
        <v>12370112.9</v>
      </c>
      <c r="BF281" s="13">
        <f t="shared" si="354"/>
        <v>206334142.62</v>
      </c>
      <c r="BG281" s="13">
        <f t="shared" si="354"/>
        <v>9702847.8900000006</v>
      </c>
      <c r="BH281" s="13">
        <f t="shared" si="354"/>
        <v>5808722.7899999991</v>
      </c>
      <c r="BI281" s="13">
        <f t="shared" si="354"/>
        <v>3165374.56</v>
      </c>
      <c r="BJ281" s="13">
        <f t="shared" si="354"/>
        <v>52651955.490000002</v>
      </c>
      <c r="BK281" s="13">
        <f t="shared" si="354"/>
        <v>209470334.07999998</v>
      </c>
      <c r="BL281" s="13">
        <f t="shared" si="354"/>
        <v>2855765.9000000004</v>
      </c>
      <c r="BM281" s="13">
        <f t="shared" si="354"/>
        <v>3329888.44</v>
      </c>
      <c r="BN281" s="13">
        <f t="shared" si="354"/>
        <v>30101004.07</v>
      </c>
      <c r="BO281" s="13">
        <f t="shared" ref="BO281:DZ281" si="355">BO268+BO278</f>
        <v>11539360.390000001</v>
      </c>
      <c r="BP281" s="13">
        <f t="shared" si="355"/>
        <v>2872540.0700000003</v>
      </c>
      <c r="BQ281" s="13">
        <f t="shared" si="355"/>
        <v>55100435.990000002</v>
      </c>
      <c r="BR281" s="13">
        <f t="shared" si="355"/>
        <v>39632017.240000002</v>
      </c>
      <c r="BS281" s="13">
        <f t="shared" si="355"/>
        <v>11505599.800000001</v>
      </c>
      <c r="BT281" s="13">
        <f t="shared" si="355"/>
        <v>4539758.12</v>
      </c>
      <c r="BU281" s="13">
        <f t="shared" si="355"/>
        <v>4466544.25</v>
      </c>
      <c r="BV281" s="13">
        <f t="shared" si="355"/>
        <v>11345938.290000001</v>
      </c>
      <c r="BW281" s="13">
        <f t="shared" si="355"/>
        <v>17260397.199999999</v>
      </c>
      <c r="BX281" s="13">
        <f t="shared" si="355"/>
        <v>1546401.75</v>
      </c>
      <c r="BY281" s="13">
        <f t="shared" si="355"/>
        <v>4983768.8</v>
      </c>
      <c r="BZ281" s="13">
        <f t="shared" si="355"/>
        <v>2734275.5</v>
      </c>
      <c r="CA281" s="13">
        <f t="shared" si="355"/>
        <v>2548818.1800000002</v>
      </c>
      <c r="CB281" s="13">
        <f t="shared" si="355"/>
        <v>688124433.13999999</v>
      </c>
      <c r="CC281" s="13">
        <f t="shared" si="355"/>
        <v>2431199.87</v>
      </c>
      <c r="CD281" s="13">
        <f t="shared" si="355"/>
        <v>940677.67999999993</v>
      </c>
      <c r="CE281" s="13">
        <f t="shared" si="355"/>
        <v>2267680.77</v>
      </c>
      <c r="CF281" s="13">
        <f t="shared" si="355"/>
        <v>1775760.47</v>
      </c>
      <c r="CG281" s="13">
        <f t="shared" si="355"/>
        <v>2750468.91</v>
      </c>
      <c r="CH281" s="13">
        <f t="shared" si="355"/>
        <v>1815167.2799999998</v>
      </c>
      <c r="CI281" s="13">
        <f t="shared" si="355"/>
        <v>6414397.54</v>
      </c>
      <c r="CJ281" s="13">
        <f t="shared" si="355"/>
        <v>9135102.0700000003</v>
      </c>
      <c r="CK281" s="13">
        <f t="shared" si="355"/>
        <v>49134274.730000004</v>
      </c>
      <c r="CL281" s="13">
        <f t="shared" si="355"/>
        <v>12352802.629999999</v>
      </c>
      <c r="CM281" s="13">
        <f t="shared" si="355"/>
        <v>8134540.1799999997</v>
      </c>
      <c r="CN281" s="13">
        <f t="shared" si="355"/>
        <v>255928605.63</v>
      </c>
      <c r="CO281" s="13">
        <f t="shared" si="355"/>
        <v>125352070.73999999</v>
      </c>
      <c r="CP281" s="13">
        <f t="shared" si="355"/>
        <v>9771475.5800000001</v>
      </c>
      <c r="CQ281" s="13">
        <f t="shared" si="355"/>
        <v>9102451.6400000006</v>
      </c>
      <c r="CR281" s="13">
        <f t="shared" si="355"/>
        <v>2657488.06</v>
      </c>
      <c r="CS281" s="13">
        <f t="shared" si="355"/>
        <v>3788389.61</v>
      </c>
      <c r="CT281" s="13">
        <f t="shared" si="355"/>
        <v>1844020.6600000001</v>
      </c>
      <c r="CU281" s="13">
        <f t="shared" si="355"/>
        <v>3602324.4000000004</v>
      </c>
      <c r="CV281" s="13">
        <f t="shared" si="355"/>
        <v>816632.85000000009</v>
      </c>
      <c r="CW281" s="13">
        <f t="shared" si="355"/>
        <v>2688444.4899999998</v>
      </c>
      <c r="CX281" s="13">
        <f t="shared" si="355"/>
        <v>4660744.79</v>
      </c>
      <c r="CY281" s="13">
        <f t="shared" si="355"/>
        <v>863235.77</v>
      </c>
      <c r="CZ281" s="13">
        <f t="shared" si="355"/>
        <v>17893066.599999998</v>
      </c>
      <c r="DA281" s="13">
        <f t="shared" si="355"/>
        <v>2664279.34</v>
      </c>
      <c r="DB281" s="13">
        <f t="shared" si="355"/>
        <v>3425317.1799999997</v>
      </c>
      <c r="DC281" s="13">
        <f t="shared" si="355"/>
        <v>2292172.42</v>
      </c>
      <c r="DD281" s="13">
        <f t="shared" si="355"/>
        <v>2387092.75</v>
      </c>
      <c r="DE281" s="13">
        <f t="shared" si="355"/>
        <v>4130468.25</v>
      </c>
      <c r="DF281" s="13">
        <f t="shared" si="355"/>
        <v>180143511.85999998</v>
      </c>
      <c r="DG281" s="13">
        <f t="shared" si="355"/>
        <v>1548664.95</v>
      </c>
      <c r="DH281" s="13">
        <f t="shared" si="355"/>
        <v>17269370.039999999</v>
      </c>
      <c r="DI281" s="13">
        <f t="shared" si="355"/>
        <v>22770297.370000001</v>
      </c>
      <c r="DJ281" s="13">
        <f t="shared" si="355"/>
        <v>6262532.5899999999</v>
      </c>
      <c r="DK281" s="13">
        <f t="shared" si="355"/>
        <v>4558797.25</v>
      </c>
      <c r="DL281" s="13">
        <f t="shared" si="355"/>
        <v>50266947.200000003</v>
      </c>
      <c r="DM281" s="13">
        <f t="shared" si="355"/>
        <v>3468611.18</v>
      </c>
      <c r="DN281" s="13">
        <f t="shared" si="355"/>
        <v>12908237.899999999</v>
      </c>
      <c r="DO281" s="13">
        <f t="shared" si="355"/>
        <v>28458696.539999999</v>
      </c>
      <c r="DP281" s="13">
        <f t="shared" si="355"/>
        <v>2803053.48</v>
      </c>
      <c r="DQ281" s="13">
        <f t="shared" si="355"/>
        <v>6242246.5100000007</v>
      </c>
      <c r="DR281" s="13">
        <f t="shared" si="355"/>
        <v>13260856.779999999</v>
      </c>
      <c r="DS281" s="13">
        <f t="shared" si="355"/>
        <v>7512736.8799999999</v>
      </c>
      <c r="DT281" s="13">
        <f t="shared" si="355"/>
        <v>2506724.33</v>
      </c>
      <c r="DU281" s="13">
        <f t="shared" si="355"/>
        <v>3941871.72</v>
      </c>
      <c r="DV281" s="13">
        <f t="shared" si="355"/>
        <v>2846961.84</v>
      </c>
      <c r="DW281" s="13">
        <f t="shared" si="355"/>
        <v>3738504.97</v>
      </c>
      <c r="DX281" s="13">
        <f t="shared" si="355"/>
        <v>2733942.33</v>
      </c>
      <c r="DY281" s="13">
        <f t="shared" si="355"/>
        <v>3938817.0299999993</v>
      </c>
      <c r="DZ281" s="13">
        <f t="shared" si="355"/>
        <v>8129409.8600000003</v>
      </c>
      <c r="EA281" s="13">
        <f t="shared" ref="EA281:FX281" si="356">EA268+EA278</f>
        <v>6163019.25</v>
      </c>
      <c r="EB281" s="13">
        <f t="shared" si="356"/>
        <v>5548609.2999999998</v>
      </c>
      <c r="EC281" s="13">
        <f t="shared" si="356"/>
        <v>3349589.1799999997</v>
      </c>
      <c r="ED281" s="13">
        <f t="shared" si="356"/>
        <v>18480440.460000001</v>
      </c>
      <c r="EE281" s="13">
        <f t="shared" si="356"/>
        <v>2629996.2599999998</v>
      </c>
      <c r="EF281" s="13">
        <f t="shared" si="356"/>
        <v>13221153.610000001</v>
      </c>
      <c r="EG281" s="13">
        <f t="shared" si="356"/>
        <v>3125626</v>
      </c>
      <c r="EH281" s="13">
        <f t="shared" si="356"/>
        <v>2837659.5100000002</v>
      </c>
      <c r="EI281" s="13">
        <f t="shared" si="356"/>
        <v>142934349.25999999</v>
      </c>
      <c r="EJ281" s="13">
        <f t="shared" si="356"/>
        <v>82830289.060000002</v>
      </c>
      <c r="EK281" s="13">
        <f t="shared" si="356"/>
        <v>6315482.1799999997</v>
      </c>
      <c r="EL281" s="13">
        <f t="shared" si="356"/>
        <v>4385819.7799999993</v>
      </c>
      <c r="EM281" s="13">
        <f t="shared" si="356"/>
        <v>4268291.3499999996</v>
      </c>
      <c r="EN281" s="13">
        <f t="shared" si="356"/>
        <v>9815485.7200000007</v>
      </c>
      <c r="EO281" s="13">
        <f t="shared" si="356"/>
        <v>3848081.75</v>
      </c>
      <c r="EP281" s="13">
        <f t="shared" si="356"/>
        <v>4284118.46</v>
      </c>
      <c r="EQ281" s="13">
        <f t="shared" si="356"/>
        <v>23647669.719999999</v>
      </c>
      <c r="ER281" s="13">
        <f t="shared" si="356"/>
        <v>3812684.88</v>
      </c>
      <c r="ES281" s="13">
        <f t="shared" si="356"/>
        <v>2285505.33</v>
      </c>
      <c r="ET281" s="13">
        <f t="shared" si="356"/>
        <v>3362215.0500000003</v>
      </c>
      <c r="EU281" s="13">
        <f t="shared" si="356"/>
        <v>6181786.6200000001</v>
      </c>
      <c r="EV281" s="13">
        <f t="shared" si="356"/>
        <v>1440739.22</v>
      </c>
      <c r="EW281" s="13">
        <f t="shared" si="356"/>
        <v>10393883.479999999</v>
      </c>
      <c r="EX281" s="13">
        <f t="shared" si="356"/>
        <v>3029636.5100000002</v>
      </c>
      <c r="EY281" s="13">
        <f t="shared" si="356"/>
        <v>6831803.5700000003</v>
      </c>
      <c r="EZ281" s="13">
        <f t="shared" si="356"/>
        <v>2200743.38</v>
      </c>
      <c r="FA281" s="13">
        <f t="shared" si="356"/>
        <v>30926798.939999998</v>
      </c>
      <c r="FB281" s="13">
        <f t="shared" si="356"/>
        <v>4183427.61</v>
      </c>
      <c r="FC281" s="13">
        <f t="shared" si="356"/>
        <v>18932560.640000001</v>
      </c>
      <c r="FD281" s="13">
        <f t="shared" si="356"/>
        <v>3971093.1799999997</v>
      </c>
      <c r="FE281" s="13">
        <f t="shared" si="356"/>
        <v>1741204.33</v>
      </c>
      <c r="FF281" s="13">
        <f t="shared" si="356"/>
        <v>2940137.8499999996</v>
      </c>
      <c r="FG281" s="13">
        <f t="shared" si="356"/>
        <v>2031321.8200000003</v>
      </c>
      <c r="FH281" s="13">
        <f t="shared" si="356"/>
        <v>1580465.9100000001</v>
      </c>
      <c r="FI281" s="13">
        <f t="shared" si="356"/>
        <v>16123765.649999999</v>
      </c>
      <c r="FJ281" s="13">
        <f t="shared" si="356"/>
        <v>16437774.16</v>
      </c>
      <c r="FK281" s="13">
        <f t="shared" si="356"/>
        <v>20950952.77</v>
      </c>
      <c r="FL281" s="13">
        <f t="shared" si="356"/>
        <v>57475857.039999999</v>
      </c>
      <c r="FM281" s="13">
        <f t="shared" si="356"/>
        <v>31407285.709999997</v>
      </c>
      <c r="FN281" s="13">
        <f t="shared" si="356"/>
        <v>186121392.68000001</v>
      </c>
      <c r="FO281" s="13">
        <f t="shared" si="356"/>
        <v>10694893.870000001</v>
      </c>
      <c r="FP281" s="13">
        <f t="shared" si="356"/>
        <v>20662013.059999999</v>
      </c>
      <c r="FQ281" s="13">
        <f t="shared" si="356"/>
        <v>8401954.9800000004</v>
      </c>
      <c r="FR281" s="13">
        <f t="shared" si="356"/>
        <v>2537443.9</v>
      </c>
      <c r="FS281" s="13">
        <f t="shared" si="356"/>
        <v>3029347.6799999997</v>
      </c>
      <c r="FT281" s="13">
        <f t="shared" si="356"/>
        <v>1441293.58</v>
      </c>
      <c r="FU281" s="13">
        <f t="shared" si="356"/>
        <v>8053652.4399999995</v>
      </c>
      <c r="FV281" s="13">
        <f t="shared" si="356"/>
        <v>6573976.25</v>
      </c>
      <c r="FW281" s="13">
        <f t="shared" si="356"/>
        <v>2751456.99</v>
      </c>
      <c r="FX281" s="13">
        <f t="shared" si="356"/>
        <v>1131222.22</v>
      </c>
      <c r="FY281" s="13"/>
      <c r="FZ281" s="116">
        <f>ROUND(SUM(C281:FX281),2)</f>
        <v>7605978827.8299999</v>
      </c>
      <c r="GA281" s="41"/>
      <c r="GB281" s="41"/>
      <c r="GC281" s="13">
        <f>FZ281-7583203902.75</f>
        <v>22774925.079999924</v>
      </c>
      <c r="GD281" s="20"/>
      <c r="GE281" s="41"/>
    </row>
    <row r="282" spans="1:187" x14ac:dyDescent="0.2">
      <c r="A282" s="8" t="s">
        <v>842</v>
      </c>
      <c r="B282" s="13" t="s">
        <v>843</v>
      </c>
      <c r="C282" s="13">
        <f>ROUND(C269,2)</f>
        <v>21056212.210000001</v>
      </c>
      <c r="D282" s="13">
        <f t="shared" ref="D282:BO282" si="357">ROUND(D269,2)</f>
        <v>82553042.049999997</v>
      </c>
      <c r="E282" s="13">
        <f t="shared" si="357"/>
        <v>21359347.329999998</v>
      </c>
      <c r="F282" s="13">
        <f t="shared" si="357"/>
        <v>44833279.030000001</v>
      </c>
      <c r="G282" s="13">
        <f t="shared" si="357"/>
        <v>5333724.24</v>
      </c>
      <c r="H282" s="13">
        <f t="shared" si="357"/>
        <v>2857115.97</v>
      </c>
      <c r="I282" s="13">
        <f t="shared" si="357"/>
        <v>22978072.440000001</v>
      </c>
      <c r="J282" s="13">
        <f t="shared" si="357"/>
        <v>3789594.37</v>
      </c>
      <c r="K282" s="13">
        <f t="shared" si="357"/>
        <v>1132565.25</v>
      </c>
      <c r="L282" s="13">
        <f t="shared" si="357"/>
        <v>13878705.58</v>
      </c>
      <c r="M282" s="13">
        <f t="shared" si="357"/>
        <v>4947991.42</v>
      </c>
      <c r="N282" s="13">
        <f t="shared" si="357"/>
        <v>132433952.83</v>
      </c>
      <c r="O282" s="13">
        <f t="shared" si="357"/>
        <v>50079498.189999998</v>
      </c>
      <c r="P282" s="13">
        <f t="shared" si="357"/>
        <v>1260010.3</v>
      </c>
      <c r="Q282" s="13">
        <f t="shared" si="357"/>
        <v>82659207.909999996</v>
      </c>
      <c r="R282" s="13">
        <f t="shared" si="357"/>
        <v>1649721.5</v>
      </c>
      <c r="S282" s="13">
        <f t="shared" si="357"/>
        <v>6759837.7800000003</v>
      </c>
      <c r="T282" s="13">
        <f t="shared" si="357"/>
        <v>532146.32999999996</v>
      </c>
      <c r="U282" s="13">
        <f t="shared" si="357"/>
        <v>354864.89</v>
      </c>
      <c r="V282" s="13">
        <f t="shared" si="357"/>
        <v>808991.85</v>
      </c>
      <c r="W282" s="13">
        <f t="shared" si="357"/>
        <v>203951.63</v>
      </c>
      <c r="X282" s="13">
        <f t="shared" si="357"/>
        <v>160987.67000000001</v>
      </c>
      <c r="Y282" s="13">
        <f t="shared" si="357"/>
        <v>1273920.55</v>
      </c>
      <c r="Z282" s="13">
        <f t="shared" si="357"/>
        <v>448785.42</v>
      </c>
      <c r="AA282" s="13">
        <f t="shared" si="357"/>
        <v>104386599.53</v>
      </c>
      <c r="AB282" s="13">
        <f t="shared" si="357"/>
        <v>183520696.13</v>
      </c>
      <c r="AC282" s="13">
        <f t="shared" si="357"/>
        <v>3636348.82</v>
      </c>
      <c r="AD282" s="13">
        <f t="shared" si="357"/>
        <v>4040286.78</v>
      </c>
      <c r="AE282" s="13">
        <f t="shared" si="357"/>
        <v>346296.35</v>
      </c>
      <c r="AF282" s="13">
        <f t="shared" si="357"/>
        <v>566332.72</v>
      </c>
      <c r="AG282" s="13">
        <f t="shared" si="357"/>
        <v>4544789.53</v>
      </c>
      <c r="AH282" s="13">
        <f t="shared" si="357"/>
        <v>555107.18000000005</v>
      </c>
      <c r="AI282" s="13">
        <f t="shared" si="357"/>
        <v>239226.59</v>
      </c>
      <c r="AJ282" s="13">
        <f t="shared" si="357"/>
        <v>541215.06000000006</v>
      </c>
      <c r="AK282" s="13">
        <f t="shared" si="357"/>
        <v>945836.69</v>
      </c>
      <c r="AL282" s="13">
        <f t="shared" si="357"/>
        <v>1832368.58</v>
      </c>
      <c r="AM282" s="13">
        <f t="shared" si="357"/>
        <v>809453.4</v>
      </c>
      <c r="AN282" s="13">
        <f t="shared" si="357"/>
        <v>2436009.34</v>
      </c>
      <c r="AO282" s="13">
        <f t="shared" si="357"/>
        <v>8695650.3599999994</v>
      </c>
      <c r="AP282" s="13">
        <f t="shared" si="357"/>
        <v>529265048.87</v>
      </c>
      <c r="AQ282" s="13">
        <f t="shared" si="357"/>
        <v>1951427.33</v>
      </c>
      <c r="AR282" s="13">
        <f t="shared" si="357"/>
        <v>185392639.11000001</v>
      </c>
      <c r="AS282" s="13">
        <f t="shared" si="357"/>
        <v>36782993.240000002</v>
      </c>
      <c r="AT282" s="13">
        <f t="shared" si="357"/>
        <v>6555404.2699999996</v>
      </c>
      <c r="AU282" s="13">
        <f t="shared" si="357"/>
        <v>884556.55</v>
      </c>
      <c r="AV282" s="13">
        <f t="shared" si="357"/>
        <v>566958.31000000006</v>
      </c>
      <c r="AW282" s="13">
        <f t="shared" si="357"/>
        <v>526884.05000000005</v>
      </c>
      <c r="AX282" s="13">
        <f t="shared" si="357"/>
        <v>314731.7</v>
      </c>
      <c r="AY282" s="13">
        <f t="shared" si="357"/>
        <v>1180820.67</v>
      </c>
      <c r="AZ282" s="13">
        <f t="shared" si="357"/>
        <v>11241482.67</v>
      </c>
      <c r="BA282" s="13">
        <f t="shared" si="357"/>
        <v>9904388.8900000006</v>
      </c>
      <c r="BB282" s="13">
        <f t="shared" si="357"/>
        <v>3411697.02</v>
      </c>
      <c r="BC282" s="13">
        <f t="shared" si="357"/>
        <v>62700619.799999997</v>
      </c>
      <c r="BD282" s="13">
        <f t="shared" si="357"/>
        <v>11254347.09</v>
      </c>
      <c r="BE282" s="13">
        <f t="shared" si="357"/>
        <v>3005750.18</v>
      </c>
      <c r="BF282" s="13">
        <f t="shared" si="357"/>
        <v>49589235.990000002</v>
      </c>
      <c r="BG282" s="13">
        <f t="shared" si="357"/>
        <v>1002996.54</v>
      </c>
      <c r="BH282" s="13">
        <f t="shared" si="357"/>
        <v>1072973.67</v>
      </c>
      <c r="BI282" s="13">
        <f t="shared" si="357"/>
        <v>329503.03000000003</v>
      </c>
      <c r="BJ282" s="13">
        <f t="shared" si="357"/>
        <v>13662795.939999999</v>
      </c>
      <c r="BK282" s="13">
        <f t="shared" si="357"/>
        <v>25661042.690000001</v>
      </c>
      <c r="BL282" s="13">
        <f t="shared" si="357"/>
        <v>157998.20000000001</v>
      </c>
      <c r="BM282" s="13">
        <f t="shared" si="357"/>
        <v>544497.84</v>
      </c>
      <c r="BN282" s="13">
        <f t="shared" si="357"/>
        <v>6481755.1600000001</v>
      </c>
      <c r="BO282" s="13">
        <f t="shared" si="357"/>
        <v>2347659.42</v>
      </c>
      <c r="BP282" s="13">
        <f t="shared" ref="BP282:EA282" si="358">ROUND(BP269,2)</f>
        <v>1291951.2</v>
      </c>
      <c r="BQ282" s="13">
        <f t="shared" si="358"/>
        <v>25152890.489999998</v>
      </c>
      <c r="BR282" s="13">
        <f t="shared" si="358"/>
        <v>3784582.97</v>
      </c>
      <c r="BS282" s="13">
        <f t="shared" si="358"/>
        <v>1538628.25</v>
      </c>
      <c r="BT282" s="13">
        <f t="shared" si="358"/>
        <v>1554644.07</v>
      </c>
      <c r="BU282" s="13">
        <f t="shared" si="358"/>
        <v>1644498.83</v>
      </c>
      <c r="BV282" s="13">
        <f t="shared" si="358"/>
        <v>8073568.0800000001</v>
      </c>
      <c r="BW282" s="13">
        <f t="shared" si="358"/>
        <v>10181120.800000001</v>
      </c>
      <c r="BX282" s="13">
        <f t="shared" si="358"/>
        <v>915356</v>
      </c>
      <c r="BY282" s="13">
        <f t="shared" si="358"/>
        <v>2229594.62</v>
      </c>
      <c r="BZ282" s="13">
        <f t="shared" si="358"/>
        <v>845036.22</v>
      </c>
      <c r="CA282" s="13">
        <f t="shared" si="358"/>
        <v>2237490.91</v>
      </c>
      <c r="CB282" s="13">
        <f t="shared" si="358"/>
        <v>281216248.32999998</v>
      </c>
      <c r="CC282" s="13">
        <f t="shared" si="358"/>
        <v>496677.1</v>
      </c>
      <c r="CD282" s="13">
        <f t="shared" si="358"/>
        <v>344918.99</v>
      </c>
      <c r="CE282" s="13">
        <f t="shared" si="358"/>
        <v>902205.76</v>
      </c>
      <c r="CF282" s="13">
        <f t="shared" si="358"/>
        <v>687465.94</v>
      </c>
      <c r="CG282" s="13">
        <f t="shared" si="358"/>
        <v>661766.30000000005</v>
      </c>
      <c r="CH282" s="13">
        <f t="shared" si="358"/>
        <v>437585.17</v>
      </c>
      <c r="CI282" s="13">
        <f t="shared" si="358"/>
        <v>2518522.09</v>
      </c>
      <c r="CJ282" s="13">
        <f t="shared" si="358"/>
        <v>5656336.75</v>
      </c>
      <c r="CK282" s="13">
        <f t="shared" si="358"/>
        <v>9217848.4900000002</v>
      </c>
      <c r="CL282" s="13">
        <f t="shared" si="358"/>
        <v>1892693.48</v>
      </c>
      <c r="CM282" s="13">
        <f t="shared" si="358"/>
        <v>596592.37</v>
      </c>
      <c r="CN282" s="13">
        <f t="shared" si="358"/>
        <v>100989290.56999999</v>
      </c>
      <c r="CO282" s="13">
        <f t="shared" si="358"/>
        <v>53865021.829999998</v>
      </c>
      <c r="CP282" s="13">
        <f t="shared" si="358"/>
        <v>9091856.9700000007</v>
      </c>
      <c r="CQ282" s="13">
        <f t="shared" si="358"/>
        <v>1575424.1</v>
      </c>
      <c r="CR282" s="13">
        <f t="shared" si="358"/>
        <v>179375.52</v>
      </c>
      <c r="CS282" s="13">
        <f t="shared" si="358"/>
        <v>1091079.22</v>
      </c>
      <c r="CT282" s="13">
        <f t="shared" si="358"/>
        <v>348390.21</v>
      </c>
      <c r="CU282" s="13">
        <f t="shared" si="358"/>
        <v>320667.07</v>
      </c>
      <c r="CV282" s="13">
        <f t="shared" si="358"/>
        <v>194190.18</v>
      </c>
      <c r="CW282" s="13">
        <f t="shared" si="358"/>
        <v>1266331.05</v>
      </c>
      <c r="CX282" s="13">
        <f t="shared" si="358"/>
        <v>1686984.4</v>
      </c>
      <c r="CY282" s="13">
        <f t="shared" si="358"/>
        <v>173717.73</v>
      </c>
      <c r="CZ282" s="13">
        <f t="shared" si="358"/>
        <v>5666381.04</v>
      </c>
      <c r="DA282" s="13">
        <f t="shared" si="358"/>
        <v>1113512.1299999999</v>
      </c>
      <c r="DB282" s="13">
        <f t="shared" si="358"/>
        <v>646235.71</v>
      </c>
      <c r="DC282" s="13">
        <f t="shared" si="358"/>
        <v>1098420.53</v>
      </c>
      <c r="DD282" s="13">
        <f t="shared" si="358"/>
        <v>1169670.23</v>
      </c>
      <c r="DE282" s="13">
        <f t="shared" si="358"/>
        <v>2653354.5299999998</v>
      </c>
      <c r="DF282" s="13">
        <f t="shared" si="358"/>
        <v>46100990.43</v>
      </c>
      <c r="DG282" s="13">
        <f t="shared" si="358"/>
        <v>975606.1</v>
      </c>
      <c r="DH282" s="13">
        <f t="shared" si="358"/>
        <v>8477422.6600000001</v>
      </c>
      <c r="DI282" s="13">
        <f t="shared" si="358"/>
        <v>11110288.92</v>
      </c>
      <c r="DJ282" s="13">
        <f t="shared" si="358"/>
        <v>1236659.94</v>
      </c>
      <c r="DK282" s="13">
        <f t="shared" si="358"/>
        <v>779787.97</v>
      </c>
      <c r="DL282" s="13">
        <f t="shared" si="358"/>
        <v>12285121.880000001</v>
      </c>
      <c r="DM282" s="13">
        <f t="shared" si="358"/>
        <v>733173.88</v>
      </c>
      <c r="DN282" s="13">
        <f t="shared" si="358"/>
        <v>6719667.5499999998</v>
      </c>
      <c r="DO282" s="13">
        <f t="shared" si="358"/>
        <v>7605711.54</v>
      </c>
      <c r="DP282" s="13">
        <f t="shared" si="358"/>
        <v>528544.43999999994</v>
      </c>
      <c r="DQ282" s="13">
        <f t="shared" si="358"/>
        <v>5789050.9100000001</v>
      </c>
      <c r="DR282" s="13">
        <f t="shared" si="358"/>
        <v>1779016.78</v>
      </c>
      <c r="DS282" s="13">
        <f t="shared" si="358"/>
        <v>970996.67</v>
      </c>
      <c r="DT282" s="13">
        <f t="shared" si="358"/>
        <v>227711.62</v>
      </c>
      <c r="DU282" s="13">
        <f t="shared" si="358"/>
        <v>687496.11</v>
      </c>
      <c r="DV282" s="13">
        <f t="shared" si="358"/>
        <v>201891.83</v>
      </c>
      <c r="DW282" s="13">
        <f t="shared" si="358"/>
        <v>409953.6</v>
      </c>
      <c r="DX282" s="13">
        <f t="shared" si="358"/>
        <v>1190856.07</v>
      </c>
      <c r="DY282" s="13">
        <f t="shared" si="358"/>
        <v>1416999.55</v>
      </c>
      <c r="DZ282" s="13">
        <f t="shared" si="358"/>
        <v>2778077.58</v>
      </c>
      <c r="EA282" s="13">
        <f t="shared" si="358"/>
        <v>3934396.53</v>
      </c>
      <c r="EB282" s="13">
        <f t="shared" ref="EB282:FX282" si="359">ROUND(EB269,2)</f>
        <v>2143309.6800000002</v>
      </c>
      <c r="EC282" s="13">
        <f t="shared" si="359"/>
        <v>908166.63</v>
      </c>
      <c r="ED282" s="13">
        <f t="shared" si="359"/>
        <v>14157238.310000001</v>
      </c>
      <c r="EE282" s="13">
        <f t="shared" si="359"/>
        <v>438271.91</v>
      </c>
      <c r="EF282" s="13">
        <f t="shared" si="359"/>
        <v>1723920.92</v>
      </c>
      <c r="EG282" s="13">
        <f t="shared" si="359"/>
        <v>643614.02</v>
      </c>
      <c r="EH282" s="13">
        <f t="shared" si="359"/>
        <v>333140.59000000003</v>
      </c>
      <c r="EI282" s="13">
        <f t="shared" si="359"/>
        <v>29170649.23</v>
      </c>
      <c r="EJ282" s="13">
        <f t="shared" si="359"/>
        <v>20548396.039999999</v>
      </c>
      <c r="EK282" s="13">
        <f t="shared" si="359"/>
        <v>3368965.43</v>
      </c>
      <c r="EL282" s="13">
        <f t="shared" si="359"/>
        <v>605708.51</v>
      </c>
      <c r="EM282" s="13">
        <f t="shared" si="359"/>
        <v>1501660.7</v>
      </c>
      <c r="EN282" s="13">
        <f t="shared" si="359"/>
        <v>1638038.3</v>
      </c>
      <c r="EO282" s="13">
        <f t="shared" si="359"/>
        <v>1200131.1000000001</v>
      </c>
      <c r="EP282" s="13">
        <f t="shared" si="359"/>
        <v>2574366.79</v>
      </c>
      <c r="EQ282" s="13">
        <f t="shared" si="359"/>
        <v>9206464.6899999995</v>
      </c>
      <c r="ER282" s="13">
        <f t="shared" si="359"/>
        <v>1906308.95</v>
      </c>
      <c r="ES282" s="13">
        <f t="shared" si="359"/>
        <v>532630.31000000006</v>
      </c>
      <c r="ET282" s="13">
        <f t="shared" si="359"/>
        <v>619303.37</v>
      </c>
      <c r="EU282" s="13">
        <f t="shared" si="359"/>
        <v>954955.79</v>
      </c>
      <c r="EV282" s="13">
        <f t="shared" si="359"/>
        <v>515503.8</v>
      </c>
      <c r="EW282" s="13">
        <f t="shared" si="359"/>
        <v>5102852.5999999996</v>
      </c>
      <c r="EX282" s="13">
        <f t="shared" si="359"/>
        <v>174116.91</v>
      </c>
      <c r="EY282" s="13">
        <f t="shared" si="359"/>
        <v>907398.45</v>
      </c>
      <c r="EZ282" s="13">
        <f t="shared" si="359"/>
        <v>592971.09</v>
      </c>
      <c r="FA282" s="13">
        <f t="shared" si="359"/>
        <v>23866753.989999998</v>
      </c>
      <c r="FB282" s="13">
        <f t="shared" si="359"/>
        <v>3783321.21</v>
      </c>
      <c r="FC282" s="13">
        <f t="shared" si="359"/>
        <v>6861433.8099999996</v>
      </c>
      <c r="FD282" s="13">
        <f t="shared" si="359"/>
        <v>1030248.7</v>
      </c>
      <c r="FE282" s="13">
        <f t="shared" si="359"/>
        <v>483008.66</v>
      </c>
      <c r="FF282" s="13">
        <f t="shared" si="359"/>
        <v>516594.35</v>
      </c>
      <c r="FG282" s="13">
        <f t="shared" si="359"/>
        <v>342741.89</v>
      </c>
      <c r="FH282" s="13">
        <f t="shared" si="359"/>
        <v>903658.22</v>
      </c>
      <c r="FI282" s="13">
        <f t="shared" si="359"/>
        <v>8701351.9100000001</v>
      </c>
      <c r="FJ282" s="13">
        <f t="shared" si="359"/>
        <v>12633365.189999999</v>
      </c>
      <c r="FK282" s="13">
        <f t="shared" si="359"/>
        <v>15443442.02</v>
      </c>
      <c r="FL282" s="13">
        <f t="shared" si="359"/>
        <v>38212668.109999999</v>
      </c>
      <c r="FM282" s="13">
        <f t="shared" si="359"/>
        <v>11756155.35</v>
      </c>
      <c r="FN282" s="13">
        <f t="shared" si="359"/>
        <v>57644601.450000003</v>
      </c>
      <c r="FO282" s="13">
        <f t="shared" si="359"/>
        <v>10071377.92</v>
      </c>
      <c r="FP282" s="13">
        <f t="shared" si="359"/>
        <v>19763200.239999998</v>
      </c>
      <c r="FQ282" s="13">
        <f t="shared" si="359"/>
        <v>3350128.02</v>
      </c>
      <c r="FR282" s="13">
        <f t="shared" si="359"/>
        <v>1274099.17</v>
      </c>
      <c r="FS282" s="13">
        <f t="shared" si="359"/>
        <v>2905435.99</v>
      </c>
      <c r="FT282" s="13">
        <f t="shared" si="359"/>
        <v>1348727.45</v>
      </c>
      <c r="FU282" s="13">
        <f t="shared" si="359"/>
        <v>2038783.13</v>
      </c>
      <c r="FV282" s="13">
        <f t="shared" si="359"/>
        <v>1513729.62</v>
      </c>
      <c r="FW282" s="13">
        <f t="shared" si="359"/>
        <v>392690.79</v>
      </c>
      <c r="FX282" s="13">
        <f t="shared" si="359"/>
        <v>349648.6</v>
      </c>
      <c r="FY282" s="13"/>
      <c r="FZ282" s="116">
        <f>SUM(C282:FX282)</f>
        <v>2776034750.7299981</v>
      </c>
      <c r="GA282" s="41"/>
      <c r="GB282" s="41">
        <f>FZ282-GA282</f>
        <v>2776034750.7299981</v>
      </c>
      <c r="GC282" s="41">
        <f>FZ282-2754074843.48</f>
        <v>21959907.249998093</v>
      </c>
      <c r="GD282" s="41"/>
      <c r="GE282" s="54"/>
    </row>
    <row r="283" spans="1:187" x14ac:dyDescent="0.2">
      <c r="A283" s="8" t="s">
        <v>844</v>
      </c>
      <c r="B283" s="13" t="s">
        <v>845</v>
      </c>
      <c r="C283" s="13">
        <f>ROUND(C42,2)</f>
        <v>1520559.05</v>
      </c>
      <c r="D283" s="13">
        <f t="shared" ref="D283:BO283" si="360">ROUND(D42,2)</f>
        <v>5420158.3200000003</v>
      </c>
      <c r="E283" s="13">
        <f t="shared" si="360"/>
        <v>1554072.17</v>
      </c>
      <c r="F283" s="13">
        <f t="shared" si="360"/>
        <v>2917063.7</v>
      </c>
      <c r="G283" s="13">
        <f t="shared" si="360"/>
        <v>279596.78000000003</v>
      </c>
      <c r="H283" s="13">
        <f t="shared" si="360"/>
        <v>216763.26</v>
      </c>
      <c r="I283" s="13">
        <f t="shared" si="360"/>
        <v>1409733.09</v>
      </c>
      <c r="J283" s="13">
        <f t="shared" si="360"/>
        <v>491553.88</v>
      </c>
      <c r="K283" s="13">
        <f t="shared" si="360"/>
        <v>115877.71</v>
      </c>
      <c r="L283" s="13">
        <f t="shared" si="360"/>
        <v>906723.86</v>
      </c>
      <c r="M283" s="13">
        <f t="shared" si="360"/>
        <v>321146.63</v>
      </c>
      <c r="N283" s="13">
        <f t="shared" si="360"/>
        <v>9806865.0800000001</v>
      </c>
      <c r="O283" s="13">
        <f t="shared" si="360"/>
        <v>3290538.62</v>
      </c>
      <c r="P283" s="13">
        <f t="shared" si="360"/>
        <v>73762.05</v>
      </c>
      <c r="Q283" s="13">
        <f t="shared" si="360"/>
        <v>4889146.8600000003</v>
      </c>
      <c r="R283" s="13">
        <f t="shared" si="360"/>
        <v>123965.09</v>
      </c>
      <c r="S283" s="13">
        <f t="shared" si="360"/>
        <v>558989.64</v>
      </c>
      <c r="T283" s="13">
        <f t="shared" si="360"/>
        <v>66147.45</v>
      </c>
      <c r="U283" s="13">
        <f t="shared" si="360"/>
        <v>38884.85</v>
      </c>
      <c r="V283" s="13">
        <f t="shared" si="360"/>
        <v>91510.39</v>
      </c>
      <c r="W283" s="13">
        <f t="shared" si="360"/>
        <v>21870.69</v>
      </c>
      <c r="X283" s="13">
        <f t="shared" si="360"/>
        <v>18469.96</v>
      </c>
      <c r="Y283" s="13">
        <f t="shared" si="360"/>
        <v>111128.9</v>
      </c>
      <c r="Z283" s="13">
        <f t="shared" si="360"/>
        <v>17260.25</v>
      </c>
      <c r="AA283" s="13">
        <f t="shared" si="360"/>
        <v>5296835.68</v>
      </c>
      <c r="AB283" s="13">
        <f t="shared" si="360"/>
        <v>11001476.9</v>
      </c>
      <c r="AC283" s="13">
        <f t="shared" si="360"/>
        <v>361687.22</v>
      </c>
      <c r="AD283" s="13">
        <f t="shared" si="360"/>
        <v>471441.54</v>
      </c>
      <c r="AE283" s="13">
        <f t="shared" si="360"/>
        <v>35995.53</v>
      </c>
      <c r="AF283" s="13">
        <f t="shared" si="360"/>
        <v>62406.34</v>
      </c>
      <c r="AG283" s="13">
        <f t="shared" si="360"/>
        <v>343292.81</v>
      </c>
      <c r="AH283" s="13">
        <f t="shared" si="360"/>
        <v>143053.59</v>
      </c>
      <c r="AI283" s="13">
        <f t="shared" si="360"/>
        <v>48872.87</v>
      </c>
      <c r="AJ283" s="13">
        <f t="shared" si="360"/>
        <v>112997.43</v>
      </c>
      <c r="AK283" s="13">
        <f t="shared" si="360"/>
        <v>8167.2</v>
      </c>
      <c r="AL283" s="13">
        <f t="shared" si="360"/>
        <v>122554.4</v>
      </c>
      <c r="AM283" s="13">
        <f t="shared" si="360"/>
        <v>75951.48</v>
      </c>
      <c r="AN283" s="13">
        <f t="shared" si="360"/>
        <v>346100.51</v>
      </c>
      <c r="AO283" s="13">
        <f t="shared" si="360"/>
        <v>1307780.55</v>
      </c>
      <c r="AP283" s="13">
        <f t="shared" si="360"/>
        <v>28365225.140000001</v>
      </c>
      <c r="AQ283" s="13">
        <f t="shared" si="360"/>
        <v>108003.02</v>
      </c>
      <c r="AR283" s="13">
        <f t="shared" si="360"/>
        <v>15942634.390000001</v>
      </c>
      <c r="AS283" s="13">
        <f t="shared" si="360"/>
        <v>2043809.73</v>
      </c>
      <c r="AT283" s="13">
        <f t="shared" si="360"/>
        <v>1169996.3400000001</v>
      </c>
      <c r="AU283" s="13">
        <f t="shared" si="360"/>
        <v>140794.4</v>
      </c>
      <c r="AV283" s="13">
        <f t="shared" si="360"/>
        <v>79875.33</v>
      </c>
      <c r="AW283" s="13">
        <f t="shared" si="360"/>
        <v>84330.48</v>
      </c>
      <c r="AX283" s="13">
        <f t="shared" si="360"/>
        <v>53064.55</v>
      </c>
      <c r="AY283" s="13">
        <f t="shared" si="360"/>
        <v>139326.69</v>
      </c>
      <c r="AZ283" s="13">
        <f t="shared" si="360"/>
        <v>971895.69</v>
      </c>
      <c r="BA283" s="13">
        <f t="shared" si="360"/>
        <v>921975.52</v>
      </c>
      <c r="BB283" s="13">
        <f t="shared" si="360"/>
        <v>373314.38</v>
      </c>
      <c r="BC283" s="13">
        <f t="shared" si="360"/>
        <v>7091649.04</v>
      </c>
      <c r="BD283" s="13">
        <f t="shared" si="360"/>
        <v>1304162.27</v>
      </c>
      <c r="BE283" s="13">
        <f t="shared" si="360"/>
        <v>314546.11</v>
      </c>
      <c r="BF283" s="13">
        <f t="shared" si="360"/>
        <v>5425671.8799999999</v>
      </c>
      <c r="BG283" s="13">
        <f t="shared" si="360"/>
        <v>116969.85</v>
      </c>
      <c r="BH283" s="13">
        <f t="shared" si="360"/>
        <v>115859.07</v>
      </c>
      <c r="BI283" s="13">
        <f t="shared" si="360"/>
        <v>15514.79</v>
      </c>
      <c r="BJ283" s="13">
        <f t="shared" si="360"/>
        <v>1478940.84</v>
      </c>
      <c r="BK283" s="13">
        <f t="shared" si="360"/>
        <v>1994761.47</v>
      </c>
      <c r="BL283" s="13">
        <f t="shared" si="360"/>
        <v>13182.1</v>
      </c>
      <c r="BM283" s="13">
        <f t="shared" si="360"/>
        <v>62848.07</v>
      </c>
      <c r="BN283" s="13">
        <f t="shared" si="360"/>
        <v>1021328.54</v>
      </c>
      <c r="BO283" s="13">
        <f t="shared" si="360"/>
        <v>367313.45</v>
      </c>
      <c r="BP283" s="13">
        <f t="shared" ref="BP283:EA283" si="361">ROUND(BP42,2)</f>
        <v>219706.93</v>
      </c>
      <c r="BQ283" s="13">
        <f t="shared" si="361"/>
        <v>1445522.58</v>
      </c>
      <c r="BR283" s="13">
        <f t="shared" si="361"/>
        <v>288710.55</v>
      </c>
      <c r="BS283" s="13">
        <f t="shared" si="361"/>
        <v>170053.99</v>
      </c>
      <c r="BT283" s="13">
        <f t="shared" si="361"/>
        <v>121942.24</v>
      </c>
      <c r="BU283" s="13">
        <f t="shared" si="361"/>
        <v>130981.35</v>
      </c>
      <c r="BV283" s="13">
        <f t="shared" si="361"/>
        <v>616053.74</v>
      </c>
      <c r="BW283" s="13">
        <f t="shared" si="361"/>
        <v>625090.13</v>
      </c>
      <c r="BX283" s="13">
        <f t="shared" si="361"/>
        <v>51442.85</v>
      </c>
      <c r="BY283" s="13">
        <f t="shared" si="361"/>
        <v>266161.06</v>
      </c>
      <c r="BZ283" s="13">
        <f t="shared" si="361"/>
        <v>104370.08</v>
      </c>
      <c r="CA283" s="13">
        <f t="shared" si="361"/>
        <v>311327.27</v>
      </c>
      <c r="CB283" s="13">
        <f t="shared" si="361"/>
        <v>21298037.16</v>
      </c>
      <c r="CC283" s="13">
        <f t="shared" si="361"/>
        <v>82710.69</v>
      </c>
      <c r="CD283" s="13">
        <f t="shared" si="361"/>
        <v>32048.17</v>
      </c>
      <c r="CE283" s="13">
        <f t="shared" si="361"/>
        <v>73806.080000000002</v>
      </c>
      <c r="CF283" s="13">
        <f t="shared" si="361"/>
        <v>85042.54</v>
      </c>
      <c r="CG283" s="13">
        <f t="shared" si="361"/>
        <v>66951.28</v>
      </c>
      <c r="CH283" s="13">
        <f t="shared" si="361"/>
        <v>45475.58</v>
      </c>
      <c r="CI283" s="13">
        <f t="shared" si="361"/>
        <v>1207107.1000000001</v>
      </c>
      <c r="CJ283" s="13">
        <f t="shared" si="361"/>
        <v>306581.69</v>
      </c>
      <c r="CK283" s="13">
        <f t="shared" si="361"/>
        <v>1171496.71</v>
      </c>
      <c r="CL283" s="13">
        <f t="shared" si="361"/>
        <v>199502.64</v>
      </c>
      <c r="CM283" s="13">
        <f t="shared" si="361"/>
        <v>63754.71</v>
      </c>
      <c r="CN283" s="13">
        <f t="shared" si="361"/>
        <v>8137164.4100000001</v>
      </c>
      <c r="CO283" s="13">
        <f t="shared" si="361"/>
        <v>3367086.44</v>
      </c>
      <c r="CP283" s="13">
        <f t="shared" si="361"/>
        <v>679618.61</v>
      </c>
      <c r="CQ283" s="13">
        <f t="shared" si="361"/>
        <v>222208.48</v>
      </c>
      <c r="CR283" s="13">
        <f t="shared" si="361"/>
        <v>53615.71</v>
      </c>
      <c r="CS283" s="13">
        <f t="shared" si="361"/>
        <v>211157.02</v>
      </c>
      <c r="CT283" s="13">
        <f t="shared" si="361"/>
        <v>63538.2</v>
      </c>
      <c r="CU283" s="13">
        <f t="shared" si="361"/>
        <v>37468.71</v>
      </c>
      <c r="CV283" s="13">
        <f t="shared" si="361"/>
        <v>27996.89</v>
      </c>
      <c r="CW283" s="13">
        <f t="shared" si="361"/>
        <v>108872.25</v>
      </c>
      <c r="CX283" s="13">
        <f t="shared" si="361"/>
        <v>200171.48</v>
      </c>
      <c r="CY283" s="13">
        <f t="shared" si="361"/>
        <v>23486.66</v>
      </c>
      <c r="CZ283" s="13">
        <f t="shared" si="361"/>
        <v>607082.21</v>
      </c>
      <c r="DA283" s="13">
        <f t="shared" si="361"/>
        <v>118531.68</v>
      </c>
      <c r="DB283" s="13">
        <f t="shared" si="361"/>
        <v>71076.62</v>
      </c>
      <c r="DC283" s="13">
        <f t="shared" si="361"/>
        <v>123038.32</v>
      </c>
      <c r="DD283" s="13">
        <f t="shared" si="361"/>
        <v>83682.77</v>
      </c>
      <c r="DE283" s="13">
        <f t="shared" si="361"/>
        <v>268540.53999999998</v>
      </c>
      <c r="DF283" s="13">
        <f t="shared" si="361"/>
        <v>5556223.6500000004</v>
      </c>
      <c r="DG283" s="13">
        <f t="shared" si="361"/>
        <v>99245.75</v>
      </c>
      <c r="DH283" s="13">
        <f t="shared" si="361"/>
        <v>851515.86</v>
      </c>
      <c r="DI283" s="13">
        <f t="shared" si="361"/>
        <v>996844.23</v>
      </c>
      <c r="DJ283" s="13">
        <f t="shared" si="361"/>
        <v>116185.92</v>
      </c>
      <c r="DK283" s="13">
        <f t="shared" si="361"/>
        <v>54231.97</v>
      </c>
      <c r="DL283" s="13">
        <f t="shared" si="361"/>
        <v>1628999.85</v>
      </c>
      <c r="DM283" s="13">
        <f t="shared" si="361"/>
        <v>112614.3</v>
      </c>
      <c r="DN283" s="13">
        <f t="shared" si="361"/>
        <v>703230.4</v>
      </c>
      <c r="DO283" s="13">
        <f t="shared" si="361"/>
        <v>698246.92</v>
      </c>
      <c r="DP283" s="13">
        <f t="shared" si="361"/>
        <v>45382.080000000002</v>
      </c>
      <c r="DQ283" s="13">
        <f t="shared" si="361"/>
        <v>326157.8</v>
      </c>
      <c r="DR283" s="13">
        <f t="shared" si="361"/>
        <v>382970.76</v>
      </c>
      <c r="DS283" s="13">
        <f t="shared" si="361"/>
        <v>210268.5</v>
      </c>
      <c r="DT283" s="13">
        <f t="shared" si="361"/>
        <v>46833.73</v>
      </c>
      <c r="DU283" s="13">
        <f t="shared" si="361"/>
        <v>115167.96</v>
      </c>
      <c r="DV283" s="13">
        <f t="shared" si="361"/>
        <v>43598.38</v>
      </c>
      <c r="DW283" s="13">
        <f t="shared" si="361"/>
        <v>90499.44</v>
      </c>
      <c r="DX283" s="13">
        <f t="shared" si="361"/>
        <v>96808.48</v>
      </c>
      <c r="DY283" s="13">
        <f t="shared" si="361"/>
        <v>134231.09</v>
      </c>
      <c r="DZ283" s="13">
        <f t="shared" si="361"/>
        <v>284340.49</v>
      </c>
      <c r="EA283" s="13">
        <f t="shared" si="361"/>
        <v>686100.06</v>
      </c>
      <c r="EB283" s="13">
        <f t="shared" ref="EB283:FX283" si="362">ROUND(EB42,2)</f>
        <v>222698.53</v>
      </c>
      <c r="EC283" s="13">
        <f t="shared" si="362"/>
        <v>92893.94</v>
      </c>
      <c r="ED283" s="13">
        <f t="shared" si="362"/>
        <v>473206.83</v>
      </c>
      <c r="EE283" s="13">
        <f t="shared" si="362"/>
        <v>67926.2</v>
      </c>
      <c r="EF283" s="13">
        <f t="shared" si="362"/>
        <v>244865.15</v>
      </c>
      <c r="EG283" s="13">
        <f t="shared" si="362"/>
        <v>93624.89</v>
      </c>
      <c r="EH283" s="13">
        <f t="shared" si="362"/>
        <v>47923.02</v>
      </c>
      <c r="EI283" s="13">
        <f t="shared" si="362"/>
        <v>2240304.23</v>
      </c>
      <c r="EJ283" s="13">
        <f t="shared" si="362"/>
        <v>1931725.44</v>
      </c>
      <c r="EK283" s="13">
        <f t="shared" si="362"/>
        <v>110324.23</v>
      </c>
      <c r="EL283" s="13">
        <f t="shared" si="362"/>
        <v>77914.12</v>
      </c>
      <c r="EM283" s="13">
        <f t="shared" si="362"/>
        <v>183829.1</v>
      </c>
      <c r="EN283" s="13">
        <f t="shared" si="362"/>
        <v>197967.15</v>
      </c>
      <c r="EO283" s="13">
        <f t="shared" si="362"/>
        <v>146144.85999999999</v>
      </c>
      <c r="EP283" s="13">
        <f t="shared" si="362"/>
        <v>140287.9</v>
      </c>
      <c r="EQ283" s="13">
        <f t="shared" si="362"/>
        <v>711025.07</v>
      </c>
      <c r="ER283" s="13">
        <f t="shared" si="362"/>
        <v>115241.99</v>
      </c>
      <c r="ES283" s="13">
        <f t="shared" si="362"/>
        <v>82745.37</v>
      </c>
      <c r="ET283" s="13">
        <f t="shared" si="362"/>
        <v>93387.04</v>
      </c>
      <c r="EU283" s="13">
        <f t="shared" si="362"/>
        <v>95399.13</v>
      </c>
      <c r="EV283" s="13">
        <f t="shared" si="362"/>
        <v>38420.449999999997</v>
      </c>
      <c r="EW283" s="13">
        <f t="shared" si="362"/>
        <v>227449.09</v>
      </c>
      <c r="EX283" s="13">
        <f t="shared" si="362"/>
        <v>11080.71</v>
      </c>
      <c r="EY283" s="13">
        <f t="shared" si="362"/>
        <v>108516.94</v>
      </c>
      <c r="EZ283" s="13">
        <f t="shared" si="362"/>
        <v>88314.71</v>
      </c>
      <c r="FA283" s="13">
        <f t="shared" si="362"/>
        <v>1445586.03</v>
      </c>
      <c r="FB283" s="13">
        <f t="shared" si="362"/>
        <v>400106.4</v>
      </c>
      <c r="FC283" s="13">
        <f t="shared" si="362"/>
        <v>725691.7</v>
      </c>
      <c r="FD283" s="13">
        <f t="shared" si="362"/>
        <v>115513.62</v>
      </c>
      <c r="FE283" s="13">
        <f t="shared" si="362"/>
        <v>58247.33</v>
      </c>
      <c r="FF283" s="13">
        <f t="shared" si="362"/>
        <v>58247.040000000001</v>
      </c>
      <c r="FG283" s="13">
        <f t="shared" si="362"/>
        <v>38311.61</v>
      </c>
      <c r="FH283" s="13">
        <f t="shared" si="362"/>
        <v>110135.7</v>
      </c>
      <c r="FI283" s="13">
        <f t="shared" si="362"/>
        <v>474352.1</v>
      </c>
      <c r="FJ283" s="13">
        <f t="shared" si="362"/>
        <v>544936.4</v>
      </c>
      <c r="FK283" s="13">
        <f t="shared" si="362"/>
        <v>855650.95</v>
      </c>
      <c r="FL283" s="13">
        <f t="shared" si="362"/>
        <v>1700500.7</v>
      </c>
      <c r="FM283" s="13">
        <f t="shared" si="362"/>
        <v>634924.62</v>
      </c>
      <c r="FN283" s="13">
        <f t="shared" si="362"/>
        <v>3253781.91</v>
      </c>
      <c r="FO283" s="13">
        <f t="shared" si="362"/>
        <v>623515.94999999995</v>
      </c>
      <c r="FP283" s="13">
        <f t="shared" si="362"/>
        <v>898812.82</v>
      </c>
      <c r="FQ283" s="13">
        <f t="shared" si="362"/>
        <v>222114.37</v>
      </c>
      <c r="FR283" s="13">
        <f t="shared" si="362"/>
        <v>79321.429999999993</v>
      </c>
      <c r="FS283" s="13">
        <f t="shared" si="362"/>
        <v>123911.69</v>
      </c>
      <c r="FT283" s="13">
        <f t="shared" si="362"/>
        <v>92566.13</v>
      </c>
      <c r="FU283" s="13">
        <f t="shared" si="362"/>
        <v>227528.36</v>
      </c>
      <c r="FV283" s="13">
        <f t="shared" si="362"/>
        <v>141310.32</v>
      </c>
      <c r="FW283" s="13">
        <f t="shared" si="362"/>
        <v>44463.16</v>
      </c>
      <c r="FX283" s="13">
        <f t="shared" si="362"/>
        <v>43801.72</v>
      </c>
      <c r="FY283" s="13"/>
      <c r="FZ283" s="116">
        <f>SUM(C283:FX283)</f>
        <v>201141855.35999992</v>
      </c>
      <c r="GA283" s="41"/>
      <c r="GB283" s="41">
        <f t="shared" ref="GB283:GB284" si="363">FZ283-GA283</f>
        <v>201141855.35999992</v>
      </c>
      <c r="GC283" s="13">
        <f>FZ283-210680308.87</f>
        <v>-9538453.5100000799</v>
      </c>
      <c r="GD283" s="41"/>
      <c r="GE283" s="54"/>
    </row>
    <row r="284" spans="1:187" x14ac:dyDescent="0.2">
      <c r="A284" s="8" t="s">
        <v>846</v>
      </c>
      <c r="B284" s="13" t="s">
        <v>829</v>
      </c>
      <c r="C284" s="13">
        <f>ROUND(C281-C282-C283,2)</f>
        <v>52342587.810000002</v>
      </c>
      <c r="D284" s="13">
        <f t="shared" ref="D284:BO284" si="364">ROUND(D281-D282-D283,2)</f>
        <v>266001937.63</v>
      </c>
      <c r="E284" s="13">
        <f t="shared" si="364"/>
        <v>43974106.600000001</v>
      </c>
      <c r="F284" s="13">
        <f t="shared" si="364"/>
        <v>112749706.76000001</v>
      </c>
      <c r="G284" s="13">
        <f t="shared" si="364"/>
        <v>3943948.63</v>
      </c>
      <c r="H284" s="13">
        <f t="shared" si="364"/>
        <v>5913954.1100000003</v>
      </c>
      <c r="I284" s="13">
        <f t="shared" si="364"/>
        <v>64975858.799999997</v>
      </c>
      <c r="J284" s="13">
        <f t="shared" si="364"/>
        <v>16011550.359999999</v>
      </c>
      <c r="K284" s="13">
        <f t="shared" si="364"/>
        <v>2037970.95</v>
      </c>
      <c r="L284" s="13">
        <f t="shared" si="364"/>
        <v>8366179.0999999996</v>
      </c>
      <c r="M284" s="13">
        <f t="shared" si="364"/>
        <v>8173588.0499999998</v>
      </c>
      <c r="N284" s="13">
        <f t="shared" si="364"/>
        <v>319372769.48000002</v>
      </c>
      <c r="O284" s="13">
        <f t="shared" si="364"/>
        <v>67661247.180000007</v>
      </c>
      <c r="P284" s="13">
        <f t="shared" si="364"/>
        <v>1754410.57</v>
      </c>
      <c r="Q284" s="13">
        <f t="shared" si="364"/>
        <v>278587969.68000001</v>
      </c>
      <c r="R284" s="13">
        <f t="shared" si="364"/>
        <v>15780051.32</v>
      </c>
      <c r="S284" s="13">
        <f t="shared" si="364"/>
        <v>7447919.9400000004</v>
      </c>
      <c r="T284" s="13">
        <f t="shared" si="364"/>
        <v>1562911.39</v>
      </c>
      <c r="U284" s="13">
        <f t="shared" si="364"/>
        <v>554040.93000000005</v>
      </c>
      <c r="V284" s="13">
        <f t="shared" si="364"/>
        <v>2315048.4900000002</v>
      </c>
      <c r="W284" s="13">
        <f t="shared" si="364"/>
        <v>1117660.6200000001</v>
      </c>
      <c r="X284" s="13">
        <f t="shared" si="364"/>
        <v>677308.33</v>
      </c>
      <c r="Y284" s="13">
        <f t="shared" si="364"/>
        <v>18564356.359999999</v>
      </c>
      <c r="Z284" s="13">
        <f t="shared" si="364"/>
        <v>2375497.5299999998</v>
      </c>
      <c r="AA284" s="13">
        <f t="shared" si="364"/>
        <v>149875967.97</v>
      </c>
      <c r="AB284" s="13">
        <f t="shared" si="364"/>
        <v>60757880.159999996</v>
      </c>
      <c r="AC284" s="13">
        <f t="shared" si="364"/>
        <v>4836149.62</v>
      </c>
      <c r="AD284" s="13">
        <f t="shared" si="364"/>
        <v>7022599.0199999996</v>
      </c>
      <c r="AE284" s="13">
        <f t="shared" si="364"/>
        <v>1282086.1100000001</v>
      </c>
      <c r="AF284" s="13">
        <f t="shared" si="364"/>
        <v>1914374.73</v>
      </c>
      <c r="AG284" s="13">
        <f t="shared" si="364"/>
        <v>1975455.26</v>
      </c>
      <c r="AH284" s="13">
        <f t="shared" si="364"/>
        <v>8574692.1999999993</v>
      </c>
      <c r="AI284" s="13">
        <f t="shared" si="364"/>
        <v>3411973.91</v>
      </c>
      <c r="AJ284" s="13">
        <f t="shared" si="364"/>
        <v>1949014.53</v>
      </c>
      <c r="AK284" s="13">
        <f t="shared" si="364"/>
        <v>1963167.15</v>
      </c>
      <c r="AL284" s="13">
        <f t="shared" si="364"/>
        <v>1298970.1100000001</v>
      </c>
      <c r="AM284" s="13">
        <f t="shared" si="364"/>
        <v>3437482.26</v>
      </c>
      <c r="AN284" s="13">
        <f t="shared" si="364"/>
        <v>1158285.7</v>
      </c>
      <c r="AO284" s="13">
        <f t="shared" si="364"/>
        <v>29726367.050000001</v>
      </c>
      <c r="AP284" s="13">
        <f t="shared" si="364"/>
        <v>239304984.19999999</v>
      </c>
      <c r="AQ284" s="13">
        <f t="shared" si="364"/>
        <v>1019262.51</v>
      </c>
      <c r="AR284" s="13">
        <f t="shared" si="364"/>
        <v>340698247.93000001</v>
      </c>
      <c r="AS284" s="13">
        <f t="shared" si="364"/>
        <v>23023268.18</v>
      </c>
      <c r="AT284" s="13">
        <f t="shared" si="364"/>
        <v>11674342.43</v>
      </c>
      <c r="AU284" s="13">
        <f t="shared" si="364"/>
        <v>2203109.9500000002</v>
      </c>
      <c r="AV284" s="13">
        <f t="shared" si="364"/>
        <v>3051778.15</v>
      </c>
      <c r="AW284" s="13">
        <f t="shared" si="364"/>
        <v>2478215.36</v>
      </c>
      <c r="AX284" s="13">
        <f t="shared" si="364"/>
        <v>554485.99</v>
      </c>
      <c r="AY284" s="13">
        <f t="shared" si="364"/>
        <v>3132929.74</v>
      </c>
      <c r="AZ284" s="13">
        <f t="shared" si="364"/>
        <v>91143962.549999997</v>
      </c>
      <c r="BA284" s="13">
        <f t="shared" si="364"/>
        <v>64886854.460000001</v>
      </c>
      <c r="BB284" s="13">
        <f t="shared" si="364"/>
        <v>63254963.25</v>
      </c>
      <c r="BC284" s="13">
        <f t="shared" si="364"/>
        <v>186113801.25</v>
      </c>
      <c r="BD284" s="13">
        <f t="shared" si="364"/>
        <v>29177817.699999999</v>
      </c>
      <c r="BE284" s="13">
        <f t="shared" si="364"/>
        <v>9049816.6099999994</v>
      </c>
      <c r="BF284" s="13">
        <f t="shared" si="364"/>
        <v>151319234.75</v>
      </c>
      <c r="BG284" s="13">
        <f t="shared" si="364"/>
        <v>8582881.5</v>
      </c>
      <c r="BH284" s="13">
        <f t="shared" si="364"/>
        <v>4619890.05</v>
      </c>
      <c r="BI284" s="13">
        <f t="shared" si="364"/>
        <v>2820356.74</v>
      </c>
      <c r="BJ284" s="13">
        <f t="shared" si="364"/>
        <v>37510218.710000001</v>
      </c>
      <c r="BK284" s="13">
        <f t="shared" si="364"/>
        <v>181814529.91999999</v>
      </c>
      <c r="BL284" s="13">
        <f t="shared" si="364"/>
        <v>2684585.6</v>
      </c>
      <c r="BM284" s="13">
        <f t="shared" si="364"/>
        <v>2722542.53</v>
      </c>
      <c r="BN284" s="13">
        <f t="shared" si="364"/>
        <v>22597920.370000001</v>
      </c>
      <c r="BO284" s="13">
        <f t="shared" si="364"/>
        <v>8824387.5199999996</v>
      </c>
      <c r="BP284" s="13">
        <f t="shared" ref="BP284:EA284" si="365">ROUND(BP281-BP282-BP283,2)</f>
        <v>1360881.94</v>
      </c>
      <c r="BQ284" s="13">
        <f t="shared" si="365"/>
        <v>28502022.920000002</v>
      </c>
      <c r="BR284" s="13">
        <f t="shared" si="365"/>
        <v>35558723.719999999</v>
      </c>
      <c r="BS284" s="13">
        <f t="shared" si="365"/>
        <v>9796917.5600000005</v>
      </c>
      <c r="BT284" s="13">
        <f t="shared" si="365"/>
        <v>2863171.81</v>
      </c>
      <c r="BU284" s="13">
        <f t="shared" si="365"/>
        <v>2691064.07</v>
      </c>
      <c r="BV284" s="13">
        <f t="shared" si="365"/>
        <v>2656316.4700000002</v>
      </c>
      <c r="BW284" s="13">
        <f t="shared" si="365"/>
        <v>6454186.2699999996</v>
      </c>
      <c r="BX284" s="13">
        <f t="shared" si="365"/>
        <v>579602.9</v>
      </c>
      <c r="BY284" s="13">
        <f t="shared" si="365"/>
        <v>2488013.12</v>
      </c>
      <c r="BZ284" s="13">
        <f t="shared" si="365"/>
        <v>1784869.2</v>
      </c>
      <c r="CA284" s="13">
        <f t="shared" si="365"/>
        <v>0</v>
      </c>
      <c r="CB284" s="13">
        <f t="shared" si="365"/>
        <v>385610147.64999998</v>
      </c>
      <c r="CC284" s="13">
        <f t="shared" si="365"/>
        <v>1851812.08</v>
      </c>
      <c r="CD284" s="13">
        <f t="shared" si="365"/>
        <v>563710.52</v>
      </c>
      <c r="CE284" s="13">
        <f t="shared" si="365"/>
        <v>1291668.93</v>
      </c>
      <c r="CF284" s="13">
        <f t="shared" si="365"/>
        <v>1003251.99</v>
      </c>
      <c r="CG284" s="13">
        <f t="shared" si="365"/>
        <v>2021751.33</v>
      </c>
      <c r="CH284" s="13">
        <f t="shared" si="365"/>
        <v>1332106.53</v>
      </c>
      <c r="CI284" s="13">
        <f t="shared" si="365"/>
        <v>2688768.35</v>
      </c>
      <c r="CJ284" s="13">
        <f t="shared" si="365"/>
        <v>3172183.63</v>
      </c>
      <c r="CK284" s="13">
        <f t="shared" si="365"/>
        <v>38744929.530000001</v>
      </c>
      <c r="CL284" s="13">
        <f t="shared" si="365"/>
        <v>10260606.51</v>
      </c>
      <c r="CM284" s="13">
        <f t="shared" si="365"/>
        <v>7474193.0999999996</v>
      </c>
      <c r="CN284" s="13">
        <f t="shared" si="365"/>
        <v>146802150.65000001</v>
      </c>
      <c r="CO284" s="13">
        <f t="shared" si="365"/>
        <v>68119962.469999999</v>
      </c>
      <c r="CP284" s="13">
        <f t="shared" si="365"/>
        <v>0</v>
      </c>
      <c r="CQ284" s="13">
        <f t="shared" si="365"/>
        <v>7304819.0599999996</v>
      </c>
      <c r="CR284" s="13">
        <f t="shared" si="365"/>
        <v>2424496.83</v>
      </c>
      <c r="CS284" s="13">
        <f t="shared" si="365"/>
        <v>2486153.37</v>
      </c>
      <c r="CT284" s="13">
        <f t="shared" si="365"/>
        <v>1432092.25</v>
      </c>
      <c r="CU284" s="13">
        <f t="shared" si="365"/>
        <v>3244188.62</v>
      </c>
      <c r="CV284" s="13">
        <f t="shared" si="365"/>
        <v>594445.78</v>
      </c>
      <c r="CW284" s="13">
        <f t="shared" si="365"/>
        <v>1313241.19</v>
      </c>
      <c r="CX284" s="13">
        <f t="shared" si="365"/>
        <v>2773588.91</v>
      </c>
      <c r="CY284" s="13">
        <f t="shared" si="365"/>
        <v>666031.38</v>
      </c>
      <c r="CZ284" s="13">
        <f t="shared" si="365"/>
        <v>11619603.35</v>
      </c>
      <c r="DA284" s="13">
        <f t="shared" si="365"/>
        <v>1432235.53</v>
      </c>
      <c r="DB284" s="13">
        <f t="shared" si="365"/>
        <v>2708004.85</v>
      </c>
      <c r="DC284" s="13">
        <f t="shared" si="365"/>
        <v>1070713.57</v>
      </c>
      <c r="DD284" s="13">
        <f t="shared" si="365"/>
        <v>1133739.75</v>
      </c>
      <c r="DE284" s="13">
        <f t="shared" si="365"/>
        <v>1208573.18</v>
      </c>
      <c r="DF284" s="13">
        <f t="shared" si="365"/>
        <v>128486297.78</v>
      </c>
      <c r="DG284" s="13">
        <f t="shared" si="365"/>
        <v>473813.1</v>
      </c>
      <c r="DH284" s="13">
        <f t="shared" si="365"/>
        <v>7940431.5199999996</v>
      </c>
      <c r="DI284" s="13">
        <f t="shared" si="365"/>
        <v>10663164.220000001</v>
      </c>
      <c r="DJ284" s="13">
        <f t="shared" si="365"/>
        <v>4909686.7300000004</v>
      </c>
      <c r="DK284" s="13">
        <f t="shared" si="365"/>
        <v>3724777.31</v>
      </c>
      <c r="DL284" s="13">
        <f t="shared" si="365"/>
        <v>36352825.469999999</v>
      </c>
      <c r="DM284" s="13">
        <f t="shared" si="365"/>
        <v>2622823</v>
      </c>
      <c r="DN284" s="13">
        <f t="shared" si="365"/>
        <v>5485339.9500000002</v>
      </c>
      <c r="DO284" s="13">
        <f t="shared" si="365"/>
        <v>20154738.079999998</v>
      </c>
      <c r="DP284" s="13">
        <f t="shared" si="365"/>
        <v>2229126.96</v>
      </c>
      <c r="DQ284" s="13">
        <f t="shared" si="365"/>
        <v>127037.8</v>
      </c>
      <c r="DR284" s="13">
        <f t="shared" si="365"/>
        <v>11098869.24</v>
      </c>
      <c r="DS284" s="13">
        <f t="shared" si="365"/>
        <v>6331471.71</v>
      </c>
      <c r="DT284" s="13">
        <f t="shared" si="365"/>
        <v>2232178.98</v>
      </c>
      <c r="DU284" s="13">
        <f t="shared" si="365"/>
        <v>3139207.65</v>
      </c>
      <c r="DV284" s="13">
        <f t="shared" si="365"/>
        <v>2601471.63</v>
      </c>
      <c r="DW284" s="13">
        <f t="shared" si="365"/>
        <v>3238051.93</v>
      </c>
      <c r="DX284" s="13">
        <f t="shared" si="365"/>
        <v>1446277.78</v>
      </c>
      <c r="DY284" s="13">
        <f t="shared" si="365"/>
        <v>2387586.39</v>
      </c>
      <c r="DZ284" s="13">
        <f t="shared" si="365"/>
        <v>5066991.79</v>
      </c>
      <c r="EA284" s="13">
        <f t="shared" si="365"/>
        <v>1542522.66</v>
      </c>
      <c r="EB284" s="13">
        <f t="shared" ref="EB284:FX284" si="366">ROUND(EB281-EB282-EB283,2)</f>
        <v>3182601.09</v>
      </c>
      <c r="EC284" s="13">
        <f t="shared" si="366"/>
        <v>2348528.61</v>
      </c>
      <c r="ED284" s="13">
        <f t="shared" si="366"/>
        <v>3849995.32</v>
      </c>
      <c r="EE284" s="13">
        <f t="shared" si="366"/>
        <v>2123798.15</v>
      </c>
      <c r="EF284" s="13">
        <f t="shared" si="366"/>
        <v>11252367.539999999</v>
      </c>
      <c r="EG284" s="13">
        <f t="shared" si="366"/>
        <v>2388387.09</v>
      </c>
      <c r="EH284" s="13">
        <f t="shared" si="366"/>
        <v>2456595.9</v>
      </c>
      <c r="EI284" s="13">
        <f t="shared" si="366"/>
        <v>111523395.8</v>
      </c>
      <c r="EJ284" s="13">
        <f t="shared" si="366"/>
        <v>60350167.579999998</v>
      </c>
      <c r="EK284" s="13">
        <f t="shared" si="366"/>
        <v>2836192.52</v>
      </c>
      <c r="EL284" s="13">
        <f t="shared" si="366"/>
        <v>3702197.15</v>
      </c>
      <c r="EM284" s="13">
        <f t="shared" si="366"/>
        <v>2582801.5499999998</v>
      </c>
      <c r="EN284" s="13">
        <f t="shared" si="366"/>
        <v>7979480.2699999996</v>
      </c>
      <c r="EO284" s="13">
        <f t="shared" si="366"/>
        <v>2501805.79</v>
      </c>
      <c r="EP284" s="13">
        <f t="shared" si="366"/>
        <v>1569463.77</v>
      </c>
      <c r="EQ284" s="13">
        <f t="shared" si="366"/>
        <v>13730179.960000001</v>
      </c>
      <c r="ER284" s="13">
        <f t="shared" si="366"/>
        <v>1791133.94</v>
      </c>
      <c r="ES284" s="13">
        <f t="shared" si="366"/>
        <v>1670129.65</v>
      </c>
      <c r="ET284" s="13">
        <f t="shared" si="366"/>
        <v>2649524.64</v>
      </c>
      <c r="EU284" s="13">
        <f t="shared" si="366"/>
        <v>5131431.7</v>
      </c>
      <c r="EV284" s="13">
        <f t="shared" si="366"/>
        <v>886814.97</v>
      </c>
      <c r="EW284" s="13">
        <f t="shared" si="366"/>
        <v>5063581.79</v>
      </c>
      <c r="EX284" s="13">
        <f t="shared" si="366"/>
        <v>2844438.89</v>
      </c>
      <c r="EY284" s="13">
        <f t="shared" si="366"/>
        <v>5815888.1799999997</v>
      </c>
      <c r="EZ284" s="13">
        <f t="shared" si="366"/>
        <v>1519457.58</v>
      </c>
      <c r="FA284" s="13">
        <f t="shared" si="366"/>
        <v>5614458.9199999999</v>
      </c>
      <c r="FB284" s="13">
        <f>IF(ROUND(FB281-FB282-FB283,2)&lt;0,0,(ROUND(FB281-FB282-FB283,2)))</f>
        <v>0</v>
      </c>
      <c r="FC284" s="13">
        <f t="shared" si="366"/>
        <v>11345435.130000001</v>
      </c>
      <c r="FD284" s="13">
        <f t="shared" si="366"/>
        <v>2825330.86</v>
      </c>
      <c r="FE284" s="13">
        <f t="shared" si="366"/>
        <v>1199948.3400000001</v>
      </c>
      <c r="FF284" s="13">
        <f t="shared" si="366"/>
        <v>2365296.46</v>
      </c>
      <c r="FG284" s="13">
        <f t="shared" si="366"/>
        <v>1650268.32</v>
      </c>
      <c r="FH284" s="13">
        <f t="shared" si="366"/>
        <v>566671.99</v>
      </c>
      <c r="FI284" s="13">
        <f t="shared" si="366"/>
        <v>6948061.6399999997</v>
      </c>
      <c r="FJ284" s="13">
        <f t="shared" si="366"/>
        <v>3259472.57</v>
      </c>
      <c r="FK284" s="13">
        <f t="shared" si="366"/>
        <v>4651859.8</v>
      </c>
      <c r="FL284" s="13">
        <f t="shared" si="366"/>
        <v>17562688.23</v>
      </c>
      <c r="FM284" s="13">
        <f t="shared" si="366"/>
        <v>19016205.739999998</v>
      </c>
      <c r="FN284" s="13">
        <f t="shared" si="366"/>
        <v>125223009.31999999</v>
      </c>
      <c r="FO284" s="13">
        <f t="shared" si="366"/>
        <v>0</v>
      </c>
      <c r="FP284" s="13">
        <f t="shared" si="366"/>
        <v>0</v>
      </c>
      <c r="FQ284" s="13">
        <f t="shared" si="366"/>
        <v>4829712.59</v>
      </c>
      <c r="FR284" s="13">
        <f t="shared" si="366"/>
        <v>1184023.3</v>
      </c>
      <c r="FS284" s="13">
        <f t="shared" si="366"/>
        <v>0</v>
      </c>
      <c r="FT284" s="13">
        <f t="shared" si="366"/>
        <v>0</v>
      </c>
      <c r="FU284" s="13">
        <f t="shared" si="366"/>
        <v>5787340.9500000002</v>
      </c>
      <c r="FV284" s="13">
        <f t="shared" si="366"/>
        <v>4918936.3099999996</v>
      </c>
      <c r="FW284" s="13">
        <f t="shared" si="366"/>
        <v>2314303.04</v>
      </c>
      <c r="FX284" s="13">
        <f t="shared" si="366"/>
        <v>737771.9</v>
      </c>
      <c r="FY284" s="13"/>
      <c r="FZ284" s="116">
        <f>SUM(C284:FX284)</f>
        <v>4628802221.7399998</v>
      </c>
      <c r="GA284" s="237">
        <v>4628243400</v>
      </c>
      <c r="GB284" s="41">
        <f t="shared" si="363"/>
        <v>558821.73999977112</v>
      </c>
      <c r="GC284" s="13">
        <f>FZ284-4618448750.4</f>
        <v>10353471.340000153</v>
      </c>
      <c r="GD284" s="41"/>
      <c r="GE284" s="54"/>
    </row>
    <row r="285" spans="1:187" x14ac:dyDescent="0.2">
      <c r="A285" s="8" t="s">
        <v>847</v>
      </c>
      <c r="B285" s="13" t="s">
        <v>848</v>
      </c>
      <c r="C285" s="41">
        <f>ROUND(IF(MIN((((C268*-$GE$269)+C278)),(C59-C273))&lt;0,0,(MIN((((C268*-$GE$269)+C278)),(C59-C273)))),2)</f>
        <v>0</v>
      </c>
      <c r="D285" s="41">
        <f t="shared" ref="D285:BO285" si="367">ROUND(IF(MIN((((D268*-$GE$269)+D278)),(D59-D273))&lt;0,0,(MIN((((D268*-$GE$269)+D278)),(D59-D273)))),2)</f>
        <v>0</v>
      </c>
      <c r="E285" s="41">
        <f t="shared" si="367"/>
        <v>0</v>
      </c>
      <c r="F285" s="41">
        <f t="shared" si="367"/>
        <v>0</v>
      </c>
      <c r="G285" s="41">
        <f t="shared" si="367"/>
        <v>0</v>
      </c>
      <c r="H285" s="41">
        <f t="shared" si="367"/>
        <v>0</v>
      </c>
      <c r="I285" s="41">
        <f t="shared" si="367"/>
        <v>0</v>
      </c>
      <c r="J285" s="41">
        <f t="shared" si="367"/>
        <v>0</v>
      </c>
      <c r="K285" s="41">
        <f t="shared" si="367"/>
        <v>0</v>
      </c>
      <c r="L285" s="41">
        <f t="shared" si="367"/>
        <v>0</v>
      </c>
      <c r="M285" s="41">
        <f t="shared" si="367"/>
        <v>0</v>
      </c>
      <c r="N285" s="41">
        <f t="shared" si="367"/>
        <v>0</v>
      </c>
      <c r="O285" s="41">
        <f t="shared" si="367"/>
        <v>0</v>
      </c>
      <c r="P285" s="41">
        <f t="shared" si="367"/>
        <v>0</v>
      </c>
      <c r="Q285" s="41">
        <f t="shared" si="367"/>
        <v>0</v>
      </c>
      <c r="R285" s="41">
        <f t="shared" si="367"/>
        <v>0</v>
      </c>
      <c r="S285" s="41">
        <f t="shared" si="367"/>
        <v>0</v>
      </c>
      <c r="T285" s="41">
        <f t="shared" si="367"/>
        <v>0</v>
      </c>
      <c r="U285" s="41">
        <f t="shared" si="367"/>
        <v>0</v>
      </c>
      <c r="V285" s="41">
        <f t="shared" si="367"/>
        <v>0</v>
      </c>
      <c r="W285" s="41">
        <f t="shared" si="367"/>
        <v>0</v>
      </c>
      <c r="X285" s="41">
        <f t="shared" si="367"/>
        <v>0</v>
      </c>
      <c r="Y285" s="41">
        <f t="shared" si="367"/>
        <v>0</v>
      </c>
      <c r="Z285" s="41">
        <f t="shared" si="367"/>
        <v>0</v>
      </c>
      <c r="AA285" s="41">
        <f t="shared" si="367"/>
        <v>0</v>
      </c>
      <c r="AB285" s="41">
        <f t="shared" si="367"/>
        <v>0</v>
      </c>
      <c r="AC285" s="41">
        <f t="shared" si="367"/>
        <v>0</v>
      </c>
      <c r="AD285" s="41">
        <f t="shared" si="367"/>
        <v>0</v>
      </c>
      <c r="AE285" s="41">
        <f t="shared" si="367"/>
        <v>0</v>
      </c>
      <c r="AF285" s="41">
        <f t="shared" si="367"/>
        <v>0</v>
      </c>
      <c r="AG285" s="41">
        <f t="shared" si="367"/>
        <v>0</v>
      </c>
      <c r="AH285" s="41">
        <f t="shared" si="367"/>
        <v>0</v>
      </c>
      <c r="AI285" s="41">
        <f t="shared" si="367"/>
        <v>0</v>
      </c>
      <c r="AJ285" s="41">
        <f t="shared" si="367"/>
        <v>0</v>
      </c>
      <c r="AK285" s="41">
        <f t="shared" si="367"/>
        <v>0</v>
      </c>
      <c r="AL285" s="41">
        <f t="shared" si="367"/>
        <v>0</v>
      </c>
      <c r="AM285" s="41">
        <f t="shared" si="367"/>
        <v>0</v>
      </c>
      <c r="AN285" s="41">
        <f t="shared" si="367"/>
        <v>0</v>
      </c>
      <c r="AO285" s="41">
        <f t="shared" si="367"/>
        <v>0</v>
      </c>
      <c r="AP285" s="41">
        <f t="shared" si="367"/>
        <v>0</v>
      </c>
      <c r="AQ285" s="41">
        <f t="shared" si="367"/>
        <v>0</v>
      </c>
      <c r="AR285" s="41">
        <f t="shared" si="367"/>
        <v>0</v>
      </c>
      <c r="AS285" s="41">
        <f t="shared" si="367"/>
        <v>0</v>
      </c>
      <c r="AT285" s="41">
        <f t="shared" si="367"/>
        <v>0</v>
      </c>
      <c r="AU285" s="41">
        <f t="shared" si="367"/>
        <v>0</v>
      </c>
      <c r="AV285" s="41">
        <f t="shared" si="367"/>
        <v>0</v>
      </c>
      <c r="AW285" s="41">
        <f t="shared" si="367"/>
        <v>0</v>
      </c>
      <c r="AX285" s="41">
        <f t="shared" si="367"/>
        <v>0</v>
      </c>
      <c r="AY285" s="41">
        <f t="shared" si="367"/>
        <v>0</v>
      </c>
      <c r="AZ285" s="41">
        <f t="shared" si="367"/>
        <v>0</v>
      </c>
      <c r="BA285" s="41">
        <f t="shared" si="367"/>
        <v>0</v>
      </c>
      <c r="BB285" s="41">
        <f t="shared" si="367"/>
        <v>0</v>
      </c>
      <c r="BC285" s="41">
        <f t="shared" si="367"/>
        <v>0</v>
      </c>
      <c r="BD285" s="41">
        <f t="shared" si="367"/>
        <v>0</v>
      </c>
      <c r="BE285" s="41">
        <f t="shared" si="367"/>
        <v>0</v>
      </c>
      <c r="BF285" s="41">
        <f t="shared" si="367"/>
        <v>0</v>
      </c>
      <c r="BG285" s="41">
        <f t="shared" si="367"/>
        <v>0</v>
      </c>
      <c r="BH285" s="41">
        <f t="shared" si="367"/>
        <v>0</v>
      </c>
      <c r="BI285" s="41">
        <f t="shared" si="367"/>
        <v>0</v>
      </c>
      <c r="BJ285" s="41">
        <f t="shared" si="367"/>
        <v>0</v>
      </c>
      <c r="BK285" s="41">
        <f t="shared" si="367"/>
        <v>0</v>
      </c>
      <c r="BL285" s="41">
        <f t="shared" si="367"/>
        <v>0</v>
      </c>
      <c r="BM285" s="41">
        <f t="shared" si="367"/>
        <v>0</v>
      </c>
      <c r="BN285" s="41">
        <f t="shared" si="367"/>
        <v>0</v>
      </c>
      <c r="BO285" s="41">
        <f t="shared" si="367"/>
        <v>0</v>
      </c>
      <c r="BP285" s="41">
        <f t="shared" ref="BP285:EA285" si="368">ROUND(IF(MIN((((BP268*-$GE$269)+BP278)),(BP59-BP273))&lt;0,0,(MIN((((BP268*-$GE$269)+BP278)),(BP59-BP273)))),2)</f>
        <v>0</v>
      </c>
      <c r="BQ285" s="41">
        <f t="shared" si="368"/>
        <v>0</v>
      </c>
      <c r="BR285" s="41">
        <f t="shared" si="368"/>
        <v>0</v>
      </c>
      <c r="BS285" s="41">
        <f t="shared" si="368"/>
        <v>0</v>
      </c>
      <c r="BT285" s="41">
        <f t="shared" si="368"/>
        <v>0</v>
      </c>
      <c r="BU285" s="41">
        <f t="shared" si="368"/>
        <v>0</v>
      </c>
      <c r="BV285" s="41">
        <f t="shared" si="368"/>
        <v>0</v>
      </c>
      <c r="BW285" s="41">
        <f t="shared" si="368"/>
        <v>0</v>
      </c>
      <c r="BX285" s="41">
        <f t="shared" si="368"/>
        <v>0</v>
      </c>
      <c r="BY285" s="41">
        <f t="shared" si="368"/>
        <v>0</v>
      </c>
      <c r="BZ285" s="41">
        <f t="shared" si="368"/>
        <v>0</v>
      </c>
      <c r="CA285" s="41">
        <f t="shared" si="368"/>
        <v>6998.94</v>
      </c>
      <c r="CB285" s="41">
        <f t="shared" si="368"/>
        <v>0</v>
      </c>
      <c r="CC285" s="41">
        <f t="shared" si="368"/>
        <v>0</v>
      </c>
      <c r="CD285" s="41">
        <f t="shared" si="368"/>
        <v>0</v>
      </c>
      <c r="CE285" s="41">
        <f t="shared" si="368"/>
        <v>0</v>
      </c>
      <c r="CF285" s="41">
        <f t="shared" si="368"/>
        <v>0</v>
      </c>
      <c r="CG285" s="41">
        <f t="shared" si="368"/>
        <v>0</v>
      </c>
      <c r="CH285" s="41">
        <f t="shared" si="368"/>
        <v>0</v>
      </c>
      <c r="CI285" s="41">
        <f t="shared" si="368"/>
        <v>0</v>
      </c>
      <c r="CJ285" s="41">
        <f t="shared" si="368"/>
        <v>0</v>
      </c>
      <c r="CK285" s="41">
        <f t="shared" si="368"/>
        <v>0</v>
      </c>
      <c r="CL285" s="41">
        <f t="shared" si="368"/>
        <v>0</v>
      </c>
      <c r="CM285" s="41">
        <f t="shared" si="368"/>
        <v>0</v>
      </c>
      <c r="CN285" s="41">
        <f t="shared" si="368"/>
        <v>0</v>
      </c>
      <c r="CO285" s="41">
        <f t="shared" si="368"/>
        <v>0</v>
      </c>
      <c r="CP285" s="41">
        <f t="shared" si="368"/>
        <v>25900.18</v>
      </c>
      <c r="CQ285" s="41">
        <f t="shared" si="368"/>
        <v>0</v>
      </c>
      <c r="CR285" s="41">
        <f t="shared" si="368"/>
        <v>0</v>
      </c>
      <c r="CS285" s="41">
        <f t="shared" si="368"/>
        <v>0</v>
      </c>
      <c r="CT285" s="41">
        <f t="shared" si="368"/>
        <v>0</v>
      </c>
      <c r="CU285" s="41">
        <f t="shared" si="368"/>
        <v>0</v>
      </c>
      <c r="CV285" s="41">
        <f t="shared" si="368"/>
        <v>0</v>
      </c>
      <c r="CW285" s="41">
        <f t="shared" si="368"/>
        <v>0</v>
      </c>
      <c r="CX285" s="41">
        <f t="shared" si="368"/>
        <v>0</v>
      </c>
      <c r="CY285" s="41">
        <f t="shared" si="368"/>
        <v>0</v>
      </c>
      <c r="CZ285" s="41">
        <f t="shared" si="368"/>
        <v>0</v>
      </c>
      <c r="DA285" s="41">
        <f t="shared" si="368"/>
        <v>0</v>
      </c>
      <c r="DB285" s="41">
        <f t="shared" si="368"/>
        <v>0</v>
      </c>
      <c r="DC285" s="41">
        <f t="shared" si="368"/>
        <v>0</v>
      </c>
      <c r="DD285" s="41">
        <f t="shared" si="368"/>
        <v>0</v>
      </c>
      <c r="DE285" s="41">
        <f t="shared" si="368"/>
        <v>0</v>
      </c>
      <c r="DF285" s="41">
        <f t="shared" si="368"/>
        <v>0</v>
      </c>
      <c r="DG285" s="41">
        <f t="shared" si="368"/>
        <v>0</v>
      </c>
      <c r="DH285" s="41">
        <f t="shared" si="368"/>
        <v>0</v>
      </c>
      <c r="DI285" s="41">
        <f t="shared" si="368"/>
        <v>0</v>
      </c>
      <c r="DJ285" s="41">
        <f t="shared" si="368"/>
        <v>0</v>
      </c>
      <c r="DK285" s="41">
        <f t="shared" si="368"/>
        <v>0</v>
      </c>
      <c r="DL285" s="41">
        <f t="shared" si="368"/>
        <v>0</v>
      </c>
      <c r="DM285" s="41">
        <f t="shared" si="368"/>
        <v>0</v>
      </c>
      <c r="DN285" s="41">
        <f t="shared" si="368"/>
        <v>0</v>
      </c>
      <c r="DO285" s="41">
        <f t="shared" si="368"/>
        <v>0</v>
      </c>
      <c r="DP285" s="41">
        <f t="shared" si="368"/>
        <v>0</v>
      </c>
      <c r="DQ285" s="41">
        <f t="shared" si="368"/>
        <v>0</v>
      </c>
      <c r="DR285" s="41">
        <f t="shared" si="368"/>
        <v>0</v>
      </c>
      <c r="DS285" s="41">
        <f t="shared" si="368"/>
        <v>0</v>
      </c>
      <c r="DT285" s="41">
        <f t="shared" si="368"/>
        <v>0</v>
      </c>
      <c r="DU285" s="41">
        <f t="shared" si="368"/>
        <v>0</v>
      </c>
      <c r="DV285" s="41">
        <f t="shared" si="368"/>
        <v>0</v>
      </c>
      <c r="DW285" s="41">
        <f t="shared" si="368"/>
        <v>0</v>
      </c>
      <c r="DX285" s="41">
        <f t="shared" si="368"/>
        <v>0</v>
      </c>
      <c r="DY285" s="41">
        <f t="shared" si="368"/>
        <v>0</v>
      </c>
      <c r="DZ285" s="41">
        <f t="shared" si="368"/>
        <v>0</v>
      </c>
      <c r="EA285" s="41">
        <f t="shared" si="368"/>
        <v>0</v>
      </c>
      <c r="EB285" s="41">
        <f t="shared" ref="EB285:FX285" si="369">ROUND(IF(MIN((((EB268*-$GE$269)+EB278)),(EB59-EB273))&lt;0,0,(MIN((((EB268*-$GE$269)+EB278)),(EB59-EB273)))),2)</f>
        <v>0</v>
      </c>
      <c r="EC285" s="41">
        <f t="shared" si="369"/>
        <v>0</v>
      </c>
      <c r="ED285" s="41">
        <f t="shared" si="369"/>
        <v>0</v>
      </c>
      <c r="EE285" s="41">
        <f t="shared" si="369"/>
        <v>0</v>
      </c>
      <c r="EF285" s="41">
        <f t="shared" si="369"/>
        <v>0</v>
      </c>
      <c r="EG285" s="41">
        <f t="shared" si="369"/>
        <v>0</v>
      </c>
      <c r="EH285" s="41">
        <f t="shared" si="369"/>
        <v>0</v>
      </c>
      <c r="EI285" s="41">
        <f t="shared" si="369"/>
        <v>0</v>
      </c>
      <c r="EJ285" s="41">
        <f t="shared" si="369"/>
        <v>0</v>
      </c>
      <c r="EK285" s="41">
        <f t="shared" si="369"/>
        <v>0</v>
      </c>
      <c r="EL285" s="41">
        <f t="shared" si="369"/>
        <v>0</v>
      </c>
      <c r="EM285" s="41">
        <f t="shared" si="369"/>
        <v>0</v>
      </c>
      <c r="EN285" s="41">
        <f t="shared" si="369"/>
        <v>0</v>
      </c>
      <c r="EO285" s="41">
        <f t="shared" si="369"/>
        <v>0</v>
      </c>
      <c r="EP285" s="41">
        <f t="shared" si="369"/>
        <v>0</v>
      </c>
      <c r="EQ285" s="41">
        <f t="shared" si="369"/>
        <v>0</v>
      </c>
      <c r="ER285" s="41">
        <f t="shared" si="369"/>
        <v>0</v>
      </c>
      <c r="ES285" s="41">
        <f t="shared" si="369"/>
        <v>0</v>
      </c>
      <c r="ET285" s="41">
        <f t="shared" si="369"/>
        <v>0</v>
      </c>
      <c r="EU285" s="41">
        <f t="shared" si="369"/>
        <v>0</v>
      </c>
      <c r="EV285" s="41">
        <f t="shared" si="369"/>
        <v>0</v>
      </c>
      <c r="EW285" s="41">
        <f t="shared" si="369"/>
        <v>0</v>
      </c>
      <c r="EX285" s="41">
        <f t="shared" si="369"/>
        <v>0</v>
      </c>
      <c r="EY285" s="41">
        <f t="shared" si="369"/>
        <v>0</v>
      </c>
      <c r="EZ285" s="41">
        <f t="shared" si="369"/>
        <v>0</v>
      </c>
      <c r="FA285" s="41">
        <f t="shared" si="369"/>
        <v>0</v>
      </c>
      <c r="FB285" s="41">
        <f t="shared" si="369"/>
        <v>124.47</v>
      </c>
      <c r="FC285" s="41">
        <f t="shared" si="369"/>
        <v>0</v>
      </c>
      <c r="FD285" s="41">
        <f t="shared" si="369"/>
        <v>0</v>
      </c>
      <c r="FE285" s="41">
        <f t="shared" si="369"/>
        <v>0</v>
      </c>
      <c r="FF285" s="41">
        <f t="shared" si="369"/>
        <v>0</v>
      </c>
      <c r="FG285" s="41">
        <f t="shared" si="369"/>
        <v>0</v>
      </c>
      <c r="FH285" s="41">
        <f t="shared" si="369"/>
        <v>0</v>
      </c>
      <c r="FI285" s="41">
        <f t="shared" si="369"/>
        <v>0</v>
      </c>
      <c r="FJ285" s="41">
        <f t="shared" si="369"/>
        <v>0</v>
      </c>
      <c r="FK285" s="41">
        <f t="shared" si="369"/>
        <v>0</v>
      </c>
      <c r="FL285" s="41">
        <f t="shared" si="369"/>
        <v>0</v>
      </c>
      <c r="FM285" s="41">
        <f t="shared" si="369"/>
        <v>0</v>
      </c>
      <c r="FN285" s="41">
        <f t="shared" si="369"/>
        <v>0</v>
      </c>
      <c r="FO285" s="41">
        <f t="shared" si="369"/>
        <v>0</v>
      </c>
      <c r="FP285" s="41">
        <f t="shared" si="369"/>
        <v>679976.42</v>
      </c>
      <c r="FQ285" s="41">
        <f t="shared" si="369"/>
        <v>0</v>
      </c>
      <c r="FR285" s="41">
        <f t="shared" si="369"/>
        <v>0</v>
      </c>
      <c r="FS285" s="41">
        <f t="shared" si="369"/>
        <v>724.9</v>
      </c>
      <c r="FT285" s="41">
        <f t="shared" si="369"/>
        <v>536.95000000000005</v>
      </c>
      <c r="FU285" s="41">
        <f t="shared" si="369"/>
        <v>0</v>
      </c>
      <c r="FV285" s="41">
        <f t="shared" si="369"/>
        <v>0</v>
      </c>
      <c r="FW285" s="41">
        <f t="shared" si="369"/>
        <v>0</v>
      </c>
      <c r="FX285" s="41">
        <f t="shared" si="369"/>
        <v>0</v>
      </c>
      <c r="FY285" s="41"/>
      <c r="FZ285" s="116">
        <f>SUM(C285:FX285)</f>
        <v>714261.86</v>
      </c>
      <c r="GA285" s="237"/>
      <c r="GB285" s="55"/>
      <c r="GC285" s="13"/>
      <c r="GD285" s="41"/>
      <c r="GE285" s="54"/>
    </row>
    <row r="286" spans="1:187" x14ac:dyDescent="0.2">
      <c r="A286" s="9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 t="s">
        <v>499</v>
      </c>
      <c r="FV286" s="13"/>
      <c r="FW286" s="13"/>
      <c r="FX286" s="13"/>
      <c r="FY286" s="13"/>
      <c r="FZ286" s="116"/>
      <c r="GA286" s="55"/>
      <c r="GB286" s="55"/>
      <c r="GC286" s="13">
        <f>GC281-GC282-GC283-GC284</f>
        <v>1.7583370208740234E-6</v>
      </c>
      <c r="GD286" s="241" t="s">
        <v>980</v>
      </c>
      <c r="GE286" s="54"/>
    </row>
    <row r="287" spans="1:187" x14ac:dyDescent="0.2">
      <c r="A287" s="8" t="s">
        <v>849</v>
      </c>
      <c r="B287" s="13" t="s">
        <v>850</v>
      </c>
      <c r="C287" s="13">
        <f t="shared" ref="C287:BN287" si="370">(C281-C285)/C99</f>
        <v>8448.7577186354665</v>
      </c>
      <c r="D287" s="13">
        <f t="shared" si="370"/>
        <v>8309.6851722737501</v>
      </c>
      <c r="E287" s="13">
        <f t="shared" si="370"/>
        <v>8748.7281371805275</v>
      </c>
      <c r="F287" s="13">
        <f t="shared" si="370"/>
        <v>8216.8242362963392</v>
      </c>
      <c r="G287" s="13">
        <f t="shared" si="370"/>
        <v>8832.966404805913</v>
      </c>
      <c r="H287" s="13">
        <f t="shared" si="370"/>
        <v>8717.5881086323952</v>
      </c>
      <c r="I287" s="13">
        <f t="shared" si="370"/>
        <v>8707.5324794403095</v>
      </c>
      <c r="J287" s="13">
        <f t="shared" si="370"/>
        <v>8346.4396043269026</v>
      </c>
      <c r="K287" s="13">
        <f t="shared" si="370"/>
        <v>11297.400859401858</v>
      </c>
      <c r="L287" s="13">
        <f t="shared" si="370"/>
        <v>8827.0583117279239</v>
      </c>
      <c r="M287" s="13">
        <f t="shared" si="370"/>
        <v>9924.4932447397568</v>
      </c>
      <c r="N287" s="13">
        <f t="shared" si="370"/>
        <v>8463.8242192828693</v>
      </c>
      <c r="O287" s="13">
        <f t="shared" si="370"/>
        <v>8182.1569614861983</v>
      </c>
      <c r="P287" s="13">
        <f t="shared" si="370"/>
        <v>13817.373243847875</v>
      </c>
      <c r="Q287" s="13">
        <f t="shared" si="370"/>
        <v>9016.4260583583909</v>
      </c>
      <c r="R287" s="13">
        <f t="shared" si="370"/>
        <v>8186.9959003777794</v>
      </c>
      <c r="S287" s="13">
        <f t="shared" si="370"/>
        <v>8603.8264639049121</v>
      </c>
      <c r="T287" s="13">
        <f t="shared" si="370"/>
        <v>14602.737635135134</v>
      </c>
      <c r="U287" s="13">
        <f t="shared" si="370"/>
        <v>17390.654495412844</v>
      </c>
      <c r="V287" s="13">
        <f t="shared" si="370"/>
        <v>10974.575870307168</v>
      </c>
      <c r="W287" s="13">
        <f t="shared" si="370"/>
        <v>16444.099632802936</v>
      </c>
      <c r="X287" s="13">
        <f t="shared" si="370"/>
        <v>17135.319200000002</v>
      </c>
      <c r="Y287" s="13">
        <f t="shared" si="370"/>
        <v>8468.2085958060961</v>
      </c>
      <c r="Z287" s="13">
        <f t="shared" si="370"/>
        <v>11683.976973684212</v>
      </c>
      <c r="AA287" s="13">
        <f t="shared" si="370"/>
        <v>8292.4207426008288</v>
      </c>
      <c r="AB287" s="13">
        <f t="shared" si="370"/>
        <v>8424.4169831432482</v>
      </c>
      <c r="AC287" s="13">
        <f t="shared" si="370"/>
        <v>8531.3236697247703</v>
      </c>
      <c r="AD287" s="13">
        <f t="shared" si="370"/>
        <v>8364.2692820884695</v>
      </c>
      <c r="AE287" s="13">
        <f t="shared" si="370"/>
        <v>15311.665041398344</v>
      </c>
      <c r="AF287" s="13">
        <f t="shared" si="370"/>
        <v>13709.508301886794</v>
      </c>
      <c r="AG287" s="13">
        <f t="shared" si="370"/>
        <v>9120.9801993355468</v>
      </c>
      <c r="AH287" s="13">
        <f t="shared" si="370"/>
        <v>8387.9267028493887</v>
      </c>
      <c r="AI287" s="13">
        <f t="shared" si="370"/>
        <v>10246.672306840208</v>
      </c>
      <c r="AJ287" s="13">
        <f t="shared" si="370"/>
        <v>14256.445892661555</v>
      </c>
      <c r="AK287" s="13">
        <f t="shared" si="370"/>
        <v>12959.444868947136</v>
      </c>
      <c r="AL287" s="13">
        <f t="shared" si="370"/>
        <v>11666.880925062747</v>
      </c>
      <c r="AM287" s="13">
        <f t="shared" si="370"/>
        <v>9424.2143884892084</v>
      </c>
      <c r="AN287" s="13">
        <f t="shared" si="370"/>
        <v>10549.921151271754</v>
      </c>
      <c r="AO287" s="13">
        <f t="shared" si="370"/>
        <v>8261.8944352021299</v>
      </c>
      <c r="AP287" s="13">
        <f t="shared" si="370"/>
        <v>8739.7434913779871</v>
      </c>
      <c r="AQ287" s="13">
        <f t="shared" si="370"/>
        <v>12865.411032177182</v>
      </c>
      <c r="AR287" s="13">
        <f t="shared" si="370"/>
        <v>8208.1270792383566</v>
      </c>
      <c r="AS287" s="13">
        <f t="shared" si="370"/>
        <v>8770.5716321610889</v>
      </c>
      <c r="AT287" s="13">
        <f t="shared" si="370"/>
        <v>8397.7936193238384</v>
      </c>
      <c r="AU287" s="13">
        <f t="shared" si="370"/>
        <v>12695.481321274085</v>
      </c>
      <c r="AV287" s="13">
        <f t="shared" si="370"/>
        <v>11558.16184375</v>
      </c>
      <c r="AW287" s="13">
        <f t="shared" si="370"/>
        <v>13287.870494623656</v>
      </c>
      <c r="AX287" s="13">
        <f t="shared" si="370"/>
        <v>18445.644799999998</v>
      </c>
      <c r="AY287" s="13">
        <f t="shared" si="370"/>
        <v>9776.2395170142699</v>
      </c>
      <c r="AZ287" s="13">
        <f t="shared" si="370"/>
        <v>8757.983384315552</v>
      </c>
      <c r="BA287" s="13">
        <f t="shared" si="370"/>
        <v>8064.2920606686748</v>
      </c>
      <c r="BB287" s="13">
        <f t="shared" si="370"/>
        <v>8064.474275231566</v>
      </c>
      <c r="BC287" s="13">
        <f t="shared" si="370"/>
        <v>8371.8625100597365</v>
      </c>
      <c r="BD287" s="13">
        <f t="shared" si="370"/>
        <v>8064.5232276389779</v>
      </c>
      <c r="BE287" s="13">
        <f t="shared" si="370"/>
        <v>8635.3318673647464</v>
      </c>
      <c r="BF287" s="13">
        <f t="shared" si="370"/>
        <v>8055.7107849797367</v>
      </c>
      <c r="BG287" s="13">
        <f t="shared" si="370"/>
        <v>8922.1589793103449</v>
      </c>
      <c r="BH287" s="13">
        <f t="shared" si="370"/>
        <v>9265.7884670601361</v>
      </c>
      <c r="BI287" s="13">
        <f t="shared" si="370"/>
        <v>12526.215116739217</v>
      </c>
      <c r="BJ287" s="13">
        <f t="shared" si="370"/>
        <v>8078.9227720493473</v>
      </c>
      <c r="BK287" s="13">
        <f t="shared" si="370"/>
        <v>8115.4193139465497</v>
      </c>
      <c r="BL287" s="13">
        <f t="shared" si="370"/>
        <v>13795.970531400968</v>
      </c>
      <c r="BM287" s="13">
        <f t="shared" si="370"/>
        <v>11692.024016853931</v>
      </c>
      <c r="BN287" s="13">
        <f t="shared" si="370"/>
        <v>8078.2040872738989</v>
      </c>
      <c r="BO287" s="13">
        <f t="shared" ref="BO287:DZ287" si="371">(BO281-BO285)/BO99</f>
        <v>8396.536702321182</v>
      </c>
      <c r="BP287" s="13">
        <f t="shared" si="371"/>
        <v>13176.789311926606</v>
      </c>
      <c r="BQ287" s="13">
        <f t="shared" si="371"/>
        <v>8767.5326973872634</v>
      </c>
      <c r="BR287" s="13">
        <f t="shared" si="371"/>
        <v>8193.1731662945513</v>
      </c>
      <c r="BS287" s="13">
        <f t="shared" si="371"/>
        <v>8974.7268330733241</v>
      </c>
      <c r="BT287" s="13">
        <f t="shared" si="371"/>
        <v>9847.631496746204</v>
      </c>
      <c r="BU287" s="13">
        <f t="shared" si="371"/>
        <v>10025.913019079686</v>
      </c>
      <c r="BV287" s="13">
        <f t="shared" si="371"/>
        <v>8527.574813979707</v>
      </c>
      <c r="BW287" s="13">
        <f t="shared" si="371"/>
        <v>8368.6774303030306</v>
      </c>
      <c r="BX287" s="13">
        <f t="shared" si="371"/>
        <v>17453.744356659143</v>
      </c>
      <c r="BY287" s="13">
        <f t="shared" si="371"/>
        <v>9419.3324513324515</v>
      </c>
      <c r="BZ287" s="13">
        <f t="shared" si="371"/>
        <v>12812.91237113402</v>
      </c>
      <c r="CA287" s="13">
        <f t="shared" si="371"/>
        <v>14760.855052264811</v>
      </c>
      <c r="CB287" s="13">
        <f t="shared" si="371"/>
        <v>8304.793982285506</v>
      </c>
      <c r="CC287" s="13">
        <f t="shared" si="371"/>
        <v>13620.167338935575</v>
      </c>
      <c r="CD287" s="13">
        <f t="shared" si="371"/>
        <v>17010.446292947559</v>
      </c>
      <c r="CE287" s="13">
        <f t="shared" si="371"/>
        <v>14084.973726708075</v>
      </c>
      <c r="CF287" s="13">
        <f t="shared" si="371"/>
        <v>14859.920251046025</v>
      </c>
      <c r="CG287" s="13">
        <f t="shared" si="371"/>
        <v>12502.131409090909</v>
      </c>
      <c r="CH287" s="13">
        <f t="shared" si="371"/>
        <v>15580.835021459226</v>
      </c>
      <c r="CI287" s="13">
        <f t="shared" si="371"/>
        <v>8692.7734652391919</v>
      </c>
      <c r="CJ287" s="13">
        <f t="shared" si="371"/>
        <v>8741.7244688995215</v>
      </c>
      <c r="CK287" s="13">
        <f t="shared" si="371"/>
        <v>8375.1128794722772</v>
      </c>
      <c r="CL287" s="13">
        <f t="shared" si="371"/>
        <v>8795.1602919188317</v>
      </c>
      <c r="CM287" s="13">
        <f t="shared" si="371"/>
        <v>9301.932738707832</v>
      </c>
      <c r="CN287" s="13">
        <f t="shared" si="371"/>
        <v>8061.8099285574781</v>
      </c>
      <c r="CO287" s="13">
        <f t="shared" si="371"/>
        <v>8064.1305383289155</v>
      </c>
      <c r="CP287" s="13">
        <f t="shared" si="371"/>
        <v>8907.3900009139943</v>
      </c>
      <c r="CQ287" s="13">
        <f t="shared" si="371"/>
        <v>8895.1936284569547</v>
      </c>
      <c r="CR287" s="13">
        <f t="shared" si="371"/>
        <v>13950.068556430446</v>
      </c>
      <c r="CS287" s="13">
        <f t="shared" si="371"/>
        <v>10129.383983957219</v>
      </c>
      <c r="CT287" s="13">
        <f t="shared" si="371"/>
        <v>15707.160647359455</v>
      </c>
      <c r="CU287" s="13">
        <f t="shared" si="371"/>
        <v>8146.3690637720501</v>
      </c>
      <c r="CV287" s="13">
        <f t="shared" si="371"/>
        <v>16332.657000000001</v>
      </c>
      <c r="CW287" s="13">
        <f t="shared" si="371"/>
        <v>13408.700698254363</v>
      </c>
      <c r="CX287" s="13">
        <f t="shared" si="371"/>
        <v>9299.1715682362337</v>
      </c>
      <c r="CY287" s="13">
        <f t="shared" si="371"/>
        <v>17264.715400000001</v>
      </c>
      <c r="CZ287" s="13">
        <f t="shared" si="371"/>
        <v>8175.9500114233479</v>
      </c>
      <c r="DA287" s="13">
        <f t="shared" si="371"/>
        <v>13490.021974683543</v>
      </c>
      <c r="DB287" s="13">
        <f t="shared" si="371"/>
        <v>11088.757461961799</v>
      </c>
      <c r="DC287" s="13">
        <f t="shared" si="371"/>
        <v>14507.420379746834</v>
      </c>
      <c r="DD287" s="13">
        <f t="shared" si="371"/>
        <v>14528.866402921483</v>
      </c>
      <c r="DE287" s="13">
        <f t="shared" si="371"/>
        <v>9594.5836236933792</v>
      </c>
      <c r="DF287" s="13">
        <f t="shared" si="371"/>
        <v>8064.2256837939713</v>
      </c>
      <c r="DG287" s="13">
        <f t="shared" si="371"/>
        <v>16778.601841820153</v>
      </c>
      <c r="DH287" s="13">
        <f t="shared" si="371"/>
        <v>8064.5232277948999</v>
      </c>
      <c r="DI287" s="13">
        <f t="shared" si="371"/>
        <v>8229.2364907842439</v>
      </c>
      <c r="DJ287" s="13">
        <f t="shared" si="371"/>
        <v>9074.8189972467753</v>
      </c>
      <c r="DK287" s="13">
        <f t="shared" si="371"/>
        <v>9467.9070612668747</v>
      </c>
      <c r="DL287" s="13">
        <f t="shared" si="371"/>
        <v>8379.3607494707376</v>
      </c>
      <c r="DM287" s="13">
        <f t="shared" si="371"/>
        <v>12981.329266467066</v>
      </c>
      <c r="DN287" s="13">
        <f t="shared" si="371"/>
        <v>8673.7252385432057</v>
      </c>
      <c r="DO287" s="13">
        <f t="shared" si="371"/>
        <v>8555.1470133774237</v>
      </c>
      <c r="DP287" s="13">
        <f t="shared" si="371"/>
        <v>13646.803700097371</v>
      </c>
      <c r="DQ287" s="13">
        <f t="shared" si="371"/>
        <v>9073.0327180232562</v>
      </c>
      <c r="DR287" s="13">
        <f t="shared" si="371"/>
        <v>8990.4113762711859</v>
      </c>
      <c r="DS287" s="13">
        <f t="shared" si="371"/>
        <v>9230.5404595159107</v>
      </c>
      <c r="DT287" s="13">
        <f t="shared" si="371"/>
        <v>15010.325329341318</v>
      </c>
      <c r="DU287" s="13">
        <f t="shared" si="371"/>
        <v>10068.63785440613</v>
      </c>
      <c r="DV287" s="13">
        <f t="shared" si="371"/>
        <v>12795.334112359549</v>
      </c>
      <c r="DW287" s="13">
        <f t="shared" si="371"/>
        <v>10486.689957924264</v>
      </c>
      <c r="DX287" s="13">
        <f t="shared" si="371"/>
        <v>16244.458288770053</v>
      </c>
      <c r="DY287" s="13">
        <f t="shared" si="371"/>
        <v>11712.212399643173</v>
      </c>
      <c r="DZ287" s="13">
        <f t="shared" si="371"/>
        <v>9064.9084076717227</v>
      </c>
      <c r="EA287" s="13">
        <f t="shared" ref="EA287:FX287" si="372">(EA281-EA285)/EA99</f>
        <v>9477.1939873904357</v>
      </c>
      <c r="EB287" s="13">
        <f t="shared" si="372"/>
        <v>9118.503368940017</v>
      </c>
      <c r="EC287" s="13">
        <f t="shared" si="372"/>
        <v>10322.308721109399</v>
      </c>
      <c r="ED287" s="13">
        <f t="shared" si="372"/>
        <v>10980.653868092691</v>
      </c>
      <c r="EE287" s="13">
        <f t="shared" si="372"/>
        <v>13357.015033011679</v>
      </c>
      <c r="EF287" s="13">
        <f t="shared" si="372"/>
        <v>8604.7208656036455</v>
      </c>
      <c r="EG287" s="13">
        <f t="shared" si="372"/>
        <v>10656.754176610979</v>
      </c>
      <c r="EH287" s="13">
        <f t="shared" si="372"/>
        <v>11858.167613873798</v>
      </c>
      <c r="EI287" s="13">
        <f t="shared" si="372"/>
        <v>8594.2980560749911</v>
      </c>
      <c r="EJ287" s="13">
        <f t="shared" si="372"/>
        <v>8058.5185784056193</v>
      </c>
      <c r="EK287" s="13">
        <f t="shared" si="372"/>
        <v>8749.6289553893039</v>
      </c>
      <c r="EL287" s="13">
        <f t="shared" si="372"/>
        <v>8936.0631214343921</v>
      </c>
      <c r="EM287" s="13">
        <f t="shared" si="372"/>
        <v>9557.302619793998</v>
      </c>
      <c r="EN287" s="13">
        <f t="shared" si="372"/>
        <v>8685.5019201840551</v>
      </c>
      <c r="EO287" s="13">
        <f t="shared" si="372"/>
        <v>9989.8280114226382</v>
      </c>
      <c r="EP287" s="13">
        <f t="shared" si="372"/>
        <v>10580.682785873056</v>
      </c>
      <c r="EQ287" s="13">
        <f t="shared" si="372"/>
        <v>8464.3387930417339</v>
      </c>
      <c r="ER287" s="13">
        <f t="shared" si="372"/>
        <v>11734.948845798708</v>
      </c>
      <c r="ES287" s="13">
        <f t="shared" si="372"/>
        <v>14631.916325224072</v>
      </c>
      <c r="ET287" s="13">
        <f t="shared" si="372"/>
        <v>14844.216556291392</v>
      </c>
      <c r="EU287" s="13">
        <f t="shared" si="372"/>
        <v>9609.4926472874249</v>
      </c>
      <c r="EV287" s="13">
        <f t="shared" si="372"/>
        <v>17786.903950617285</v>
      </c>
      <c r="EW287" s="13">
        <f t="shared" si="372"/>
        <v>11306.302055912107</v>
      </c>
      <c r="EX287" s="13">
        <f t="shared" si="372"/>
        <v>13821.334443430658</v>
      </c>
      <c r="EY287" s="13">
        <f t="shared" si="372"/>
        <v>8398.0375783650888</v>
      </c>
      <c r="EZ287" s="13">
        <f t="shared" si="372"/>
        <v>14819.820740740741</v>
      </c>
      <c r="FA287" s="13">
        <f t="shared" si="372"/>
        <v>8808.5442722870976</v>
      </c>
      <c r="FB287" s="13">
        <f t="shared" si="372"/>
        <v>11708.097229219142</v>
      </c>
      <c r="FC287" s="13">
        <f t="shared" si="372"/>
        <v>8174.6807599309159</v>
      </c>
      <c r="FD287" s="13">
        <f t="shared" si="372"/>
        <v>10319.888721413721</v>
      </c>
      <c r="FE287" s="13">
        <f t="shared" si="372"/>
        <v>16272.937663551402</v>
      </c>
      <c r="FF287" s="13">
        <f t="shared" si="372"/>
        <v>13032.525930851063</v>
      </c>
      <c r="FG287" s="13">
        <f t="shared" si="372"/>
        <v>15869.701718750002</v>
      </c>
      <c r="FH287" s="13">
        <f t="shared" si="372"/>
        <v>16514.795297805642</v>
      </c>
      <c r="FI287" s="13">
        <f t="shared" si="372"/>
        <v>8463.0304692420741</v>
      </c>
      <c r="FJ287" s="13">
        <f t="shared" si="372"/>
        <v>8085.4767142154451</v>
      </c>
      <c r="FK287" s="13">
        <f t="shared" si="372"/>
        <v>8174.3865665236053</v>
      </c>
      <c r="FL287" s="13">
        <f t="shared" si="372"/>
        <v>8064.5232271643044</v>
      </c>
      <c r="FM287" s="13">
        <f t="shared" si="372"/>
        <v>8064.5232276287061</v>
      </c>
      <c r="FN287" s="13">
        <f t="shared" si="372"/>
        <v>8301.467539685018</v>
      </c>
      <c r="FO287" s="13">
        <f t="shared" si="372"/>
        <v>9282.956227758008</v>
      </c>
      <c r="FP287" s="13">
        <f t="shared" si="372"/>
        <v>8549.1963547683208</v>
      </c>
      <c r="FQ287" s="13">
        <f t="shared" si="372"/>
        <v>8729.3038753246765</v>
      </c>
      <c r="FR287" s="13">
        <f t="shared" si="372"/>
        <v>14175.664245810056</v>
      </c>
      <c r="FS287" s="13">
        <f t="shared" si="372"/>
        <v>14021.401759259259</v>
      </c>
      <c r="FT287" s="13">
        <f t="shared" si="372"/>
        <v>18423.997826086958</v>
      </c>
      <c r="FU287" s="13">
        <f t="shared" si="372"/>
        <v>9321.35699074074</v>
      </c>
      <c r="FV287" s="13">
        <f t="shared" si="372"/>
        <v>8962.4761417859572</v>
      </c>
      <c r="FW287" s="13">
        <f t="shared" si="372"/>
        <v>13695.654504728722</v>
      </c>
      <c r="FX287" s="13">
        <f t="shared" si="372"/>
        <v>18216.138808373591</v>
      </c>
      <c r="FY287" s="13"/>
      <c r="FZ287" s="6">
        <f>(FZ281-FZ285)/FZ99</f>
        <v>8488.0118575465367</v>
      </c>
      <c r="GA287" s="55" t="s">
        <v>851</v>
      </c>
      <c r="GB287" s="55"/>
      <c r="GC287" s="13"/>
      <c r="GD287" s="41"/>
      <c r="GE287" s="54"/>
    </row>
    <row r="288" spans="1:187" x14ac:dyDescent="0.2">
      <c r="A288" s="6"/>
      <c r="B288" s="13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32"/>
      <c r="CM288" s="32"/>
      <c r="CN288" s="32"/>
      <c r="CO288" s="32"/>
      <c r="CP288" s="32"/>
      <c r="CQ288" s="32"/>
      <c r="CR288" s="32"/>
      <c r="CS288" s="32"/>
      <c r="CT288" s="32"/>
      <c r="CU288" s="32"/>
      <c r="CV288" s="32"/>
      <c r="CW288" s="32"/>
      <c r="CX288" s="32"/>
      <c r="CY288" s="32"/>
      <c r="CZ288" s="32"/>
      <c r="DA288" s="32"/>
      <c r="DB288" s="32"/>
      <c r="DC288" s="32"/>
      <c r="DD288" s="32"/>
      <c r="DE288" s="32"/>
      <c r="DF288" s="32"/>
      <c r="DG288" s="32"/>
      <c r="DH288" s="32"/>
      <c r="DI288" s="32"/>
      <c r="DJ288" s="32"/>
      <c r="DK288" s="32"/>
      <c r="DL288" s="32"/>
      <c r="DM288" s="32"/>
      <c r="DN288" s="32"/>
      <c r="DO288" s="32"/>
      <c r="DP288" s="32"/>
      <c r="DQ288" s="32"/>
      <c r="DR288" s="32"/>
      <c r="DS288" s="32"/>
      <c r="DT288" s="32"/>
      <c r="DU288" s="32"/>
      <c r="DV288" s="32"/>
      <c r="DW288" s="32"/>
      <c r="DX288" s="32"/>
      <c r="DY288" s="32"/>
      <c r="DZ288" s="32"/>
      <c r="EA288" s="32"/>
      <c r="EB288" s="32"/>
      <c r="EC288" s="32"/>
      <c r="ED288" s="32"/>
      <c r="EE288" s="32"/>
      <c r="EF288" s="32"/>
      <c r="EG288" s="32"/>
      <c r="EH288" s="32"/>
      <c r="EI288" s="32"/>
      <c r="EJ288" s="32"/>
      <c r="EK288" s="32"/>
      <c r="EL288" s="32"/>
      <c r="EM288" s="32"/>
      <c r="EN288" s="32"/>
      <c r="EO288" s="32"/>
      <c r="EP288" s="32"/>
      <c r="EQ288" s="32"/>
      <c r="ER288" s="32"/>
      <c r="ES288" s="32"/>
      <c r="ET288" s="32"/>
      <c r="EU288" s="32"/>
      <c r="EV288" s="32"/>
      <c r="EW288" s="32"/>
      <c r="EX288" s="32"/>
      <c r="EY288" s="32"/>
      <c r="EZ288" s="32"/>
      <c r="FA288" s="32"/>
      <c r="FB288" s="32"/>
      <c r="FC288" s="32"/>
      <c r="FD288" s="32"/>
      <c r="FE288" s="32"/>
      <c r="FF288" s="32"/>
      <c r="FG288" s="32"/>
      <c r="FH288" s="32"/>
      <c r="FI288" s="32"/>
      <c r="FJ288" s="32"/>
      <c r="FK288" s="32"/>
      <c r="FL288" s="32"/>
      <c r="FM288" s="32"/>
      <c r="FN288" s="32"/>
      <c r="FO288" s="32"/>
      <c r="FP288" s="32"/>
      <c r="FQ288" s="32"/>
      <c r="FR288" s="32"/>
      <c r="FS288" s="32"/>
      <c r="FT288" s="32"/>
      <c r="FU288" s="32"/>
      <c r="FV288" s="32"/>
      <c r="FW288" s="32"/>
      <c r="FX288" s="32"/>
      <c r="FY288" s="32"/>
      <c r="FZ288" s="55">
        <f>FZ281/FZ99</f>
        <v>8488.8090241782156</v>
      </c>
      <c r="GA288" s="55" t="s">
        <v>852</v>
      </c>
      <c r="GB288" s="55"/>
      <c r="GC288" s="13"/>
      <c r="GD288" s="41"/>
      <c r="GE288" s="54"/>
    </row>
    <row r="289" spans="1:187" ht="15.75" x14ac:dyDescent="0.25">
      <c r="A289" s="6"/>
      <c r="B289" s="39" t="s">
        <v>853</v>
      </c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  <c r="CF289" s="41"/>
      <c r="CG289" s="41"/>
      <c r="CH289" s="41"/>
      <c r="CI289" s="41"/>
      <c r="CJ289" s="41"/>
      <c r="CK289" s="41"/>
      <c r="CL289" s="41"/>
      <c r="CM289" s="41"/>
      <c r="CN289" s="41"/>
      <c r="CO289" s="41"/>
      <c r="CP289" s="41"/>
      <c r="CQ289" s="41"/>
      <c r="CR289" s="41"/>
      <c r="CS289" s="41"/>
      <c r="CT289" s="41"/>
      <c r="CU289" s="41"/>
      <c r="CV289" s="41"/>
      <c r="CW289" s="41"/>
      <c r="CX289" s="41"/>
      <c r="CY289" s="41"/>
      <c r="CZ289" s="41"/>
      <c r="DA289" s="41"/>
      <c r="DB289" s="41"/>
      <c r="DC289" s="41"/>
      <c r="DD289" s="41"/>
      <c r="DE289" s="41"/>
      <c r="DF289" s="41"/>
      <c r="DG289" s="41"/>
      <c r="DH289" s="41"/>
      <c r="DI289" s="41"/>
      <c r="DJ289" s="41"/>
      <c r="DK289" s="41"/>
      <c r="DL289" s="41"/>
      <c r="DM289" s="41"/>
      <c r="DN289" s="41"/>
      <c r="DO289" s="41"/>
      <c r="DP289" s="41"/>
      <c r="DQ289" s="41"/>
      <c r="DR289" s="41"/>
      <c r="DS289" s="41"/>
      <c r="DT289" s="41"/>
      <c r="DU289" s="41"/>
      <c r="DV289" s="41"/>
      <c r="DW289" s="41"/>
      <c r="DX289" s="41"/>
      <c r="DY289" s="41"/>
      <c r="DZ289" s="41"/>
      <c r="EA289" s="41"/>
      <c r="EB289" s="41"/>
      <c r="EC289" s="41"/>
      <c r="ED289" s="41"/>
      <c r="EE289" s="41"/>
      <c r="EF289" s="41"/>
      <c r="EG289" s="41"/>
      <c r="EH289" s="41"/>
      <c r="EI289" s="41"/>
      <c r="EJ289" s="41"/>
      <c r="EK289" s="41"/>
      <c r="EL289" s="41"/>
      <c r="EM289" s="41"/>
      <c r="EN289" s="41"/>
      <c r="EO289" s="41"/>
      <c r="EP289" s="41"/>
      <c r="EQ289" s="41"/>
      <c r="ER289" s="41"/>
      <c r="ES289" s="41"/>
      <c r="ET289" s="41"/>
      <c r="EU289" s="41"/>
      <c r="EV289" s="41"/>
      <c r="EW289" s="41"/>
      <c r="EX289" s="41"/>
      <c r="EY289" s="41"/>
      <c r="EZ289" s="41"/>
      <c r="FA289" s="41"/>
      <c r="FB289" s="41"/>
      <c r="FC289" s="41"/>
      <c r="FD289" s="41"/>
      <c r="FE289" s="41"/>
      <c r="FF289" s="41"/>
      <c r="FG289" s="41"/>
      <c r="FH289" s="41"/>
      <c r="FI289" s="41"/>
      <c r="FJ289" s="41"/>
      <c r="FK289" s="41"/>
      <c r="FL289" s="41"/>
      <c r="FM289" s="41"/>
      <c r="FN289" s="41"/>
      <c r="FO289" s="41"/>
      <c r="FP289" s="41"/>
      <c r="FQ289" s="41"/>
      <c r="FR289" s="41"/>
      <c r="FS289" s="41"/>
      <c r="FT289" s="41"/>
      <c r="FU289" s="41"/>
      <c r="FV289" s="41"/>
      <c r="FW289" s="41"/>
      <c r="FX289" s="41"/>
      <c r="FY289" s="41"/>
      <c r="FZ289" s="6"/>
      <c r="GA289" s="55"/>
      <c r="GB289" s="55">
        <f>221*FZ288</f>
        <v>1876026.7943433856</v>
      </c>
      <c r="GC289" s="13">
        <f>(221-147)*FZ288</f>
        <v>628171.86778918793</v>
      </c>
      <c r="GD289" s="41">
        <f>GB289-GC289</f>
        <v>1247854.9265541977</v>
      </c>
      <c r="GE289" s="54"/>
    </row>
    <row r="290" spans="1:187" x14ac:dyDescent="0.2">
      <c r="A290" s="8" t="s">
        <v>854</v>
      </c>
      <c r="B290" s="13" t="s">
        <v>855</v>
      </c>
      <c r="C290" s="96">
        <f t="shared" ref="C290:BN290" si="373">ROUND(((C281-C285)-((C163+C167)*C291))/C94,2)</f>
        <v>8675.24</v>
      </c>
      <c r="D290" s="96">
        <f t="shared" si="373"/>
        <v>8309.7800000000007</v>
      </c>
      <c r="E290" s="96">
        <f t="shared" si="373"/>
        <v>8748.73</v>
      </c>
      <c r="F290" s="96">
        <f t="shared" si="373"/>
        <v>8216.86</v>
      </c>
      <c r="G290" s="96">
        <f t="shared" si="373"/>
        <v>8833.93</v>
      </c>
      <c r="H290" s="96">
        <f t="shared" si="373"/>
        <v>8719.3799999999992</v>
      </c>
      <c r="I290" s="96">
        <f t="shared" si="373"/>
        <v>8708.11</v>
      </c>
      <c r="J290" s="96">
        <f t="shared" si="373"/>
        <v>8346.67</v>
      </c>
      <c r="K290" s="96">
        <f t="shared" si="373"/>
        <v>11297.4</v>
      </c>
      <c r="L290" s="96">
        <f t="shared" si="373"/>
        <v>8827.4500000000007</v>
      </c>
      <c r="M290" s="96">
        <f t="shared" si="373"/>
        <v>9924.49</v>
      </c>
      <c r="N290" s="96">
        <f t="shared" si="373"/>
        <v>8464.0499999999993</v>
      </c>
      <c r="O290" s="96">
        <f t="shared" si="373"/>
        <v>8182.16</v>
      </c>
      <c r="P290" s="96">
        <f t="shared" si="373"/>
        <v>13817.37</v>
      </c>
      <c r="Q290" s="96">
        <f t="shared" si="373"/>
        <v>9020.57</v>
      </c>
      <c r="R290" s="96">
        <f t="shared" si="373"/>
        <v>9419.65</v>
      </c>
      <c r="S290" s="96">
        <f t="shared" si="373"/>
        <v>8605.25</v>
      </c>
      <c r="T290" s="96">
        <f t="shared" si="373"/>
        <v>14602.74</v>
      </c>
      <c r="U290" s="96">
        <f t="shared" si="373"/>
        <v>17390.650000000001</v>
      </c>
      <c r="V290" s="96">
        <f t="shared" si="373"/>
        <v>10974.58</v>
      </c>
      <c r="W290" s="96">
        <f t="shared" si="373"/>
        <v>16444.099999999999</v>
      </c>
      <c r="X290" s="96">
        <f t="shared" si="373"/>
        <v>17135.32</v>
      </c>
      <c r="Y290" s="96">
        <f t="shared" si="373"/>
        <v>10955.75</v>
      </c>
      <c r="Z290" s="96">
        <f t="shared" si="373"/>
        <v>11700.04</v>
      </c>
      <c r="AA290" s="96">
        <f t="shared" si="373"/>
        <v>8292.42</v>
      </c>
      <c r="AB290" s="96">
        <f t="shared" si="373"/>
        <v>8425.9</v>
      </c>
      <c r="AC290" s="96">
        <f t="shared" si="373"/>
        <v>8531.32</v>
      </c>
      <c r="AD290" s="96">
        <f t="shared" si="373"/>
        <v>8364.27</v>
      </c>
      <c r="AE290" s="96">
        <f t="shared" si="373"/>
        <v>15381.47</v>
      </c>
      <c r="AF290" s="96">
        <f t="shared" si="373"/>
        <v>13709.51</v>
      </c>
      <c r="AG290" s="96">
        <f t="shared" si="373"/>
        <v>9120.98</v>
      </c>
      <c r="AH290" s="96">
        <f t="shared" si="373"/>
        <v>8387.93</v>
      </c>
      <c r="AI290" s="96">
        <f t="shared" si="373"/>
        <v>10246.67</v>
      </c>
      <c r="AJ290" s="96">
        <f t="shared" si="373"/>
        <v>14256.45</v>
      </c>
      <c r="AK290" s="96">
        <f t="shared" si="373"/>
        <v>12959.44</v>
      </c>
      <c r="AL290" s="96">
        <f t="shared" si="373"/>
        <v>11666.88</v>
      </c>
      <c r="AM290" s="96">
        <f t="shared" si="373"/>
        <v>9424.2099999999991</v>
      </c>
      <c r="AN290" s="96">
        <f t="shared" si="373"/>
        <v>10549.92</v>
      </c>
      <c r="AO290" s="96">
        <f t="shared" si="373"/>
        <v>8261.99</v>
      </c>
      <c r="AP290" s="96">
        <f t="shared" si="373"/>
        <v>8743.16</v>
      </c>
      <c r="AQ290" s="96">
        <f t="shared" si="373"/>
        <v>12865.41</v>
      </c>
      <c r="AR290" s="96">
        <f t="shared" si="373"/>
        <v>8220.59</v>
      </c>
      <c r="AS290" s="96">
        <f t="shared" si="373"/>
        <v>8770.7099999999991</v>
      </c>
      <c r="AT290" s="96">
        <f t="shared" si="373"/>
        <v>8398.32</v>
      </c>
      <c r="AU290" s="96">
        <f t="shared" si="373"/>
        <v>12695.48</v>
      </c>
      <c r="AV290" s="96">
        <f t="shared" si="373"/>
        <v>11558.16</v>
      </c>
      <c r="AW290" s="96">
        <f t="shared" si="373"/>
        <v>13287.87</v>
      </c>
      <c r="AX290" s="96">
        <f t="shared" si="373"/>
        <v>18445.64</v>
      </c>
      <c r="AY290" s="96">
        <f t="shared" si="373"/>
        <v>9776.24</v>
      </c>
      <c r="AZ290" s="96">
        <f t="shared" si="373"/>
        <v>8758.07</v>
      </c>
      <c r="BA290" s="96">
        <f t="shared" si="373"/>
        <v>8064.52</v>
      </c>
      <c r="BB290" s="96">
        <f t="shared" si="373"/>
        <v>8064.52</v>
      </c>
      <c r="BC290" s="96">
        <f t="shared" si="373"/>
        <v>8377.0300000000007</v>
      </c>
      <c r="BD290" s="96">
        <f t="shared" si="373"/>
        <v>8064.52</v>
      </c>
      <c r="BE290" s="96">
        <f t="shared" si="373"/>
        <v>8635.33</v>
      </c>
      <c r="BF290" s="96">
        <f t="shared" si="373"/>
        <v>8064.52</v>
      </c>
      <c r="BG290" s="96">
        <f t="shared" si="373"/>
        <v>8922.16</v>
      </c>
      <c r="BH290" s="96">
        <f t="shared" si="373"/>
        <v>9341.1</v>
      </c>
      <c r="BI290" s="96">
        <f t="shared" si="373"/>
        <v>12641.33</v>
      </c>
      <c r="BJ290" s="96">
        <f t="shared" si="373"/>
        <v>8079.05</v>
      </c>
      <c r="BK290" s="96">
        <f t="shared" si="373"/>
        <v>8266.24</v>
      </c>
      <c r="BL290" s="96">
        <f t="shared" si="373"/>
        <v>14037.29</v>
      </c>
      <c r="BM290" s="96">
        <f t="shared" si="373"/>
        <v>11692.02</v>
      </c>
      <c r="BN290" s="96">
        <f t="shared" si="373"/>
        <v>8078.2</v>
      </c>
      <c r="BO290" s="96">
        <f t="shared" ref="BO290:DZ290" si="374">ROUND(((BO281-BO285)-((BO163+BO167)*BO291))/BO94,2)</f>
        <v>8396.98</v>
      </c>
      <c r="BP290" s="96">
        <f t="shared" si="374"/>
        <v>13176.79</v>
      </c>
      <c r="BQ290" s="96">
        <f t="shared" si="374"/>
        <v>8767.5300000000007</v>
      </c>
      <c r="BR290" s="96">
        <f t="shared" si="374"/>
        <v>8193.17</v>
      </c>
      <c r="BS290" s="96">
        <f t="shared" si="374"/>
        <v>8974.73</v>
      </c>
      <c r="BT290" s="96">
        <f t="shared" si="374"/>
        <v>9847.6299999999992</v>
      </c>
      <c r="BU290" s="96">
        <f t="shared" si="374"/>
        <v>10025.91</v>
      </c>
      <c r="BV290" s="96">
        <f t="shared" si="374"/>
        <v>8527.57</v>
      </c>
      <c r="BW290" s="96">
        <f t="shared" si="374"/>
        <v>8368.9599999999991</v>
      </c>
      <c r="BX290" s="96">
        <f t="shared" si="374"/>
        <v>17453.740000000002</v>
      </c>
      <c r="BY290" s="96">
        <f t="shared" si="374"/>
        <v>9419.33</v>
      </c>
      <c r="BZ290" s="96">
        <f t="shared" si="374"/>
        <v>12812.91</v>
      </c>
      <c r="CA290" s="96">
        <f t="shared" si="374"/>
        <v>14760.86</v>
      </c>
      <c r="CB290" s="96">
        <f t="shared" si="374"/>
        <v>8306.73</v>
      </c>
      <c r="CC290" s="96">
        <f t="shared" si="374"/>
        <v>13620.17</v>
      </c>
      <c r="CD290" s="96">
        <f t="shared" si="374"/>
        <v>17010.45</v>
      </c>
      <c r="CE290" s="96">
        <f t="shared" si="374"/>
        <v>14084.97</v>
      </c>
      <c r="CF290" s="96">
        <f t="shared" si="374"/>
        <v>14859.92</v>
      </c>
      <c r="CG290" s="96">
        <f t="shared" si="374"/>
        <v>12502.13</v>
      </c>
      <c r="CH290" s="96">
        <f t="shared" si="374"/>
        <v>15580.84</v>
      </c>
      <c r="CI290" s="96">
        <f t="shared" si="374"/>
        <v>8692.77</v>
      </c>
      <c r="CJ290" s="96">
        <f t="shared" si="374"/>
        <v>8741.7199999999993</v>
      </c>
      <c r="CK290" s="96">
        <f t="shared" si="374"/>
        <v>8467.7900000000009</v>
      </c>
      <c r="CL290" s="96">
        <f t="shared" si="374"/>
        <v>8803.07</v>
      </c>
      <c r="CM290" s="96">
        <f t="shared" si="374"/>
        <v>9375.2000000000007</v>
      </c>
      <c r="CN290" s="96">
        <f t="shared" si="374"/>
        <v>8064.52</v>
      </c>
      <c r="CO290" s="96">
        <f t="shared" si="374"/>
        <v>8064.52</v>
      </c>
      <c r="CP290" s="96">
        <f t="shared" si="374"/>
        <v>8907.39</v>
      </c>
      <c r="CQ290" s="96">
        <f t="shared" si="374"/>
        <v>8895.19</v>
      </c>
      <c r="CR290" s="96">
        <f t="shared" si="374"/>
        <v>13950.07</v>
      </c>
      <c r="CS290" s="96">
        <f t="shared" si="374"/>
        <v>10129.379999999999</v>
      </c>
      <c r="CT290" s="96">
        <f t="shared" si="374"/>
        <v>15707.16</v>
      </c>
      <c r="CU290" s="96">
        <f t="shared" si="374"/>
        <v>9842.5499999999993</v>
      </c>
      <c r="CV290" s="96">
        <f t="shared" si="374"/>
        <v>16332.66</v>
      </c>
      <c r="CW290" s="96">
        <f t="shared" si="374"/>
        <v>13408.7</v>
      </c>
      <c r="CX290" s="96">
        <f t="shared" si="374"/>
        <v>9302.18</v>
      </c>
      <c r="CY290" s="96">
        <f t="shared" si="374"/>
        <v>17264.72</v>
      </c>
      <c r="CZ290" s="96">
        <f t="shared" si="374"/>
        <v>8175.95</v>
      </c>
      <c r="DA290" s="96">
        <f t="shared" si="374"/>
        <v>13490.02</v>
      </c>
      <c r="DB290" s="96">
        <f t="shared" si="374"/>
        <v>11088.76</v>
      </c>
      <c r="DC290" s="96">
        <f t="shared" si="374"/>
        <v>14507.42</v>
      </c>
      <c r="DD290" s="96">
        <f t="shared" si="374"/>
        <v>14528.87</v>
      </c>
      <c r="DE290" s="96">
        <f t="shared" si="374"/>
        <v>9594.58</v>
      </c>
      <c r="DF290" s="96">
        <f t="shared" si="374"/>
        <v>8064.52</v>
      </c>
      <c r="DG290" s="96">
        <f t="shared" si="374"/>
        <v>16778.599999999999</v>
      </c>
      <c r="DH290" s="96">
        <f t="shared" si="374"/>
        <v>8064.52</v>
      </c>
      <c r="DI290" s="96">
        <f t="shared" si="374"/>
        <v>8229.7099999999991</v>
      </c>
      <c r="DJ290" s="96">
        <f t="shared" si="374"/>
        <v>9076.68</v>
      </c>
      <c r="DK290" s="96">
        <f t="shared" si="374"/>
        <v>9467.91</v>
      </c>
      <c r="DL290" s="96">
        <f t="shared" si="374"/>
        <v>8379.36</v>
      </c>
      <c r="DM290" s="96">
        <f t="shared" si="374"/>
        <v>12981.33</v>
      </c>
      <c r="DN290" s="96">
        <f t="shared" si="374"/>
        <v>8673.73</v>
      </c>
      <c r="DO290" s="96">
        <f t="shared" si="374"/>
        <v>8555.15</v>
      </c>
      <c r="DP290" s="96">
        <f t="shared" si="374"/>
        <v>13646.8</v>
      </c>
      <c r="DQ290" s="96">
        <f t="shared" si="374"/>
        <v>9073.0300000000007</v>
      </c>
      <c r="DR290" s="96">
        <f t="shared" si="374"/>
        <v>8990.41</v>
      </c>
      <c r="DS290" s="96">
        <f t="shared" si="374"/>
        <v>9230.5400000000009</v>
      </c>
      <c r="DT290" s="96">
        <f t="shared" si="374"/>
        <v>15010.33</v>
      </c>
      <c r="DU290" s="96">
        <f t="shared" si="374"/>
        <v>10068.64</v>
      </c>
      <c r="DV290" s="96">
        <f t="shared" si="374"/>
        <v>12795.33</v>
      </c>
      <c r="DW290" s="96">
        <f t="shared" si="374"/>
        <v>10486.69</v>
      </c>
      <c r="DX290" s="96">
        <f t="shared" si="374"/>
        <v>16244.46</v>
      </c>
      <c r="DY290" s="96">
        <f t="shared" si="374"/>
        <v>11712.21</v>
      </c>
      <c r="DZ290" s="96">
        <f t="shared" si="374"/>
        <v>9066.33</v>
      </c>
      <c r="EA290" s="96">
        <f t="shared" ref="EA290:FX290" si="375">ROUND(((EA281-EA285)-((EA163+EA167)*EA291))/EA94,2)</f>
        <v>9477.19</v>
      </c>
      <c r="EB290" s="96">
        <f t="shared" si="375"/>
        <v>9118.5</v>
      </c>
      <c r="EC290" s="96">
        <f t="shared" si="375"/>
        <v>10322.31</v>
      </c>
      <c r="ED290" s="96">
        <f t="shared" si="375"/>
        <v>10980.65</v>
      </c>
      <c r="EE290" s="96">
        <f t="shared" si="375"/>
        <v>13443.1</v>
      </c>
      <c r="EF290" s="96">
        <f t="shared" si="375"/>
        <v>8605.25</v>
      </c>
      <c r="EG290" s="96">
        <f t="shared" si="375"/>
        <v>10656.75</v>
      </c>
      <c r="EH290" s="96">
        <f t="shared" si="375"/>
        <v>11875.23</v>
      </c>
      <c r="EI290" s="96">
        <f t="shared" si="375"/>
        <v>8594.49</v>
      </c>
      <c r="EJ290" s="96">
        <f t="shared" si="375"/>
        <v>8064.52</v>
      </c>
      <c r="EK290" s="96">
        <f t="shared" si="375"/>
        <v>8749.6299999999992</v>
      </c>
      <c r="EL290" s="96">
        <f t="shared" si="375"/>
        <v>8936.06</v>
      </c>
      <c r="EM290" s="96">
        <f t="shared" si="375"/>
        <v>9557.2999999999993</v>
      </c>
      <c r="EN290" s="96">
        <f t="shared" si="375"/>
        <v>8784.6299999999992</v>
      </c>
      <c r="EO290" s="96">
        <f t="shared" si="375"/>
        <v>9989.83</v>
      </c>
      <c r="EP290" s="96">
        <f t="shared" si="375"/>
        <v>10580.68</v>
      </c>
      <c r="EQ290" s="96">
        <f t="shared" si="375"/>
        <v>8464.34</v>
      </c>
      <c r="ER290" s="96">
        <f t="shared" si="375"/>
        <v>11747.12</v>
      </c>
      <c r="ES290" s="96">
        <f t="shared" si="375"/>
        <v>14631.92</v>
      </c>
      <c r="ET290" s="96">
        <f t="shared" si="375"/>
        <v>14844.22</v>
      </c>
      <c r="EU290" s="96">
        <f t="shared" si="375"/>
        <v>9609.49</v>
      </c>
      <c r="EV290" s="96">
        <f t="shared" si="375"/>
        <v>17786.900000000001</v>
      </c>
      <c r="EW290" s="96">
        <f t="shared" si="375"/>
        <v>11306.3</v>
      </c>
      <c r="EX290" s="96">
        <f t="shared" si="375"/>
        <v>13821.33</v>
      </c>
      <c r="EY290" s="96">
        <f t="shared" si="375"/>
        <v>9625.67</v>
      </c>
      <c r="EZ290" s="96">
        <f t="shared" si="375"/>
        <v>14819.82</v>
      </c>
      <c r="FA290" s="96">
        <f t="shared" si="375"/>
        <v>8808.83</v>
      </c>
      <c r="FB290" s="96">
        <f t="shared" si="375"/>
        <v>11708.1</v>
      </c>
      <c r="FC290" s="96">
        <f t="shared" si="375"/>
        <v>8174.68</v>
      </c>
      <c r="FD290" s="96">
        <f t="shared" si="375"/>
        <v>10319.89</v>
      </c>
      <c r="FE290" s="96">
        <f t="shared" si="375"/>
        <v>16272.94</v>
      </c>
      <c r="FF290" s="96">
        <f t="shared" si="375"/>
        <v>13032.53</v>
      </c>
      <c r="FG290" s="96">
        <f t="shared" si="375"/>
        <v>15869.7</v>
      </c>
      <c r="FH290" s="96">
        <f t="shared" si="375"/>
        <v>16514.8</v>
      </c>
      <c r="FI290" s="96">
        <f t="shared" si="375"/>
        <v>8463.3799999999992</v>
      </c>
      <c r="FJ290" s="96">
        <f t="shared" si="375"/>
        <v>8085.48</v>
      </c>
      <c r="FK290" s="96">
        <f t="shared" si="375"/>
        <v>8174.39</v>
      </c>
      <c r="FL290" s="96">
        <f t="shared" si="375"/>
        <v>8064.52</v>
      </c>
      <c r="FM290" s="96">
        <f t="shared" si="375"/>
        <v>8064.52</v>
      </c>
      <c r="FN290" s="96">
        <f t="shared" si="375"/>
        <v>8301.59</v>
      </c>
      <c r="FO290" s="96">
        <f t="shared" si="375"/>
        <v>9282.9599999999991</v>
      </c>
      <c r="FP290" s="96">
        <f t="shared" si="375"/>
        <v>8549.2000000000007</v>
      </c>
      <c r="FQ290" s="96">
        <f t="shared" si="375"/>
        <v>8729.2999999999993</v>
      </c>
      <c r="FR290" s="96">
        <f t="shared" si="375"/>
        <v>14175.66</v>
      </c>
      <c r="FS290" s="96">
        <f t="shared" si="375"/>
        <v>14021.4</v>
      </c>
      <c r="FT290" s="96">
        <f t="shared" si="375"/>
        <v>18424</v>
      </c>
      <c r="FU290" s="96">
        <f t="shared" si="375"/>
        <v>9321.36</v>
      </c>
      <c r="FV290" s="96">
        <f t="shared" si="375"/>
        <v>8962.48</v>
      </c>
      <c r="FW290" s="96">
        <f t="shared" si="375"/>
        <v>13695.65</v>
      </c>
      <c r="FX290" s="96">
        <f t="shared" si="375"/>
        <v>18216.14</v>
      </c>
      <c r="FY290" s="41"/>
      <c r="FZ290" s="102"/>
      <c r="GA290" s="55"/>
      <c r="GB290" s="55"/>
      <c r="GC290" s="6"/>
      <c r="GD290" s="55"/>
      <c r="GE290" s="9"/>
    </row>
    <row r="291" spans="1:187" x14ac:dyDescent="0.2">
      <c r="A291" s="8" t="s">
        <v>856</v>
      </c>
      <c r="B291" s="13" t="s">
        <v>857</v>
      </c>
      <c r="C291" s="96">
        <f>ROUND((C164+(C164*$GE$269)),2)</f>
        <v>7793.23</v>
      </c>
      <c r="D291" s="96">
        <f t="shared" ref="D291:BO291" si="376">ROUND((D164+(D164*$GE$269)),2)</f>
        <v>7793.23</v>
      </c>
      <c r="E291" s="96">
        <f t="shared" si="376"/>
        <v>7793.23</v>
      </c>
      <c r="F291" s="96">
        <f t="shared" si="376"/>
        <v>7793.23</v>
      </c>
      <c r="G291" s="96">
        <f t="shared" si="376"/>
        <v>7793.23</v>
      </c>
      <c r="H291" s="96">
        <f t="shared" si="376"/>
        <v>7793.23</v>
      </c>
      <c r="I291" s="96">
        <f t="shared" si="376"/>
        <v>7793.23</v>
      </c>
      <c r="J291" s="96">
        <f t="shared" si="376"/>
        <v>7793.23</v>
      </c>
      <c r="K291" s="96">
        <f t="shared" si="376"/>
        <v>7793.23</v>
      </c>
      <c r="L291" s="96">
        <f t="shared" si="376"/>
        <v>7793.23</v>
      </c>
      <c r="M291" s="96">
        <f t="shared" si="376"/>
        <v>7793.23</v>
      </c>
      <c r="N291" s="96">
        <f t="shared" si="376"/>
        <v>7793.23</v>
      </c>
      <c r="O291" s="96">
        <f t="shared" si="376"/>
        <v>7793.23</v>
      </c>
      <c r="P291" s="96">
        <f t="shared" si="376"/>
        <v>7793.23</v>
      </c>
      <c r="Q291" s="96">
        <f t="shared" si="376"/>
        <v>7793.23</v>
      </c>
      <c r="R291" s="96">
        <f t="shared" si="376"/>
        <v>7793.23</v>
      </c>
      <c r="S291" s="96">
        <f t="shared" si="376"/>
        <v>7793.23</v>
      </c>
      <c r="T291" s="96">
        <f t="shared" si="376"/>
        <v>7793.23</v>
      </c>
      <c r="U291" s="96">
        <f t="shared" si="376"/>
        <v>7793.23</v>
      </c>
      <c r="V291" s="96">
        <f t="shared" si="376"/>
        <v>7793.23</v>
      </c>
      <c r="W291" s="96">
        <f t="shared" si="376"/>
        <v>7793.23</v>
      </c>
      <c r="X291" s="96">
        <f t="shared" si="376"/>
        <v>7793.23</v>
      </c>
      <c r="Y291" s="96">
        <f t="shared" si="376"/>
        <v>7793.23</v>
      </c>
      <c r="Z291" s="96">
        <f t="shared" si="376"/>
        <v>7793.23</v>
      </c>
      <c r="AA291" s="96">
        <f t="shared" si="376"/>
        <v>7793.23</v>
      </c>
      <c r="AB291" s="96">
        <f t="shared" si="376"/>
        <v>7793.23</v>
      </c>
      <c r="AC291" s="96">
        <f t="shared" si="376"/>
        <v>7793.23</v>
      </c>
      <c r="AD291" s="96">
        <f t="shared" si="376"/>
        <v>7793.23</v>
      </c>
      <c r="AE291" s="96">
        <f t="shared" si="376"/>
        <v>7793.23</v>
      </c>
      <c r="AF291" s="96">
        <f t="shared" si="376"/>
        <v>7793.23</v>
      </c>
      <c r="AG291" s="96">
        <f t="shared" si="376"/>
        <v>7793.23</v>
      </c>
      <c r="AH291" s="96">
        <f t="shared" si="376"/>
        <v>7793.23</v>
      </c>
      <c r="AI291" s="96">
        <f t="shared" si="376"/>
        <v>7793.23</v>
      </c>
      <c r="AJ291" s="96">
        <f t="shared" si="376"/>
        <v>7793.23</v>
      </c>
      <c r="AK291" s="96">
        <f t="shared" si="376"/>
        <v>7793.23</v>
      </c>
      <c r="AL291" s="96">
        <f t="shared" si="376"/>
        <v>7793.23</v>
      </c>
      <c r="AM291" s="96">
        <f t="shared" si="376"/>
        <v>7793.23</v>
      </c>
      <c r="AN291" s="96">
        <f t="shared" si="376"/>
        <v>7793.23</v>
      </c>
      <c r="AO291" s="96">
        <f t="shared" si="376"/>
        <v>7793.23</v>
      </c>
      <c r="AP291" s="96">
        <f t="shared" si="376"/>
        <v>7793.23</v>
      </c>
      <c r="AQ291" s="96">
        <f t="shared" si="376"/>
        <v>7793.23</v>
      </c>
      <c r="AR291" s="96">
        <f t="shared" si="376"/>
        <v>7793.23</v>
      </c>
      <c r="AS291" s="96">
        <f t="shared" si="376"/>
        <v>7793.23</v>
      </c>
      <c r="AT291" s="96">
        <f t="shared" si="376"/>
        <v>7793.23</v>
      </c>
      <c r="AU291" s="96">
        <f t="shared" si="376"/>
        <v>7793.23</v>
      </c>
      <c r="AV291" s="96">
        <f t="shared" si="376"/>
        <v>7793.23</v>
      </c>
      <c r="AW291" s="96">
        <f t="shared" si="376"/>
        <v>7793.23</v>
      </c>
      <c r="AX291" s="96">
        <f t="shared" si="376"/>
        <v>7793.23</v>
      </c>
      <c r="AY291" s="96">
        <f t="shared" si="376"/>
        <v>7793.23</v>
      </c>
      <c r="AZ291" s="96">
        <f t="shared" si="376"/>
        <v>7793.23</v>
      </c>
      <c r="BA291" s="96">
        <f t="shared" si="376"/>
        <v>7793.23</v>
      </c>
      <c r="BB291" s="96">
        <f t="shared" si="376"/>
        <v>7793.23</v>
      </c>
      <c r="BC291" s="96">
        <f t="shared" si="376"/>
        <v>7793.23</v>
      </c>
      <c r="BD291" s="96">
        <f t="shared" si="376"/>
        <v>7793.23</v>
      </c>
      <c r="BE291" s="96">
        <f t="shared" si="376"/>
        <v>7793.23</v>
      </c>
      <c r="BF291" s="96">
        <f t="shared" si="376"/>
        <v>7793.23</v>
      </c>
      <c r="BG291" s="96">
        <f t="shared" si="376"/>
        <v>7793.23</v>
      </c>
      <c r="BH291" s="96">
        <f t="shared" si="376"/>
        <v>7793.23</v>
      </c>
      <c r="BI291" s="96">
        <f t="shared" si="376"/>
        <v>7793.23</v>
      </c>
      <c r="BJ291" s="96">
        <f t="shared" si="376"/>
        <v>7793.23</v>
      </c>
      <c r="BK291" s="96">
        <f t="shared" si="376"/>
        <v>7793.23</v>
      </c>
      <c r="BL291" s="96">
        <f t="shared" si="376"/>
        <v>7793.23</v>
      </c>
      <c r="BM291" s="96">
        <f t="shared" si="376"/>
        <v>7793.23</v>
      </c>
      <c r="BN291" s="96">
        <f t="shared" si="376"/>
        <v>7793.23</v>
      </c>
      <c r="BO291" s="96">
        <f t="shared" si="376"/>
        <v>7793.23</v>
      </c>
      <c r="BP291" s="96">
        <f t="shared" ref="BP291:EA291" si="377">ROUND((BP164+(BP164*$GE$269)),2)</f>
        <v>7793.23</v>
      </c>
      <c r="BQ291" s="96">
        <f t="shared" si="377"/>
        <v>7793.23</v>
      </c>
      <c r="BR291" s="96">
        <f t="shared" si="377"/>
        <v>7793.23</v>
      </c>
      <c r="BS291" s="96">
        <f t="shared" si="377"/>
        <v>7793.23</v>
      </c>
      <c r="BT291" s="96">
        <f t="shared" si="377"/>
        <v>7793.23</v>
      </c>
      <c r="BU291" s="96">
        <f t="shared" si="377"/>
        <v>7793.23</v>
      </c>
      <c r="BV291" s="96">
        <f t="shared" si="377"/>
        <v>7793.23</v>
      </c>
      <c r="BW291" s="96">
        <f t="shared" si="377"/>
        <v>7793.23</v>
      </c>
      <c r="BX291" s="96">
        <f t="shared" si="377"/>
        <v>7793.23</v>
      </c>
      <c r="BY291" s="96">
        <f t="shared" si="377"/>
        <v>7793.23</v>
      </c>
      <c r="BZ291" s="96">
        <f t="shared" si="377"/>
        <v>7793.23</v>
      </c>
      <c r="CA291" s="96">
        <f t="shared" si="377"/>
        <v>7793.23</v>
      </c>
      <c r="CB291" s="96">
        <f t="shared" si="377"/>
        <v>7793.23</v>
      </c>
      <c r="CC291" s="96">
        <f t="shared" si="377"/>
        <v>7793.23</v>
      </c>
      <c r="CD291" s="96">
        <f t="shared" si="377"/>
        <v>7793.23</v>
      </c>
      <c r="CE291" s="96">
        <f t="shared" si="377"/>
        <v>7793.23</v>
      </c>
      <c r="CF291" s="96">
        <f t="shared" si="377"/>
        <v>7793.23</v>
      </c>
      <c r="CG291" s="96">
        <f t="shared" si="377"/>
        <v>7793.23</v>
      </c>
      <c r="CH291" s="96">
        <f t="shared" si="377"/>
        <v>7793.23</v>
      </c>
      <c r="CI291" s="96">
        <f t="shared" si="377"/>
        <v>7793.23</v>
      </c>
      <c r="CJ291" s="96">
        <f t="shared" si="377"/>
        <v>7793.23</v>
      </c>
      <c r="CK291" s="96">
        <f t="shared" si="377"/>
        <v>7793.23</v>
      </c>
      <c r="CL291" s="96">
        <f t="shared" si="377"/>
        <v>7793.23</v>
      </c>
      <c r="CM291" s="96">
        <f t="shared" si="377"/>
        <v>7793.23</v>
      </c>
      <c r="CN291" s="96">
        <f t="shared" si="377"/>
        <v>7793.23</v>
      </c>
      <c r="CO291" s="96">
        <f t="shared" si="377"/>
        <v>7793.23</v>
      </c>
      <c r="CP291" s="96">
        <f t="shared" si="377"/>
        <v>7793.23</v>
      </c>
      <c r="CQ291" s="96">
        <f t="shared" si="377"/>
        <v>7793.23</v>
      </c>
      <c r="CR291" s="96">
        <f t="shared" si="377"/>
        <v>7793.23</v>
      </c>
      <c r="CS291" s="96">
        <f t="shared" si="377"/>
        <v>7793.23</v>
      </c>
      <c r="CT291" s="96">
        <f t="shared" si="377"/>
        <v>7793.23</v>
      </c>
      <c r="CU291" s="96">
        <f t="shared" si="377"/>
        <v>7793.23</v>
      </c>
      <c r="CV291" s="96">
        <f t="shared" si="377"/>
        <v>7793.23</v>
      </c>
      <c r="CW291" s="96">
        <f t="shared" si="377"/>
        <v>7793.23</v>
      </c>
      <c r="CX291" s="96">
        <f t="shared" si="377"/>
        <v>7793.23</v>
      </c>
      <c r="CY291" s="96">
        <f t="shared" si="377"/>
        <v>7793.23</v>
      </c>
      <c r="CZ291" s="96">
        <f t="shared" si="377"/>
        <v>7793.23</v>
      </c>
      <c r="DA291" s="96">
        <f t="shared" si="377"/>
        <v>7793.23</v>
      </c>
      <c r="DB291" s="96">
        <f t="shared" si="377"/>
        <v>7793.23</v>
      </c>
      <c r="DC291" s="96">
        <f t="shared" si="377"/>
        <v>7793.23</v>
      </c>
      <c r="DD291" s="96">
        <f t="shared" si="377"/>
        <v>7793.23</v>
      </c>
      <c r="DE291" s="96">
        <f t="shared" si="377"/>
        <v>7793.23</v>
      </c>
      <c r="DF291" s="96">
        <f t="shared" si="377"/>
        <v>7793.23</v>
      </c>
      <c r="DG291" s="96">
        <f t="shared" si="377"/>
        <v>7793.23</v>
      </c>
      <c r="DH291" s="96">
        <f t="shared" si="377"/>
        <v>7793.23</v>
      </c>
      <c r="DI291" s="96">
        <f t="shared" si="377"/>
        <v>7793.23</v>
      </c>
      <c r="DJ291" s="96">
        <f t="shared" si="377"/>
        <v>7793.23</v>
      </c>
      <c r="DK291" s="96">
        <f t="shared" si="377"/>
        <v>7793.23</v>
      </c>
      <c r="DL291" s="96">
        <f t="shared" si="377"/>
        <v>7793.23</v>
      </c>
      <c r="DM291" s="96">
        <f t="shared" si="377"/>
        <v>7793.23</v>
      </c>
      <c r="DN291" s="96">
        <f t="shared" si="377"/>
        <v>7793.23</v>
      </c>
      <c r="DO291" s="96">
        <f t="shared" si="377"/>
        <v>7793.23</v>
      </c>
      <c r="DP291" s="96">
        <f t="shared" si="377"/>
        <v>7793.23</v>
      </c>
      <c r="DQ291" s="96">
        <f t="shared" si="377"/>
        <v>7793.23</v>
      </c>
      <c r="DR291" s="96">
        <f t="shared" si="377"/>
        <v>7793.23</v>
      </c>
      <c r="DS291" s="96">
        <f t="shared" si="377"/>
        <v>7793.23</v>
      </c>
      <c r="DT291" s="96">
        <f t="shared" si="377"/>
        <v>7793.23</v>
      </c>
      <c r="DU291" s="96">
        <f t="shared" si="377"/>
        <v>7793.23</v>
      </c>
      <c r="DV291" s="96">
        <f t="shared" si="377"/>
        <v>7793.23</v>
      </c>
      <c r="DW291" s="96">
        <f t="shared" si="377"/>
        <v>7793.23</v>
      </c>
      <c r="DX291" s="96">
        <f t="shared" si="377"/>
        <v>7793.23</v>
      </c>
      <c r="DY291" s="96">
        <f t="shared" si="377"/>
        <v>7793.23</v>
      </c>
      <c r="DZ291" s="96">
        <f t="shared" si="377"/>
        <v>7793.23</v>
      </c>
      <c r="EA291" s="96">
        <f t="shared" si="377"/>
        <v>7793.23</v>
      </c>
      <c r="EB291" s="96">
        <f t="shared" ref="EB291:FX291" si="378">ROUND((EB164+(EB164*$GE$269)),2)</f>
        <v>7793.23</v>
      </c>
      <c r="EC291" s="96">
        <f t="shared" si="378"/>
        <v>7793.23</v>
      </c>
      <c r="ED291" s="96">
        <f t="shared" si="378"/>
        <v>7793.23</v>
      </c>
      <c r="EE291" s="96">
        <f t="shared" si="378"/>
        <v>7793.23</v>
      </c>
      <c r="EF291" s="96">
        <f t="shared" si="378"/>
        <v>7793.23</v>
      </c>
      <c r="EG291" s="96">
        <f t="shared" si="378"/>
        <v>7793.23</v>
      </c>
      <c r="EH291" s="96">
        <f t="shared" si="378"/>
        <v>7793.23</v>
      </c>
      <c r="EI291" s="96">
        <f t="shared" si="378"/>
        <v>7793.23</v>
      </c>
      <c r="EJ291" s="96">
        <f t="shared" si="378"/>
        <v>7793.23</v>
      </c>
      <c r="EK291" s="96">
        <f t="shared" si="378"/>
        <v>7793.23</v>
      </c>
      <c r="EL291" s="96">
        <f t="shared" si="378"/>
        <v>7793.23</v>
      </c>
      <c r="EM291" s="96">
        <f t="shared" si="378"/>
        <v>7793.23</v>
      </c>
      <c r="EN291" s="96">
        <f t="shared" si="378"/>
        <v>7793.23</v>
      </c>
      <c r="EO291" s="96">
        <f t="shared" si="378"/>
        <v>7793.23</v>
      </c>
      <c r="EP291" s="96">
        <f t="shared" si="378"/>
        <v>7793.23</v>
      </c>
      <c r="EQ291" s="96">
        <f t="shared" si="378"/>
        <v>7793.23</v>
      </c>
      <c r="ER291" s="96">
        <f t="shared" si="378"/>
        <v>7793.23</v>
      </c>
      <c r="ES291" s="96">
        <f t="shared" si="378"/>
        <v>7793.23</v>
      </c>
      <c r="ET291" s="96">
        <f t="shared" si="378"/>
        <v>7793.23</v>
      </c>
      <c r="EU291" s="96">
        <f t="shared" si="378"/>
        <v>7793.23</v>
      </c>
      <c r="EV291" s="96">
        <f t="shared" si="378"/>
        <v>7793.23</v>
      </c>
      <c r="EW291" s="96">
        <f t="shared" si="378"/>
        <v>7793.23</v>
      </c>
      <c r="EX291" s="96">
        <f t="shared" si="378"/>
        <v>7793.23</v>
      </c>
      <c r="EY291" s="96">
        <f t="shared" si="378"/>
        <v>7793.23</v>
      </c>
      <c r="EZ291" s="96">
        <f t="shared" si="378"/>
        <v>7793.23</v>
      </c>
      <c r="FA291" s="96">
        <f t="shared" si="378"/>
        <v>7793.23</v>
      </c>
      <c r="FB291" s="96">
        <f t="shared" si="378"/>
        <v>7793.23</v>
      </c>
      <c r="FC291" s="96">
        <f t="shared" si="378"/>
        <v>7793.23</v>
      </c>
      <c r="FD291" s="96">
        <f t="shared" si="378"/>
        <v>7793.23</v>
      </c>
      <c r="FE291" s="96">
        <f t="shared" si="378"/>
        <v>7793.23</v>
      </c>
      <c r="FF291" s="96">
        <f t="shared" si="378"/>
        <v>7793.23</v>
      </c>
      <c r="FG291" s="96">
        <f t="shared" si="378"/>
        <v>7793.23</v>
      </c>
      <c r="FH291" s="96">
        <f t="shared" si="378"/>
        <v>7793.23</v>
      </c>
      <c r="FI291" s="96">
        <f t="shared" si="378"/>
        <v>7793.23</v>
      </c>
      <c r="FJ291" s="96">
        <f t="shared" si="378"/>
        <v>7793.23</v>
      </c>
      <c r="FK291" s="96">
        <f t="shared" si="378"/>
        <v>7793.23</v>
      </c>
      <c r="FL291" s="96">
        <f t="shared" si="378"/>
        <v>7793.23</v>
      </c>
      <c r="FM291" s="96">
        <f t="shared" si="378"/>
        <v>7793.23</v>
      </c>
      <c r="FN291" s="96">
        <f t="shared" si="378"/>
        <v>7793.23</v>
      </c>
      <c r="FO291" s="96">
        <f t="shared" si="378"/>
        <v>7793.23</v>
      </c>
      <c r="FP291" s="96">
        <f t="shared" si="378"/>
        <v>7793.23</v>
      </c>
      <c r="FQ291" s="96">
        <f t="shared" si="378"/>
        <v>7793.23</v>
      </c>
      <c r="FR291" s="96">
        <f t="shared" si="378"/>
        <v>7793.23</v>
      </c>
      <c r="FS291" s="96">
        <f t="shared" si="378"/>
        <v>7793.23</v>
      </c>
      <c r="FT291" s="96">
        <f t="shared" si="378"/>
        <v>7793.23</v>
      </c>
      <c r="FU291" s="96">
        <f t="shared" si="378"/>
        <v>7793.23</v>
      </c>
      <c r="FV291" s="96">
        <f t="shared" si="378"/>
        <v>7793.23</v>
      </c>
      <c r="FW291" s="96">
        <f t="shared" si="378"/>
        <v>7793.23</v>
      </c>
      <c r="FX291" s="96">
        <f t="shared" si="378"/>
        <v>7793.23</v>
      </c>
      <c r="FY291" s="41"/>
      <c r="FZ291" s="102"/>
      <c r="GA291" s="6"/>
      <c r="GB291" s="6"/>
      <c r="GC291" s="13"/>
      <c r="GD291" s="13"/>
      <c r="GE291" s="54"/>
    </row>
    <row r="292" spans="1:187" x14ac:dyDescent="0.2">
      <c r="A292" s="8"/>
      <c r="B292" s="13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  <c r="CQ292" s="41"/>
      <c r="CR292" s="41"/>
      <c r="CS292" s="41"/>
      <c r="CT292" s="41"/>
      <c r="CU292" s="41"/>
      <c r="CV292" s="41"/>
      <c r="CW292" s="41"/>
      <c r="CX292" s="41"/>
      <c r="CY292" s="41"/>
      <c r="CZ292" s="41"/>
      <c r="DA292" s="41"/>
      <c r="DB292" s="41"/>
      <c r="DC292" s="41"/>
      <c r="DD292" s="41"/>
      <c r="DE292" s="41"/>
      <c r="DF292" s="41"/>
      <c r="DG292" s="41"/>
      <c r="DH292" s="41"/>
      <c r="DI292" s="41"/>
      <c r="DJ292" s="41"/>
      <c r="DK292" s="41"/>
      <c r="DL292" s="41"/>
      <c r="DM292" s="41"/>
      <c r="DN292" s="41"/>
      <c r="DO292" s="41"/>
      <c r="DP292" s="41"/>
      <c r="DQ292" s="41"/>
      <c r="DR292" s="41"/>
      <c r="DS292" s="41"/>
      <c r="DT292" s="41"/>
      <c r="DU292" s="41"/>
      <c r="DV292" s="41"/>
      <c r="DW292" s="41"/>
      <c r="DX292" s="41"/>
      <c r="DY292" s="41"/>
      <c r="DZ292" s="41"/>
      <c r="EA292" s="41"/>
      <c r="EB292" s="41"/>
      <c r="EC292" s="41"/>
      <c r="ED292" s="41"/>
      <c r="EE292" s="41"/>
      <c r="EF292" s="41"/>
      <c r="EG292" s="41"/>
      <c r="EH292" s="41"/>
      <c r="EI292" s="41"/>
      <c r="EJ292" s="41"/>
      <c r="EK292" s="41"/>
      <c r="EL292" s="41"/>
      <c r="EM292" s="41"/>
      <c r="EN292" s="41"/>
      <c r="EO292" s="41"/>
      <c r="EP292" s="41"/>
      <c r="EQ292" s="41"/>
      <c r="ER292" s="41"/>
      <c r="ES292" s="41"/>
      <c r="ET292" s="41"/>
      <c r="EU292" s="41"/>
      <c r="EV292" s="41"/>
      <c r="EW292" s="41"/>
      <c r="EX292" s="41"/>
      <c r="EY292" s="41"/>
      <c r="EZ292" s="41"/>
      <c r="FA292" s="41"/>
      <c r="FB292" s="41"/>
      <c r="FC292" s="41"/>
      <c r="FD292" s="41"/>
      <c r="FE292" s="41"/>
      <c r="FF292" s="41"/>
      <c r="FG292" s="41"/>
      <c r="FH292" s="41"/>
      <c r="FI292" s="41"/>
      <c r="FJ292" s="41"/>
      <c r="FK292" s="41"/>
      <c r="FL292" s="41"/>
      <c r="FM292" s="41"/>
      <c r="FN292" s="41"/>
      <c r="FO292" s="41"/>
      <c r="FP292" s="41"/>
      <c r="FQ292" s="41"/>
      <c r="FR292" s="41"/>
      <c r="FS292" s="41"/>
      <c r="FT292" s="41"/>
      <c r="FU292" s="41"/>
      <c r="FV292" s="41"/>
      <c r="FW292" s="41"/>
      <c r="FX292" s="41"/>
      <c r="FY292" s="41"/>
      <c r="FZ292" s="102"/>
      <c r="GA292" s="55"/>
      <c r="GB292" s="55"/>
      <c r="GC292" s="13"/>
      <c r="GD292" s="13"/>
      <c r="GE292" s="54"/>
    </row>
    <row r="293" spans="1:187" x14ac:dyDescent="0.2">
      <c r="A293" s="8" t="s">
        <v>858</v>
      </c>
      <c r="B293" s="13" t="s">
        <v>859</v>
      </c>
      <c r="C293" s="41">
        <f t="shared" ref="C293:BN293" si="379">((C290*(C91+C92+C93)+(C291*(C98+C96)))*-1)</f>
        <v>0</v>
      </c>
      <c r="D293" s="41">
        <f t="shared" si="379"/>
        <v>-39337651.842200004</v>
      </c>
      <c r="E293" s="41">
        <f t="shared" si="379"/>
        <v>-6710275.9099999992</v>
      </c>
      <c r="F293" s="41">
        <f t="shared" si="379"/>
        <v>-5792886.3000000007</v>
      </c>
      <c r="G293" s="41">
        <f t="shared" si="379"/>
        <v>0</v>
      </c>
      <c r="H293" s="41">
        <f t="shared" si="379"/>
        <v>0</v>
      </c>
      <c r="I293" s="41">
        <f t="shared" si="379"/>
        <v>-9239304.7100000009</v>
      </c>
      <c r="J293" s="41">
        <f t="shared" si="379"/>
        <v>0</v>
      </c>
      <c r="K293" s="41">
        <f t="shared" si="379"/>
        <v>0</v>
      </c>
      <c r="L293" s="41">
        <f t="shared" si="379"/>
        <v>0</v>
      </c>
      <c r="M293" s="41">
        <f t="shared" si="379"/>
        <v>0</v>
      </c>
      <c r="N293" s="41">
        <f t="shared" si="379"/>
        <v>0</v>
      </c>
      <c r="O293" s="41">
        <f t="shared" si="379"/>
        <v>0</v>
      </c>
      <c r="P293" s="41">
        <f t="shared" si="379"/>
        <v>0</v>
      </c>
      <c r="Q293" s="41">
        <f t="shared" si="379"/>
        <v>-9219022.5399999991</v>
      </c>
      <c r="R293" s="41">
        <f t="shared" si="379"/>
        <v>0</v>
      </c>
      <c r="S293" s="41">
        <f t="shared" si="379"/>
        <v>0</v>
      </c>
      <c r="T293" s="41">
        <f t="shared" si="379"/>
        <v>0</v>
      </c>
      <c r="U293" s="41">
        <f t="shared" si="379"/>
        <v>0</v>
      </c>
      <c r="V293" s="41">
        <f t="shared" si="379"/>
        <v>0</v>
      </c>
      <c r="W293" s="41">
        <f t="shared" si="379"/>
        <v>0</v>
      </c>
      <c r="X293" s="41">
        <f t="shared" si="379"/>
        <v>0</v>
      </c>
      <c r="Y293" s="41">
        <f t="shared" si="379"/>
        <v>0</v>
      </c>
      <c r="Z293" s="41">
        <f t="shared" si="379"/>
        <v>0</v>
      </c>
      <c r="AA293" s="41">
        <f t="shared" si="379"/>
        <v>0</v>
      </c>
      <c r="AB293" s="41">
        <f t="shared" si="379"/>
        <v>0</v>
      </c>
      <c r="AC293" s="41">
        <f t="shared" si="379"/>
        <v>0</v>
      </c>
      <c r="AD293" s="41">
        <f t="shared" si="379"/>
        <v>-719327.22000000009</v>
      </c>
      <c r="AE293" s="41">
        <f t="shared" si="379"/>
        <v>0</v>
      </c>
      <c r="AF293" s="41">
        <f t="shared" si="379"/>
        <v>0</v>
      </c>
      <c r="AG293" s="41">
        <f t="shared" si="379"/>
        <v>0</v>
      </c>
      <c r="AH293" s="41">
        <f t="shared" si="379"/>
        <v>0</v>
      </c>
      <c r="AI293" s="41">
        <f t="shared" si="379"/>
        <v>0</v>
      </c>
      <c r="AJ293" s="41">
        <f t="shared" si="379"/>
        <v>0</v>
      </c>
      <c r="AK293" s="41">
        <f t="shared" si="379"/>
        <v>0</v>
      </c>
      <c r="AL293" s="41">
        <f t="shared" si="379"/>
        <v>0</v>
      </c>
      <c r="AM293" s="41">
        <f t="shared" si="379"/>
        <v>0</v>
      </c>
      <c r="AN293" s="41">
        <f t="shared" si="379"/>
        <v>0</v>
      </c>
      <c r="AO293" s="41">
        <f t="shared" si="379"/>
        <v>0</v>
      </c>
      <c r="AP293" s="41">
        <f t="shared" si="379"/>
        <v>0</v>
      </c>
      <c r="AQ293" s="41">
        <f t="shared" si="379"/>
        <v>0</v>
      </c>
      <c r="AR293" s="41">
        <f t="shared" si="379"/>
        <v>-5187192.29</v>
      </c>
      <c r="AS293" s="41">
        <f t="shared" si="379"/>
        <v>-2815397.9099999997</v>
      </c>
      <c r="AT293" s="41">
        <f t="shared" si="379"/>
        <v>0</v>
      </c>
      <c r="AU293" s="41">
        <f t="shared" si="379"/>
        <v>0</v>
      </c>
      <c r="AV293" s="41">
        <f t="shared" si="379"/>
        <v>0</v>
      </c>
      <c r="AW293" s="41">
        <f t="shared" si="379"/>
        <v>0</v>
      </c>
      <c r="AX293" s="41">
        <f t="shared" si="379"/>
        <v>0</v>
      </c>
      <c r="AY293" s="41">
        <f t="shared" si="379"/>
        <v>0</v>
      </c>
      <c r="AZ293" s="41">
        <f t="shared" si="379"/>
        <v>0</v>
      </c>
      <c r="BA293" s="41">
        <f t="shared" si="379"/>
        <v>0</v>
      </c>
      <c r="BB293" s="41">
        <f t="shared" si="379"/>
        <v>0</v>
      </c>
      <c r="BC293" s="41">
        <f t="shared" si="379"/>
        <v>-32251900.581200004</v>
      </c>
      <c r="BD293" s="41">
        <f t="shared" si="379"/>
        <v>0</v>
      </c>
      <c r="BE293" s="41">
        <f t="shared" si="379"/>
        <v>0</v>
      </c>
      <c r="BF293" s="41">
        <f t="shared" si="379"/>
        <v>0</v>
      </c>
      <c r="BG293" s="41">
        <f t="shared" si="379"/>
        <v>0</v>
      </c>
      <c r="BH293" s="41">
        <f t="shared" si="379"/>
        <v>0</v>
      </c>
      <c r="BI293" s="41">
        <f t="shared" si="379"/>
        <v>0</v>
      </c>
      <c r="BJ293" s="41">
        <f t="shared" si="379"/>
        <v>0</v>
      </c>
      <c r="BK293" s="41">
        <f t="shared" si="379"/>
        <v>0</v>
      </c>
      <c r="BL293" s="41">
        <f t="shared" si="379"/>
        <v>0</v>
      </c>
      <c r="BM293" s="41">
        <f t="shared" si="379"/>
        <v>0</v>
      </c>
      <c r="BN293" s="41">
        <f t="shared" si="379"/>
        <v>0</v>
      </c>
      <c r="BO293" s="41">
        <f t="shared" ref="BO293:DZ293" si="380">((BO290*(BO91+BO92+BO93)+(BO291*(BO98+BO96)))*-1)</f>
        <v>0</v>
      </c>
      <c r="BP293" s="41">
        <f t="shared" si="380"/>
        <v>0</v>
      </c>
      <c r="BQ293" s="41">
        <f t="shared" si="380"/>
        <v>-5621389.5348000005</v>
      </c>
      <c r="BR293" s="41">
        <f t="shared" si="380"/>
        <v>0</v>
      </c>
      <c r="BS293" s="41">
        <f t="shared" si="380"/>
        <v>0</v>
      </c>
      <c r="BT293" s="41">
        <f t="shared" si="380"/>
        <v>0</v>
      </c>
      <c r="BU293" s="41">
        <f t="shared" si="380"/>
        <v>0</v>
      </c>
      <c r="BV293" s="41">
        <f t="shared" si="380"/>
        <v>0</v>
      </c>
      <c r="BW293" s="41">
        <f t="shared" si="380"/>
        <v>0</v>
      </c>
      <c r="BX293" s="41">
        <f t="shared" si="380"/>
        <v>0</v>
      </c>
      <c r="BY293" s="41">
        <f t="shared" si="380"/>
        <v>0</v>
      </c>
      <c r="BZ293" s="41">
        <f t="shared" si="380"/>
        <v>0</v>
      </c>
      <c r="CA293" s="41">
        <f t="shared" si="380"/>
        <v>0</v>
      </c>
      <c r="CB293" s="41">
        <f t="shared" si="380"/>
        <v>-5429610.9971999992</v>
      </c>
      <c r="CC293" s="41">
        <f t="shared" si="380"/>
        <v>0</v>
      </c>
      <c r="CD293" s="41">
        <f t="shared" si="380"/>
        <v>0</v>
      </c>
      <c r="CE293" s="41">
        <f t="shared" si="380"/>
        <v>0</v>
      </c>
      <c r="CF293" s="41">
        <f t="shared" si="380"/>
        <v>0</v>
      </c>
      <c r="CG293" s="41">
        <f t="shared" si="380"/>
        <v>0</v>
      </c>
      <c r="CH293" s="41">
        <f t="shared" si="380"/>
        <v>0</v>
      </c>
      <c r="CI293" s="41">
        <f t="shared" si="380"/>
        <v>0</v>
      </c>
      <c r="CJ293" s="41">
        <f t="shared" si="380"/>
        <v>0</v>
      </c>
      <c r="CK293" s="41">
        <f t="shared" si="380"/>
        <v>-3814739.3950000005</v>
      </c>
      <c r="CL293" s="41">
        <f t="shared" si="380"/>
        <v>0</v>
      </c>
      <c r="CM293" s="41">
        <f t="shared" si="380"/>
        <v>0</v>
      </c>
      <c r="CN293" s="41">
        <f t="shared" si="380"/>
        <v>-14706297.3816</v>
      </c>
      <c r="CO293" s="41">
        <f t="shared" si="380"/>
        <v>0</v>
      </c>
      <c r="CP293" s="41">
        <f t="shared" si="380"/>
        <v>0</v>
      </c>
      <c r="CQ293" s="41">
        <f t="shared" si="380"/>
        <v>0</v>
      </c>
      <c r="CR293" s="41">
        <f t="shared" si="380"/>
        <v>0</v>
      </c>
      <c r="CS293" s="41">
        <f t="shared" si="380"/>
        <v>0</v>
      </c>
      <c r="CT293" s="41">
        <f t="shared" si="380"/>
        <v>0</v>
      </c>
      <c r="CU293" s="41">
        <f t="shared" si="380"/>
        <v>0</v>
      </c>
      <c r="CV293" s="41">
        <f t="shared" si="380"/>
        <v>0</v>
      </c>
      <c r="CW293" s="41">
        <f t="shared" si="380"/>
        <v>0</v>
      </c>
      <c r="CX293" s="41">
        <f t="shared" si="380"/>
        <v>0</v>
      </c>
      <c r="CY293" s="41">
        <f t="shared" si="380"/>
        <v>0</v>
      </c>
      <c r="CZ293" s="41">
        <f t="shared" si="380"/>
        <v>0</v>
      </c>
      <c r="DA293" s="41">
        <f t="shared" si="380"/>
        <v>0</v>
      </c>
      <c r="DB293" s="41">
        <f t="shared" si="380"/>
        <v>0</v>
      </c>
      <c r="DC293" s="41">
        <f t="shared" si="380"/>
        <v>0</v>
      </c>
      <c r="DD293" s="41">
        <f t="shared" si="380"/>
        <v>0</v>
      </c>
      <c r="DE293" s="41">
        <f t="shared" si="380"/>
        <v>0</v>
      </c>
      <c r="DF293" s="41">
        <f t="shared" si="380"/>
        <v>-7310971.2511999998</v>
      </c>
      <c r="DG293" s="41">
        <f t="shared" si="380"/>
        <v>0</v>
      </c>
      <c r="DH293" s="41">
        <f t="shared" si="380"/>
        <v>0</v>
      </c>
      <c r="DI293" s="41">
        <f t="shared" si="380"/>
        <v>0</v>
      </c>
      <c r="DJ293" s="41">
        <f t="shared" si="380"/>
        <v>0</v>
      </c>
      <c r="DK293" s="41">
        <f t="shared" si="380"/>
        <v>0</v>
      </c>
      <c r="DL293" s="41">
        <f t="shared" si="380"/>
        <v>0</v>
      </c>
      <c r="DM293" s="41">
        <f t="shared" si="380"/>
        <v>0</v>
      </c>
      <c r="DN293" s="41">
        <f t="shared" si="380"/>
        <v>0</v>
      </c>
      <c r="DO293" s="41">
        <f t="shared" si="380"/>
        <v>0</v>
      </c>
      <c r="DP293" s="41">
        <f t="shared" si="380"/>
        <v>0</v>
      </c>
      <c r="DQ293" s="41">
        <f t="shared" si="380"/>
        <v>0</v>
      </c>
      <c r="DR293" s="41">
        <f t="shared" si="380"/>
        <v>0</v>
      </c>
      <c r="DS293" s="41">
        <f t="shared" si="380"/>
        <v>0</v>
      </c>
      <c r="DT293" s="41">
        <f t="shared" si="380"/>
        <v>0</v>
      </c>
      <c r="DU293" s="41">
        <f t="shared" si="380"/>
        <v>0</v>
      </c>
      <c r="DV293" s="41">
        <f t="shared" si="380"/>
        <v>0</v>
      </c>
      <c r="DW293" s="41">
        <f t="shared" si="380"/>
        <v>0</v>
      </c>
      <c r="DX293" s="41">
        <f t="shared" si="380"/>
        <v>0</v>
      </c>
      <c r="DY293" s="41">
        <f t="shared" si="380"/>
        <v>0</v>
      </c>
      <c r="DZ293" s="41">
        <f t="shared" si="380"/>
        <v>0</v>
      </c>
      <c r="EA293" s="41">
        <f t="shared" ref="EA293:FX293" si="381">((EA290*(EA91+EA92+EA93)+(EA291*(EA98+EA96)))*-1)</f>
        <v>0</v>
      </c>
      <c r="EB293" s="41">
        <f t="shared" si="381"/>
        <v>0</v>
      </c>
      <c r="EC293" s="41">
        <f t="shared" si="381"/>
        <v>0</v>
      </c>
      <c r="ED293" s="41">
        <f t="shared" si="381"/>
        <v>0</v>
      </c>
      <c r="EE293" s="41">
        <f t="shared" si="381"/>
        <v>0</v>
      </c>
      <c r="EF293" s="41">
        <f t="shared" si="381"/>
        <v>0</v>
      </c>
      <c r="EG293" s="41">
        <f t="shared" si="381"/>
        <v>0</v>
      </c>
      <c r="EH293" s="41">
        <f t="shared" si="381"/>
        <v>0</v>
      </c>
      <c r="EI293" s="41">
        <f t="shared" si="381"/>
        <v>0</v>
      </c>
      <c r="EJ293" s="41">
        <f t="shared" si="381"/>
        <v>0</v>
      </c>
      <c r="EK293" s="41">
        <f t="shared" si="381"/>
        <v>0</v>
      </c>
      <c r="EL293" s="41">
        <f t="shared" si="381"/>
        <v>0</v>
      </c>
      <c r="EM293" s="41">
        <f t="shared" si="381"/>
        <v>0</v>
      </c>
      <c r="EN293" s="41">
        <f t="shared" si="381"/>
        <v>0</v>
      </c>
      <c r="EO293" s="41">
        <f t="shared" si="381"/>
        <v>0</v>
      </c>
      <c r="EP293" s="41">
        <f t="shared" si="381"/>
        <v>0</v>
      </c>
      <c r="EQ293" s="41">
        <f t="shared" si="381"/>
        <v>-1015720.8</v>
      </c>
      <c r="ER293" s="41">
        <f t="shared" si="381"/>
        <v>0</v>
      </c>
      <c r="ES293" s="41">
        <f t="shared" si="381"/>
        <v>0</v>
      </c>
      <c r="ET293" s="41">
        <f t="shared" si="381"/>
        <v>0</v>
      </c>
      <c r="EU293" s="41">
        <f t="shared" si="381"/>
        <v>0</v>
      </c>
      <c r="EV293" s="41">
        <f t="shared" si="381"/>
        <v>0</v>
      </c>
      <c r="EW293" s="41">
        <f t="shared" si="381"/>
        <v>0</v>
      </c>
      <c r="EX293" s="41">
        <f t="shared" si="381"/>
        <v>0</v>
      </c>
      <c r="EY293" s="41">
        <f t="shared" si="381"/>
        <v>0</v>
      </c>
      <c r="EZ293" s="41">
        <f t="shared" si="381"/>
        <v>0</v>
      </c>
      <c r="FA293" s="41">
        <f t="shared" si="381"/>
        <v>0</v>
      </c>
      <c r="FB293" s="41">
        <f t="shared" si="381"/>
        <v>0</v>
      </c>
      <c r="FC293" s="41">
        <f t="shared" si="381"/>
        <v>0</v>
      </c>
      <c r="FD293" s="41">
        <f t="shared" si="381"/>
        <v>0</v>
      </c>
      <c r="FE293" s="41">
        <f t="shared" si="381"/>
        <v>0</v>
      </c>
      <c r="FF293" s="41">
        <f t="shared" si="381"/>
        <v>0</v>
      </c>
      <c r="FG293" s="41">
        <f t="shared" si="381"/>
        <v>0</v>
      </c>
      <c r="FH293" s="41">
        <f t="shared" si="381"/>
        <v>0</v>
      </c>
      <c r="FI293" s="41">
        <f t="shared" si="381"/>
        <v>0</v>
      </c>
      <c r="FJ293" s="41">
        <f t="shared" si="381"/>
        <v>0</v>
      </c>
      <c r="FK293" s="41">
        <f t="shared" si="381"/>
        <v>0</v>
      </c>
      <c r="FL293" s="41">
        <f t="shared" si="381"/>
        <v>0</v>
      </c>
      <c r="FM293" s="41">
        <f t="shared" si="381"/>
        <v>0</v>
      </c>
      <c r="FN293" s="41">
        <f t="shared" si="381"/>
        <v>0</v>
      </c>
      <c r="FO293" s="41">
        <f t="shared" si="381"/>
        <v>0</v>
      </c>
      <c r="FP293" s="41">
        <f t="shared" si="381"/>
        <v>0</v>
      </c>
      <c r="FQ293" s="41">
        <f t="shared" si="381"/>
        <v>0</v>
      </c>
      <c r="FR293" s="41">
        <f t="shared" si="381"/>
        <v>0</v>
      </c>
      <c r="FS293" s="41">
        <f t="shared" si="381"/>
        <v>0</v>
      </c>
      <c r="FT293" s="41">
        <f t="shared" si="381"/>
        <v>0</v>
      </c>
      <c r="FU293" s="41">
        <f t="shared" si="381"/>
        <v>0</v>
      </c>
      <c r="FV293" s="41">
        <f t="shared" si="381"/>
        <v>0</v>
      </c>
      <c r="FW293" s="41">
        <f t="shared" si="381"/>
        <v>0</v>
      </c>
      <c r="FX293" s="41">
        <f t="shared" si="381"/>
        <v>0</v>
      </c>
      <c r="FY293" s="41">
        <f>SUM(C293:FX293)</f>
        <v>-149171688.66319999</v>
      </c>
      <c r="FZ293" s="55"/>
      <c r="GA293" s="6"/>
      <c r="GB293" s="6"/>
      <c r="GC293" s="13"/>
      <c r="GD293" s="13"/>
      <c r="GE293" s="54"/>
    </row>
    <row r="294" spans="1:187" x14ac:dyDescent="0.2">
      <c r="A294" s="8"/>
      <c r="B294" s="13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41"/>
      <c r="CR294" s="41"/>
      <c r="CS294" s="41"/>
      <c r="CT294" s="41"/>
      <c r="CU294" s="41"/>
      <c r="CV294" s="41"/>
      <c r="CW294" s="41"/>
      <c r="CX294" s="41"/>
      <c r="CY294" s="41"/>
      <c r="CZ294" s="41"/>
      <c r="DA294" s="41"/>
      <c r="DB294" s="41"/>
      <c r="DC294" s="41"/>
      <c r="DD294" s="41"/>
      <c r="DE294" s="41"/>
      <c r="DF294" s="41"/>
      <c r="DG294" s="41"/>
      <c r="DH294" s="41"/>
      <c r="DI294" s="41"/>
      <c r="DJ294" s="41"/>
      <c r="DK294" s="41"/>
      <c r="DL294" s="41"/>
      <c r="DM294" s="41"/>
      <c r="DN294" s="41"/>
      <c r="DO294" s="41"/>
      <c r="DP294" s="41"/>
      <c r="DQ294" s="41"/>
      <c r="DR294" s="41"/>
      <c r="DS294" s="41"/>
      <c r="DT294" s="41"/>
      <c r="DU294" s="41"/>
      <c r="DV294" s="41"/>
      <c r="DW294" s="41"/>
      <c r="DX294" s="41"/>
      <c r="DY294" s="41"/>
      <c r="DZ294" s="41"/>
      <c r="EA294" s="41"/>
      <c r="EB294" s="41"/>
      <c r="EC294" s="41"/>
      <c r="ED294" s="41"/>
      <c r="EE294" s="41"/>
      <c r="EF294" s="41"/>
      <c r="EG294" s="41"/>
      <c r="EH294" s="41"/>
      <c r="EI294" s="41"/>
      <c r="EJ294" s="41"/>
      <c r="EK294" s="41"/>
      <c r="EL294" s="41"/>
      <c r="EM294" s="41"/>
      <c r="EN294" s="41"/>
      <c r="EO294" s="41"/>
      <c r="EP294" s="41"/>
      <c r="EQ294" s="41"/>
      <c r="ER294" s="41"/>
      <c r="ES294" s="41"/>
      <c r="ET294" s="41"/>
      <c r="EU294" s="41"/>
      <c r="EV294" s="41"/>
      <c r="EW294" s="41"/>
      <c r="EX294" s="41"/>
      <c r="EY294" s="41"/>
      <c r="EZ294" s="41"/>
      <c r="FA294" s="41"/>
      <c r="FB294" s="41"/>
      <c r="FC294" s="41"/>
      <c r="FD294" s="41"/>
      <c r="FE294" s="41"/>
      <c r="FF294" s="41"/>
      <c r="FG294" s="41"/>
      <c r="FH294" s="41"/>
      <c r="FI294" s="41"/>
      <c r="FJ294" s="41"/>
      <c r="FK294" s="41"/>
      <c r="FL294" s="41"/>
      <c r="FM294" s="41"/>
      <c r="FN294" s="41"/>
      <c r="FO294" s="41"/>
      <c r="FP294" s="41"/>
      <c r="FQ294" s="41"/>
      <c r="FR294" s="41"/>
      <c r="FS294" s="41"/>
      <c r="FT294" s="41"/>
      <c r="FU294" s="41"/>
      <c r="FV294" s="41"/>
      <c r="FW294" s="41"/>
      <c r="FX294" s="41"/>
      <c r="FY294" s="41"/>
      <c r="FZ294" s="55"/>
      <c r="GA294" s="55"/>
      <c r="GB294" s="55"/>
      <c r="GC294" s="13"/>
      <c r="GD294" s="13"/>
      <c r="GE294" s="54"/>
    </row>
    <row r="295" spans="1:187" x14ac:dyDescent="0.2">
      <c r="A295" s="8" t="s">
        <v>860</v>
      </c>
      <c r="B295" s="13" t="s">
        <v>861</v>
      </c>
      <c r="C295" s="41">
        <f t="shared" ref="C295:BN295" si="382">C281+C293</f>
        <v>74919359.069999993</v>
      </c>
      <c r="D295" s="41">
        <f t="shared" si="382"/>
        <v>314637486.15780002</v>
      </c>
      <c r="E295" s="41">
        <f t="shared" si="382"/>
        <v>60177250.190000005</v>
      </c>
      <c r="F295" s="41">
        <f t="shared" si="382"/>
        <v>154707163.19</v>
      </c>
      <c r="G295" s="41">
        <f t="shared" si="382"/>
        <v>9557269.6499999985</v>
      </c>
      <c r="H295" s="41">
        <f t="shared" si="382"/>
        <v>8987833.3399999999</v>
      </c>
      <c r="I295" s="41">
        <f t="shared" si="382"/>
        <v>80124359.620000005</v>
      </c>
      <c r="J295" s="41">
        <f t="shared" si="382"/>
        <v>20292698.609999999</v>
      </c>
      <c r="K295" s="41">
        <f t="shared" si="382"/>
        <v>3286413.91</v>
      </c>
      <c r="L295" s="41">
        <f t="shared" si="382"/>
        <v>23151608.539999999</v>
      </c>
      <c r="M295" s="41">
        <f t="shared" si="382"/>
        <v>13442726.1</v>
      </c>
      <c r="N295" s="41">
        <f t="shared" si="382"/>
        <v>461613587.38999999</v>
      </c>
      <c r="O295" s="41">
        <f t="shared" si="382"/>
        <v>121031283.98999999</v>
      </c>
      <c r="P295" s="41">
        <f t="shared" si="382"/>
        <v>3088182.92</v>
      </c>
      <c r="Q295" s="41">
        <f t="shared" si="382"/>
        <v>356917301.90999997</v>
      </c>
      <c r="R295" s="41">
        <f t="shared" si="382"/>
        <v>17553737.909999996</v>
      </c>
      <c r="S295" s="41">
        <f t="shared" si="382"/>
        <v>14766747.360000001</v>
      </c>
      <c r="T295" s="41">
        <f t="shared" si="382"/>
        <v>2161205.17</v>
      </c>
      <c r="U295" s="41">
        <f t="shared" si="382"/>
        <v>947790.66999999993</v>
      </c>
      <c r="V295" s="41">
        <f t="shared" si="382"/>
        <v>3215550.73</v>
      </c>
      <c r="W295" s="41">
        <f t="shared" si="382"/>
        <v>1343482.94</v>
      </c>
      <c r="X295" s="41">
        <f t="shared" si="382"/>
        <v>856765.96000000008</v>
      </c>
      <c r="Y295" s="41">
        <f t="shared" si="382"/>
        <v>19949405.810000002</v>
      </c>
      <c r="Z295" s="41">
        <f t="shared" si="382"/>
        <v>2841543.2</v>
      </c>
      <c r="AA295" s="41">
        <f t="shared" si="382"/>
        <v>259559403.18000001</v>
      </c>
      <c r="AB295" s="41">
        <f t="shared" si="382"/>
        <v>255280053.19</v>
      </c>
      <c r="AC295" s="41">
        <f t="shared" si="382"/>
        <v>8834185.6600000001</v>
      </c>
      <c r="AD295" s="41">
        <f t="shared" si="382"/>
        <v>10815000.119999999</v>
      </c>
      <c r="AE295" s="41">
        <f t="shared" si="382"/>
        <v>1664377.99</v>
      </c>
      <c r="AF295" s="41">
        <f t="shared" si="382"/>
        <v>2543113.79</v>
      </c>
      <c r="AG295" s="41">
        <f t="shared" si="382"/>
        <v>6863537.5999999996</v>
      </c>
      <c r="AH295" s="41">
        <f t="shared" si="382"/>
        <v>9272852.9699999988</v>
      </c>
      <c r="AI295" s="41">
        <f t="shared" si="382"/>
        <v>3700073.3699999996</v>
      </c>
      <c r="AJ295" s="41">
        <f t="shared" si="382"/>
        <v>2603227.02</v>
      </c>
      <c r="AK295" s="41">
        <f t="shared" si="382"/>
        <v>2917171.04</v>
      </c>
      <c r="AL295" s="41">
        <f t="shared" si="382"/>
        <v>3253893.09</v>
      </c>
      <c r="AM295" s="41">
        <f t="shared" si="382"/>
        <v>4322887.1399999997</v>
      </c>
      <c r="AN295" s="41">
        <f t="shared" si="382"/>
        <v>3940395.55</v>
      </c>
      <c r="AO295" s="41">
        <f t="shared" si="382"/>
        <v>39729797.960000001</v>
      </c>
      <c r="AP295" s="41">
        <f t="shared" si="382"/>
        <v>796935258.21000004</v>
      </c>
      <c r="AQ295" s="41">
        <f t="shared" si="382"/>
        <v>3078692.86</v>
      </c>
      <c r="AR295" s="41">
        <f t="shared" si="382"/>
        <v>536846329.13999993</v>
      </c>
      <c r="AS295" s="41">
        <f t="shared" si="382"/>
        <v>59034673.240000002</v>
      </c>
      <c r="AT295" s="41">
        <f t="shared" si="382"/>
        <v>19399743.039999999</v>
      </c>
      <c r="AU295" s="41">
        <f t="shared" si="382"/>
        <v>3228460.9</v>
      </c>
      <c r="AV295" s="41">
        <f t="shared" si="382"/>
        <v>3698611.79</v>
      </c>
      <c r="AW295" s="41">
        <f t="shared" si="382"/>
        <v>3089429.89</v>
      </c>
      <c r="AX295" s="41">
        <f t="shared" si="382"/>
        <v>922282.24</v>
      </c>
      <c r="AY295" s="41">
        <f t="shared" si="382"/>
        <v>4453077.0999999996</v>
      </c>
      <c r="AZ295" s="41">
        <f t="shared" si="382"/>
        <v>103357340.91</v>
      </c>
      <c r="BA295" s="41">
        <f t="shared" si="382"/>
        <v>75713218.86999999</v>
      </c>
      <c r="BB295" s="41">
        <f t="shared" si="382"/>
        <v>67039974.650000006</v>
      </c>
      <c r="BC295" s="41">
        <f t="shared" si="382"/>
        <v>223654169.5088</v>
      </c>
      <c r="BD295" s="41">
        <f t="shared" si="382"/>
        <v>41736327.060000002</v>
      </c>
      <c r="BE295" s="41">
        <f t="shared" si="382"/>
        <v>12370112.9</v>
      </c>
      <c r="BF295" s="41">
        <f t="shared" si="382"/>
        <v>206334142.62</v>
      </c>
      <c r="BG295" s="41">
        <f t="shared" si="382"/>
        <v>9702847.8900000006</v>
      </c>
      <c r="BH295" s="41">
        <f t="shared" si="382"/>
        <v>5808722.7899999991</v>
      </c>
      <c r="BI295" s="41">
        <f t="shared" si="382"/>
        <v>3165374.56</v>
      </c>
      <c r="BJ295" s="41">
        <f t="shared" si="382"/>
        <v>52651955.490000002</v>
      </c>
      <c r="BK295" s="41">
        <f t="shared" si="382"/>
        <v>209470334.07999998</v>
      </c>
      <c r="BL295" s="41">
        <f t="shared" si="382"/>
        <v>2855765.9000000004</v>
      </c>
      <c r="BM295" s="41">
        <f t="shared" si="382"/>
        <v>3329888.44</v>
      </c>
      <c r="BN295" s="41">
        <f t="shared" si="382"/>
        <v>30101004.07</v>
      </c>
      <c r="BO295" s="41">
        <f t="shared" ref="BO295:DZ295" si="383">BO281+BO293</f>
        <v>11539360.390000001</v>
      </c>
      <c r="BP295" s="41">
        <f t="shared" si="383"/>
        <v>2872540.0700000003</v>
      </c>
      <c r="BQ295" s="41">
        <f t="shared" si="383"/>
        <v>49479046.455200002</v>
      </c>
      <c r="BR295" s="41">
        <f t="shared" si="383"/>
        <v>39632017.240000002</v>
      </c>
      <c r="BS295" s="41">
        <f t="shared" si="383"/>
        <v>11505599.800000001</v>
      </c>
      <c r="BT295" s="41">
        <f t="shared" si="383"/>
        <v>4539758.12</v>
      </c>
      <c r="BU295" s="41">
        <f t="shared" si="383"/>
        <v>4466544.25</v>
      </c>
      <c r="BV295" s="41">
        <f t="shared" si="383"/>
        <v>11345938.290000001</v>
      </c>
      <c r="BW295" s="41">
        <f t="shared" si="383"/>
        <v>17260397.199999999</v>
      </c>
      <c r="BX295" s="41">
        <f t="shared" si="383"/>
        <v>1546401.75</v>
      </c>
      <c r="BY295" s="41">
        <f t="shared" si="383"/>
        <v>4983768.8</v>
      </c>
      <c r="BZ295" s="41">
        <f t="shared" si="383"/>
        <v>2734275.5</v>
      </c>
      <c r="CA295" s="41">
        <f t="shared" si="383"/>
        <v>2548818.1800000002</v>
      </c>
      <c r="CB295" s="41">
        <f t="shared" si="383"/>
        <v>682694822.14279997</v>
      </c>
      <c r="CC295" s="41">
        <f t="shared" si="383"/>
        <v>2431199.87</v>
      </c>
      <c r="CD295" s="41">
        <f t="shared" si="383"/>
        <v>940677.67999999993</v>
      </c>
      <c r="CE295" s="41">
        <f t="shared" si="383"/>
        <v>2267680.77</v>
      </c>
      <c r="CF295" s="41">
        <f t="shared" si="383"/>
        <v>1775760.47</v>
      </c>
      <c r="CG295" s="41">
        <f t="shared" si="383"/>
        <v>2750468.91</v>
      </c>
      <c r="CH295" s="41">
        <f t="shared" si="383"/>
        <v>1815167.2799999998</v>
      </c>
      <c r="CI295" s="41">
        <f t="shared" si="383"/>
        <v>6414397.54</v>
      </c>
      <c r="CJ295" s="41">
        <f t="shared" si="383"/>
        <v>9135102.0700000003</v>
      </c>
      <c r="CK295" s="41">
        <f t="shared" si="383"/>
        <v>45319535.335000001</v>
      </c>
      <c r="CL295" s="41">
        <f t="shared" si="383"/>
        <v>12352802.629999999</v>
      </c>
      <c r="CM295" s="41">
        <f t="shared" si="383"/>
        <v>8134540.1799999997</v>
      </c>
      <c r="CN295" s="41">
        <f t="shared" si="383"/>
        <v>241222308.2484</v>
      </c>
      <c r="CO295" s="41">
        <f t="shared" si="383"/>
        <v>125352070.73999999</v>
      </c>
      <c r="CP295" s="41">
        <f t="shared" si="383"/>
        <v>9771475.5800000001</v>
      </c>
      <c r="CQ295" s="41">
        <f t="shared" si="383"/>
        <v>9102451.6400000006</v>
      </c>
      <c r="CR295" s="41">
        <f t="shared" si="383"/>
        <v>2657488.06</v>
      </c>
      <c r="CS295" s="41">
        <f t="shared" si="383"/>
        <v>3788389.61</v>
      </c>
      <c r="CT295" s="41">
        <f t="shared" si="383"/>
        <v>1844020.6600000001</v>
      </c>
      <c r="CU295" s="41">
        <f t="shared" si="383"/>
        <v>3602324.4000000004</v>
      </c>
      <c r="CV295" s="41">
        <f t="shared" si="383"/>
        <v>816632.85000000009</v>
      </c>
      <c r="CW295" s="41">
        <f t="shared" si="383"/>
        <v>2688444.4899999998</v>
      </c>
      <c r="CX295" s="41">
        <f t="shared" si="383"/>
        <v>4660744.79</v>
      </c>
      <c r="CY295" s="41">
        <f t="shared" si="383"/>
        <v>863235.77</v>
      </c>
      <c r="CZ295" s="41">
        <f t="shared" si="383"/>
        <v>17893066.599999998</v>
      </c>
      <c r="DA295" s="41">
        <f t="shared" si="383"/>
        <v>2664279.34</v>
      </c>
      <c r="DB295" s="41">
        <f t="shared" si="383"/>
        <v>3425317.1799999997</v>
      </c>
      <c r="DC295" s="41">
        <f t="shared" si="383"/>
        <v>2292172.42</v>
      </c>
      <c r="DD295" s="41">
        <f t="shared" si="383"/>
        <v>2387092.75</v>
      </c>
      <c r="DE295" s="41">
        <f t="shared" si="383"/>
        <v>4130468.25</v>
      </c>
      <c r="DF295" s="41">
        <f t="shared" si="383"/>
        <v>172832540.60879999</v>
      </c>
      <c r="DG295" s="41">
        <f t="shared" si="383"/>
        <v>1548664.95</v>
      </c>
      <c r="DH295" s="41">
        <f t="shared" si="383"/>
        <v>17269370.039999999</v>
      </c>
      <c r="DI295" s="41">
        <f t="shared" si="383"/>
        <v>22770297.370000001</v>
      </c>
      <c r="DJ295" s="41">
        <f t="shared" si="383"/>
        <v>6262532.5899999999</v>
      </c>
      <c r="DK295" s="41">
        <f t="shared" si="383"/>
        <v>4558797.25</v>
      </c>
      <c r="DL295" s="41">
        <f t="shared" si="383"/>
        <v>50266947.200000003</v>
      </c>
      <c r="DM295" s="41">
        <f t="shared" si="383"/>
        <v>3468611.18</v>
      </c>
      <c r="DN295" s="41">
        <f t="shared" si="383"/>
        <v>12908237.899999999</v>
      </c>
      <c r="DO295" s="41">
        <f t="shared" si="383"/>
        <v>28458696.539999999</v>
      </c>
      <c r="DP295" s="41">
        <f t="shared" si="383"/>
        <v>2803053.48</v>
      </c>
      <c r="DQ295" s="41">
        <f t="shared" si="383"/>
        <v>6242246.5100000007</v>
      </c>
      <c r="DR295" s="41">
        <f t="shared" si="383"/>
        <v>13260856.779999999</v>
      </c>
      <c r="DS295" s="41">
        <f t="shared" si="383"/>
        <v>7512736.8799999999</v>
      </c>
      <c r="DT295" s="41">
        <f t="shared" si="383"/>
        <v>2506724.33</v>
      </c>
      <c r="DU295" s="41">
        <f t="shared" si="383"/>
        <v>3941871.72</v>
      </c>
      <c r="DV295" s="41">
        <f t="shared" si="383"/>
        <v>2846961.84</v>
      </c>
      <c r="DW295" s="41">
        <f t="shared" si="383"/>
        <v>3738504.97</v>
      </c>
      <c r="DX295" s="41">
        <f t="shared" si="383"/>
        <v>2733942.33</v>
      </c>
      <c r="DY295" s="41">
        <f t="shared" si="383"/>
        <v>3938817.0299999993</v>
      </c>
      <c r="DZ295" s="41">
        <f t="shared" si="383"/>
        <v>8129409.8600000003</v>
      </c>
      <c r="EA295" s="41">
        <f t="shared" ref="EA295:FX295" si="384">EA281+EA293</f>
        <v>6163019.25</v>
      </c>
      <c r="EB295" s="41">
        <f t="shared" si="384"/>
        <v>5548609.2999999998</v>
      </c>
      <c r="EC295" s="41">
        <f t="shared" si="384"/>
        <v>3349589.1799999997</v>
      </c>
      <c r="ED295" s="41">
        <f t="shared" si="384"/>
        <v>18480440.460000001</v>
      </c>
      <c r="EE295" s="41">
        <f t="shared" si="384"/>
        <v>2629996.2599999998</v>
      </c>
      <c r="EF295" s="41">
        <f t="shared" si="384"/>
        <v>13221153.610000001</v>
      </c>
      <c r="EG295" s="41">
        <f t="shared" si="384"/>
        <v>3125626</v>
      </c>
      <c r="EH295" s="41">
        <f t="shared" si="384"/>
        <v>2837659.5100000002</v>
      </c>
      <c r="EI295" s="41">
        <f t="shared" si="384"/>
        <v>142934349.25999999</v>
      </c>
      <c r="EJ295" s="41">
        <f t="shared" si="384"/>
        <v>82830289.060000002</v>
      </c>
      <c r="EK295" s="41">
        <f t="shared" si="384"/>
        <v>6315482.1799999997</v>
      </c>
      <c r="EL295" s="41">
        <f t="shared" si="384"/>
        <v>4385819.7799999993</v>
      </c>
      <c r="EM295" s="41">
        <f t="shared" si="384"/>
        <v>4268291.3499999996</v>
      </c>
      <c r="EN295" s="41">
        <f t="shared" si="384"/>
        <v>9815485.7200000007</v>
      </c>
      <c r="EO295" s="41">
        <f t="shared" si="384"/>
        <v>3848081.75</v>
      </c>
      <c r="EP295" s="41">
        <f t="shared" si="384"/>
        <v>4284118.46</v>
      </c>
      <c r="EQ295" s="41">
        <f t="shared" si="384"/>
        <v>22631948.919999998</v>
      </c>
      <c r="ER295" s="41">
        <f t="shared" si="384"/>
        <v>3812684.88</v>
      </c>
      <c r="ES295" s="41">
        <f t="shared" si="384"/>
        <v>2285505.33</v>
      </c>
      <c r="ET295" s="41">
        <f t="shared" si="384"/>
        <v>3362215.0500000003</v>
      </c>
      <c r="EU295" s="41">
        <f t="shared" si="384"/>
        <v>6181786.6200000001</v>
      </c>
      <c r="EV295" s="41">
        <f t="shared" si="384"/>
        <v>1440739.22</v>
      </c>
      <c r="EW295" s="41">
        <f t="shared" si="384"/>
        <v>10393883.479999999</v>
      </c>
      <c r="EX295" s="41">
        <f t="shared" si="384"/>
        <v>3029636.5100000002</v>
      </c>
      <c r="EY295" s="41">
        <f t="shared" si="384"/>
        <v>6831803.5700000003</v>
      </c>
      <c r="EZ295" s="41">
        <f t="shared" si="384"/>
        <v>2200743.38</v>
      </c>
      <c r="FA295" s="41">
        <f t="shared" si="384"/>
        <v>30926798.939999998</v>
      </c>
      <c r="FB295" s="41">
        <f t="shared" si="384"/>
        <v>4183427.61</v>
      </c>
      <c r="FC295" s="41">
        <f t="shared" si="384"/>
        <v>18932560.640000001</v>
      </c>
      <c r="FD295" s="41">
        <f t="shared" si="384"/>
        <v>3971093.1799999997</v>
      </c>
      <c r="FE295" s="41">
        <f t="shared" si="384"/>
        <v>1741204.33</v>
      </c>
      <c r="FF295" s="41">
        <f t="shared" si="384"/>
        <v>2940137.8499999996</v>
      </c>
      <c r="FG295" s="41">
        <f t="shared" si="384"/>
        <v>2031321.8200000003</v>
      </c>
      <c r="FH295" s="41">
        <f t="shared" si="384"/>
        <v>1580465.9100000001</v>
      </c>
      <c r="FI295" s="41">
        <f t="shared" si="384"/>
        <v>16123765.649999999</v>
      </c>
      <c r="FJ295" s="41">
        <f t="shared" si="384"/>
        <v>16437774.16</v>
      </c>
      <c r="FK295" s="41">
        <f t="shared" si="384"/>
        <v>20950952.77</v>
      </c>
      <c r="FL295" s="41">
        <f t="shared" si="384"/>
        <v>57475857.039999999</v>
      </c>
      <c r="FM295" s="41">
        <f t="shared" si="384"/>
        <v>31407285.709999997</v>
      </c>
      <c r="FN295" s="41">
        <f t="shared" si="384"/>
        <v>186121392.68000001</v>
      </c>
      <c r="FO295" s="41">
        <f t="shared" si="384"/>
        <v>10694893.870000001</v>
      </c>
      <c r="FP295" s="41">
        <f t="shared" si="384"/>
        <v>20662013.059999999</v>
      </c>
      <c r="FQ295" s="41">
        <f t="shared" si="384"/>
        <v>8401954.9800000004</v>
      </c>
      <c r="FR295" s="41">
        <f t="shared" si="384"/>
        <v>2537443.9</v>
      </c>
      <c r="FS295" s="41">
        <f t="shared" si="384"/>
        <v>3029347.6799999997</v>
      </c>
      <c r="FT295" s="41">
        <f t="shared" si="384"/>
        <v>1441293.58</v>
      </c>
      <c r="FU295" s="41">
        <f t="shared" si="384"/>
        <v>8053652.4399999995</v>
      </c>
      <c r="FV295" s="41">
        <f t="shared" si="384"/>
        <v>6573976.25</v>
      </c>
      <c r="FW295" s="41">
        <f t="shared" si="384"/>
        <v>2751456.99</v>
      </c>
      <c r="FX295" s="41">
        <f t="shared" si="384"/>
        <v>1131222.22</v>
      </c>
      <c r="FY295" s="41">
        <f>-(FY281+FY293)</f>
        <v>149171688.66319999</v>
      </c>
      <c r="FZ295" s="55">
        <f>SUM(C295:FY295)</f>
        <v>7605978827.8300009</v>
      </c>
      <c r="GA295" s="6"/>
      <c r="GB295" s="6"/>
      <c r="GC295" s="41"/>
      <c r="GD295" s="41"/>
      <c r="GE295" s="54"/>
    </row>
    <row r="296" spans="1:187" x14ac:dyDescent="0.2">
      <c r="A296" s="8" t="s">
        <v>862</v>
      </c>
      <c r="B296" s="13" t="s">
        <v>863</v>
      </c>
      <c r="C296" s="41">
        <f t="shared" ref="C296:BN296" si="385">C282</f>
        <v>21056212.210000001</v>
      </c>
      <c r="D296" s="41">
        <f t="shared" si="385"/>
        <v>82553042.049999997</v>
      </c>
      <c r="E296" s="41">
        <f t="shared" si="385"/>
        <v>21359347.329999998</v>
      </c>
      <c r="F296" s="41">
        <f t="shared" si="385"/>
        <v>44833279.030000001</v>
      </c>
      <c r="G296" s="41">
        <f t="shared" si="385"/>
        <v>5333724.24</v>
      </c>
      <c r="H296" s="41">
        <f t="shared" si="385"/>
        <v>2857115.97</v>
      </c>
      <c r="I296" s="41">
        <f t="shared" si="385"/>
        <v>22978072.440000001</v>
      </c>
      <c r="J296" s="41">
        <f t="shared" si="385"/>
        <v>3789594.37</v>
      </c>
      <c r="K296" s="41">
        <f t="shared" si="385"/>
        <v>1132565.25</v>
      </c>
      <c r="L296" s="41">
        <f t="shared" si="385"/>
        <v>13878705.58</v>
      </c>
      <c r="M296" s="41">
        <f t="shared" si="385"/>
        <v>4947991.42</v>
      </c>
      <c r="N296" s="41">
        <f t="shared" si="385"/>
        <v>132433952.83</v>
      </c>
      <c r="O296" s="41">
        <f t="shared" si="385"/>
        <v>50079498.189999998</v>
      </c>
      <c r="P296" s="41">
        <f t="shared" si="385"/>
        <v>1260010.3</v>
      </c>
      <c r="Q296" s="41">
        <f t="shared" si="385"/>
        <v>82659207.909999996</v>
      </c>
      <c r="R296" s="41">
        <f t="shared" si="385"/>
        <v>1649721.5</v>
      </c>
      <c r="S296" s="41">
        <f t="shared" si="385"/>
        <v>6759837.7800000003</v>
      </c>
      <c r="T296" s="41">
        <f t="shared" si="385"/>
        <v>532146.32999999996</v>
      </c>
      <c r="U296" s="41">
        <f t="shared" si="385"/>
        <v>354864.89</v>
      </c>
      <c r="V296" s="41">
        <f t="shared" si="385"/>
        <v>808991.85</v>
      </c>
      <c r="W296" s="41">
        <f t="shared" si="385"/>
        <v>203951.63</v>
      </c>
      <c r="X296" s="41">
        <f t="shared" si="385"/>
        <v>160987.67000000001</v>
      </c>
      <c r="Y296" s="41">
        <f t="shared" si="385"/>
        <v>1273920.55</v>
      </c>
      <c r="Z296" s="41">
        <f t="shared" si="385"/>
        <v>448785.42</v>
      </c>
      <c r="AA296" s="41">
        <f t="shared" si="385"/>
        <v>104386599.53</v>
      </c>
      <c r="AB296" s="41">
        <f t="shared" si="385"/>
        <v>183520696.13</v>
      </c>
      <c r="AC296" s="41">
        <f t="shared" si="385"/>
        <v>3636348.82</v>
      </c>
      <c r="AD296" s="41">
        <f t="shared" si="385"/>
        <v>4040286.78</v>
      </c>
      <c r="AE296" s="41">
        <f t="shared" si="385"/>
        <v>346296.35</v>
      </c>
      <c r="AF296" s="41">
        <f t="shared" si="385"/>
        <v>566332.72</v>
      </c>
      <c r="AG296" s="41">
        <f t="shared" si="385"/>
        <v>4544789.53</v>
      </c>
      <c r="AH296" s="41">
        <f t="shared" si="385"/>
        <v>555107.18000000005</v>
      </c>
      <c r="AI296" s="41">
        <f t="shared" si="385"/>
        <v>239226.59</v>
      </c>
      <c r="AJ296" s="41">
        <f t="shared" si="385"/>
        <v>541215.06000000006</v>
      </c>
      <c r="AK296" s="41">
        <f t="shared" si="385"/>
        <v>945836.69</v>
      </c>
      <c r="AL296" s="41">
        <f t="shared" si="385"/>
        <v>1832368.58</v>
      </c>
      <c r="AM296" s="41">
        <f t="shared" si="385"/>
        <v>809453.4</v>
      </c>
      <c r="AN296" s="41">
        <f t="shared" si="385"/>
        <v>2436009.34</v>
      </c>
      <c r="AO296" s="41">
        <f t="shared" si="385"/>
        <v>8695650.3599999994</v>
      </c>
      <c r="AP296" s="41">
        <f t="shared" si="385"/>
        <v>529265048.87</v>
      </c>
      <c r="AQ296" s="41">
        <f t="shared" si="385"/>
        <v>1951427.33</v>
      </c>
      <c r="AR296" s="41">
        <f t="shared" si="385"/>
        <v>185392639.11000001</v>
      </c>
      <c r="AS296" s="41">
        <f t="shared" si="385"/>
        <v>36782993.240000002</v>
      </c>
      <c r="AT296" s="41">
        <f t="shared" si="385"/>
        <v>6555404.2699999996</v>
      </c>
      <c r="AU296" s="41">
        <f t="shared" si="385"/>
        <v>884556.55</v>
      </c>
      <c r="AV296" s="41">
        <f t="shared" si="385"/>
        <v>566958.31000000006</v>
      </c>
      <c r="AW296" s="41">
        <f t="shared" si="385"/>
        <v>526884.05000000005</v>
      </c>
      <c r="AX296" s="41">
        <f t="shared" si="385"/>
        <v>314731.7</v>
      </c>
      <c r="AY296" s="41">
        <f t="shared" si="385"/>
        <v>1180820.67</v>
      </c>
      <c r="AZ296" s="41">
        <f t="shared" si="385"/>
        <v>11241482.67</v>
      </c>
      <c r="BA296" s="41">
        <f t="shared" si="385"/>
        <v>9904388.8900000006</v>
      </c>
      <c r="BB296" s="41">
        <f t="shared" si="385"/>
        <v>3411697.02</v>
      </c>
      <c r="BC296" s="41">
        <f t="shared" si="385"/>
        <v>62700619.799999997</v>
      </c>
      <c r="BD296" s="41">
        <f t="shared" si="385"/>
        <v>11254347.09</v>
      </c>
      <c r="BE296" s="41">
        <f t="shared" si="385"/>
        <v>3005750.18</v>
      </c>
      <c r="BF296" s="41">
        <f t="shared" si="385"/>
        <v>49589235.990000002</v>
      </c>
      <c r="BG296" s="41">
        <f t="shared" si="385"/>
        <v>1002996.54</v>
      </c>
      <c r="BH296" s="41">
        <f t="shared" si="385"/>
        <v>1072973.67</v>
      </c>
      <c r="BI296" s="41">
        <f t="shared" si="385"/>
        <v>329503.03000000003</v>
      </c>
      <c r="BJ296" s="41">
        <f t="shared" si="385"/>
        <v>13662795.939999999</v>
      </c>
      <c r="BK296" s="41">
        <f t="shared" si="385"/>
        <v>25661042.690000001</v>
      </c>
      <c r="BL296" s="41">
        <f t="shared" si="385"/>
        <v>157998.20000000001</v>
      </c>
      <c r="BM296" s="41">
        <f t="shared" si="385"/>
        <v>544497.84</v>
      </c>
      <c r="BN296" s="41">
        <f t="shared" si="385"/>
        <v>6481755.1600000001</v>
      </c>
      <c r="BO296" s="41">
        <f t="shared" ref="BO296:DZ296" si="386">BO282</f>
        <v>2347659.42</v>
      </c>
      <c r="BP296" s="41">
        <f t="shared" si="386"/>
        <v>1291951.2</v>
      </c>
      <c r="BQ296" s="41">
        <f t="shared" si="386"/>
        <v>25152890.489999998</v>
      </c>
      <c r="BR296" s="41">
        <f t="shared" si="386"/>
        <v>3784582.97</v>
      </c>
      <c r="BS296" s="41">
        <f t="shared" si="386"/>
        <v>1538628.25</v>
      </c>
      <c r="BT296" s="41">
        <f t="shared" si="386"/>
        <v>1554644.07</v>
      </c>
      <c r="BU296" s="41">
        <f t="shared" si="386"/>
        <v>1644498.83</v>
      </c>
      <c r="BV296" s="41">
        <f t="shared" si="386"/>
        <v>8073568.0800000001</v>
      </c>
      <c r="BW296" s="41">
        <f t="shared" si="386"/>
        <v>10181120.800000001</v>
      </c>
      <c r="BX296" s="41">
        <f t="shared" si="386"/>
        <v>915356</v>
      </c>
      <c r="BY296" s="41">
        <f t="shared" si="386"/>
        <v>2229594.62</v>
      </c>
      <c r="BZ296" s="41">
        <f t="shared" si="386"/>
        <v>845036.22</v>
      </c>
      <c r="CA296" s="41">
        <f t="shared" si="386"/>
        <v>2237490.91</v>
      </c>
      <c r="CB296" s="41">
        <f t="shared" si="386"/>
        <v>281216248.32999998</v>
      </c>
      <c r="CC296" s="41">
        <f t="shared" si="386"/>
        <v>496677.1</v>
      </c>
      <c r="CD296" s="41">
        <f t="shared" si="386"/>
        <v>344918.99</v>
      </c>
      <c r="CE296" s="41">
        <f t="shared" si="386"/>
        <v>902205.76</v>
      </c>
      <c r="CF296" s="41">
        <f t="shared" si="386"/>
        <v>687465.94</v>
      </c>
      <c r="CG296" s="41">
        <f t="shared" si="386"/>
        <v>661766.30000000005</v>
      </c>
      <c r="CH296" s="41">
        <f t="shared" si="386"/>
        <v>437585.17</v>
      </c>
      <c r="CI296" s="41">
        <f t="shared" si="386"/>
        <v>2518522.09</v>
      </c>
      <c r="CJ296" s="41">
        <f t="shared" si="386"/>
        <v>5656336.75</v>
      </c>
      <c r="CK296" s="41">
        <f t="shared" si="386"/>
        <v>9217848.4900000002</v>
      </c>
      <c r="CL296" s="41">
        <f t="shared" si="386"/>
        <v>1892693.48</v>
      </c>
      <c r="CM296" s="41">
        <f t="shared" si="386"/>
        <v>596592.37</v>
      </c>
      <c r="CN296" s="41">
        <f t="shared" si="386"/>
        <v>100989290.56999999</v>
      </c>
      <c r="CO296" s="41">
        <f t="shared" si="386"/>
        <v>53865021.829999998</v>
      </c>
      <c r="CP296" s="41">
        <f t="shared" si="386"/>
        <v>9091856.9700000007</v>
      </c>
      <c r="CQ296" s="41">
        <f t="shared" si="386"/>
        <v>1575424.1</v>
      </c>
      <c r="CR296" s="41">
        <f t="shared" si="386"/>
        <v>179375.52</v>
      </c>
      <c r="CS296" s="41">
        <f t="shared" si="386"/>
        <v>1091079.22</v>
      </c>
      <c r="CT296" s="41">
        <f t="shared" si="386"/>
        <v>348390.21</v>
      </c>
      <c r="CU296" s="41">
        <f t="shared" si="386"/>
        <v>320667.07</v>
      </c>
      <c r="CV296" s="41">
        <f t="shared" si="386"/>
        <v>194190.18</v>
      </c>
      <c r="CW296" s="41">
        <f t="shared" si="386"/>
        <v>1266331.05</v>
      </c>
      <c r="CX296" s="41">
        <f t="shared" si="386"/>
        <v>1686984.4</v>
      </c>
      <c r="CY296" s="41">
        <f t="shared" si="386"/>
        <v>173717.73</v>
      </c>
      <c r="CZ296" s="41">
        <f t="shared" si="386"/>
        <v>5666381.04</v>
      </c>
      <c r="DA296" s="41">
        <f t="shared" si="386"/>
        <v>1113512.1299999999</v>
      </c>
      <c r="DB296" s="41">
        <f t="shared" si="386"/>
        <v>646235.71</v>
      </c>
      <c r="DC296" s="41">
        <f t="shared" si="386"/>
        <v>1098420.53</v>
      </c>
      <c r="DD296" s="41">
        <f t="shared" si="386"/>
        <v>1169670.23</v>
      </c>
      <c r="DE296" s="41">
        <f t="shared" si="386"/>
        <v>2653354.5299999998</v>
      </c>
      <c r="DF296" s="41">
        <f t="shared" si="386"/>
        <v>46100990.43</v>
      </c>
      <c r="DG296" s="41">
        <f t="shared" si="386"/>
        <v>975606.1</v>
      </c>
      <c r="DH296" s="41">
        <f t="shared" si="386"/>
        <v>8477422.6600000001</v>
      </c>
      <c r="DI296" s="41">
        <f t="shared" si="386"/>
        <v>11110288.92</v>
      </c>
      <c r="DJ296" s="41">
        <f t="shared" si="386"/>
        <v>1236659.94</v>
      </c>
      <c r="DK296" s="41">
        <f t="shared" si="386"/>
        <v>779787.97</v>
      </c>
      <c r="DL296" s="41">
        <f t="shared" si="386"/>
        <v>12285121.880000001</v>
      </c>
      <c r="DM296" s="41">
        <f t="shared" si="386"/>
        <v>733173.88</v>
      </c>
      <c r="DN296" s="41">
        <f t="shared" si="386"/>
        <v>6719667.5499999998</v>
      </c>
      <c r="DO296" s="41">
        <f t="shared" si="386"/>
        <v>7605711.54</v>
      </c>
      <c r="DP296" s="41">
        <f t="shared" si="386"/>
        <v>528544.43999999994</v>
      </c>
      <c r="DQ296" s="41">
        <f t="shared" si="386"/>
        <v>5789050.9100000001</v>
      </c>
      <c r="DR296" s="41">
        <f t="shared" si="386"/>
        <v>1779016.78</v>
      </c>
      <c r="DS296" s="41">
        <f t="shared" si="386"/>
        <v>970996.67</v>
      </c>
      <c r="DT296" s="41">
        <f t="shared" si="386"/>
        <v>227711.62</v>
      </c>
      <c r="DU296" s="41">
        <f t="shared" si="386"/>
        <v>687496.11</v>
      </c>
      <c r="DV296" s="41">
        <f t="shared" si="386"/>
        <v>201891.83</v>
      </c>
      <c r="DW296" s="41">
        <f t="shared" si="386"/>
        <v>409953.6</v>
      </c>
      <c r="DX296" s="41">
        <f t="shared" si="386"/>
        <v>1190856.07</v>
      </c>
      <c r="DY296" s="41">
        <f t="shared" si="386"/>
        <v>1416999.55</v>
      </c>
      <c r="DZ296" s="41">
        <f t="shared" si="386"/>
        <v>2778077.58</v>
      </c>
      <c r="EA296" s="41">
        <f t="shared" ref="EA296:FY297" si="387">EA282</f>
        <v>3934396.53</v>
      </c>
      <c r="EB296" s="41">
        <f t="shared" si="387"/>
        <v>2143309.6800000002</v>
      </c>
      <c r="EC296" s="41">
        <f t="shared" si="387"/>
        <v>908166.63</v>
      </c>
      <c r="ED296" s="41">
        <f t="shared" si="387"/>
        <v>14157238.310000001</v>
      </c>
      <c r="EE296" s="41">
        <f t="shared" si="387"/>
        <v>438271.91</v>
      </c>
      <c r="EF296" s="41">
        <f t="shared" si="387"/>
        <v>1723920.92</v>
      </c>
      <c r="EG296" s="41">
        <f t="shared" si="387"/>
        <v>643614.02</v>
      </c>
      <c r="EH296" s="41">
        <f t="shared" si="387"/>
        <v>333140.59000000003</v>
      </c>
      <c r="EI296" s="41">
        <f t="shared" si="387"/>
        <v>29170649.23</v>
      </c>
      <c r="EJ296" s="41">
        <f t="shared" si="387"/>
        <v>20548396.039999999</v>
      </c>
      <c r="EK296" s="41">
        <f t="shared" si="387"/>
        <v>3368965.43</v>
      </c>
      <c r="EL296" s="41">
        <f t="shared" si="387"/>
        <v>605708.51</v>
      </c>
      <c r="EM296" s="41">
        <f t="shared" si="387"/>
        <v>1501660.7</v>
      </c>
      <c r="EN296" s="41">
        <f t="shared" si="387"/>
        <v>1638038.3</v>
      </c>
      <c r="EO296" s="41">
        <f t="shared" si="387"/>
        <v>1200131.1000000001</v>
      </c>
      <c r="EP296" s="41">
        <f t="shared" si="387"/>
        <v>2574366.79</v>
      </c>
      <c r="EQ296" s="41">
        <f t="shared" si="387"/>
        <v>9206464.6899999995</v>
      </c>
      <c r="ER296" s="41">
        <f t="shared" si="387"/>
        <v>1906308.95</v>
      </c>
      <c r="ES296" s="41">
        <f t="shared" si="387"/>
        <v>532630.31000000006</v>
      </c>
      <c r="ET296" s="41">
        <f t="shared" si="387"/>
        <v>619303.37</v>
      </c>
      <c r="EU296" s="41">
        <f t="shared" si="387"/>
        <v>954955.79</v>
      </c>
      <c r="EV296" s="41">
        <f t="shared" si="387"/>
        <v>515503.8</v>
      </c>
      <c r="EW296" s="41">
        <f t="shared" si="387"/>
        <v>5102852.5999999996</v>
      </c>
      <c r="EX296" s="41">
        <f t="shared" si="387"/>
        <v>174116.91</v>
      </c>
      <c r="EY296" s="41">
        <f t="shared" si="387"/>
        <v>907398.45</v>
      </c>
      <c r="EZ296" s="41">
        <f t="shared" si="387"/>
        <v>592971.09</v>
      </c>
      <c r="FA296" s="41">
        <f t="shared" si="387"/>
        <v>23866753.989999998</v>
      </c>
      <c r="FB296" s="41">
        <f t="shared" si="387"/>
        <v>3783321.21</v>
      </c>
      <c r="FC296" s="41">
        <f t="shared" si="387"/>
        <v>6861433.8099999996</v>
      </c>
      <c r="FD296" s="41">
        <f t="shared" si="387"/>
        <v>1030248.7</v>
      </c>
      <c r="FE296" s="41">
        <f t="shared" si="387"/>
        <v>483008.66</v>
      </c>
      <c r="FF296" s="41">
        <f t="shared" si="387"/>
        <v>516594.35</v>
      </c>
      <c r="FG296" s="41">
        <f t="shared" si="387"/>
        <v>342741.89</v>
      </c>
      <c r="FH296" s="41">
        <f t="shared" si="387"/>
        <v>903658.22</v>
      </c>
      <c r="FI296" s="41">
        <f t="shared" si="387"/>
        <v>8701351.9100000001</v>
      </c>
      <c r="FJ296" s="41">
        <f t="shared" si="387"/>
        <v>12633365.189999999</v>
      </c>
      <c r="FK296" s="41">
        <f t="shared" si="387"/>
        <v>15443442.02</v>
      </c>
      <c r="FL296" s="41">
        <f t="shared" si="387"/>
        <v>38212668.109999999</v>
      </c>
      <c r="FM296" s="41">
        <f t="shared" si="387"/>
        <v>11756155.35</v>
      </c>
      <c r="FN296" s="41">
        <f t="shared" si="387"/>
        <v>57644601.450000003</v>
      </c>
      <c r="FO296" s="41">
        <f t="shared" si="387"/>
        <v>10071377.92</v>
      </c>
      <c r="FP296" s="41">
        <f t="shared" si="387"/>
        <v>19763200.239999998</v>
      </c>
      <c r="FQ296" s="41">
        <f t="shared" si="387"/>
        <v>3350128.02</v>
      </c>
      <c r="FR296" s="41">
        <f t="shared" si="387"/>
        <v>1274099.17</v>
      </c>
      <c r="FS296" s="41">
        <f t="shared" si="387"/>
        <v>2905435.99</v>
      </c>
      <c r="FT296" s="41">
        <f t="shared" si="387"/>
        <v>1348727.45</v>
      </c>
      <c r="FU296" s="41">
        <f t="shared" si="387"/>
        <v>2038783.13</v>
      </c>
      <c r="FV296" s="41">
        <f t="shared" si="387"/>
        <v>1513729.62</v>
      </c>
      <c r="FW296" s="41">
        <f t="shared" si="387"/>
        <v>392690.79</v>
      </c>
      <c r="FX296" s="41">
        <f t="shared" si="387"/>
        <v>349648.6</v>
      </c>
      <c r="FY296" s="41">
        <f t="shared" si="387"/>
        <v>0</v>
      </c>
      <c r="FZ296" s="55">
        <f>SUM(C296:FY296)</f>
        <v>2776034750.7299981</v>
      </c>
      <c r="GA296" s="6"/>
      <c r="GB296" s="6"/>
      <c r="GC296" s="41"/>
      <c r="GD296" s="41"/>
      <c r="GE296" s="54"/>
    </row>
    <row r="297" spans="1:187" x14ac:dyDescent="0.2">
      <c r="A297" s="8" t="s">
        <v>864</v>
      </c>
      <c r="B297" s="13" t="s">
        <v>865</v>
      </c>
      <c r="C297" s="41">
        <f>C42</f>
        <v>1520559.05</v>
      </c>
      <c r="D297" s="41">
        <f t="shared" ref="D297:BO297" si="388">D42</f>
        <v>5420158.3200000003</v>
      </c>
      <c r="E297" s="41">
        <f t="shared" si="388"/>
        <v>1554072.17</v>
      </c>
      <c r="F297" s="41">
        <f t="shared" si="388"/>
        <v>2917063.7</v>
      </c>
      <c r="G297" s="41">
        <f t="shared" si="388"/>
        <v>279596.78000000003</v>
      </c>
      <c r="H297" s="41">
        <f t="shared" si="388"/>
        <v>216763.26</v>
      </c>
      <c r="I297" s="41">
        <f t="shared" si="388"/>
        <v>1409733.09</v>
      </c>
      <c r="J297" s="41">
        <f t="shared" si="388"/>
        <v>491553.88</v>
      </c>
      <c r="K297" s="41">
        <f t="shared" si="388"/>
        <v>115877.71</v>
      </c>
      <c r="L297" s="41">
        <f t="shared" si="388"/>
        <v>906723.86</v>
      </c>
      <c r="M297" s="41">
        <f t="shared" si="388"/>
        <v>321146.63</v>
      </c>
      <c r="N297" s="41">
        <f t="shared" si="388"/>
        <v>9806865.0800000001</v>
      </c>
      <c r="O297" s="41">
        <f t="shared" si="388"/>
        <v>3290538.62</v>
      </c>
      <c r="P297" s="41">
        <f t="shared" si="388"/>
        <v>73762.05</v>
      </c>
      <c r="Q297" s="41">
        <f t="shared" si="388"/>
        <v>4889146.8600000003</v>
      </c>
      <c r="R297" s="41">
        <f t="shared" si="388"/>
        <v>123965.09</v>
      </c>
      <c r="S297" s="41">
        <f t="shared" si="388"/>
        <v>558989.64</v>
      </c>
      <c r="T297" s="41">
        <f t="shared" si="388"/>
        <v>66147.45</v>
      </c>
      <c r="U297" s="41">
        <f t="shared" si="388"/>
        <v>38884.85</v>
      </c>
      <c r="V297" s="41">
        <f t="shared" si="388"/>
        <v>91510.39</v>
      </c>
      <c r="W297" s="41">
        <f t="shared" si="388"/>
        <v>21870.69</v>
      </c>
      <c r="X297" s="41">
        <f t="shared" si="388"/>
        <v>18469.96</v>
      </c>
      <c r="Y297" s="41">
        <f t="shared" si="388"/>
        <v>111128.9</v>
      </c>
      <c r="Z297" s="41">
        <f t="shared" si="388"/>
        <v>17260.25</v>
      </c>
      <c r="AA297" s="41">
        <f t="shared" si="388"/>
        <v>5296835.68</v>
      </c>
      <c r="AB297" s="41">
        <f t="shared" si="388"/>
        <v>11001476.9</v>
      </c>
      <c r="AC297" s="41">
        <f t="shared" si="388"/>
        <v>361687.22</v>
      </c>
      <c r="AD297" s="41">
        <f t="shared" si="388"/>
        <v>471441.54</v>
      </c>
      <c r="AE297" s="41">
        <f t="shared" si="388"/>
        <v>35995.53</v>
      </c>
      <c r="AF297" s="41">
        <f t="shared" si="388"/>
        <v>62406.34</v>
      </c>
      <c r="AG297" s="41">
        <f t="shared" si="388"/>
        <v>343292.81</v>
      </c>
      <c r="AH297" s="41">
        <f t="shared" si="388"/>
        <v>143053.59</v>
      </c>
      <c r="AI297" s="41">
        <f t="shared" si="388"/>
        <v>48872.87</v>
      </c>
      <c r="AJ297" s="41">
        <f t="shared" si="388"/>
        <v>112997.43</v>
      </c>
      <c r="AK297" s="41">
        <f t="shared" si="388"/>
        <v>8167.2</v>
      </c>
      <c r="AL297" s="41">
        <f t="shared" si="388"/>
        <v>122554.4</v>
      </c>
      <c r="AM297" s="41">
        <f t="shared" si="388"/>
        <v>75951.48</v>
      </c>
      <c r="AN297" s="41">
        <f t="shared" si="388"/>
        <v>346100.51</v>
      </c>
      <c r="AO297" s="41">
        <f t="shared" si="388"/>
        <v>1307780.55</v>
      </c>
      <c r="AP297" s="41">
        <f t="shared" si="388"/>
        <v>28365225.140000001</v>
      </c>
      <c r="AQ297" s="41">
        <f t="shared" si="388"/>
        <v>108003.02</v>
      </c>
      <c r="AR297" s="41">
        <f t="shared" si="388"/>
        <v>15942634.390000001</v>
      </c>
      <c r="AS297" s="41">
        <f t="shared" si="388"/>
        <v>2043809.73</v>
      </c>
      <c r="AT297" s="41">
        <f t="shared" si="388"/>
        <v>1169996.3400000001</v>
      </c>
      <c r="AU297" s="41">
        <f t="shared" si="388"/>
        <v>140794.4</v>
      </c>
      <c r="AV297" s="41">
        <f t="shared" si="388"/>
        <v>79875.33</v>
      </c>
      <c r="AW297" s="41">
        <f t="shared" si="388"/>
        <v>84330.48</v>
      </c>
      <c r="AX297" s="41">
        <f t="shared" si="388"/>
        <v>53064.55</v>
      </c>
      <c r="AY297" s="41">
        <f t="shared" si="388"/>
        <v>139326.69</v>
      </c>
      <c r="AZ297" s="41">
        <f t="shared" si="388"/>
        <v>971895.69</v>
      </c>
      <c r="BA297" s="41">
        <f t="shared" si="388"/>
        <v>921975.52</v>
      </c>
      <c r="BB297" s="41">
        <f t="shared" si="388"/>
        <v>373314.38</v>
      </c>
      <c r="BC297" s="41">
        <f t="shared" si="388"/>
        <v>7091649.04</v>
      </c>
      <c r="BD297" s="41">
        <f t="shared" si="388"/>
        <v>1304162.27</v>
      </c>
      <c r="BE297" s="41">
        <f t="shared" si="388"/>
        <v>314546.11</v>
      </c>
      <c r="BF297" s="41">
        <f t="shared" si="388"/>
        <v>5425671.8799999999</v>
      </c>
      <c r="BG297" s="41">
        <f t="shared" si="388"/>
        <v>116969.85</v>
      </c>
      <c r="BH297" s="41">
        <f t="shared" si="388"/>
        <v>115859.07</v>
      </c>
      <c r="BI297" s="41">
        <f t="shared" si="388"/>
        <v>15514.79</v>
      </c>
      <c r="BJ297" s="41">
        <f t="shared" si="388"/>
        <v>1478940.84</v>
      </c>
      <c r="BK297" s="41">
        <f t="shared" si="388"/>
        <v>1994761.47</v>
      </c>
      <c r="BL297" s="41">
        <f t="shared" si="388"/>
        <v>13182.1</v>
      </c>
      <c r="BM297" s="41">
        <f t="shared" si="388"/>
        <v>62848.07</v>
      </c>
      <c r="BN297" s="41">
        <f t="shared" si="388"/>
        <v>1021328.54</v>
      </c>
      <c r="BO297" s="41">
        <f t="shared" si="388"/>
        <v>367313.45</v>
      </c>
      <c r="BP297" s="41">
        <f t="shared" ref="BP297:EA297" si="389">BP42</f>
        <v>219706.93</v>
      </c>
      <c r="BQ297" s="41">
        <f t="shared" si="389"/>
        <v>1445522.58</v>
      </c>
      <c r="BR297" s="41">
        <f t="shared" si="389"/>
        <v>288710.55</v>
      </c>
      <c r="BS297" s="41">
        <f t="shared" si="389"/>
        <v>170053.99</v>
      </c>
      <c r="BT297" s="41">
        <f t="shared" si="389"/>
        <v>121942.24</v>
      </c>
      <c r="BU297" s="41">
        <f t="shared" si="389"/>
        <v>130981.35</v>
      </c>
      <c r="BV297" s="41">
        <f t="shared" si="389"/>
        <v>616053.74</v>
      </c>
      <c r="BW297" s="41">
        <f t="shared" si="389"/>
        <v>625090.13</v>
      </c>
      <c r="BX297" s="41">
        <f t="shared" si="389"/>
        <v>51442.85</v>
      </c>
      <c r="BY297" s="41">
        <f t="shared" si="389"/>
        <v>266161.06</v>
      </c>
      <c r="BZ297" s="41">
        <f t="shared" si="389"/>
        <v>104370.08</v>
      </c>
      <c r="CA297" s="41">
        <f t="shared" si="389"/>
        <v>311327.27</v>
      </c>
      <c r="CB297" s="41">
        <f t="shared" si="389"/>
        <v>21298037.16</v>
      </c>
      <c r="CC297" s="41">
        <f t="shared" si="389"/>
        <v>82710.69</v>
      </c>
      <c r="CD297" s="41">
        <f t="shared" si="389"/>
        <v>32048.17</v>
      </c>
      <c r="CE297" s="41">
        <f t="shared" si="389"/>
        <v>73806.080000000002</v>
      </c>
      <c r="CF297" s="41">
        <f t="shared" si="389"/>
        <v>85042.54</v>
      </c>
      <c r="CG297" s="41">
        <f t="shared" si="389"/>
        <v>66951.28</v>
      </c>
      <c r="CH297" s="41">
        <f t="shared" si="389"/>
        <v>45475.58</v>
      </c>
      <c r="CI297" s="41">
        <f t="shared" si="389"/>
        <v>1207107.1000000001</v>
      </c>
      <c r="CJ297" s="41">
        <f t="shared" si="389"/>
        <v>306581.69</v>
      </c>
      <c r="CK297" s="41">
        <f t="shared" si="389"/>
        <v>1171496.71</v>
      </c>
      <c r="CL297" s="41">
        <f t="shared" si="389"/>
        <v>199502.64</v>
      </c>
      <c r="CM297" s="41">
        <f t="shared" si="389"/>
        <v>63754.71</v>
      </c>
      <c r="CN297" s="41">
        <f t="shared" si="389"/>
        <v>8137164.4100000001</v>
      </c>
      <c r="CO297" s="41">
        <f t="shared" si="389"/>
        <v>3367086.44</v>
      </c>
      <c r="CP297" s="41">
        <f t="shared" si="389"/>
        <v>679618.61</v>
      </c>
      <c r="CQ297" s="41">
        <f t="shared" si="389"/>
        <v>222208.48</v>
      </c>
      <c r="CR297" s="41">
        <f t="shared" si="389"/>
        <v>53615.71</v>
      </c>
      <c r="CS297" s="41">
        <f t="shared" si="389"/>
        <v>211157.02</v>
      </c>
      <c r="CT297" s="41">
        <f t="shared" si="389"/>
        <v>63538.2</v>
      </c>
      <c r="CU297" s="41">
        <f t="shared" si="389"/>
        <v>37468.71</v>
      </c>
      <c r="CV297" s="41">
        <f t="shared" si="389"/>
        <v>27996.89</v>
      </c>
      <c r="CW297" s="41">
        <f t="shared" si="389"/>
        <v>108872.25</v>
      </c>
      <c r="CX297" s="41">
        <f t="shared" si="389"/>
        <v>200171.48</v>
      </c>
      <c r="CY297" s="41">
        <f t="shared" si="389"/>
        <v>23486.66</v>
      </c>
      <c r="CZ297" s="41">
        <f t="shared" si="389"/>
        <v>607082.21</v>
      </c>
      <c r="DA297" s="41">
        <f t="shared" si="389"/>
        <v>118531.68</v>
      </c>
      <c r="DB297" s="41">
        <f t="shared" si="389"/>
        <v>71076.62</v>
      </c>
      <c r="DC297" s="41">
        <f t="shared" si="389"/>
        <v>123038.32</v>
      </c>
      <c r="DD297" s="41">
        <f t="shared" si="389"/>
        <v>83682.77</v>
      </c>
      <c r="DE297" s="41">
        <f t="shared" si="389"/>
        <v>268540.53999999998</v>
      </c>
      <c r="DF297" s="41">
        <f t="shared" si="389"/>
        <v>5556223.6500000004</v>
      </c>
      <c r="DG297" s="41">
        <f t="shared" si="389"/>
        <v>99245.75</v>
      </c>
      <c r="DH297" s="41">
        <f t="shared" si="389"/>
        <v>851515.86</v>
      </c>
      <c r="DI297" s="41">
        <f t="shared" si="389"/>
        <v>996844.23</v>
      </c>
      <c r="DJ297" s="41">
        <f t="shared" si="389"/>
        <v>116185.92</v>
      </c>
      <c r="DK297" s="41">
        <f t="shared" si="389"/>
        <v>54231.97</v>
      </c>
      <c r="DL297" s="41">
        <f t="shared" si="389"/>
        <v>1628999.85</v>
      </c>
      <c r="DM297" s="41">
        <f t="shared" si="389"/>
        <v>112614.3</v>
      </c>
      <c r="DN297" s="41">
        <f t="shared" si="389"/>
        <v>703230.4</v>
      </c>
      <c r="DO297" s="41">
        <f t="shared" si="389"/>
        <v>698246.92</v>
      </c>
      <c r="DP297" s="41">
        <f t="shared" si="389"/>
        <v>45382.080000000002</v>
      </c>
      <c r="DQ297" s="41">
        <f t="shared" si="389"/>
        <v>326157.8</v>
      </c>
      <c r="DR297" s="41">
        <f t="shared" si="389"/>
        <v>382970.76</v>
      </c>
      <c r="DS297" s="41">
        <f t="shared" si="389"/>
        <v>210268.5</v>
      </c>
      <c r="DT297" s="41">
        <f t="shared" si="389"/>
        <v>46833.73</v>
      </c>
      <c r="DU297" s="41">
        <f t="shared" si="389"/>
        <v>115167.96</v>
      </c>
      <c r="DV297" s="41">
        <f t="shared" si="389"/>
        <v>43598.38</v>
      </c>
      <c r="DW297" s="41">
        <f t="shared" si="389"/>
        <v>90499.44</v>
      </c>
      <c r="DX297" s="41">
        <f t="shared" si="389"/>
        <v>96808.48</v>
      </c>
      <c r="DY297" s="41">
        <f t="shared" si="389"/>
        <v>134231.09</v>
      </c>
      <c r="DZ297" s="41">
        <f t="shared" si="389"/>
        <v>284340.49</v>
      </c>
      <c r="EA297" s="41">
        <f t="shared" si="389"/>
        <v>686100.06</v>
      </c>
      <c r="EB297" s="41">
        <f t="shared" ref="EB297:FX297" si="390">EB42</f>
        <v>222698.53</v>
      </c>
      <c r="EC297" s="41">
        <f t="shared" si="390"/>
        <v>92893.94</v>
      </c>
      <c r="ED297" s="41">
        <f t="shared" si="390"/>
        <v>473206.83</v>
      </c>
      <c r="EE297" s="41">
        <f t="shared" si="390"/>
        <v>67926.2</v>
      </c>
      <c r="EF297" s="41">
        <f t="shared" si="390"/>
        <v>244865.15</v>
      </c>
      <c r="EG297" s="41">
        <f t="shared" si="390"/>
        <v>93624.89</v>
      </c>
      <c r="EH297" s="41">
        <f t="shared" si="390"/>
        <v>47923.02</v>
      </c>
      <c r="EI297" s="41">
        <f t="shared" si="390"/>
        <v>2240304.23</v>
      </c>
      <c r="EJ297" s="41">
        <f t="shared" si="390"/>
        <v>1931725.44</v>
      </c>
      <c r="EK297" s="41">
        <f t="shared" si="390"/>
        <v>110324.23</v>
      </c>
      <c r="EL297" s="41">
        <f t="shared" si="390"/>
        <v>77914.12</v>
      </c>
      <c r="EM297" s="41">
        <f t="shared" si="390"/>
        <v>183829.1</v>
      </c>
      <c r="EN297" s="41">
        <f t="shared" si="390"/>
        <v>197967.15</v>
      </c>
      <c r="EO297" s="41">
        <f t="shared" si="390"/>
        <v>146144.85999999999</v>
      </c>
      <c r="EP297" s="41">
        <f t="shared" si="390"/>
        <v>140287.9</v>
      </c>
      <c r="EQ297" s="41">
        <f t="shared" si="390"/>
        <v>711025.07</v>
      </c>
      <c r="ER297" s="41">
        <f t="shared" si="390"/>
        <v>115241.99</v>
      </c>
      <c r="ES297" s="41">
        <f t="shared" si="390"/>
        <v>82745.37</v>
      </c>
      <c r="ET297" s="41">
        <f t="shared" si="390"/>
        <v>93387.04</v>
      </c>
      <c r="EU297" s="41">
        <f t="shared" si="390"/>
        <v>95399.13</v>
      </c>
      <c r="EV297" s="41">
        <f t="shared" si="390"/>
        <v>38420.449999999997</v>
      </c>
      <c r="EW297" s="41">
        <f t="shared" si="390"/>
        <v>227449.09</v>
      </c>
      <c r="EX297" s="41">
        <f t="shared" si="390"/>
        <v>11080.71</v>
      </c>
      <c r="EY297" s="41">
        <f t="shared" si="390"/>
        <v>108516.94</v>
      </c>
      <c r="EZ297" s="41">
        <f t="shared" si="390"/>
        <v>88314.71</v>
      </c>
      <c r="FA297" s="41">
        <f t="shared" si="390"/>
        <v>1445586.03</v>
      </c>
      <c r="FB297" s="41">
        <f t="shared" si="390"/>
        <v>400106.4</v>
      </c>
      <c r="FC297" s="41">
        <f t="shared" si="390"/>
        <v>725691.7</v>
      </c>
      <c r="FD297" s="41">
        <f t="shared" si="390"/>
        <v>115513.62</v>
      </c>
      <c r="FE297" s="41">
        <f t="shared" si="390"/>
        <v>58247.33</v>
      </c>
      <c r="FF297" s="41">
        <f t="shared" si="390"/>
        <v>58247.040000000001</v>
      </c>
      <c r="FG297" s="41">
        <f t="shared" si="390"/>
        <v>38311.61</v>
      </c>
      <c r="FH297" s="41">
        <f t="shared" si="390"/>
        <v>110135.7</v>
      </c>
      <c r="FI297" s="41">
        <f t="shared" si="390"/>
        <v>474352.1</v>
      </c>
      <c r="FJ297" s="41">
        <f t="shared" si="390"/>
        <v>544936.4</v>
      </c>
      <c r="FK297" s="41">
        <f t="shared" si="390"/>
        <v>855650.95</v>
      </c>
      <c r="FL297" s="41">
        <f t="shared" si="390"/>
        <v>1700500.7</v>
      </c>
      <c r="FM297" s="41">
        <f t="shared" si="390"/>
        <v>634924.62</v>
      </c>
      <c r="FN297" s="41">
        <f t="shared" si="390"/>
        <v>3253781.91</v>
      </c>
      <c r="FO297" s="41">
        <f t="shared" si="390"/>
        <v>623515.94999999995</v>
      </c>
      <c r="FP297" s="41">
        <f t="shared" si="390"/>
        <v>898812.82</v>
      </c>
      <c r="FQ297" s="41">
        <f t="shared" si="390"/>
        <v>222114.37</v>
      </c>
      <c r="FR297" s="41">
        <f t="shared" si="390"/>
        <v>79321.429999999993</v>
      </c>
      <c r="FS297" s="41">
        <f t="shared" si="390"/>
        <v>123911.69</v>
      </c>
      <c r="FT297" s="41">
        <f t="shared" si="390"/>
        <v>92566.13</v>
      </c>
      <c r="FU297" s="41">
        <f t="shared" si="390"/>
        <v>227528.36</v>
      </c>
      <c r="FV297" s="41">
        <f t="shared" si="390"/>
        <v>141310.32</v>
      </c>
      <c r="FW297" s="41">
        <f t="shared" si="390"/>
        <v>44463.16</v>
      </c>
      <c r="FX297" s="41">
        <f t="shared" si="390"/>
        <v>43801.72</v>
      </c>
      <c r="FY297" s="41">
        <f t="shared" si="387"/>
        <v>0</v>
      </c>
      <c r="FZ297" s="55">
        <f>SUM(C297:FY297)</f>
        <v>201141855.35999992</v>
      </c>
      <c r="GC297" s="41"/>
      <c r="GD297" s="41"/>
      <c r="GE297" s="122"/>
    </row>
    <row r="298" spans="1:187" x14ac:dyDescent="0.2">
      <c r="A298" s="8" t="s">
        <v>866</v>
      </c>
      <c r="B298" s="13" t="s">
        <v>867</v>
      </c>
      <c r="C298" s="41">
        <f t="shared" ref="C298:BN298" si="391">C284+C293</f>
        <v>52342587.810000002</v>
      </c>
      <c r="D298" s="41">
        <f t="shared" si="391"/>
        <v>226664285.78779998</v>
      </c>
      <c r="E298" s="41">
        <f t="shared" si="391"/>
        <v>37263830.690000005</v>
      </c>
      <c r="F298" s="41">
        <f t="shared" si="391"/>
        <v>106956820.46000001</v>
      </c>
      <c r="G298" s="41">
        <f t="shared" si="391"/>
        <v>3943948.63</v>
      </c>
      <c r="H298" s="41">
        <f t="shared" si="391"/>
        <v>5913954.1100000003</v>
      </c>
      <c r="I298" s="41">
        <f t="shared" si="391"/>
        <v>55736554.089999996</v>
      </c>
      <c r="J298" s="41">
        <f t="shared" si="391"/>
        <v>16011550.359999999</v>
      </c>
      <c r="K298" s="41">
        <f t="shared" si="391"/>
        <v>2037970.95</v>
      </c>
      <c r="L298" s="41">
        <f t="shared" si="391"/>
        <v>8366179.0999999996</v>
      </c>
      <c r="M298" s="41">
        <f t="shared" si="391"/>
        <v>8173588.0499999998</v>
      </c>
      <c r="N298" s="41">
        <f t="shared" si="391"/>
        <v>319372769.48000002</v>
      </c>
      <c r="O298" s="41">
        <f t="shared" si="391"/>
        <v>67661247.180000007</v>
      </c>
      <c r="P298" s="41">
        <f t="shared" si="391"/>
        <v>1754410.57</v>
      </c>
      <c r="Q298" s="41">
        <f t="shared" si="391"/>
        <v>269368947.13999999</v>
      </c>
      <c r="R298" s="41">
        <f t="shared" si="391"/>
        <v>15780051.32</v>
      </c>
      <c r="S298" s="41">
        <f t="shared" si="391"/>
        <v>7447919.9400000004</v>
      </c>
      <c r="T298" s="41">
        <f t="shared" si="391"/>
        <v>1562911.39</v>
      </c>
      <c r="U298" s="41">
        <f t="shared" si="391"/>
        <v>554040.93000000005</v>
      </c>
      <c r="V298" s="41">
        <f t="shared" si="391"/>
        <v>2315048.4900000002</v>
      </c>
      <c r="W298" s="41">
        <f t="shared" si="391"/>
        <v>1117660.6200000001</v>
      </c>
      <c r="X298" s="41">
        <f t="shared" si="391"/>
        <v>677308.33</v>
      </c>
      <c r="Y298" s="41">
        <f t="shared" si="391"/>
        <v>18564356.359999999</v>
      </c>
      <c r="Z298" s="41">
        <f t="shared" si="391"/>
        <v>2375497.5299999998</v>
      </c>
      <c r="AA298" s="41">
        <f t="shared" si="391"/>
        <v>149875967.97</v>
      </c>
      <c r="AB298" s="41">
        <f t="shared" si="391"/>
        <v>60757880.159999996</v>
      </c>
      <c r="AC298" s="41">
        <f t="shared" si="391"/>
        <v>4836149.62</v>
      </c>
      <c r="AD298" s="41">
        <f t="shared" si="391"/>
        <v>6303271.7999999998</v>
      </c>
      <c r="AE298" s="41">
        <f t="shared" si="391"/>
        <v>1282086.1100000001</v>
      </c>
      <c r="AF298" s="41">
        <f t="shared" si="391"/>
        <v>1914374.73</v>
      </c>
      <c r="AG298" s="41">
        <f t="shared" si="391"/>
        <v>1975455.26</v>
      </c>
      <c r="AH298" s="41">
        <f t="shared" si="391"/>
        <v>8574692.1999999993</v>
      </c>
      <c r="AI298" s="41">
        <f t="shared" si="391"/>
        <v>3411973.91</v>
      </c>
      <c r="AJ298" s="41">
        <f t="shared" si="391"/>
        <v>1949014.53</v>
      </c>
      <c r="AK298" s="41">
        <f t="shared" si="391"/>
        <v>1963167.15</v>
      </c>
      <c r="AL298" s="41">
        <f t="shared" si="391"/>
        <v>1298970.1100000001</v>
      </c>
      <c r="AM298" s="41">
        <f t="shared" si="391"/>
        <v>3437482.26</v>
      </c>
      <c r="AN298" s="41">
        <f t="shared" si="391"/>
        <v>1158285.7</v>
      </c>
      <c r="AO298" s="41">
        <f t="shared" si="391"/>
        <v>29726367.050000001</v>
      </c>
      <c r="AP298" s="41">
        <f t="shared" si="391"/>
        <v>239304984.19999999</v>
      </c>
      <c r="AQ298" s="41">
        <f t="shared" si="391"/>
        <v>1019262.51</v>
      </c>
      <c r="AR298" s="41">
        <f t="shared" si="391"/>
        <v>335511055.63999999</v>
      </c>
      <c r="AS298" s="41">
        <f t="shared" si="391"/>
        <v>20207870.27</v>
      </c>
      <c r="AT298" s="41">
        <f t="shared" si="391"/>
        <v>11674342.43</v>
      </c>
      <c r="AU298" s="41">
        <f t="shared" si="391"/>
        <v>2203109.9500000002</v>
      </c>
      <c r="AV298" s="41">
        <f t="shared" si="391"/>
        <v>3051778.15</v>
      </c>
      <c r="AW298" s="41">
        <f t="shared" si="391"/>
        <v>2478215.36</v>
      </c>
      <c r="AX298" s="41">
        <f t="shared" si="391"/>
        <v>554485.99</v>
      </c>
      <c r="AY298" s="41">
        <f t="shared" si="391"/>
        <v>3132929.74</v>
      </c>
      <c r="AZ298" s="41">
        <f t="shared" si="391"/>
        <v>91143962.549999997</v>
      </c>
      <c r="BA298" s="41">
        <f t="shared" si="391"/>
        <v>64886854.460000001</v>
      </c>
      <c r="BB298" s="41">
        <f t="shared" si="391"/>
        <v>63254963.25</v>
      </c>
      <c r="BC298" s="41">
        <f t="shared" si="391"/>
        <v>153861900.6688</v>
      </c>
      <c r="BD298" s="41">
        <f t="shared" si="391"/>
        <v>29177817.699999999</v>
      </c>
      <c r="BE298" s="41">
        <f t="shared" si="391"/>
        <v>9049816.6099999994</v>
      </c>
      <c r="BF298" s="41">
        <f t="shared" si="391"/>
        <v>151319234.75</v>
      </c>
      <c r="BG298" s="41">
        <f t="shared" si="391"/>
        <v>8582881.5</v>
      </c>
      <c r="BH298" s="41">
        <f t="shared" si="391"/>
        <v>4619890.05</v>
      </c>
      <c r="BI298" s="41">
        <f t="shared" si="391"/>
        <v>2820356.74</v>
      </c>
      <c r="BJ298" s="41">
        <f t="shared" si="391"/>
        <v>37510218.710000001</v>
      </c>
      <c r="BK298" s="41">
        <f t="shared" si="391"/>
        <v>181814529.91999999</v>
      </c>
      <c r="BL298" s="41">
        <f t="shared" si="391"/>
        <v>2684585.6</v>
      </c>
      <c r="BM298" s="41">
        <f t="shared" si="391"/>
        <v>2722542.53</v>
      </c>
      <c r="BN298" s="41">
        <f t="shared" si="391"/>
        <v>22597920.370000001</v>
      </c>
      <c r="BO298" s="41">
        <f t="shared" ref="BO298:DZ298" si="392">BO284+BO293</f>
        <v>8824387.5199999996</v>
      </c>
      <c r="BP298" s="41">
        <f t="shared" si="392"/>
        <v>1360881.94</v>
      </c>
      <c r="BQ298" s="41">
        <f t="shared" si="392"/>
        <v>22880633.385200001</v>
      </c>
      <c r="BR298" s="41">
        <f t="shared" si="392"/>
        <v>35558723.719999999</v>
      </c>
      <c r="BS298" s="41">
        <f t="shared" si="392"/>
        <v>9796917.5600000005</v>
      </c>
      <c r="BT298" s="41">
        <f t="shared" si="392"/>
        <v>2863171.81</v>
      </c>
      <c r="BU298" s="41">
        <f t="shared" si="392"/>
        <v>2691064.07</v>
      </c>
      <c r="BV298" s="41">
        <f t="shared" si="392"/>
        <v>2656316.4700000002</v>
      </c>
      <c r="BW298" s="41">
        <f t="shared" si="392"/>
        <v>6454186.2699999996</v>
      </c>
      <c r="BX298" s="41">
        <f t="shared" si="392"/>
        <v>579602.9</v>
      </c>
      <c r="BY298" s="41">
        <f t="shared" si="392"/>
        <v>2488013.12</v>
      </c>
      <c r="BZ298" s="41">
        <f t="shared" si="392"/>
        <v>1784869.2</v>
      </c>
      <c r="CA298" s="41">
        <f t="shared" si="392"/>
        <v>0</v>
      </c>
      <c r="CB298" s="41">
        <f t="shared" si="392"/>
        <v>380180536.65279996</v>
      </c>
      <c r="CC298" s="41">
        <f t="shared" si="392"/>
        <v>1851812.08</v>
      </c>
      <c r="CD298" s="41">
        <f t="shared" si="392"/>
        <v>563710.52</v>
      </c>
      <c r="CE298" s="41">
        <f t="shared" si="392"/>
        <v>1291668.93</v>
      </c>
      <c r="CF298" s="41">
        <f t="shared" si="392"/>
        <v>1003251.99</v>
      </c>
      <c r="CG298" s="41">
        <f t="shared" si="392"/>
        <v>2021751.33</v>
      </c>
      <c r="CH298" s="41">
        <f t="shared" si="392"/>
        <v>1332106.53</v>
      </c>
      <c r="CI298" s="41">
        <f t="shared" si="392"/>
        <v>2688768.35</v>
      </c>
      <c r="CJ298" s="41">
        <f t="shared" si="392"/>
        <v>3172183.63</v>
      </c>
      <c r="CK298" s="41">
        <f t="shared" si="392"/>
        <v>34930190.134999998</v>
      </c>
      <c r="CL298" s="41">
        <f t="shared" si="392"/>
        <v>10260606.51</v>
      </c>
      <c r="CM298" s="41">
        <f t="shared" si="392"/>
        <v>7474193.0999999996</v>
      </c>
      <c r="CN298" s="41">
        <f t="shared" si="392"/>
        <v>132095853.26840001</v>
      </c>
      <c r="CO298" s="41">
        <f t="shared" si="392"/>
        <v>68119962.469999999</v>
      </c>
      <c r="CP298" s="41">
        <f t="shared" si="392"/>
        <v>0</v>
      </c>
      <c r="CQ298" s="41">
        <f t="shared" si="392"/>
        <v>7304819.0599999996</v>
      </c>
      <c r="CR298" s="41">
        <f t="shared" si="392"/>
        <v>2424496.83</v>
      </c>
      <c r="CS298" s="41">
        <f t="shared" si="392"/>
        <v>2486153.37</v>
      </c>
      <c r="CT298" s="41">
        <f t="shared" si="392"/>
        <v>1432092.25</v>
      </c>
      <c r="CU298" s="41">
        <f t="shared" si="392"/>
        <v>3244188.62</v>
      </c>
      <c r="CV298" s="41">
        <f t="shared" si="392"/>
        <v>594445.78</v>
      </c>
      <c r="CW298" s="41">
        <f t="shared" si="392"/>
        <v>1313241.19</v>
      </c>
      <c r="CX298" s="41">
        <f t="shared" si="392"/>
        <v>2773588.91</v>
      </c>
      <c r="CY298" s="41">
        <f t="shared" si="392"/>
        <v>666031.38</v>
      </c>
      <c r="CZ298" s="41">
        <f t="shared" si="392"/>
        <v>11619603.35</v>
      </c>
      <c r="DA298" s="41">
        <f t="shared" si="392"/>
        <v>1432235.53</v>
      </c>
      <c r="DB298" s="41">
        <f t="shared" si="392"/>
        <v>2708004.85</v>
      </c>
      <c r="DC298" s="41">
        <f t="shared" si="392"/>
        <v>1070713.57</v>
      </c>
      <c r="DD298" s="41">
        <f t="shared" si="392"/>
        <v>1133739.75</v>
      </c>
      <c r="DE298" s="41">
        <f t="shared" si="392"/>
        <v>1208573.18</v>
      </c>
      <c r="DF298" s="41">
        <f t="shared" si="392"/>
        <v>121175326.5288</v>
      </c>
      <c r="DG298" s="41">
        <f t="shared" si="392"/>
        <v>473813.1</v>
      </c>
      <c r="DH298" s="41">
        <f t="shared" si="392"/>
        <v>7940431.5199999996</v>
      </c>
      <c r="DI298" s="41">
        <f t="shared" si="392"/>
        <v>10663164.220000001</v>
      </c>
      <c r="DJ298" s="41">
        <f t="shared" si="392"/>
        <v>4909686.7300000004</v>
      </c>
      <c r="DK298" s="41">
        <f t="shared" si="392"/>
        <v>3724777.31</v>
      </c>
      <c r="DL298" s="41">
        <f t="shared" si="392"/>
        <v>36352825.469999999</v>
      </c>
      <c r="DM298" s="41">
        <f t="shared" si="392"/>
        <v>2622823</v>
      </c>
      <c r="DN298" s="41">
        <f t="shared" si="392"/>
        <v>5485339.9500000002</v>
      </c>
      <c r="DO298" s="41">
        <f t="shared" si="392"/>
        <v>20154738.079999998</v>
      </c>
      <c r="DP298" s="41">
        <f t="shared" si="392"/>
        <v>2229126.96</v>
      </c>
      <c r="DQ298" s="41">
        <f t="shared" si="392"/>
        <v>127037.8</v>
      </c>
      <c r="DR298" s="41">
        <f t="shared" si="392"/>
        <v>11098869.24</v>
      </c>
      <c r="DS298" s="41">
        <f t="shared" si="392"/>
        <v>6331471.71</v>
      </c>
      <c r="DT298" s="41">
        <f t="shared" si="392"/>
        <v>2232178.98</v>
      </c>
      <c r="DU298" s="41">
        <f t="shared" si="392"/>
        <v>3139207.65</v>
      </c>
      <c r="DV298" s="41">
        <f t="shared" si="392"/>
        <v>2601471.63</v>
      </c>
      <c r="DW298" s="41">
        <f t="shared" si="392"/>
        <v>3238051.93</v>
      </c>
      <c r="DX298" s="41">
        <f t="shared" si="392"/>
        <v>1446277.78</v>
      </c>
      <c r="DY298" s="41">
        <f t="shared" si="392"/>
        <v>2387586.39</v>
      </c>
      <c r="DZ298" s="41">
        <f t="shared" si="392"/>
        <v>5066991.79</v>
      </c>
      <c r="EA298" s="41">
        <f t="shared" ref="EA298:FX298" si="393">EA284+EA293</f>
        <v>1542522.66</v>
      </c>
      <c r="EB298" s="41">
        <f t="shared" si="393"/>
        <v>3182601.09</v>
      </c>
      <c r="EC298" s="41">
        <f t="shared" si="393"/>
        <v>2348528.61</v>
      </c>
      <c r="ED298" s="41">
        <f t="shared" si="393"/>
        <v>3849995.32</v>
      </c>
      <c r="EE298" s="41">
        <f t="shared" si="393"/>
        <v>2123798.15</v>
      </c>
      <c r="EF298" s="41">
        <f t="shared" si="393"/>
        <v>11252367.539999999</v>
      </c>
      <c r="EG298" s="41">
        <f t="shared" si="393"/>
        <v>2388387.09</v>
      </c>
      <c r="EH298" s="41">
        <f t="shared" si="393"/>
        <v>2456595.9</v>
      </c>
      <c r="EI298" s="41">
        <f t="shared" si="393"/>
        <v>111523395.8</v>
      </c>
      <c r="EJ298" s="41">
        <f t="shared" si="393"/>
        <v>60350167.579999998</v>
      </c>
      <c r="EK298" s="41">
        <f t="shared" si="393"/>
        <v>2836192.52</v>
      </c>
      <c r="EL298" s="41">
        <f t="shared" si="393"/>
        <v>3702197.15</v>
      </c>
      <c r="EM298" s="41">
        <f t="shared" si="393"/>
        <v>2582801.5499999998</v>
      </c>
      <c r="EN298" s="41">
        <f t="shared" si="393"/>
        <v>7979480.2699999996</v>
      </c>
      <c r="EO298" s="41">
        <f t="shared" si="393"/>
        <v>2501805.79</v>
      </c>
      <c r="EP298" s="41">
        <f t="shared" si="393"/>
        <v>1569463.77</v>
      </c>
      <c r="EQ298" s="41">
        <f t="shared" si="393"/>
        <v>12714459.16</v>
      </c>
      <c r="ER298" s="41">
        <f t="shared" si="393"/>
        <v>1791133.94</v>
      </c>
      <c r="ES298" s="41">
        <f t="shared" si="393"/>
        <v>1670129.65</v>
      </c>
      <c r="ET298" s="41">
        <f t="shared" si="393"/>
        <v>2649524.64</v>
      </c>
      <c r="EU298" s="41">
        <f t="shared" si="393"/>
        <v>5131431.7</v>
      </c>
      <c r="EV298" s="41">
        <f t="shared" si="393"/>
        <v>886814.97</v>
      </c>
      <c r="EW298" s="41">
        <f t="shared" si="393"/>
        <v>5063581.79</v>
      </c>
      <c r="EX298" s="41">
        <f t="shared" si="393"/>
        <v>2844438.89</v>
      </c>
      <c r="EY298" s="41">
        <f t="shared" si="393"/>
        <v>5815888.1799999997</v>
      </c>
      <c r="EZ298" s="41">
        <f t="shared" si="393"/>
        <v>1519457.58</v>
      </c>
      <c r="FA298" s="41">
        <f t="shared" si="393"/>
        <v>5614458.9199999999</v>
      </c>
      <c r="FB298" s="41">
        <f t="shared" si="393"/>
        <v>0</v>
      </c>
      <c r="FC298" s="41">
        <f t="shared" si="393"/>
        <v>11345435.130000001</v>
      </c>
      <c r="FD298" s="41">
        <f t="shared" si="393"/>
        <v>2825330.86</v>
      </c>
      <c r="FE298" s="41">
        <f t="shared" si="393"/>
        <v>1199948.3400000001</v>
      </c>
      <c r="FF298" s="41">
        <f t="shared" si="393"/>
        <v>2365296.46</v>
      </c>
      <c r="FG298" s="41">
        <f t="shared" si="393"/>
        <v>1650268.32</v>
      </c>
      <c r="FH298" s="41">
        <f t="shared" si="393"/>
        <v>566671.99</v>
      </c>
      <c r="FI298" s="41">
        <f t="shared" si="393"/>
        <v>6948061.6399999997</v>
      </c>
      <c r="FJ298" s="41">
        <f t="shared" si="393"/>
        <v>3259472.57</v>
      </c>
      <c r="FK298" s="41">
        <f t="shared" si="393"/>
        <v>4651859.8</v>
      </c>
      <c r="FL298" s="41">
        <f t="shared" si="393"/>
        <v>17562688.23</v>
      </c>
      <c r="FM298" s="41">
        <f t="shared" si="393"/>
        <v>19016205.739999998</v>
      </c>
      <c r="FN298" s="41">
        <f t="shared" si="393"/>
        <v>125223009.31999999</v>
      </c>
      <c r="FO298" s="41">
        <f t="shared" si="393"/>
        <v>0</v>
      </c>
      <c r="FP298" s="41">
        <f t="shared" si="393"/>
        <v>0</v>
      </c>
      <c r="FQ298" s="41">
        <f t="shared" si="393"/>
        <v>4829712.59</v>
      </c>
      <c r="FR298" s="41">
        <f t="shared" si="393"/>
        <v>1184023.3</v>
      </c>
      <c r="FS298" s="41">
        <f t="shared" si="393"/>
        <v>0</v>
      </c>
      <c r="FT298" s="41">
        <f t="shared" si="393"/>
        <v>0</v>
      </c>
      <c r="FU298" s="41">
        <f t="shared" si="393"/>
        <v>5787340.9500000002</v>
      </c>
      <c r="FV298" s="41">
        <f t="shared" si="393"/>
        <v>4918936.3099999996</v>
      </c>
      <c r="FW298" s="41">
        <f t="shared" si="393"/>
        <v>2314303.04</v>
      </c>
      <c r="FX298" s="41">
        <f t="shared" si="393"/>
        <v>737771.9</v>
      </c>
      <c r="FY298" s="41">
        <f>FY284-FY293</f>
        <v>149171688.66319999</v>
      </c>
      <c r="FZ298" s="55">
        <f>SUM(C298:FY298)</f>
        <v>4628802221.7399988</v>
      </c>
      <c r="GC298" s="41"/>
      <c r="GD298" s="41"/>
      <c r="GE298" s="13"/>
    </row>
    <row r="299" spans="1:187" x14ac:dyDescent="0.2">
      <c r="A299" s="6"/>
      <c r="B299" s="13" t="s">
        <v>868</v>
      </c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  <c r="CH299" s="41"/>
      <c r="CI299" s="41"/>
      <c r="CJ299" s="41"/>
      <c r="CK299" s="41"/>
      <c r="CL299" s="41"/>
      <c r="CM299" s="41"/>
      <c r="CN299" s="41"/>
      <c r="CO299" s="41"/>
      <c r="CP299" s="41"/>
      <c r="CQ299" s="41"/>
      <c r="CR299" s="41"/>
      <c r="CS299" s="41"/>
      <c r="CT299" s="41"/>
      <c r="CU299" s="41"/>
      <c r="CV299" s="41"/>
      <c r="CW299" s="41"/>
      <c r="CX299" s="41"/>
      <c r="CY299" s="41"/>
      <c r="CZ299" s="41"/>
      <c r="DA299" s="41"/>
      <c r="DB299" s="41"/>
      <c r="DC299" s="41"/>
      <c r="DD299" s="41"/>
      <c r="DE299" s="41"/>
      <c r="DF299" s="41"/>
      <c r="DG299" s="41"/>
      <c r="DH299" s="41"/>
      <c r="DI299" s="41"/>
      <c r="DJ299" s="41"/>
      <c r="DK299" s="41"/>
      <c r="DL299" s="41"/>
      <c r="DM299" s="41"/>
      <c r="DN299" s="41"/>
      <c r="DO299" s="41"/>
      <c r="DP299" s="41"/>
      <c r="DQ299" s="41"/>
      <c r="DR299" s="41"/>
      <c r="DS299" s="41"/>
      <c r="DT299" s="41"/>
      <c r="DU299" s="41"/>
      <c r="DV299" s="41"/>
      <c r="DW299" s="41"/>
      <c r="DX299" s="41"/>
      <c r="DY299" s="41"/>
      <c r="DZ299" s="41"/>
      <c r="EA299" s="41"/>
      <c r="EB299" s="41"/>
      <c r="EC299" s="41"/>
      <c r="ED299" s="41"/>
      <c r="EE299" s="41"/>
      <c r="EF299" s="41"/>
      <c r="EG299" s="41"/>
      <c r="EH299" s="41"/>
      <c r="EI299" s="41"/>
      <c r="EJ299" s="41"/>
      <c r="EK299" s="41"/>
      <c r="EL299" s="41"/>
      <c r="EM299" s="41"/>
      <c r="EN299" s="41"/>
      <c r="EO299" s="41"/>
      <c r="EP299" s="41"/>
      <c r="EQ299" s="41"/>
      <c r="ER299" s="41"/>
      <c r="ES299" s="41"/>
      <c r="ET299" s="41"/>
      <c r="EU299" s="41"/>
      <c r="EV299" s="41"/>
      <c r="EW299" s="41"/>
      <c r="EX299" s="41"/>
      <c r="EY299" s="41"/>
      <c r="EZ299" s="41"/>
      <c r="FA299" s="41"/>
      <c r="FB299" s="41"/>
      <c r="FC299" s="41"/>
      <c r="FD299" s="41"/>
      <c r="FE299" s="41"/>
      <c r="FF299" s="41"/>
      <c r="FG299" s="41"/>
      <c r="FH299" s="41"/>
      <c r="FI299" s="41"/>
      <c r="FJ299" s="41"/>
      <c r="FK299" s="41"/>
      <c r="FL299" s="41"/>
      <c r="FM299" s="41"/>
      <c r="FN299" s="41"/>
      <c r="FO299" s="41"/>
      <c r="FP299" s="41"/>
      <c r="FQ299" s="41"/>
      <c r="FR299" s="41"/>
      <c r="FS299" s="41"/>
      <c r="FT299" s="41"/>
      <c r="FU299" s="41"/>
      <c r="FV299" s="41"/>
      <c r="FW299" s="41"/>
      <c r="FX299" s="41"/>
      <c r="FY299" s="41"/>
      <c r="FZ299" s="55"/>
      <c r="GC299" s="41"/>
      <c r="GD299" s="41"/>
      <c r="GE299" s="13"/>
    </row>
    <row r="300" spans="1:187" x14ac:dyDescent="0.2">
      <c r="A300" s="6"/>
      <c r="B300" s="13" t="s">
        <v>848</v>
      </c>
      <c r="C300" s="41">
        <f t="shared" ref="C300:BN300" si="394">-C285</f>
        <v>0</v>
      </c>
      <c r="D300" s="41">
        <f t="shared" si="394"/>
        <v>0</v>
      </c>
      <c r="E300" s="41">
        <f t="shared" si="394"/>
        <v>0</v>
      </c>
      <c r="F300" s="41">
        <f t="shared" si="394"/>
        <v>0</v>
      </c>
      <c r="G300" s="41">
        <f t="shared" si="394"/>
        <v>0</v>
      </c>
      <c r="H300" s="41">
        <f t="shared" si="394"/>
        <v>0</v>
      </c>
      <c r="I300" s="41">
        <f t="shared" si="394"/>
        <v>0</v>
      </c>
      <c r="J300" s="41">
        <f t="shared" si="394"/>
        <v>0</v>
      </c>
      <c r="K300" s="41">
        <f t="shared" si="394"/>
        <v>0</v>
      </c>
      <c r="L300" s="41">
        <f t="shared" si="394"/>
        <v>0</v>
      </c>
      <c r="M300" s="41">
        <f t="shared" si="394"/>
        <v>0</v>
      </c>
      <c r="N300" s="41">
        <f t="shared" si="394"/>
        <v>0</v>
      </c>
      <c r="O300" s="41">
        <f t="shared" si="394"/>
        <v>0</v>
      </c>
      <c r="P300" s="41">
        <f t="shared" si="394"/>
        <v>0</v>
      </c>
      <c r="Q300" s="41">
        <f t="shared" si="394"/>
        <v>0</v>
      </c>
      <c r="R300" s="41">
        <f t="shared" si="394"/>
        <v>0</v>
      </c>
      <c r="S300" s="41">
        <f t="shared" si="394"/>
        <v>0</v>
      </c>
      <c r="T300" s="41">
        <f t="shared" si="394"/>
        <v>0</v>
      </c>
      <c r="U300" s="41">
        <f t="shared" si="394"/>
        <v>0</v>
      </c>
      <c r="V300" s="41">
        <f t="shared" si="394"/>
        <v>0</v>
      </c>
      <c r="W300" s="41">
        <f t="shared" si="394"/>
        <v>0</v>
      </c>
      <c r="X300" s="41">
        <f t="shared" si="394"/>
        <v>0</v>
      </c>
      <c r="Y300" s="41">
        <f t="shared" si="394"/>
        <v>0</v>
      </c>
      <c r="Z300" s="41">
        <f t="shared" si="394"/>
        <v>0</v>
      </c>
      <c r="AA300" s="41">
        <f t="shared" si="394"/>
        <v>0</v>
      </c>
      <c r="AB300" s="41">
        <f t="shared" si="394"/>
        <v>0</v>
      </c>
      <c r="AC300" s="41">
        <f t="shared" si="394"/>
        <v>0</v>
      </c>
      <c r="AD300" s="41">
        <f t="shared" si="394"/>
        <v>0</v>
      </c>
      <c r="AE300" s="41">
        <f t="shared" si="394"/>
        <v>0</v>
      </c>
      <c r="AF300" s="41">
        <f t="shared" si="394"/>
        <v>0</v>
      </c>
      <c r="AG300" s="41">
        <f t="shared" si="394"/>
        <v>0</v>
      </c>
      <c r="AH300" s="41">
        <f t="shared" si="394"/>
        <v>0</v>
      </c>
      <c r="AI300" s="41">
        <f t="shared" si="394"/>
        <v>0</v>
      </c>
      <c r="AJ300" s="41">
        <f t="shared" si="394"/>
        <v>0</v>
      </c>
      <c r="AK300" s="41">
        <f t="shared" si="394"/>
        <v>0</v>
      </c>
      <c r="AL300" s="41">
        <f t="shared" si="394"/>
        <v>0</v>
      </c>
      <c r="AM300" s="41">
        <f t="shared" si="394"/>
        <v>0</v>
      </c>
      <c r="AN300" s="41">
        <f t="shared" si="394"/>
        <v>0</v>
      </c>
      <c r="AO300" s="41">
        <f t="shared" si="394"/>
        <v>0</v>
      </c>
      <c r="AP300" s="41">
        <f t="shared" si="394"/>
        <v>0</v>
      </c>
      <c r="AQ300" s="41">
        <f t="shared" si="394"/>
        <v>0</v>
      </c>
      <c r="AR300" s="41">
        <f t="shared" si="394"/>
        <v>0</v>
      </c>
      <c r="AS300" s="41">
        <f t="shared" si="394"/>
        <v>0</v>
      </c>
      <c r="AT300" s="41">
        <f t="shared" si="394"/>
        <v>0</v>
      </c>
      <c r="AU300" s="41">
        <f t="shared" si="394"/>
        <v>0</v>
      </c>
      <c r="AV300" s="41">
        <f t="shared" si="394"/>
        <v>0</v>
      </c>
      <c r="AW300" s="41">
        <f t="shared" si="394"/>
        <v>0</v>
      </c>
      <c r="AX300" s="41">
        <f t="shared" si="394"/>
        <v>0</v>
      </c>
      <c r="AY300" s="41">
        <f t="shared" si="394"/>
        <v>0</v>
      </c>
      <c r="AZ300" s="41">
        <f t="shared" si="394"/>
        <v>0</v>
      </c>
      <c r="BA300" s="41">
        <f t="shared" si="394"/>
        <v>0</v>
      </c>
      <c r="BB300" s="41">
        <f t="shared" si="394"/>
        <v>0</v>
      </c>
      <c r="BC300" s="41">
        <f t="shared" si="394"/>
        <v>0</v>
      </c>
      <c r="BD300" s="41">
        <f t="shared" si="394"/>
        <v>0</v>
      </c>
      <c r="BE300" s="41">
        <f t="shared" si="394"/>
        <v>0</v>
      </c>
      <c r="BF300" s="41">
        <f t="shared" si="394"/>
        <v>0</v>
      </c>
      <c r="BG300" s="41">
        <f t="shared" si="394"/>
        <v>0</v>
      </c>
      <c r="BH300" s="41">
        <f t="shared" si="394"/>
        <v>0</v>
      </c>
      <c r="BI300" s="41">
        <f t="shared" si="394"/>
        <v>0</v>
      </c>
      <c r="BJ300" s="41">
        <f t="shared" si="394"/>
        <v>0</v>
      </c>
      <c r="BK300" s="41">
        <f t="shared" si="394"/>
        <v>0</v>
      </c>
      <c r="BL300" s="41">
        <f t="shared" si="394"/>
        <v>0</v>
      </c>
      <c r="BM300" s="41">
        <f t="shared" si="394"/>
        <v>0</v>
      </c>
      <c r="BN300" s="41">
        <f t="shared" si="394"/>
        <v>0</v>
      </c>
      <c r="BO300" s="41">
        <f t="shared" ref="BO300:DZ300" si="395">-BO285</f>
        <v>0</v>
      </c>
      <c r="BP300" s="41">
        <f t="shared" si="395"/>
        <v>0</v>
      </c>
      <c r="BQ300" s="41">
        <f t="shared" si="395"/>
        <v>0</v>
      </c>
      <c r="BR300" s="41">
        <f t="shared" si="395"/>
        <v>0</v>
      </c>
      <c r="BS300" s="41">
        <f t="shared" si="395"/>
        <v>0</v>
      </c>
      <c r="BT300" s="41">
        <f t="shared" si="395"/>
        <v>0</v>
      </c>
      <c r="BU300" s="41">
        <f t="shared" si="395"/>
        <v>0</v>
      </c>
      <c r="BV300" s="41">
        <f t="shared" si="395"/>
        <v>0</v>
      </c>
      <c r="BW300" s="41">
        <f t="shared" si="395"/>
        <v>0</v>
      </c>
      <c r="BX300" s="41">
        <f t="shared" si="395"/>
        <v>0</v>
      </c>
      <c r="BY300" s="41">
        <f t="shared" si="395"/>
        <v>0</v>
      </c>
      <c r="BZ300" s="41">
        <f t="shared" si="395"/>
        <v>0</v>
      </c>
      <c r="CA300" s="41">
        <f t="shared" si="395"/>
        <v>-6998.94</v>
      </c>
      <c r="CB300" s="41">
        <f t="shared" si="395"/>
        <v>0</v>
      </c>
      <c r="CC300" s="41">
        <f t="shared" si="395"/>
        <v>0</v>
      </c>
      <c r="CD300" s="41">
        <f t="shared" si="395"/>
        <v>0</v>
      </c>
      <c r="CE300" s="41">
        <f t="shared" si="395"/>
        <v>0</v>
      </c>
      <c r="CF300" s="41">
        <f t="shared" si="395"/>
        <v>0</v>
      </c>
      <c r="CG300" s="41">
        <f t="shared" si="395"/>
        <v>0</v>
      </c>
      <c r="CH300" s="41">
        <f t="shared" si="395"/>
        <v>0</v>
      </c>
      <c r="CI300" s="41">
        <f t="shared" si="395"/>
        <v>0</v>
      </c>
      <c r="CJ300" s="41">
        <f t="shared" si="395"/>
        <v>0</v>
      </c>
      <c r="CK300" s="41">
        <f t="shared" si="395"/>
        <v>0</v>
      </c>
      <c r="CL300" s="41">
        <f t="shared" si="395"/>
        <v>0</v>
      </c>
      <c r="CM300" s="41">
        <f t="shared" si="395"/>
        <v>0</v>
      </c>
      <c r="CN300" s="41">
        <f t="shared" si="395"/>
        <v>0</v>
      </c>
      <c r="CO300" s="41">
        <f t="shared" si="395"/>
        <v>0</v>
      </c>
      <c r="CP300" s="41">
        <f t="shared" si="395"/>
        <v>-25900.18</v>
      </c>
      <c r="CQ300" s="41">
        <f t="shared" si="395"/>
        <v>0</v>
      </c>
      <c r="CR300" s="41">
        <f t="shared" si="395"/>
        <v>0</v>
      </c>
      <c r="CS300" s="41">
        <f t="shared" si="395"/>
        <v>0</v>
      </c>
      <c r="CT300" s="41">
        <f t="shared" si="395"/>
        <v>0</v>
      </c>
      <c r="CU300" s="41">
        <f t="shared" si="395"/>
        <v>0</v>
      </c>
      <c r="CV300" s="41">
        <f t="shared" si="395"/>
        <v>0</v>
      </c>
      <c r="CW300" s="41">
        <f t="shared" si="395"/>
        <v>0</v>
      </c>
      <c r="CX300" s="41">
        <f t="shared" si="395"/>
        <v>0</v>
      </c>
      <c r="CY300" s="41">
        <f t="shared" si="395"/>
        <v>0</v>
      </c>
      <c r="CZ300" s="41">
        <f t="shared" si="395"/>
        <v>0</v>
      </c>
      <c r="DA300" s="41">
        <f t="shared" si="395"/>
        <v>0</v>
      </c>
      <c r="DB300" s="41">
        <f t="shared" si="395"/>
        <v>0</v>
      </c>
      <c r="DC300" s="41">
        <f t="shared" si="395"/>
        <v>0</v>
      </c>
      <c r="DD300" s="41">
        <f t="shared" si="395"/>
        <v>0</v>
      </c>
      <c r="DE300" s="41">
        <f t="shared" si="395"/>
        <v>0</v>
      </c>
      <c r="DF300" s="41">
        <f t="shared" si="395"/>
        <v>0</v>
      </c>
      <c r="DG300" s="41">
        <f t="shared" si="395"/>
        <v>0</v>
      </c>
      <c r="DH300" s="41">
        <f t="shared" si="395"/>
        <v>0</v>
      </c>
      <c r="DI300" s="41">
        <f t="shared" si="395"/>
        <v>0</v>
      </c>
      <c r="DJ300" s="41">
        <f t="shared" si="395"/>
        <v>0</v>
      </c>
      <c r="DK300" s="41">
        <f t="shared" si="395"/>
        <v>0</v>
      </c>
      <c r="DL300" s="41">
        <f t="shared" si="395"/>
        <v>0</v>
      </c>
      <c r="DM300" s="41">
        <f t="shared" si="395"/>
        <v>0</v>
      </c>
      <c r="DN300" s="41">
        <f t="shared" si="395"/>
        <v>0</v>
      </c>
      <c r="DO300" s="41">
        <f t="shared" si="395"/>
        <v>0</v>
      </c>
      <c r="DP300" s="41">
        <f t="shared" si="395"/>
        <v>0</v>
      </c>
      <c r="DQ300" s="41">
        <f t="shared" si="395"/>
        <v>0</v>
      </c>
      <c r="DR300" s="41">
        <f t="shared" si="395"/>
        <v>0</v>
      </c>
      <c r="DS300" s="41">
        <f t="shared" si="395"/>
        <v>0</v>
      </c>
      <c r="DT300" s="41">
        <f t="shared" si="395"/>
        <v>0</v>
      </c>
      <c r="DU300" s="41">
        <f t="shared" si="395"/>
        <v>0</v>
      </c>
      <c r="DV300" s="41">
        <f t="shared" si="395"/>
        <v>0</v>
      </c>
      <c r="DW300" s="41">
        <f t="shared" si="395"/>
        <v>0</v>
      </c>
      <c r="DX300" s="41">
        <f t="shared" si="395"/>
        <v>0</v>
      </c>
      <c r="DY300" s="41">
        <f t="shared" si="395"/>
        <v>0</v>
      </c>
      <c r="DZ300" s="41">
        <f t="shared" si="395"/>
        <v>0</v>
      </c>
      <c r="EA300" s="41">
        <f t="shared" ref="EA300:FY300" si="396">-EA285</f>
        <v>0</v>
      </c>
      <c r="EB300" s="41">
        <f t="shared" si="396"/>
        <v>0</v>
      </c>
      <c r="EC300" s="41">
        <f t="shared" si="396"/>
        <v>0</v>
      </c>
      <c r="ED300" s="41">
        <f t="shared" si="396"/>
        <v>0</v>
      </c>
      <c r="EE300" s="41">
        <f t="shared" si="396"/>
        <v>0</v>
      </c>
      <c r="EF300" s="41">
        <f t="shared" si="396"/>
        <v>0</v>
      </c>
      <c r="EG300" s="41">
        <f t="shared" si="396"/>
        <v>0</v>
      </c>
      <c r="EH300" s="41">
        <f t="shared" si="396"/>
        <v>0</v>
      </c>
      <c r="EI300" s="41">
        <f t="shared" si="396"/>
        <v>0</v>
      </c>
      <c r="EJ300" s="41">
        <f t="shared" si="396"/>
        <v>0</v>
      </c>
      <c r="EK300" s="41">
        <f t="shared" si="396"/>
        <v>0</v>
      </c>
      <c r="EL300" s="41">
        <f t="shared" si="396"/>
        <v>0</v>
      </c>
      <c r="EM300" s="41">
        <f t="shared" si="396"/>
        <v>0</v>
      </c>
      <c r="EN300" s="41">
        <f t="shared" si="396"/>
        <v>0</v>
      </c>
      <c r="EO300" s="41">
        <f t="shared" si="396"/>
        <v>0</v>
      </c>
      <c r="EP300" s="41">
        <f t="shared" si="396"/>
        <v>0</v>
      </c>
      <c r="EQ300" s="41">
        <f t="shared" si="396"/>
        <v>0</v>
      </c>
      <c r="ER300" s="41">
        <f t="shared" si="396"/>
        <v>0</v>
      </c>
      <c r="ES300" s="41">
        <f t="shared" si="396"/>
        <v>0</v>
      </c>
      <c r="ET300" s="41">
        <f t="shared" si="396"/>
        <v>0</v>
      </c>
      <c r="EU300" s="41">
        <f t="shared" si="396"/>
        <v>0</v>
      </c>
      <c r="EV300" s="41">
        <f t="shared" si="396"/>
        <v>0</v>
      </c>
      <c r="EW300" s="41">
        <f t="shared" si="396"/>
        <v>0</v>
      </c>
      <c r="EX300" s="41">
        <f t="shared" si="396"/>
        <v>0</v>
      </c>
      <c r="EY300" s="41">
        <f t="shared" si="396"/>
        <v>0</v>
      </c>
      <c r="EZ300" s="41">
        <f t="shared" si="396"/>
        <v>0</v>
      </c>
      <c r="FA300" s="41">
        <f t="shared" si="396"/>
        <v>0</v>
      </c>
      <c r="FB300" s="41">
        <f t="shared" si="396"/>
        <v>-124.47</v>
      </c>
      <c r="FC300" s="41">
        <f t="shared" si="396"/>
        <v>0</v>
      </c>
      <c r="FD300" s="41">
        <f t="shared" si="396"/>
        <v>0</v>
      </c>
      <c r="FE300" s="41">
        <f t="shared" si="396"/>
        <v>0</v>
      </c>
      <c r="FF300" s="41">
        <f t="shared" si="396"/>
        <v>0</v>
      </c>
      <c r="FG300" s="41">
        <f t="shared" si="396"/>
        <v>0</v>
      </c>
      <c r="FH300" s="41">
        <f t="shared" si="396"/>
        <v>0</v>
      </c>
      <c r="FI300" s="41">
        <f t="shared" si="396"/>
        <v>0</v>
      </c>
      <c r="FJ300" s="41">
        <f t="shared" si="396"/>
        <v>0</v>
      </c>
      <c r="FK300" s="41">
        <f t="shared" si="396"/>
        <v>0</v>
      </c>
      <c r="FL300" s="41">
        <f t="shared" si="396"/>
        <v>0</v>
      </c>
      <c r="FM300" s="41">
        <f t="shared" si="396"/>
        <v>0</v>
      </c>
      <c r="FN300" s="41">
        <f t="shared" si="396"/>
        <v>0</v>
      </c>
      <c r="FO300" s="41">
        <f t="shared" si="396"/>
        <v>0</v>
      </c>
      <c r="FP300" s="41">
        <f t="shared" si="396"/>
        <v>-679976.42</v>
      </c>
      <c r="FQ300" s="41">
        <f t="shared" si="396"/>
        <v>0</v>
      </c>
      <c r="FR300" s="41">
        <f t="shared" si="396"/>
        <v>0</v>
      </c>
      <c r="FS300" s="41">
        <f t="shared" si="396"/>
        <v>-724.9</v>
      </c>
      <c r="FT300" s="41">
        <f t="shared" si="396"/>
        <v>-536.95000000000005</v>
      </c>
      <c r="FU300" s="41">
        <f t="shared" si="396"/>
        <v>0</v>
      </c>
      <c r="FV300" s="41">
        <f t="shared" si="396"/>
        <v>0</v>
      </c>
      <c r="FW300" s="41">
        <f t="shared" si="396"/>
        <v>0</v>
      </c>
      <c r="FX300" s="41">
        <f t="shared" si="396"/>
        <v>0</v>
      </c>
      <c r="FY300" s="41">
        <f t="shared" si="396"/>
        <v>0</v>
      </c>
      <c r="FZ300" s="55">
        <f>SUM(C300:FY300)</f>
        <v>-714261.86</v>
      </c>
      <c r="GA300" s="41"/>
      <c r="GB300" s="41"/>
      <c r="GC300" s="41"/>
      <c r="GD300" s="41"/>
      <c r="GE300" s="13"/>
    </row>
    <row r="301" spans="1:187" x14ac:dyDescent="0.2">
      <c r="A301" s="6"/>
      <c r="B301" s="13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  <c r="CH301" s="41"/>
      <c r="CI301" s="41"/>
      <c r="CJ301" s="41"/>
      <c r="CK301" s="41"/>
      <c r="CL301" s="41"/>
      <c r="CM301" s="41"/>
      <c r="CN301" s="41"/>
      <c r="CO301" s="41"/>
      <c r="CP301" s="41"/>
      <c r="CQ301" s="41"/>
      <c r="CR301" s="41"/>
      <c r="CS301" s="41"/>
      <c r="CT301" s="41"/>
      <c r="CU301" s="41"/>
      <c r="CV301" s="41"/>
      <c r="CW301" s="41"/>
      <c r="CX301" s="41"/>
      <c r="CY301" s="41"/>
      <c r="CZ301" s="41"/>
      <c r="DA301" s="41"/>
      <c r="DB301" s="41"/>
      <c r="DC301" s="41"/>
      <c r="DD301" s="41"/>
      <c r="DE301" s="41"/>
      <c r="DF301" s="41"/>
      <c r="DG301" s="41"/>
      <c r="DH301" s="41"/>
      <c r="DI301" s="41"/>
      <c r="DJ301" s="41"/>
      <c r="DK301" s="41"/>
      <c r="DL301" s="41"/>
      <c r="DM301" s="41"/>
      <c r="DN301" s="41"/>
      <c r="DO301" s="41"/>
      <c r="DP301" s="41"/>
      <c r="DQ301" s="41"/>
      <c r="DR301" s="41"/>
      <c r="DS301" s="41"/>
      <c r="DT301" s="41"/>
      <c r="DU301" s="41"/>
      <c r="DV301" s="41"/>
      <c r="DW301" s="41"/>
      <c r="DX301" s="41"/>
      <c r="DY301" s="41"/>
      <c r="DZ301" s="41"/>
      <c r="EA301" s="41"/>
      <c r="EB301" s="41"/>
      <c r="EC301" s="41"/>
      <c r="ED301" s="41"/>
      <c r="EE301" s="41"/>
      <c r="EF301" s="41"/>
      <c r="EG301" s="41"/>
      <c r="EH301" s="41"/>
      <c r="EI301" s="41"/>
      <c r="EJ301" s="41"/>
      <c r="EK301" s="41"/>
      <c r="EL301" s="41"/>
      <c r="EM301" s="41"/>
      <c r="EN301" s="41"/>
      <c r="EO301" s="41"/>
      <c r="EP301" s="41"/>
      <c r="EQ301" s="41"/>
      <c r="ER301" s="41"/>
      <c r="ES301" s="41"/>
      <c r="ET301" s="41"/>
      <c r="EU301" s="41"/>
      <c r="EV301" s="41"/>
      <c r="EW301" s="41"/>
      <c r="EX301" s="41"/>
      <c r="EY301" s="41"/>
      <c r="EZ301" s="41"/>
      <c r="FA301" s="41"/>
      <c r="FB301" s="41"/>
      <c r="FC301" s="41"/>
      <c r="FD301" s="41"/>
      <c r="FE301" s="41"/>
      <c r="FF301" s="41"/>
      <c r="FG301" s="41"/>
      <c r="FH301" s="41"/>
      <c r="FI301" s="41"/>
      <c r="FJ301" s="41"/>
      <c r="FK301" s="41"/>
      <c r="FL301" s="41"/>
      <c r="FM301" s="41"/>
      <c r="FN301" s="41"/>
      <c r="FO301" s="41"/>
      <c r="FP301" s="41"/>
      <c r="FQ301" s="41"/>
      <c r="FR301" s="41"/>
      <c r="FS301" s="41"/>
      <c r="FT301" s="41"/>
      <c r="FU301" s="41"/>
      <c r="FV301" s="41"/>
      <c r="FW301" s="41"/>
      <c r="FX301" s="41"/>
      <c r="FY301" s="41"/>
      <c r="FZ301" s="55"/>
      <c r="GA301" s="41"/>
      <c r="GB301" s="41"/>
      <c r="GC301" s="41"/>
      <c r="GD301" s="41"/>
      <c r="GE301" s="13"/>
    </row>
    <row r="302" spans="1:187" ht="15.75" x14ac:dyDescent="0.25">
      <c r="A302" s="123"/>
      <c r="B302" s="124" t="s">
        <v>869</v>
      </c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  <c r="CA302" s="40"/>
      <c r="CB302" s="40"/>
      <c r="CC302" s="40"/>
      <c r="CD302" s="40"/>
      <c r="CE302" s="40"/>
      <c r="CF302" s="40"/>
      <c r="CG302" s="40"/>
      <c r="CH302" s="40"/>
      <c r="CI302" s="40"/>
      <c r="CJ302" s="40"/>
      <c r="CK302" s="40"/>
      <c r="CL302" s="40"/>
      <c r="CM302" s="40"/>
      <c r="CN302" s="40"/>
      <c r="CO302" s="40"/>
      <c r="CP302" s="40"/>
      <c r="CQ302" s="40"/>
      <c r="CR302" s="40"/>
      <c r="CS302" s="40"/>
      <c r="CT302" s="40"/>
      <c r="CU302" s="40"/>
      <c r="CV302" s="40"/>
      <c r="CW302" s="40"/>
      <c r="CX302" s="40"/>
      <c r="CY302" s="40"/>
      <c r="CZ302" s="40"/>
      <c r="DA302" s="40"/>
      <c r="DB302" s="40"/>
      <c r="DC302" s="40"/>
      <c r="DD302" s="40"/>
      <c r="DE302" s="40"/>
      <c r="DF302" s="40"/>
      <c r="DG302" s="40"/>
      <c r="DH302" s="40"/>
      <c r="DI302" s="40"/>
      <c r="DJ302" s="40"/>
      <c r="DK302" s="40"/>
      <c r="DL302" s="40"/>
      <c r="DM302" s="40"/>
      <c r="DN302" s="40"/>
      <c r="DO302" s="40"/>
      <c r="DP302" s="40"/>
      <c r="DQ302" s="40"/>
      <c r="DR302" s="40"/>
      <c r="DS302" s="40"/>
      <c r="DT302" s="40"/>
      <c r="DU302" s="40"/>
      <c r="DV302" s="40"/>
      <c r="DW302" s="40"/>
      <c r="DX302" s="40"/>
      <c r="DY302" s="40"/>
      <c r="DZ302" s="40"/>
      <c r="EA302" s="40"/>
      <c r="EB302" s="40"/>
      <c r="EC302" s="40"/>
      <c r="ED302" s="40"/>
      <c r="EE302" s="40"/>
      <c r="EF302" s="40"/>
      <c r="EG302" s="40"/>
      <c r="EH302" s="40"/>
      <c r="EI302" s="40"/>
      <c r="EJ302" s="40"/>
      <c r="EK302" s="40"/>
      <c r="EL302" s="40"/>
      <c r="EM302" s="40"/>
      <c r="EN302" s="40"/>
      <c r="EO302" s="40"/>
      <c r="EP302" s="40"/>
      <c r="EQ302" s="40"/>
      <c r="ER302" s="40"/>
      <c r="ES302" s="40"/>
      <c r="ET302" s="40"/>
      <c r="EU302" s="40"/>
      <c r="EV302" s="40"/>
      <c r="EW302" s="40"/>
      <c r="EX302" s="40"/>
      <c r="EY302" s="40"/>
      <c r="EZ302" s="40"/>
      <c r="FA302" s="40"/>
      <c r="FB302" s="40"/>
      <c r="FC302" s="40"/>
      <c r="FD302" s="40"/>
      <c r="FE302" s="40"/>
      <c r="FF302" s="40"/>
      <c r="FG302" s="40"/>
      <c r="FH302" s="40"/>
      <c r="FI302" s="40"/>
      <c r="FJ302" s="40"/>
      <c r="FK302" s="40"/>
      <c r="FL302" s="40"/>
      <c r="FM302" s="40"/>
      <c r="FN302" s="40"/>
      <c r="FO302" s="40"/>
      <c r="FP302" s="40"/>
      <c r="FQ302" s="40"/>
      <c r="FR302" s="40"/>
      <c r="FS302" s="40"/>
      <c r="FT302" s="40"/>
      <c r="FU302" s="40"/>
      <c r="FV302" s="40"/>
      <c r="FW302" s="40"/>
      <c r="FX302" s="40"/>
      <c r="FY302" s="40"/>
      <c r="FZ302" s="55"/>
      <c r="GA302" s="41"/>
      <c r="GB302" s="41"/>
      <c r="GC302" s="41"/>
      <c r="GD302" s="41"/>
      <c r="GE302" s="13"/>
    </row>
    <row r="303" spans="1:187" x14ac:dyDescent="0.2">
      <c r="A303" s="125" t="s">
        <v>870</v>
      </c>
      <c r="B303" s="123" t="s">
        <v>871</v>
      </c>
      <c r="C303" s="40">
        <f>C295*-$GC$304</f>
        <v>-29424.935983367377</v>
      </c>
      <c r="D303" s="40">
        <f t="shared" ref="D303:BO303" si="397">D295*-$GC$304</f>
        <v>-123575.37495096066</v>
      </c>
      <c r="E303" s="40">
        <f t="shared" si="397"/>
        <v>-23634.902333339363</v>
      </c>
      <c r="F303" s="40">
        <f t="shared" si="397"/>
        <v>-60761.977004912464</v>
      </c>
      <c r="G303" s="40">
        <f t="shared" si="397"/>
        <v>-3753.663287005345</v>
      </c>
      <c r="H303" s="40">
        <f t="shared" si="397"/>
        <v>-3530.0144574324772</v>
      </c>
      <c r="I303" s="40">
        <f t="shared" si="397"/>
        <v>-31469.224801081928</v>
      </c>
      <c r="J303" s="40">
        <f t="shared" si="397"/>
        <v>-7970.0542682314508</v>
      </c>
      <c r="K303" s="40">
        <f t="shared" si="397"/>
        <v>-1290.75475440527</v>
      </c>
      <c r="L303" s="40">
        <f t="shared" si="397"/>
        <v>-9092.9047933389029</v>
      </c>
      <c r="M303" s="40">
        <f t="shared" si="397"/>
        <v>-5279.6948591733571</v>
      </c>
      <c r="N303" s="40">
        <f t="shared" si="397"/>
        <v>-181300.94045935772</v>
      </c>
      <c r="O303" s="40">
        <f t="shared" si="397"/>
        <v>-47535.614660865074</v>
      </c>
      <c r="P303" s="40">
        <f t="shared" si="397"/>
        <v>-1212.8985866126488</v>
      </c>
      <c r="Q303" s="40">
        <f t="shared" si="397"/>
        <v>-140180.97445608536</v>
      </c>
      <c r="R303" s="40">
        <f t="shared" si="397"/>
        <v>-6894.3143759139339</v>
      </c>
      <c r="S303" s="40">
        <f t="shared" si="397"/>
        <v>-5799.7105306864614</v>
      </c>
      <c r="T303" s="40">
        <f t="shared" si="397"/>
        <v>-848.82364936884949</v>
      </c>
      <c r="U303" s="40">
        <f t="shared" si="397"/>
        <v>-372.24931094679312</v>
      </c>
      <c r="V303" s="40">
        <f t="shared" si="397"/>
        <v>-1262.9229021182048</v>
      </c>
      <c r="W303" s="40">
        <f t="shared" si="397"/>
        <v>-527.65933925449144</v>
      </c>
      <c r="X303" s="40">
        <f t="shared" si="397"/>
        <v>-336.4989214893493</v>
      </c>
      <c r="Y303" s="40">
        <f t="shared" si="397"/>
        <v>-7835.2243819518208</v>
      </c>
      <c r="Z303" s="40">
        <f t="shared" si="397"/>
        <v>-1116.0296589810762</v>
      </c>
      <c r="AA303" s="40">
        <f t="shared" si="397"/>
        <v>-101943.19488660494</v>
      </c>
      <c r="AB303" s="40">
        <f t="shared" si="397"/>
        <v>-100262.45974592491</v>
      </c>
      <c r="AC303" s="40">
        <f t="shared" si="397"/>
        <v>-3469.6685975090268</v>
      </c>
      <c r="AD303" s="40">
        <f t="shared" si="397"/>
        <v>-4247.6429342351348</v>
      </c>
      <c r="AE303" s="40">
        <f t="shared" si="397"/>
        <v>-653.69240228172805</v>
      </c>
      <c r="AF303" s="40">
        <f t="shared" si="397"/>
        <v>-998.82008332788041</v>
      </c>
      <c r="AG303" s="40">
        <f t="shared" si="397"/>
        <v>-2695.6871629232287</v>
      </c>
      <c r="AH303" s="40">
        <f t="shared" si="397"/>
        <v>-3641.9572779645782</v>
      </c>
      <c r="AI303" s="40">
        <f t="shared" si="397"/>
        <v>-1453.2214823712904</v>
      </c>
      <c r="AJ303" s="40">
        <f t="shared" si="397"/>
        <v>-1022.4298414259276</v>
      </c>
      <c r="AK303" s="40">
        <f t="shared" si="397"/>
        <v>-1145.7328542324012</v>
      </c>
      <c r="AL303" s="40">
        <f t="shared" si="397"/>
        <v>-1277.9820470769473</v>
      </c>
      <c r="AM303" s="40">
        <f t="shared" si="397"/>
        <v>-1697.8345642142194</v>
      </c>
      <c r="AN303" s="40">
        <f t="shared" si="397"/>
        <v>-1547.6091660042505</v>
      </c>
      <c r="AO303" s="40">
        <f t="shared" si="397"/>
        <v>-15604.067841969058</v>
      </c>
      <c r="AP303" s="40">
        <f t="shared" si="397"/>
        <v>-313000.12769473367</v>
      </c>
      <c r="AQ303" s="40">
        <f t="shared" si="397"/>
        <v>-1209.171320236579</v>
      </c>
      <c r="AR303" s="40">
        <f t="shared" si="397"/>
        <v>-210848.9589865664</v>
      </c>
      <c r="AS303" s="40">
        <f t="shared" si="397"/>
        <v>-23186.149780899497</v>
      </c>
      <c r="AT303" s="40">
        <f t="shared" si="397"/>
        <v>-7619.3417046243403</v>
      </c>
      <c r="AU303" s="40">
        <f t="shared" si="397"/>
        <v>-1267.9934330263702</v>
      </c>
      <c r="AV303" s="40">
        <f t="shared" si="397"/>
        <v>-1452.647439847857</v>
      </c>
      <c r="AW303" s="40">
        <f t="shared" si="397"/>
        <v>-1213.3883400339096</v>
      </c>
      <c r="AX303" s="40">
        <f t="shared" si="397"/>
        <v>-362.23075327220187</v>
      </c>
      <c r="AY303" s="40">
        <f t="shared" si="397"/>
        <v>-1748.967292606862</v>
      </c>
      <c r="AZ303" s="40">
        <f t="shared" si="397"/>
        <v>-40594.089130504195</v>
      </c>
      <c r="BA303" s="40">
        <f t="shared" si="397"/>
        <v>-29736.728210166104</v>
      </c>
      <c r="BB303" s="40">
        <f t="shared" si="397"/>
        <v>-26330.270131645189</v>
      </c>
      <c r="BC303" s="40">
        <f t="shared" si="397"/>
        <v>-87841.242929757966</v>
      </c>
      <c r="BD303" s="40">
        <f t="shared" si="397"/>
        <v>-16392.141726331825</v>
      </c>
      <c r="BE303" s="40">
        <f t="shared" si="397"/>
        <v>-4858.4209035936565</v>
      </c>
      <c r="BF303" s="40">
        <f t="shared" si="397"/>
        <v>-81038.719673292784</v>
      </c>
      <c r="BG303" s="40">
        <f t="shared" si="397"/>
        <v>-3810.8398358405934</v>
      </c>
      <c r="BH303" s="40">
        <f t="shared" si="397"/>
        <v>-2281.4036099959008</v>
      </c>
      <c r="BI303" s="40">
        <f t="shared" si="397"/>
        <v>-1243.2159717804655</v>
      </c>
      <c r="BJ303" s="40">
        <f t="shared" si="397"/>
        <v>-20679.306909777581</v>
      </c>
      <c r="BK303" s="40">
        <f t="shared" si="397"/>
        <v>-82270.473843211133</v>
      </c>
      <c r="BL303" s="40">
        <f t="shared" si="397"/>
        <v>-1121.6156923135238</v>
      </c>
      <c r="BM303" s="40">
        <f t="shared" si="397"/>
        <v>-1307.8295836354791</v>
      </c>
      <c r="BN303" s="40">
        <f t="shared" si="397"/>
        <v>-11822.313068205362</v>
      </c>
      <c r="BO303" s="40">
        <f t="shared" si="397"/>
        <v>-4532.138888795158</v>
      </c>
      <c r="BP303" s="40">
        <f t="shared" ref="BP303:EA303" si="398">BP295*-$GC$304</f>
        <v>-1128.2038276706744</v>
      </c>
      <c r="BQ303" s="40">
        <f t="shared" si="398"/>
        <v>-19433.131737045445</v>
      </c>
      <c r="BR303" s="40">
        <f t="shared" si="398"/>
        <v>-15565.66399732699</v>
      </c>
      <c r="BS303" s="40">
        <f t="shared" si="398"/>
        <v>-4518.8792558799523</v>
      </c>
      <c r="BT303" s="40">
        <f t="shared" si="398"/>
        <v>-1783.0116770775019</v>
      </c>
      <c r="BU303" s="40">
        <f t="shared" si="398"/>
        <v>-1754.2565800693742</v>
      </c>
      <c r="BV303" s="40">
        <f t="shared" si="398"/>
        <v>-4456.1714355104768</v>
      </c>
      <c r="BW303" s="40">
        <f t="shared" si="398"/>
        <v>-6779.103411482155</v>
      </c>
      <c r="BX303" s="40">
        <f t="shared" si="398"/>
        <v>-607.3566707344936</v>
      </c>
      <c r="BY303" s="40">
        <f t="shared" si="398"/>
        <v>-1957.3989916129117</v>
      </c>
      <c r="BZ303" s="40">
        <f t="shared" si="398"/>
        <v>-1073.899757647644</v>
      </c>
      <c r="CA303" s="40">
        <f t="shared" si="398"/>
        <v>-1001.0605097364584</v>
      </c>
      <c r="CB303" s="40">
        <f t="shared" si="398"/>
        <v>-268131.65097900864</v>
      </c>
      <c r="CC303" s="40">
        <f t="shared" si="398"/>
        <v>-954.86535690569008</v>
      </c>
      <c r="CD303" s="40">
        <f t="shared" si="398"/>
        <v>-369.45565016273895</v>
      </c>
      <c r="CE303" s="40">
        <f t="shared" si="398"/>
        <v>-890.64244964533498</v>
      </c>
      <c r="CF303" s="40">
        <f t="shared" si="398"/>
        <v>-697.43840310651456</v>
      </c>
      <c r="CG303" s="40">
        <f t="shared" si="398"/>
        <v>-1080.2597967419085</v>
      </c>
      <c r="CH303" s="40">
        <f t="shared" si="398"/>
        <v>-712.91561588506102</v>
      </c>
      <c r="CI303" s="40">
        <f t="shared" si="398"/>
        <v>-2519.2852599021735</v>
      </c>
      <c r="CJ303" s="40">
        <f t="shared" si="398"/>
        <v>-3587.8549542866081</v>
      </c>
      <c r="CK303" s="40">
        <f t="shared" si="398"/>
        <v>-17799.463884659883</v>
      </c>
      <c r="CL303" s="40">
        <f t="shared" si="398"/>
        <v>-4851.6222124018523</v>
      </c>
      <c r="CM303" s="40">
        <f t="shared" si="398"/>
        <v>-3194.8794947242964</v>
      </c>
      <c r="CN303" s="40">
        <f t="shared" si="398"/>
        <v>-94741.213300255244</v>
      </c>
      <c r="CO303" s="40">
        <f t="shared" si="398"/>
        <v>-49232.624286878308</v>
      </c>
      <c r="CP303" s="40">
        <f t="shared" si="398"/>
        <v>-3837.7936887566279</v>
      </c>
      <c r="CQ303" s="40">
        <f t="shared" si="398"/>
        <v>-3575.0313420119523</v>
      </c>
      <c r="CR303" s="40">
        <f t="shared" si="398"/>
        <v>-1043.7411239597136</v>
      </c>
      <c r="CS303" s="40">
        <f t="shared" si="398"/>
        <v>-1487.9081073044224</v>
      </c>
      <c r="CT303" s="40">
        <f t="shared" si="398"/>
        <v>-724.24791864289057</v>
      </c>
      <c r="CU303" s="40">
        <f t="shared" si="398"/>
        <v>-1414.830107693316</v>
      </c>
      <c r="CV303" s="40">
        <f t="shared" si="398"/>
        <v>-320.73645091802382</v>
      </c>
      <c r="CW303" s="40">
        <f t="shared" si="398"/>
        <v>-1055.8994096462277</v>
      </c>
      <c r="CX303" s="40">
        <f t="shared" si="398"/>
        <v>-1830.5297693807811</v>
      </c>
      <c r="CY303" s="40">
        <f t="shared" si="398"/>
        <v>-339.03997025748777</v>
      </c>
      <c r="CZ303" s="40">
        <f t="shared" si="398"/>
        <v>-7027.5873390640973</v>
      </c>
      <c r="DA303" s="40">
        <f t="shared" si="398"/>
        <v>-1046.408431605237</v>
      </c>
      <c r="DB303" s="40">
        <f t="shared" si="398"/>
        <v>-1345.3096769028255</v>
      </c>
      <c r="DC303" s="40">
        <f t="shared" si="398"/>
        <v>-900.26166212022667</v>
      </c>
      <c r="DD303" s="40">
        <f t="shared" si="398"/>
        <v>-937.54207493262777</v>
      </c>
      <c r="DE303" s="40">
        <f t="shared" si="398"/>
        <v>-1622.2611264469469</v>
      </c>
      <c r="DF303" s="40">
        <f t="shared" si="398"/>
        <v>-67880.805527247314</v>
      </c>
      <c r="DG303" s="40">
        <f t="shared" si="398"/>
        <v>-608.24555334032755</v>
      </c>
      <c r="DH303" s="40">
        <f t="shared" si="398"/>
        <v>-6782.627537233715</v>
      </c>
      <c r="DI303" s="40">
        <f t="shared" si="398"/>
        <v>-8943.1430107199467</v>
      </c>
      <c r="DJ303" s="40">
        <f t="shared" si="398"/>
        <v>-2459.6395756980132</v>
      </c>
      <c r="DK303" s="40">
        <f t="shared" si="398"/>
        <v>-1790.4893862888896</v>
      </c>
      <c r="DL303" s="40">
        <f t="shared" si="398"/>
        <v>-19742.583516462379</v>
      </c>
      <c r="DM303" s="40">
        <f t="shared" si="398"/>
        <v>-1362.3136021135797</v>
      </c>
      <c r="DN303" s="40">
        <f t="shared" si="398"/>
        <v>-5069.772066665606</v>
      </c>
      <c r="DO303" s="40">
        <f t="shared" si="398"/>
        <v>-11177.288944465856</v>
      </c>
      <c r="DP303" s="40">
        <f t="shared" si="398"/>
        <v>-1100.912637678751</v>
      </c>
      <c r="DQ303" s="40">
        <f t="shared" si="398"/>
        <v>-2451.6721209204607</v>
      </c>
      <c r="DR303" s="40">
        <f t="shared" si="398"/>
        <v>-5208.2648153933715</v>
      </c>
      <c r="DS303" s="40">
        <f t="shared" si="398"/>
        <v>-2950.6632797984394</v>
      </c>
      <c r="DT303" s="40">
        <f t="shared" si="398"/>
        <v>-984.5279491684189</v>
      </c>
      <c r="DU303" s="40">
        <f t="shared" si="398"/>
        <v>-1548.1889388198454</v>
      </c>
      <c r="DV303" s="40">
        <f t="shared" si="398"/>
        <v>-1118.1578557128171</v>
      </c>
      <c r="DW303" s="40">
        <f t="shared" si="398"/>
        <v>-1468.3156767661171</v>
      </c>
      <c r="DX303" s="40">
        <f t="shared" si="398"/>
        <v>-1073.7689035393967</v>
      </c>
      <c r="DY303" s="40">
        <f t="shared" si="398"/>
        <v>-1546.9891947374772</v>
      </c>
      <c r="DZ303" s="40">
        <f t="shared" si="398"/>
        <v>-3192.8645370491631</v>
      </c>
      <c r="EA303" s="40">
        <f t="shared" si="398"/>
        <v>-2420.5552362784092</v>
      </c>
      <c r="EB303" s="40">
        <f t="shared" ref="EB303:FY303" si="399">EB295*-$GC$304</f>
        <v>-2179.242794865208</v>
      </c>
      <c r="EC303" s="40">
        <f t="shared" si="399"/>
        <v>-1315.5671433332782</v>
      </c>
      <c r="ED303" s="40">
        <f t="shared" si="399"/>
        <v>-7258.2812270437698</v>
      </c>
      <c r="EE303" s="40">
        <f t="shared" si="399"/>
        <v>-1032.9435882478595</v>
      </c>
      <c r="EF303" s="40">
        <f t="shared" si="399"/>
        <v>-5192.6712058098301</v>
      </c>
      <c r="EG303" s="40">
        <f t="shared" si="399"/>
        <v>-1227.6045350577056</v>
      </c>
      <c r="EH303" s="40">
        <f t="shared" si="399"/>
        <v>-1114.5043211905797</v>
      </c>
      <c r="EI303" s="40">
        <f t="shared" si="399"/>
        <v>-56138.148123639228</v>
      </c>
      <c r="EJ303" s="40">
        <f t="shared" si="399"/>
        <v>-32531.991508323983</v>
      </c>
      <c r="EK303" s="40">
        <f t="shared" si="399"/>
        <v>-2480.4357799826735</v>
      </c>
      <c r="EL303" s="40">
        <f t="shared" si="399"/>
        <v>-1722.5516590512709</v>
      </c>
      <c r="EM303" s="40">
        <f t="shared" si="399"/>
        <v>-1676.3918070196421</v>
      </c>
      <c r="EN303" s="40">
        <f t="shared" si="399"/>
        <v>-3855.0788813716513</v>
      </c>
      <c r="EO303" s="40">
        <f t="shared" si="399"/>
        <v>-1511.3524802944407</v>
      </c>
      <c r="EP303" s="40">
        <f t="shared" si="399"/>
        <v>-1682.6079800399771</v>
      </c>
      <c r="EQ303" s="40">
        <f t="shared" si="399"/>
        <v>-8888.8059964264248</v>
      </c>
      <c r="ER303" s="40">
        <f t="shared" si="399"/>
        <v>-1497.4501905966818</v>
      </c>
      <c r="ES303" s="40">
        <f t="shared" si="399"/>
        <v>-897.64313069015873</v>
      </c>
      <c r="ET303" s="40">
        <f t="shared" si="399"/>
        <v>-1320.5260140590303</v>
      </c>
      <c r="EU303" s="40">
        <f t="shared" si="399"/>
        <v>-2427.9262104522568</v>
      </c>
      <c r="EV303" s="40">
        <f t="shared" si="399"/>
        <v>-565.85720758257753</v>
      </c>
      <c r="EW303" s="40">
        <f t="shared" si="399"/>
        <v>-4082.2473632191968</v>
      </c>
      <c r="EX303" s="40">
        <f t="shared" si="399"/>
        <v>-1189.9042045505125</v>
      </c>
      <c r="EY303" s="40">
        <f t="shared" si="399"/>
        <v>-2683.2234711239998</v>
      </c>
      <c r="EZ303" s="40">
        <f t="shared" si="399"/>
        <v>-864.352470124776</v>
      </c>
      <c r="FA303" s="40">
        <f t="shared" si="399"/>
        <v>-12146.6479462232</v>
      </c>
      <c r="FB303" s="40">
        <v>0</v>
      </c>
      <c r="FC303" s="40">
        <f t="shared" si="399"/>
        <v>-7435.8535864236528</v>
      </c>
      <c r="FD303" s="40">
        <f t="shared" si="399"/>
        <v>-1559.6658067551027</v>
      </c>
      <c r="FE303" s="40">
        <f t="shared" si="399"/>
        <v>-683.86631413038981</v>
      </c>
      <c r="FF303" s="40">
        <f t="shared" si="399"/>
        <v>-1154.7531785168192</v>
      </c>
      <c r="FG303" s="40">
        <f t="shared" si="399"/>
        <v>-797.81134351764183</v>
      </c>
      <c r="FH303" s="40">
        <f t="shared" si="399"/>
        <v>-620.7355322166195</v>
      </c>
      <c r="FI303" s="40">
        <f t="shared" si="399"/>
        <v>-6332.6859432790907</v>
      </c>
      <c r="FJ303" s="40">
        <f t="shared" si="399"/>
        <v>-6456.0142848409778</v>
      </c>
      <c r="FK303" s="40">
        <f t="shared" si="399"/>
        <v>-8228.5867324599294</v>
      </c>
      <c r="FL303" s="40">
        <f t="shared" si="399"/>
        <v>-22573.917275653694</v>
      </c>
      <c r="FM303" s="40">
        <f t="shared" si="399"/>
        <v>-12335.361419264194</v>
      </c>
      <c r="FN303" s="40">
        <f t="shared" si="399"/>
        <v>-73100.065626925309</v>
      </c>
      <c r="FO303" s="40">
        <v>0</v>
      </c>
      <c r="FP303" s="40">
        <v>0</v>
      </c>
      <c r="FQ303" s="40">
        <f t="shared" si="399"/>
        <v>-3299.9079342181931</v>
      </c>
      <c r="FR303" s="40">
        <f t="shared" si="399"/>
        <v>-996.59320695902545</v>
      </c>
      <c r="FS303" s="40">
        <v>0</v>
      </c>
      <c r="FT303" s="40">
        <v>0</v>
      </c>
      <c r="FU303" s="40">
        <f t="shared" si="399"/>
        <v>-3163.1104486341474</v>
      </c>
      <c r="FV303" s="40">
        <f t="shared" si="399"/>
        <v>-2581.9605601763133</v>
      </c>
      <c r="FW303" s="40">
        <f t="shared" si="399"/>
        <v>-1080.6478698795775</v>
      </c>
      <c r="FX303" s="40">
        <f t="shared" si="399"/>
        <v>-444.29292801827393</v>
      </c>
      <c r="FY303" s="40">
        <f t="shared" si="399"/>
        <v>-58587.892954934607</v>
      </c>
      <c r="FZ303" s="55">
        <f>SUM(C303:FY303)</f>
        <v>-2971569.9982188642</v>
      </c>
      <c r="GA303" t="s">
        <v>872</v>
      </c>
      <c r="GB303">
        <f>GA304+FZ303</f>
        <v>1.7811357975006104E-3</v>
      </c>
      <c r="GC303" s="41" t="s">
        <v>873</v>
      </c>
      <c r="GD303" s="41"/>
      <c r="GE303" s="13"/>
    </row>
    <row r="304" spans="1:187" x14ac:dyDescent="0.2">
      <c r="A304" s="125" t="s">
        <v>874</v>
      </c>
      <c r="B304" s="123" t="s">
        <v>875</v>
      </c>
      <c r="C304" s="40">
        <f>C295+C303</f>
        <v>74889934.134016618</v>
      </c>
      <c r="D304" s="40">
        <f t="shared" ref="D304:BO304" si="400">D295+D303</f>
        <v>314513910.78284907</v>
      </c>
      <c r="E304" s="40">
        <f t="shared" si="400"/>
        <v>60153615.287666664</v>
      </c>
      <c r="F304" s="40">
        <f t="shared" si="400"/>
        <v>154646401.21299508</v>
      </c>
      <c r="G304" s="40">
        <f t="shared" si="400"/>
        <v>9553515.9867129941</v>
      </c>
      <c r="H304" s="40">
        <f t="shared" si="400"/>
        <v>8984303.3255425673</v>
      </c>
      <c r="I304" s="40">
        <f t="shared" si="400"/>
        <v>80092890.395198926</v>
      </c>
      <c r="J304" s="40">
        <f t="shared" si="400"/>
        <v>20284728.55573177</v>
      </c>
      <c r="K304" s="40">
        <f t="shared" si="400"/>
        <v>3285123.1552455947</v>
      </c>
      <c r="L304" s="40">
        <f t="shared" si="400"/>
        <v>23142515.635206658</v>
      </c>
      <c r="M304" s="40">
        <f t="shared" si="400"/>
        <v>13437446.405140826</v>
      </c>
      <c r="N304" s="40">
        <f t="shared" si="400"/>
        <v>461432286.44954062</v>
      </c>
      <c r="O304" s="40">
        <f t="shared" si="400"/>
        <v>120983748.37533914</v>
      </c>
      <c r="P304" s="40">
        <f t="shared" si="400"/>
        <v>3086970.0214133873</v>
      </c>
      <c r="Q304" s="40">
        <f t="shared" si="400"/>
        <v>356777120.93554389</v>
      </c>
      <c r="R304" s="40">
        <f t="shared" si="400"/>
        <v>17546843.595624082</v>
      </c>
      <c r="S304" s="40">
        <f t="shared" si="400"/>
        <v>14760947.649469314</v>
      </c>
      <c r="T304" s="40">
        <f t="shared" si="400"/>
        <v>2160356.3463506312</v>
      </c>
      <c r="U304" s="40">
        <f t="shared" si="400"/>
        <v>947418.42068905313</v>
      </c>
      <c r="V304" s="40">
        <f t="shared" si="400"/>
        <v>3214287.8070978816</v>
      </c>
      <c r="W304" s="40">
        <f t="shared" si="400"/>
        <v>1342955.2806607455</v>
      </c>
      <c r="X304" s="40">
        <f t="shared" si="400"/>
        <v>856429.46107851074</v>
      </c>
      <c r="Y304" s="40">
        <f t="shared" si="400"/>
        <v>19941570.585618049</v>
      </c>
      <c r="Z304" s="40">
        <f t="shared" si="400"/>
        <v>2840427.1703410191</v>
      </c>
      <c r="AA304" s="40">
        <f t="shared" si="400"/>
        <v>259457459.98511341</v>
      </c>
      <c r="AB304" s="40">
        <f t="shared" si="400"/>
        <v>255179790.73025408</v>
      </c>
      <c r="AC304" s="40">
        <f t="shared" si="400"/>
        <v>8830715.9914024919</v>
      </c>
      <c r="AD304" s="40">
        <f t="shared" si="400"/>
        <v>10810752.477065764</v>
      </c>
      <c r="AE304" s="40">
        <f t="shared" si="400"/>
        <v>1663724.2975977182</v>
      </c>
      <c r="AF304" s="40">
        <f t="shared" si="400"/>
        <v>2542114.969916672</v>
      </c>
      <c r="AG304" s="40">
        <f t="shared" si="400"/>
        <v>6860841.912837076</v>
      </c>
      <c r="AH304" s="40">
        <f t="shared" si="400"/>
        <v>9269211.012722034</v>
      </c>
      <c r="AI304" s="40">
        <f t="shared" si="400"/>
        <v>3698620.1485176282</v>
      </c>
      <c r="AJ304" s="40">
        <f t="shared" si="400"/>
        <v>2602204.5901585743</v>
      </c>
      <c r="AK304" s="40">
        <f t="shared" si="400"/>
        <v>2916025.3071457678</v>
      </c>
      <c r="AL304" s="40">
        <f t="shared" si="400"/>
        <v>3252615.107952923</v>
      </c>
      <c r="AM304" s="40">
        <f t="shared" si="400"/>
        <v>4321189.3054357851</v>
      </c>
      <c r="AN304" s="40">
        <f t="shared" si="400"/>
        <v>3938847.9408339956</v>
      </c>
      <c r="AO304" s="40">
        <f t="shared" si="400"/>
        <v>39714193.892158031</v>
      </c>
      <c r="AP304" s="40">
        <f t="shared" si="400"/>
        <v>796622258.08230531</v>
      </c>
      <c r="AQ304" s="40">
        <f t="shared" si="400"/>
        <v>3077483.6886797631</v>
      </c>
      <c r="AR304" s="40">
        <f t="shared" si="400"/>
        <v>536635480.18101335</v>
      </c>
      <c r="AS304" s="40">
        <f t="shared" si="400"/>
        <v>59011487.090219103</v>
      </c>
      <c r="AT304" s="40">
        <f t="shared" si="400"/>
        <v>19392123.698295373</v>
      </c>
      <c r="AU304" s="40">
        <f t="shared" si="400"/>
        <v>3227192.9065669733</v>
      </c>
      <c r="AV304" s="40">
        <f t="shared" si="400"/>
        <v>3697159.1425601523</v>
      </c>
      <c r="AW304" s="40">
        <f t="shared" si="400"/>
        <v>3088216.5016599661</v>
      </c>
      <c r="AX304" s="40">
        <f t="shared" si="400"/>
        <v>921920.0092467278</v>
      </c>
      <c r="AY304" s="40">
        <f t="shared" si="400"/>
        <v>4451328.1327073928</v>
      </c>
      <c r="AZ304" s="40">
        <f t="shared" si="400"/>
        <v>103316746.82086949</v>
      </c>
      <c r="BA304" s="40">
        <f t="shared" si="400"/>
        <v>75683482.141789824</v>
      </c>
      <c r="BB304" s="40">
        <f t="shared" si="400"/>
        <v>67013644.379868358</v>
      </c>
      <c r="BC304" s="40">
        <f t="shared" si="400"/>
        <v>223566328.26587024</v>
      </c>
      <c r="BD304" s="40">
        <f t="shared" si="400"/>
        <v>41719934.918273672</v>
      </c>
      <c r="BE304" s="40">
        <f t="shared" si="400"/>
        <v>12365254.479096407</v>
      </c>
      <c r="BF304" s="40">
        <f t="shared" si="400"/>
        <v>206253103.9003267</v>
      </c>
      <c r="BG304" s="40">
        <f t="shared" si="400"/>
        <v>9699037.0501641594</v>
      </c>
      <c r="BH304" s="40">
        <f t="shared" si="400"/>
        <v>5806441.3863900034</v>
      </c>
      <c r="BI304" s="40">
        <f t="shared" si="400"/>
        <v>3164131.3440282196</v>
      </c>
      <c r="BJ304" s="40">
        <f t="shared" si="400"/>
        <v>52631276.183090225</v>
      </c>
      <c r="BK304" s="40">
        <f t="shared" si="400"/>
        <v>209388063.60615677</v>
      </c>
      <c r="BL304" s="40">
        <f t="shared" si="400"/>
        <v>2854644.2843076871</v>
      </c>
      <c r="BM304" s="40">
        <f t="shared" si="400"/>
        <v>3328580.6104163644</v>
      </c>
      <c r="BN304" s="40">
        <f t="shared" si="400"/>
        <v>30089181.756931797</v>
      </c>
      <c r="BO304" s="40">
        <f t="shared" si="400"/>
        <v>11534828.251111206</v>
      </c>
      <c r="BP304" s="40">
        <f t="shared" ref="BP304:EA304" si="401">BP295+BP303</f>
        <v>2871411.8661723295</v>
      </c>
      <c r="BQ304" s="40">
        <f t="shared" si="401"/>
        <v>49459613.323462956</v>
      </c>
      <c r="BR304" s="40">
        <f t="shared" si="401"/>
        <v>39616451.576002672</v>
      </c>
      <c r="BS304" s="40">
        <f t="shared" si="401"/>
        <v>11501080.920744121</v>
      </c>
      <c r="BT304" s="40">
        <f t="shared" si="401"/>
        <v>4537975.1083229231</v>
      </c>
      <c r="BU304" s="40">
        <f t="shared" si="401"/>
        <v>4464789.9934199303</v>
      </c>
      <c r="BV304" s="40">
        <f t="shared" si="401"/>
        <v>11341482.11856449</v>
      </c>
      <c r="BW304" s="40">
        <f t="shared" si="401"/>
        <v>17253618.096588518</v>
      </c>
      <c r="BX304" s="40">
        <f t="shared" si="401"/>
        <v>1545794.3933292655</v>
      </c>
      <c r="BY304" s="40">
        <f t="shared" si="401"/>
        <v>4981811.4010083871</v>
      </c>
      <c r="BZ304" s="40">
        <f t="shared" si="401"/>
        <v>2733201.6002423526</v>
      </c>
      <c r="CA304" s="40">
        <f t="shared" si="401"/>
        <v>2547817.1194902635</v>
      </c>
      <c r="CB304" s="40">
        <f t="shared" si="401"/>
        <v>682426690.49182093</v>
      </c>
      <c r="CC304" s="40">
        <f t="shared" si="401"/>
        <v>2430245.0046430943</v>
      </c>
      <c r="CD304" s="40">
        <f t="shared" si="401"/>
        <v>940308.22434983717</v>
      </c>
      <c r="CE304" s="40">
        <f t="shared" si="401"/>
        <v>2266790.1275503547</v>
      </c>
      <c r="CF304" s="40">
        <f t="shared" si="401"/>
        <v>1775063.0315968934</v>
      </c>
      <c r="CG304" s="40">
        <f t="shared" si="401"/>
        <v>2749388.6502032583</v>
      </c>
      <c r="CH304" s="40">
        <f t="shared" si="401"/>
        <v>1814454.3643841147</v>
      </c>
      <c r="CI304" s="40">
        <f t="shared" si="401"/>
        <v>6411878.2547400976</v>
      </c>
      <c r="CJ304" s="40">
        <f t="shared" si="401"/>
        <v>9131514.2150457129</v>
      </c>
      <c r="CK304" s="40">
        <f t="shared" si="401"/>
        <v>45301735.871115342</v>
      </c>
      <c r="CL304" s="40">
        <f t="shared" si="401"/>
        <v>12347951.007787596</v>
      </c>
      <c r="CM304" s="40">
        <f t="shared" si="401"/>
        <v>8131345.3005052758</v>
      </c>
      <c r="CN304" s="40">
        <f t="shared" si="401"/>
        <v>241127567.03509974</v>
      </c>
      <c r="CO304" s="40">
        <f t="shared" si="401"/>
        <v>125302838.11571312</v>
      </c>
      <c r="CP304" s="40">
        <f t="shared" si="401"/>
        <v>9767637.7863112427</v>
      </c>
      <c r="CQ304" s="40">
        <f t="shared" si="401"/>
        <v>9098876.6086579878</v>
      </c>
      <c r="CR304" s="40">
        <f t="shared" si="401"/>
        <v>2656444.3188760402</v>
      </c>
      <c r="CS304" s="40">
        <f t="shared" si="401"/>
        <v>3786901.7018926954</v>
      </c>
      <c r="CT304" s="40">
        <f t="shared" si="401"/>
        <v>1843296.4120813573</v>
      </c>
      <c r="CU304" s="40">
        <f t="shared" si="401"/>
        <v>3600909.5698923073</v>
      </c>
      <c r="CV304" s="40">
        <f t="shared" si="401"/>
        <v>816312.11354908207</v>
      </c>
      <c r="CW304" s="40">
        <f t="shared" si="401"/>
        <v>2687388.5905903536</v>
      </c>
      <c r="CX304" s="40">
        <f t="shared" si="401"/>
        <v>4658914.2602306195</v>
      </c>
      <c r="CY304" s="40">
        <f t="shared" si="401"/>
        <v>862896.73002974258</v>
      </c>
      <c r="CZ304" s="40">
        <f t="shared" si="401"/>
        <v>17886039.012660936</v>
      </c>
      <c r="DA304" s="40">
        <f t="shared" si="401"/>
        <v>2663232.9315683944</v>
      </c>
      <c r="DB304" s="40">
        <f t="shared" si="401"/>
        <v>3423971.8703230969</v>
      </c>
      <c r="DC304" s="40">
        <f t="shared" si="401"/>
        <v>2291272.1583378799</v>
      </c>
      <c r="DD304" s="40">
        <f t="shared" si="401"/>
        <v>2386155.2079250673</v>
      </c>
      <c r="DE304" s="40">
        <f t="shared" si="401"/>
        <v>4128845.988873553</v>
      </c>
      <c r="DF304" s="40">
        <f t="shared" si="401"/>
        <v>172764659.80327275</v>
      </c>
      <c r="DG304" s="40">
        <f t="shared" si="401"/>
        <v>1548056.7044466597</v>
      </c>
      <c r="DH304" s="40">
        <f t="shared" si="401"/>
        <v>17262587.412462767</v>
      </c>
      <c r="DI304" s="40">
        <f t="shared" si="401"/>
        <v>22761354.22698928</v>
      </c>
      <c r="DJ304" s="40">
        <f t="shared" si="401"/>
        <v>6260072.9504243014</v>
      </c>
      <c r="DK304" s="40">
        <f t="shared" si="401"/>
        <v>4557006.7606137116</v>
      </c>
      <c r="DL304" s="40">
        <f t="shared" si="401"/>
        <v>50247204.616483539</v>
      </c>
      <c r="DM304" s="40">
        <f t="shared" si="401"/>
        <v>3467248.8663978865</v>
      </c>
      <c r="DN304" s="40">
        <f t="shared" si="401"/>
        <v>12903168.127933333</v>
      </c>
      <c r="DO304" s="40">
        <f t="shared" si="401"/>
        <v>28447519.251055535</v>
      </c>
      <c r="DP304" s="40">
        <f t="shared" si="401"/>
        <v>2801952.5673623211</v>
      </c>
      <c r="DQ304" s="40">
        <f t="shared" si="401"/>
        <v>6239794.8378790803</v>
      </c>
      <c r="DR304" s="40">
        <f t="shared" si="401"/>
        <v>13255648.515184605</v>
      </c>
      <c r="DS304" s="40">
        <f t="shared" si="401"/>
        <v>7509786.2167202011</v>
      </c>
      <c r="DT304" s="40">
        <f t="shared" si="401"/>
        <v>2505739.8020508317</v>
      </c>
      <c r="DU304" s="40">
        <f t="shared" si="401"/>
        <v>3940323.5310611804</v>
      </c>
      <c r="DV304" s="40">
        <f t="shared" si="401"/>
        <v>2845843.682144287</v>
      </c>
      <c r="DW304" s="40">
        <f t="shared" si="401"/>
        <v>3737036.6543232342</v>
      </c>
      <c r="DX304" s="40">
        <f t="shared" si="401"/>
        <v>2732868.5610964606</v>
      </c>
      <c r="DY304" s="40">
        <f t="shared" si="401"/>
        <v>3937270.040805262</v>
      </c>
      <c r="DZ304" s="40">
        <f t="shared" si="401"/>
        <v>8126216.9954629513</v>
      </c>
      <c r="EA304" s="40">
        <f t="shared" si="401"/>
        <v>6160598.6947637219</v>
      </c>
      <c r="EB304" s="40">
        <f t="shared" ref="EB304:FY304" si="402">EB295+EB303</f>
        <v>5546430.057205135</v>
      </c>
      <c r="EC304" s="40">
        <f t="shared" si="402"/>
        <v>3348273.6128566666</v>
      </c>
      <c r="ED304" s="40">
        <f t="shared" si="402"/>
        <v>18473182.178772956</v>
      </c>
      <c r="EE304" s="40">
        <f t="shared" si="402"/>
        <v>2628963.3164117518</v>
      </c>
      <c r="EF304" s="40">
        <f t="shared" si="402"/>
        <v>13215960.938794192</v>
      </c>
      <c r="EG304" s="40">
        <f t="shared" si="402"/>
        <v>3124398.3954649423</v>
      </c>
      <c r="EH304" s="40">
        <f t="shared" si="402"/>
        <v>2836545.0056788097</v>
      </c>
      <c r="EI304" s="40">
        <f t="shared" si="402"/>
        <v>142878211.11187634</v>
      </c>
      <c r="EJ304" s="40">
        <f t="shared" si="402"/>
        <v>82797757.068491682</v>
      </c>
      <c r="EK304" s="40">
        <f t="shared" si="402"/>
        <v>6313001.7442200175</v>
      </c>
      <c r="EL304" s="40">
        <f t="shared" si="402"/>
        <v>4384097.228340948</v>
      </c>
      <c r="EM304" s="40">
        <f t="shared" si="402"/>
        <v>4266614.9581929799</v>
      </c>
      <c r="EN304" s="40">
        <f t="shared" si="402"/>
        <v>9811630.6411186289</v>
      </c>
      <c r="EO304" s="40">
        <f t="shared" si="402"/>
        <v>3846570.3975197054</v>
      </c>
      <c r="EP304" s="40">
        <f t="shared" si="402"/>
        <v>4282435.8520199601</v>
      </c>
      <c r="EQ304" s="40">
        <f t="shared" si="402"/>
        <v>22623060.114003573</v>
      </c>
      <c r="ER304" s="40">
        <f t="shared" si="402"/>
        <v>3811187.4298094031</v>
      </c>
      <c r="ES304" s="40">
        <f t="shared" si="402"/>
        <v>2284607.6868693097</v>
      </c>
      <c r="ET304" s="40">
        <f t="shared" si="402"/>
        <v>3360894.5239859414</v>
      </c>
      <c r="EU304" s="40">
        <f t="shared" si="402"/>
        <v>6179358.6937895482</v>
      </c>
      <c r="EV304" s="40">
        <f t="shared" si="402"/>
        <v>1440173.3627924174</v>
      </c>
      <c r="EW304" s="40">
        <f t="shared" si="402"/>
        <v>10389801.23263678</v>
      </c>
      <c r="EX304" s="40">
        <f t="shared" si="402"/>
        <v>3028446.6057954496</v>
      </c>
      <c r="EY304" s="40">
        <f t="shared" si="402"/>
        <v>6829120.3465288766</v>
      </c>
      <c r="EZ304" s="40">
        <f t="shared" si="402"/>
        <v>2199879.0275298753</v>
      </c>
      <c r="FA304" s="40">
        <f t="shared" si="402"/>
        <v>30914652.292053774</v>
      </c>
      <c r="FB304" s="40">
        <f t="shared" si="402"/>
        <v>4183427.61</v>
      </c>
      <c r="FC304" s="40">
        <f t="shared" si="402"/>
        <v>18925124.786413576</v>
      </c>
      <c r="FD304" s="40">
        <f t="shared" si="402"/>
        <v>3969533.5141932447</v>
      </c>
      <c r="FE304" s="40">
        <f t="shared" si="402"/>
        <v>1740520.4636858697</v>
      </c>
      <c r="FF304" s="40">
        <f t="shared" si="402"/>
        <v>2938983.0968214828</v>
      </c>
      <c r="FG304" s="40">
        <f t="shared" si="402"/>
        <v>2030524.0086564827</v>
      </c>
      <c r="FH304" s="40">
        <f t="shared" si="402"/>
        <v>1579845.1744677834</v>
      </c>
      <c r="FI304" s="40">
        <f t="shared" si="402"/>
        <v>16117432.964056719</v>
      </c>
      <c r="FJ304" s="40">
        <f t="shared" si="402"/>
        <v>16431318.145715158</v>
      </c>
      <c r="FK304" s="40">
        <f t="shared" si="402"/>
        <v>20942724.183267541</v>
      </c>
      <c r="FL304" s="40">
        <f t="shared" si="402"/>
        <v>57453283.122724347</v>
      </c>
      <c r="FM304" s="40">
        <f t="shared" si="402"/>
        <v>31394950.348580733</v>
      </c>
      <c r="FN304" s="40">
        <f t="shared" si="402"/>
        <v>186048292.61437309</v>
      </c>
      <c r="FO304" s="40">
        <f t="shared" si="402"/>
        <v>10694893.870000001</v>
      </c>
      <c r="FP304" s="40">
        <f t="shared" si="402"/>
        <v>20662013.059999999</v>
      </c>
      <c r="FQ304" s="40">
        <f t="shared" si="402"/>
        <v>8398655.0720657818</v>
      </c>
      <c r="FR304" s="40">
        <f t="shared" si="402"/>
        <v>2536447.3067930411</v>
      </c>
      <c r="FS304" s="40">
        <f t="shared" si="402"/>
        <v>3029347.6799999997</v>
      </c>
      <c r="FT304" s="40">
        <f t="shared" si="402"/>
        <v>1441293.58</v>
      </c>
      <c r="FU304" s="40">
        <f t="shared" si="402"/>
        <v>8050489.3295513652</v>
      </c>
      <c r="FV304" s="40">
        <f t="shared" si="402"/>
        <v>6571394.2894398235</v>
      </c>
      <c r="FW304" s="40">
        <f t="shared" si="402"/>
        <v>2750376.3421301208</v>
      </c>
      <c r="FX304" s="40">
        <f t="shared" si="402"/>
        <v>1130777.9270719816</v>
      </c>
      <c r="FY304" s="40">
        <f t="shared" si="402"/>
        <v>149113100.77024505</v>
      </c>
      <c r="FZ304" s="55"/>
      <c r="GA304">
        <v>2971570</v>
      </c>
      <c r="GB304">
        <v>15714.5</v>
      </c>
      <c r="GC304" s="126">
        <f>GA304/FZ295+GB304/FZ295</f>
        <v>3.927547745820215E-4</v>
      </c>
      <c r="GD304" s="41"/>
      <c r="GE304" s="13"/>
    </row>
    <row r="305" spans="1:187" x14ac:dyDescent="0.2">
      <c r="A305" s="125" t="s">
        <v>876</v>
      </c>
      <c r="B305" s="123" t="s">
        <v>863</v>
      </c>
      <c r="C305" s="40">
        <f>C296</f>
        <v>21056212.210000001</v>
      </c>
      <c r="D305" s="40">
        <f t="shared" ref="D305:BO305" si="403">D296</f>
        <v>82553042.049999997</v>
      </c>
      <c r="E305" s="40">
        <f t="shared" si="403"/>
        <v>21359347.329999998</v>
      </c>
      <c r="F305" s="40">
        <f t="shared" si="403"/>
        <v>44833279.030000001</v>
      </c>
      <c r="G305" s="40">
        <f t="shared" si="403"/>
        <v>5333724.24</v>
      </c>
      <c r="H305" s="40">
        <f t="shared" si="403"/>
        <v>2857115.97</v>
      </c>
      <c r="I305" s="40">
        <f t="shared" si="403"/>
        <v>22978072.440000001</v>
      </c>
      <c r="J305" s="40">
        <f t="shared" si="403"/>
        <v>3789594.37</v>
      </c>
      <c r="K305" s="40">
        <f t="shared" si="403"/>
        <v>1132565.25</v>
      </c>
      <c r="L305" s="40">
        <f t="shared" si="403"/>
        <v>13878705.58</v>
      </c>
      <c r="M305" s="40">
        <f t="shared" si="403"/>
        <v>4947991.42</v>
      </c>
      <c r="N305" s="40">
        <f t="shared" si="403"/>
        <v>132433952.83</v>
      </c>
      <c r="O305" s="40">
        <f t="shared" si="403"/>
        <v>50079498.189999998</v>
      </c>
      <c r="P305" s="40">
        <f t="shared" si="403"/>
        <v>1260010.3</v>
      </c>
      <c r="Q305" s="40">
        <f t="shared" si="403"/>
        <v>82659207.909999996</v>
      </c>
      <c r="R305" s="40">
        <f t="shared" si="403"/>
        <v>1649721.5</v>
      </c>
      <c r="S305" s="40">
        <f t="shared" si="403"/>
        <v>6759837.7800000003</v>
      </c>
      <c r="T305" s="40">
        <f t="shared" si="403"/>
        <v>532146.32999999996</v>
      </c>
      <c r="U305" s="40">
        <f t="shared" si="403"/>
        <v>354864.89</v>
      </c>
      <c r="V305" s="40">
        <f t="shared" si="403"/>
        <v>808991.85</v>
      </c>
      <c r="W305" s="40">
        <f t="shared" si="403"/>
        <v>203951.63</v>
      </c>
      <c r="X305" s="40">
        <f t="shared" si="403"/>
        <v>160987.67000000001</v>
      </c>
      <c r="Y305" s="40">
        <f t="shared" si="403"/>
        <v>1273920.55</v>
      </c>
      <c r="Z305" s="40">
        <f t="shared" si="403"/>
        <v>448785.42</v>
      </c>
      <c r="AA305" s="40">
        <f t="shared" si="403"/>
        <v>104386599.53</v>
      </c>
      <c r="AB305" s="40">
        <f t="shared" si="403"/>
        <v>183520696.13</v>
      </c>
      <c r="AC305" s="40">
        <f t="shared" si="403"/>
        <v>3636348.82</v>
      </c>
      <c r="AD305" s="40">
        <f t="shared" si="403"/>
        <v>4040286.78</v>
      </c>
      <c r="AE305" s="40">
        <f t="shared" si="403"/>
        <v>346296.35</v>
      </c>
      <c r="AF305" s="40">
        <f t="shared" si="403"/>
        <v>566332.72</v>
      </c>
      <c r="AG305" s="40">
        <f t="shared" si="403"/>
        <v>4544789.53</v>
      </c>
      <c r="AH305" s="40">
        <f t="shared" si="403"/>
        <v>555107.18000000005</v>
      </c>
      <c r="AI305" s="40">
        <f t="shared" si="403"/>
        <v>239226.59</v>
      </c>
      <c r="AJ305" s="40">
        <f t="shared" si="403"/>
        <v>541215.06000000006</v>
      </c>
      <c r="AK305" s="40">
        <f t="shared" si="403"/>
        <v>945836.69</v>
      </c>
      <c r="AL305" s="40">
        <f t="shared" si="403"/>
        <v>1832368.58</v>
      </c>
      <c r="AM305" s="40">
        <f t="shared" si="403"/>
        <v>809453.4</v>
      </c>
      <c r="AN305" s="40">
        <f t="shared" si="403"/>
        <v>2436009.34</v>
      </c>
      <c r="AO305" s="40">
        <f t="shared" si="403"/>
        <v>8695650.3599999994</v>
      </c>
      <c r="AP305" s="40">
        <f t="shared" si="403"/>
        <v>529265048.87</v>
      </c>
      <c r="AQ305" s="40">
        <f t="shared" si="403"/>
        <v>1951427.33</v>
      </c>
      <c r="AR305" s="40">
        <f t="shared" si="403"/>
        <v>185392639.11000001</v>
      </c>
      <c r="AS305" s="40">
        <f t="shared" si="403"/>
        <v>36782993.240000002</v>
      </c>
      <c r="AT305" s="40">
        <f t="shared" si="403"/>
        <v>6555404.2699999996</v>
      </c>
      <c r="AU305" s="40">
        <f t="shared" si="403"/>
        <v>884556.55</v>
      </c>
      <c r="AV305" s="40">
        <f t="shared" si="403"/>
        <v>566958.31000000006</v>
      </c>
      <c r="AW305" s="40">
        <f t="shared" si="403"/>
        <v>526884.05000000005</v>
      </c>
      <c r="AX305" s="40">
        <f t="shared" si="403"/>
        <v>314731.7</v>
      </c>
      <c r="AY305" s="40">
        <f t="shared" si="403"/>
        <v>1180820.67</v>
      </c>
      <c r="AZ305" s="40">
        <f t="shared" si="403"/>
        <v>11241482.67</v>
      </c>
      <c r="BA305" s="40">
        <f t="shared" si="403"/>
        <v>9904388.8900000006</v>
      </c>
      <c r="BB305" s="40">
        <f t="shared" si="403"/>
        <v>3411697.02</v>
      </c>
      <c r="BC305" s="40">
        <f t="shared" si="403"/>
        <v>62700619.799999997</v>
      </c>
      <c r="BD305" s="40">
        <f t="shared" si="403"/>
        <v>11254347.09</v>
      </c>
      <c r="BE305" s="40">
        <f t="shared" si="403"/>
        <v>3005750.18</v>
      </c>
      <c r="BF305" s="40">
        <f t="shared" si="403"/>
        <v>49589235.990000002</v>
      </c>
      <c r="BG305" s="40">
        <f t="shared" si="403"/>
        <v>1002996.54</v>
      </c>
      <c r="BH305" s="40">
        <f t="shared" si="403"/>
        <v>1072973.67</v>
      </c>
      <c r="BI305" s="40">
        <f t="shared" si="403"/>
        <v>329503.03000000003</v>
      </c>
      <c r="BJ305" s="40">
        <f t="shared" si="403"/>
        <v>13662795.939999999</v>
      </c>
      <c r="BK305" s="40">
        <f t="shared" si="403"/>
        <v>25661042.690000001</v>
      </c>
      <c r="BL305" s="40">
        <f t="shared" si="403"/>
        <v>157998.20000000001</v>
      </c>
      <c r="BM305" s="40">
        <f t="shared" si="403"/>
        <v>544497.84</v>
      </c>
      <c r="BN305" s="40">
        <f t="shared" si="403"/>
        <v>6481755.1600000001</v>
      </c>
      <c r="BO305" s="40">
        <f t="shared" si="403"/>
        <v>2347659.42</v>
      </c>
      <c r="BP305" s="40">
        <f t="shared" ref="BP305:EA305" si="404">BP296</f>
        <v>1291951.2</v>
      </c>
      <c r="BQ305" s="40">
        <f t="shared" si="404"/>
        <v>25152890.489999998</v>
      </c>
      <c r="BR305" s="40">
        <f t="shared" si="404"/>
        <v>3784582.97</v>
      </c>
      <c r="BS305" s="40">
        <f t="shared" si="404"/>
        <v>1538628.25</v>
      </c>
      <c r="BT305" s="40">
        <f t="shared" si="404"/>
        <v>1554644.07</v>
      </c>
      <c r="BU305" s="40">
        <f t="shared" si="404"/>
        <v>1644498.83</v>
      </c>
      <c r="BV305" s="40">
        <f t="shared" si="404"/>
        <v>8073568.0800000001</v>
      </c>
      <c r="BW305" s="40">
        <f t="shared" si="404"/>
        <v>10181120.800000001</v>
      </c>
      <c r="BX305" s="40">
        <f t="shared" si="404"/>
        <v>915356</v>
      </c>
      <c r="BY305" s="40">
        <f t="shared" si="404"/>
        <v>2229594.62</v>
      </c>
      <c r="BZ305" s="40">
        <f t="shared" si="404"/>
        <v>845036.22</v>
      </c>
      <c r="CA305" s="40">
        <f t="shared" si="404"/>
        <v>2237490.91</v>
      </c>
      <c r="CB305" s="40">
        <f t="shared" si="404"/>
        <v>281216248.32999998</v>
      </c>
      <c r="CC305" s="40">
        <f t="shared" si="404"/>
        <v>496677.1</v>
      </c>
      <c r="CD305" s="40">
        <f t="shared" si="404"/>
        <v>344918.99</v>
      </c>
      <c r="CE305" s="40">
        <f t="shared" si="404"/>
        <v>902205.76</v>
      </c>
      <c r="CF305" s="40">
        <f t="shared" si="404"/>
        <v>687465.94</v>
      </c>
      <c r="CG305" s="40">
        <f t="shared" si="404"/>
        <v>661766.30000000005</v>
      </c>
      <c r="CH305" s="40">
        <f t="shared" si="404"/>
        <v>437585.17</v>
      </c>
      <c r="CI305" s="40">
        <f t="shared" si="404"/>
        <v>2518522.09</v>
      </c>
      <c r="CJ305" s="40">
        <f t="shared" si="404"/>
        <v>5656336.75</v>
      </c>
      <c r="CK305" s="40">
        <f t="shared" si="404"/>
        <v>9217848.4900000002</v>
      </c>
      <c r="CL305" s="40">
        <f t="shared" si="404"/>
        <v>1892693.48</v>
      </c>
      <c r="CM305" s="40">
        <f t="shared" si="404"/>
        <v>596592.37</v>
      </c>
      <c r="CN305" s="40">
        <f t="shared" si="404"/>
        <v>100989290.56999999</v>
      </c>
      <c r="CO305" s="40">
        <f t="shared" si="404"/>
        <v>53865021.829999998</v>
      </c>
      <c r="CP305" s="40">
        <f t="shared" si="404"/>
        <v>9091856.9700000007</v>
      </c>
      <c r="CQ305" s="40">
        <f t="shared" si="404"/>
        <v>1575424.1</v>
      </c>
      <c r="CR305" s="40">
        <f t="shared" si="404"/>
        <v>179375.52</v>
      </c>
      <c r="CS305" s="40">
        <f t="shared" si="404"/>
        <v>1091079.22</v>
      </c>
      <c r="CT305" s="40">
        <f t="shared" si="404"/>
        <v>348390.21</v>
      </c>
      <c r="CU305" s="40">
        <f t="shared" si="404"/>
        <v>320667.07</v>
      </c>
      <c r="CV305" s="40">
        <f t="shared" si="404"/>
        <v>194190.18</v>
      </c>
      <c r="CW305" s="40">
        <f t="shared" si="404"/>
        <v>1266331.05</v>
      </c>
      <c r="CX305" s="40">
        <f t="shared" si="404"/>
        <v>1686984.4</v>
      </c>
      <c r="CY305" s="40">
        <f t="shared" si="404"/>
        <v>173717.73</v>
      </c>
      <c r="CZ305" s="40">
        <f t="shared" si="404"/>
        <v>5666381.04</v>
      </c>
      <c r="DA305" s="40">
        <f t="shared" si="404"/>
        <v>1113512.1299999999</v>
      </c>
      <c r="DB305" s="40">
        <f t="shared" si="404"/>
        <v>646235.71</v>
      </c>
      <c r="DC305" s="40">
        <f t="shared" si="404"/>
        <v>1098420.53</v>
      </c>
      <c r="DD305" s="40">
        <f t="shared" si="404"/>
        <v>1169670.23</v>
      </c>
      <c r="DE305" s="40">
        <f t="shared" si="404"/>
        <v>2653354.5299999998</v>
      </c>
      <c r="DF305" s="40">
        <f t="shared" si="404"/>
        <v>46100990.43</v>
      </c>
      <c r="DG305" s="40">
        <f t="shared" si="404"/>
        <v>975606.1</v>
      </c>
      <c r="DH305" s="40">
        <f t="shared" si="404"/>
        <v>8477422.6600000001</v>
      </c>
      <c r="DI305" s="40">
        <f t="shared" si="404"/>
        <v>11110288.92</v>
      </c>
      <c r="DJ305" s="40">
        <f t="shared" si="404"/>
        <v>1236659.94</v>
      </c>
      <c r="DK305" s="40">
        <f t="shared" si="404"/>
        <v>779787.97</v>
      </c>
      <c r="DL305" s="40">
        <f t="shared" si="404"/>
        <v>12285121.880000001</v>
      </c>
      <c r="DM305" s="40">
        <f t="shared" si="404"/>
        <v>733173.88</v>
      </c>
      <c r="DN305" s="40">
        <f t="shared" si="404"/>
        <v>6719667.5499999998</v>
      </c>
      <c r="DO305" s="40">
        <f t="shared" si="404"/>
        <v>7605711.54</v>
      </c>
      <c r="DP305" s="40">
        <f t="shared" si="404"/>
        <v>528544.43999999994</v>
      </c>
      <c r="DQ305" s="40">
        <f t="shared" si="404"/>
        <v>5789050.9100000001</v>
      </c>
      <c r="DR305" s="40">
        <f t="shared" si="404"/>
        <v>1779016.78</v>
      </c>
      <c r="DS305" s="40">
        <f t="shared" si="404"/>
        <v>970996.67</v>
      </c>
      <c r="DT305" s="40">
        <f t="shared" si="404"/>
        <v>227711.62</v>
      </c>
      <c r="DU305" s="40">
        <f t="shared" si="404"/>
        <v>687496.11</v>
      </c>
      <c r="DV305" s="40">
        <f t="shared" si="404"/>
        <v>201891.83</v>
      </c>
      <c r="DW305" s="40">
        <f t="shared" si="404"/>
        <v>409953.6</v>
      </c>
      <c r="DX305" s="40">
        <f t="shared" si="404"/>
        <v>1190856.07</v>
      </c>
      <c r="DY305" s="40">
        <f t="shared" si="404"/>
        <v>1416999.55</v>
      </c>
      <c r="DZ305" s="40">
        <f t="shared" si="404"/>
        <v>2778077.58</v>
      </c>
      <c r="EA305" s="40">
        <f t="shared" si="404"/>
        <v>3934396.53</v>
      </c>
      <c r="EB305" s="40">
        <f t="shared" ref="EB305:FY306" si="405">EB296</f>
        <v>2143309.6800000002</v>
      </c>
      <c r="EC305" s="40">
        <f t="shared" si="405"/>
        <v>908166.63</v>
      </c>
      <c r="ED305" s="40">
        <f t="shared" si="405"/>
        <v>14157238.310000001</v>
      </c>
      <c r="EE305" s="40">
        <f t="shared" si="405"/>
        <v>438271.91</v>
      </c>
      <c r="EF305" s="40">
        <f t="shared" si="405"/>
        <v>1723920.92</v>
      </c>
      <c r="EG305" s="40">
        <f t="shared" si="405"/>
        <v>643614.02</v>
      </c>
      <c r="EH305" s="40">
        <f t="shared" si="405"/>
        <v>333140.59000000003</v>
      </c>
      <c r="EI305" s="40">
        <f t="shared" si="405"/>
        <v>29170649.23</v>
      </c>
      <c r="EJ305" s="40">
        <f t="shared" si="405"/>
        <v>20548396.039999999</v>
      </c>
      <c r="EK305" s="40">
        <f t="shared" si="405"/>
        <v>3368965.43</v>
      </c>
      <c r="EL305" s="40">
        <f t="shared" si="405"/>
        <v>605708.51</v>
      </c>
      <c r="EM305" s="40">
        <f t="shared" si="405"/>
        <v>1501660.7</v>
      </c>
      <c r="EN305" s="40">
        <f t="shared" si="405"/>
        <v>1638038.3</v>
      </c>
      <c r="EO305" s="40">
        <f t="shared" si="405"/>
        <v>1200131.1000000001</v>
      </c>
      <c r="EP305" s="40">
        <f t="shared" si="405"/>
        <v>2574366.79</v>
      </c>
      <c r="EQ305" s="40">
        <f t="shared" si="405"/>
        <v>9206464.6899999995</v>
      </c>
      <c r="ER305" s="40">
        <f t="shared" si="405"/>
        <v>1906308.95</v>
      </c>
      <c r="ES305" s="40">
        <f t="shared" si="405"/>
        <v>532630.31000000006</v>
      </c>
      <c r="ET305" s="40">
        <f t="shared" si="405"/>
        <v>619303.37</v>
      </c>
      <c r="EU305" s="40">
        <f t="shared" si="405"/>
        <v>954955.79</v>
      </c>
      <c r="EV305" s="40">
        <f t="shared" si="405"/>
        <v>515503.8</v>
      </c>
      <c r="EW305" s="40">
        <f t="shared" si="405"/>
        <v>5102852.5999999996</v>
      </c>
      <c r="EX305" s="40">
        <f t="shared" si="405"/>
        <v>174116.91</v>
      </c>
      <c r="EY305" s="40">
        <f t="shared" si="405"/>
        <v>907398.45</v>
      </c>
      <c r="EZ305" s="40">
        <f t="shared" si="405"/>
        <v>592971.09</v>
      </c>
      <c r="FA305" s="40">
        <f t="shared" si="405"/>
        <v>23866753.989999998</v>
      </c>
      <c r="FB305" s="40">
        <f t="shared" si="405"/>
        <v>3783321.21</v>
      </c>
      <c r="FC305" s="40">
        <f t="shared" si="405"/>
        <v>6861433.8099999996</v>
      </c>
      <c r="FD305" s="40">
        <f t="shared" si="405"/>
        <v>1030248.7</v>
      </c>
      <c r="FE305" s="40">
        <f t="shared" si="405"/>
        <v>483008.66</v>
      </c>
      <c r="FF305" s="40">
        <f t="shared" si="405"/>
        <v>516594.35</v>
      </c>
      <c r="FG305" s="40">
        <f t="shared" si="405"/>
        <v>342741.89</v>
      </c>
      <c r="FH305" s="40">
        <f t="shared" si="405"/>
        <v>903658.22</v>
      </c>
      <c r="FI305" s="40">
        <f t="shared" si="405"/>
        <v>8701351.9100000001</v>
      </c>
      <c r="FJ305" s="40">
        <f t="shared" si="405"/>
        <v>12633365.189999999</v>
      </c>
      <c r="FK305" s="40">
        <f t="shared" si="405"/>
        <v>15443442.02</v>
      </c>
      <c r="FL305" s="40">
        <f t="shared" si="405"/>
        <v>38212668.109999999</v>
      </c>
      <c r="FM305" s="40">
        <f t="shared" si="405"/>
        <v>11756155.35</v>
      </c>
      <c r="FN305" s="40">
        <f t="shared" si="405"/>
        <v>57644601.450000003</v>
      </c>
      <c r="FO305" s="40">
        <f t="shared" si="405"/>
        <v>10071377.92</v>
      </c>
      <c r="FP305" s="40">
        <f t="shared" si="405"/>
        <v>19763200.239999998</v>
      </c>
      <c r="FQ305" s="40">
        <f t="shared" si="405"/>
        <v>3350128.02</v>
      </c>
      <c r="FR305" s="40">
        <f t="shared" si="405"/>
        <v>1274099.17</v>
      </c>
      <c r="FS305" s="40">
        <f t="shared" si="405"/>
        <v>2905435.99</v>
      </c>
      <c r="FT305" s="40">
        <f t="shared" si="405"/>
        <v>1348727.45</v>
      </c>
      <c r="FU305" s="40">
        <f t="shared" si="405"/>
        <v>2038783.13</v>
      </c>
      <c r="FV305" s="40">
        <f t="shared" si="405"/>
        <v>1513729.62</v>
      </c>
      <c r="FW305" s="40">
        <f t="shared" si="405"/>
        <v>392690.79</v>
      </c>
      <c r="FX305" s="40">
        <f t="shared" si="405"/>
        <v>349648.6</v>
      </c>
      <c r="FY305" s="40">
        <f t="shared" si="405"/>
        <v>0</v>
      </c>
      <c r="FZ305" s="55"/>
      <c r="GA305" s="41"/>
      <c r="GB305" s="41"/>
      <c r="GC305" s="41"/>
      <c r="GD305" s="41"/>
      <c r="GE305" s="13"/>
    </row>
    <row r="306" spans="1:187" x14ac:dyDescent="0.2">
      <c r="A306" s="125" t="s">
        <v>877</v>
      </c>
      <c r="B306" s="123" t="s">
        <v>865</v>
      </c>
      <c r="C306" s="40">
        <f>C42</f>
        <v>1520559.05</v>
      </c>
      <c r="D306" s="40">
        <f t="shared" ref="D306:BO306" si="406">D42</f>
        <v>5420158.3200000003</v>
      </c>
      <c r="E306" s="40">
        <f t="shared" si="406"/>
        <v>1554072.17</v>
      </c>
      <c r="F306" s="40">
        <f t="shared" si="406"/>
        <v>2917063.7</v>
      </c>
      <c r="G306" s="40">
        <f t="shared" si="406"/>
        <v>279596.78000000003</v>
      </c>
      <c r="H306" s="40">
        <f t="shared" si="406"/>
        <v>216763.26</v>
      </c>
      <c r="I306" s="40">
        <f t="shared" si="406"/>
        <v>1409733.09</v>
      </c>
      <c r="J306" s="40">
        <f t="shared" si="406"/>
        <v>491553.88</v>
      </c>
      <c r="K306" s="40">
        <f t="shared" si="406"/>
        <v>115877.71</v>
      </c>
      <c r="L306" s="40">
        <f t="shared" si="406"/>
        <v>906723.86</v>
      </c>
      <c r="M306" s="40">
        <f t="shared" si="406"/>
        <v>321146.63</v>
      </c>
      <c r="N306" s="40">
        <f t="shared" si="406"/>
        <v>9806865.0800000001</v>
      </c>
      <c r="O306" s="40">
        <f t="shared" si="406"/>
        <v>3290538.62</v>
      </c>
      <c r="P306" s="40">
        <f t="shared" si="406"/>
        <v>73762.05</v>
      </c>
      <c r="Q306" s="40">
        <f t="shared" si="406"/>
        <v>4889146.8600000003</v>
      </c>
      <c r="R306" s="40">
        <f t="shared" si="406"/>
        <v>123965.09</v>
      </c>
      <c r="S306" s="40">
        <f t="shared" si="406"/>
        <v>558989.64</v>
      </c>
      <c r="T306" s="40">
        <f t="shared" si="406"/>
        <v>66147.45</v>
      </c>
      <c r="U306" s="40">
        <f t="shared" si="406"/>
        <v>38884.85</v>
      </c>
      <c r="V306" s="40">
        <f t="shared" si="406"/>
        <v>91510.39</v>
      </c>
      <c r="W306" s="40">
        <f t="shared" si="406"/>
        <v>21870.69</v>
      </c>
      <c r="X306" s="40">
        <f t="shared" si="406"/>
        <v>18469.96</v>
      </c>
      <c r="Y306" s="40">
        <f t="shared" si="406"/>
        <v>111128.9</v>
      </c>
      <c r="Z306" s="40">
        <f t="shared" si="406"/>
        <v>17260.25</v>
      </c>
      <c r="AA306" s="40">
        <f t="shared" si="406"/>
        <v>5296835.68</v>
      </c>
      <c r="AB306" s="40">
        <f t="shared" si="406"/>
        <v>11001476.9</v>
      </c>
      <c r="AC306" s="40">
        <f t="shared" si="406"/>
        <v>361687.22</v>
      </c>
      <c r="AD306" s="40">
        <f t="shared" si="406"/>
        <v>471441.54</v>
      </c>
      <c r="AE306" s="40">
        <f t="shared" si="406"/>
        <v>35995.53</v>
      </c>
      <c r="AF306" s="40">
        <f t="shared" si="406"/>
        <v>62406.34</v>
      </c>
      <c r="AG306" s="40">
        <f t="shared" si="406"/>
        <v>343292.81</v>
      </c>
      <c r="AH306" s="40">
        <f t="shared" si="406"/>
        <v>143053.59</v>
      </c>
      <c r="AI306" s="40">
        <f t="shared" si="406"/>
        <v>48872.87</v>
      </c>
      <c r="AJ306" s="40">
        <f t="shared" si="406"/>
        <v>112997.43</v>
      </c>
      <c r="AK306" s="40">
        <f t="shared" si="406"/>
        <v>8167.2</v>
      </c>
      <c r="AL306" s="40">
        <f t="shared" si="406"/>
        <v>122554.4</v>
      </c>
      <c r="AM306" s="40">
        <f t="shared" si="406"/>
        <v>75951.48</v>
      </c>
      <c r="AN306" s="40">
        <f t="shared" si="406"/>
        <v>346100.51</v>
      </c>
      <c r="AO306" s="40">
        <f t="shared" si="406"/>
        <v>1307780.55</v>
      </c>
      <c r="AP306" s="40">
        <f t="shared" si="406"/>
        <v>28365225.140000001</v>
      </c>
      <c r="AQ306" s="40">
        <f t="shared" si="406"/>
        <v>108003.02</v>
      </c>
      <c r="AR306" s="40">
        <f t="shared" si="406"/>
        <v>15942634.390000001</v>
      </c>
      <c r="AS306" s="40">
        <f t="shared" si="406"/>
        <v>2043809.73</v>
      </c>
      <c r="AT306" s="40">
        <f t="shared" si="406"/>
        <v>1169996.3400000001</v>
      </c>
      <c r="AU306" s="40">
        <f t="shared" si="406"/>
        <v>140794.4</v>
      </c>
      <c r="AV306" s="40">
        <f t="shared" si="406"/>
        <v>79875.33</v>
      </c>
      <c r="AW306" s="40">
        <f t="shared" si="406"/>
        <v>84330.48</v>
      </c>
      <c r="AX306" s="40">
        <f t="shared" si="406"/>
        <v>53064.55</v>
      </c>
      <c r="AY306" s="40">
        <f t="shared" si="406"/>
        <v>139326.69</v>
      </c>
      <c r="AZ306" s="40">
        <f t="shared" si="406"/>
        <v>971895.69</v>
      </c>
      <c r="BA306" s="40">
        <f t="shared" si="406"/>
        <v>921975.52</v>
      </c>
      <c r="BB306" s="40">
        <f t="shared" si="406"/>
        <v>373314.38</v>
      </c>
      <c r="BC306" s="40">
        <f t="shared" si="406"/>
        <v>7091649.04</v>
      </c>
      <c r="BD306" s="40">
        <f t="shared" si="406"/>
        <v>1304162.27</v>
      </c>
      <c r="BE306" s="40">
        <f t="shared" si="406"/>
        <v>314546.11</v>
      </c>
      <c r="BF306" s="40">
        <f t="shared" si="406"/>
        <v>5425671.8799999999</v>
      </c>
      <c r="BG306" s="40">
        <f t="shared" si="406"/>
        <v>116969.85</v>
      </c>
      <c r="BH306" s="40">
        <f t="shared" si="406"/>
        <v>115859.07</v>
      </c>
      <c r="BI306" s="40">
        <f t="shared" si="406"/>
        <v>15514.79</v>
      </c>
      <c r="BJ306" s="40">
        <f t="shared" si="406"/>
        <v>1478940.84</v>
      </c>
      <c r="BK306" s="40">
        <f t="shared" si="406"/>
        <v>1994761.47</v>
      </c>
      <c r="BL306" s="40">
        <f t="shared" si="406"/>
        <v>13182.1</v>
      </c>
      <c r="BM306" s="40">
        <f t="shared" si="406"/>
        <v>62848.07</v>
      </c>
      <c r="BN306" s="40">
        <f t="shared" si="406"/>
        <v>1021328.54</v>
      </c>
      <c r="BO306" s="40">
        <f t="shared" si="406"/>
        <v>367313.45</v>
      </c>
      <c r="BP306" s="40">
        <f t="shared" ref="BP306:EA306" si="407">BP42</f>
        <v>219706.93</v>
      </c>
      <c r="BQ306" s="40">
        <f t="shared" si="407"/>
        <v>1445522.58</v>
      </c>
      <c r="BR306" s="40">
        <f t="shared" si="407"/>
        <v>288710.55</v>
      </c>
      <c r="BS306" s="40">
        <f t="shared" si="407"/>
        <v>170053.99</v>
      </c>
      <c r="BT306" s="40">
        <f t="shared" si="407"/>
        <v>121942.24</v>
      </c>
      <c r="BU306" s="40">
        <f t="shared" si="407"/>
        <v>130981.35</v>
      </c>
      <c r="BV306" s="40">
        <f t="shared" si="407"/>
        <v>616053.74</v>
      </c>
      <c r="BW306" s="40">
        <f t="shared" si="407"/>
        <v>625090.13</v>
      </c>
      <c r="BX306" s="40">
        <f t="shared" si="407"/>
        <v>51442.85</v>
      </c>
      <c r="BY306" s="40">
        <f t="shared" si="407"/>
        <v>266161.06</v>
      </c>
      <c r="BZ306" s="40">
        <f t="shared" si="407"/>
        <v>104370.08</v>
      </c>
      <c r="CA306" s="40">
        <f t="shared" si="407"/>
        <v>311327.27</v>
      </c>
      <c r="CB306" s="40">
        <f t="shared" si="407"/>
        <v>21298037.16</v>
      </c>
      <c r="CC306" s="40">
        <f t="shared" si="407"/>
        <v>82710.69</v>
      </c>
      <c r="CD306" s="40">
        <f t="shared" si="407"/>
        <v>32048.17</v>
      </c>
      <c r="CE306" s="40">
        <f t="shared" si="407"/>
        <v>73806.080000000002</v>
      </c>
      <c r="CF306" s="40">
        <f t="shared" si="407"/>
        <v>85042.54</v>
      </c>
      <c r="CG306" s="40">
        <f t="shared" si="407"/>
        <v>66951.28</v>
      </c>
      <c r="CH306" s="40">
        <f t="shared" si="407"/>
        <v>45475.58</v>
      </c>
      <c r="CI306" s="40">
        <f t="shared" si="407"/>
        <v>1207107.1000000001</v>
      </c>
      <c r="CJ306" s="40">
        <f t="shared" si="407"/>
        <v>306581.69</v>
      </c>
      <c r="CK306" s="40">
        <f t="shared" si="407"/>
        <v>1171496.71</v>
      </c>
      <c r="CL306" s="40">
        <f t="shared" si="407"/>
        <v>199502.64</v>
      </c>
      <c r="CM306" s="40">
        <f t="shared" si="407"/>
        <v>63754.71</v>
      </c>
      <c r="CN306" s="40">
        <f t="shared" si="407"/>
        <v>8137164.4100000001</v>
      </c>
      <c r="CO306" s="40">
        <f t="shared" si="407"/>
        <v>3367086.44</v>
      </c>
      <c r="CP306" s="40">
        <f t="shared" si="407"/>
        <v>679618.61</v>
      </c>
      <c r="CQ306" s="40">
        <f t="shared" si="407"/>
        <v>222208.48</v>
      </c>
      <c r="CR306" s="40">
        <f t="shared" si="407"/>
        <v>53615.71</v>
      </c>
      <c r="CS306" s="40">
        <f t="shared" si="407"/>
        <v>211157.02</v>
      </c>
      <c r="CT306" s="40">
        <f t="shared" si="407"/>
        <v>63538.2</v>
      </c>
      <c r="CU306" s="40">
        <f t="shared" si="407"/>
        <v>37468.71</v>
      </c>
      <c r="CV306" s="40">
        <f t="shared" si="407"/>
        <v>27996.89</v>
      </c>
      <c r="CW306" s="40">
        <f t="shared" si="407"/>
        <v>108872.25</v>
      </c>
      <c r="CX306" s="40">
        <f t="shared" si="407"/>
        <v>200171.48</v>
      </c>
      <c r="CY306" s="40">
        <f t="shared" si="407"/>
        <v>23486.66</v>
      </c>
      <c r="CZ306" s="40">
        <f t="shared" si="407"/>
        <v>607082.21</v>
      </c>
      <c r="DA306" s="40">
        <f t="shared" si="407"/>
        <v>118531.68</v>
      </c>
      <c r="DB306" s="40">
        <f t="shared" si="407"/>
        <v>71076.62</v>
      </c>
      <c r="DC306" s="40">
        <f t="shared" si="407"/>
        <v>123038.32</v>
      </c>
      <c r="DD306" s="40">
        <f t="shared" si="407"/>
        <v>83682.77</v>
      </c>
      <c r="DE306" s="40">
        <f t="shared" si="407"/>
        <v>268540.53999999998</v>
      </c>
      <c r="DF306" s="40">
        <f t="shared" si="407"/>
        <v>5556223.6500000004</v>
      </c>
      <c r="DG306" s="40">
        <f t="shared" si="407"/>
        <v>99245.75</v>
      </c>
      <c r="DH306" s="40">
        <f t="shared" si="407"/>
        <v>851515.86</v>
      </c>
      <c r="DI306" s="40">
        <f t="shared" si="407"/>
        <v>996844.23</v>
      </c>
      <c r="DJ306" s="40">
        <f t="shared" si="407"/>
        <v>116185.92</v>
      </c>
      <c r="DK306" s="40">
        <f t="shared" si="407"/>
        <v>54231.97</v>
      </c>
      <c r="DL306" s="40">
        <f t="shared" si="407"/>
        <v>1628999.85</v>
      </c>
      <c r="DM306" s="40">
        <f t="shared" si="407"/>
        <v>112614.3</v>
      </c>
      <c r="DN306" s="40">
        <f t="shared" si="407"/>
        <v>703230.4</v>
      </c>
      <c r="DO306" s="40">
        <f t="shared" si="407"/>
        <v>698246.92</v>
      </c>
      <c r="DP306" s="40">
        <f t="shared" si="407"/>
        <v>45382.080000000002</v>
      </c>
      <c r="DQ306" s="40">
        <f t="shared" si="407"/>
        <v>326157.8</v>
      </c>
      <c r="DR306" s="40">
        <f t="shared" si="407"/>
        <v>382970.76</v>
      </c>
      <c r="DS306" s="40">
        <f t="shared" si="407"/>
        <v>210268.5</v>
      </c>
      <c r="DT306" s="40">
        <f t="shared" si="407"/>
        <v>46833.73</v>
      </c>
      <c r="DU306" s="40">
        <f t="shared" si="407"/>
        <v>115167.96</v>
      </c>
      <c r="DV306" s="40">
        <f t="shared" si="407"/>
        <v>43598.38</v>
      </c>
      <c r="DW306" s="40">
        <f t="shared" si="407"/>
        <v>90499.44</v>
      </c>
      <c r="DX306" s="40">
        <f t="shared" si="407"/>
        <v>96808.48</v>
      </c>
      <c r="DY306" s="40">
        <f t="shared" si="407"/>
        <v>134231.09</v>
      </c>
      <c r="DZ306" s="40">
        <f t="shared" si="407"/>
        <v>284340.49</v>
      </c>
      <c r="EA306" s="40">
        <f t="shared" si="407"/>
        <v>686100.06</v>
      </c>
      <c r="EB306" s="40">
        <f t="shared" ref="EB306:FX306" si="408">EB42</f>
        <v>222698.53</v>
      </c>
      <c r="EC306" s="40">
        <f t="shared" si="408"/>
        <v>92893.94</v>
      </c>
      <c r="ED306" s="40">
        <f t="shared" si="408"/>
        <v>473206.83</v>
      </c>
      <c r="EE306" s="40">
        <f t="shared" si="408"/>
        <v>67926.2</v>
      </c>
      <c r="EF306" s="40">
        <f t="shared" si="408"/>
        <v>244865.15</v>
      </c>
      <c r="EG306" s="40">
        <f t="shared" si="408"/>
        <v>93624.89</v>
      </c>
      <c r="EH306" s="40">
        <f t="shared" si="408"/>
        <v>47923.02</v>
      </c>
      <c r="EI306" s="40">
        <f t="shared" si="408"/>
        <v>2240304.23</v>
      </c>
      <c r="EJ306" s="40">
        <f t="shared" si="408"/>
        <v>1931725.44</v>
      </c>
      <c r="EK306" s="40">
        <f t="shared" si="408"/>
        <v>110324.23</v>
      </c>
      <c r="EL306" s="40">
        <f t="shared" si="408"/>
        <v>77914.12</v>
      </c>
      <c r="EM306" s="40">
        <f t="shared" si="408"/>
        <v>183829.1</v>
      </c>
      <c r="EN306" s="40">
        <f t="shared" si="408"/>
        <v>197967.15</v>
      </c>
      <c r="EO306" s="40">
        <f t="shared" si="408"/>
        <v>146144.85999999999</v>
      </c>
      <c r="EP306" s="40">
        <f t="shared" si="408"/>
        <v>140287.9</v>
      </c>
      <c r="EQ306" s="40">
        <f t="shared" si="408"/>
        <v>711025.07</v>
      </c>
      <c r="ER306" s="40">
        <f t="shared" si="408"/>
        <v>115241.99</v>
      </c>
      <c r="ES306" s="40">
        <f t="shared" si="408"/>
        <v>82745.37</v>
      </c>
      <c r="ET306" s="40">
        <f t="shared" si="408"/>
        <v>93387.04</v>
      </c>
      <c r="EU306" s="40">
        <f t="shared" si="408"/>
        <v>95399.13</v>
      </c>
      <c r="EV306" s="40">
        <f t="shared" si="408"/>
        <v>38420.449999999997</v>
      </c>
      <c r="EW306" s="40">
        <f t="shared" si="408"/>
        <v>227449.09</v>
      </c>
      <c r="EX306" s="40">
        <f t="shared" si="408"/>
        <v>11080.71</v>
      </c>
      <c r="EY306" s="40">
        <f t="shared" si="408"/>
        <v>108516.94</v>
      </c>
      <c r="EZ306" s="40">
        <f t="shared" si="408"/>
        <v>88314.71</v>
      </c>
      <c r="FA306" s="40">
        <f t="shared" si="408"/>
        <v>1445586.03</v>
      </c>
      <c r="FB306" s="40">
        <f t="shared" si="408"/>
        <v>400106.4</v>
      </c>
      <c r="FC306" s="40">
        <f t="shared" si="408"/>
        <v>725691.7</v>
      </c>
      <c r="FD306" s="40">
        <f t="shared" si="408"/>
        <v>115513.62</v>
      </c>
      <c r="FE306" s="40">
        <f t="shared" si="408"/>
        <v>58247.33</v>
      </c>
      <c r="FF306" s="40">
        <f t="shared" si="408"/>
        <v>58247.040000000001</v>
      </c>
      <c r="FG306" s="40">
        <f t="shared" si="408"/>
        <v>38311.61</v>
      </c>
      <c r="FH306" s="40">
        <f t="shared" si="408"/>
        <v>110135.7</v>
      </c>
      <c r="FI306" s="40">
        <f t="shared" si="408"/>
        <v>474352.1</v>
      </c>
      <c r="FJ306" s="40">
        <f t="shared" si="408"/>
        <v>544936.4</v>
      </c>
      <c r="FK306" s="40">
        <f t="shared" si="408"/>
        <v>855650.95</v>
      </c>
      <c r="FL306" s="40">
        <f t="shared" si="408"/>
        <v>1700500.7</v>
      </c>
      <c r="FM306" s="40">
        <f t="shared" si="408"/>
        <v>634924.62</v>
      </c>
      <c r="FN306" s="40">
        <f t="shared" si="408"/>
        <v>3253781.91</v>
      </c>
      <c r="FO306" s="40">
        <f t="shared" si="408"/>
        <v>623515.94999999995</v>
      </c>
      <c r="FP306" s="40">
        <f t="shared" si="408"/>
        <v>898812.82</v>
      </c>
      <c r="FQ306" s="40">
        <f t="shared" si="408"/>
        <v>222114.37</v>
      </c>
      <c r="FR306" s="40">
        <f t="shared" si="408"/>
        <v>79321.429999999993</v>
      </c>
      <c r="FS306" s="40">
        <f t="shared" si="408"/>
        <v>123911.69</v>
      </c>
      <c r="FT306" s="40">
        <f t="shared" si="408"/>
        <v>92566.13</v>
      </c>
      <c r="FU306" s="40">
        <f t="shared" si="408"/>
        <v>227528.36</v>
      </c>
      <c r="FV306" s="40">
        <f t="shared" si="408"/>
        <v>141310.32</v>
      </c>
      <c r="FW306" s="40">
        <f t="shared" si="408"/>
        <v>44463.16</v>
      </c>
      <c r="FX306" s="40">
        <f t="shared" si="408"/>
        <v>43801.72</v>
      </c>
      <c r="FY306" s="40">
        <f t="shared" si="405"/>
        <v>0</v>
      </c>
      <c r="FZ306" s="55"/>
      <c r="GA306" s="41"/>
      <c r="GB306" s="41"/>
      <c r="GC306" s="41"/>
      <c r="GD306" s="41"/>
      <c r="GE306" s="13"/>
    </row>
    <row r="307" spans="1:187" x14ac:dyDescent="0.2">
      <c r="A307" s="125" t="s">
        <v>878</v>
      </c>
      <c r="B307" s="123" t="s">
        <v>879</v>
      </c>
      <c r="C307" s="40">
        <f>C304-C305-C306</f>
        <v>52313162.87401662</v>
      </c>
      <c r="D307" s="40">
        <f t="shared" ref="D307:BO307" si="409">D304-D305-D306</f>
        <v>226540710.41284907</v>
      </c>
      <c r="E307" s="40">
        <f t="shared" si="409"/>
        <v>37240195.787666664</v>
      </c>
      <c r="F307" s="40">
        <f t="shared" si="409"/>
        <v>106896058.48299508</v>
      </c>
      <c r="G307" s="40">
        <f t="shared" si="409"/>
        <v>3940194.9667129936</v>
      </c>
      <c r="H307" s="40">
        <f t="shared" si="409"/>
        <v>5910424.0955425669</v>
      </c>
      <c r="I307" s="40">
        <f t="shared" si="409"/>
        <v>55705084.865198925</v>
      </c>
      <c r="J307" s="40">
        <f t="shared" si="409"/>
        <v>16003580.305731768</v>
      </c>
      <c r="K307" s="40">
        <f t="shared" si="409"/>
        <v>2036680.1952455947</v>
      </c>
      <c r="L307" s="40">
        <f t="shared" si="409"/>
        <v>8357086.195206658</v>
      </c>
      <c r="M307" s="40">
        <f t="shared" si="409"/>
        <v>8168308.3551408267</v>
      </c>
      <c r="N307" s="40">
        <f t="shared" si="409"/>
        <v>319191468.53954065</v>
      </c>
      <c r="O307" s="40">
        <f t="shared" si="409"/>
        <v>67613711.565339133</v>
      </c>
      <c r="P307" s="40">
        <f t="shared" si="409"/>
        <v>1753197.6714133872</v>
      </c>
      <c r="Q307" s="40">
        <f t="shared" si="409"/>
        <v>269228766.16554391</v>
      </c>
      <c r="R307" s="40">
        <f t="shared" si="409"/>
        <v>15773157.005624082</v>
      </c>
      <c r="S307" s="40">
        <f t="shared" si="409"/>
        <v>7442120.2294693142</v>
      </c>
      <c r="T307" s="40">
        <f t="shared" si="409"/>
        <v>1562062.5663506312</v>
      </c>
      <c r="U307" s="40">
        <f t="shared" si="409"/>
        <v>553668.68068905314</v>
      </c>
      <c r="V307" s="40">
        <f t="shared" si="409"/>
        <v>2313785.5670978813</v>
      </c>
      <c r="W307" s="40">
        <f t="shared" si="409"/>
        <v>1117132.9606607454</v>
      </c>
      <c r="X307" s="40">
        <f t="shared" si="409"/>
        <v>676971.83107851073</v>
      </c>
      <c r="Y307" s="40">
        <f t="shared" si="409"/>
        <v>18556521.13561805</v>
      </c>
      <c r="Z307" s="40">
        <f t="shared" si="409"/>
        <v>2374381.5003410191</v>
      </c>
      <c r="AA307" s="40">
        <f t="shared" si="409"/>
        <v>149774024.7751134</v>
      </c>
      <c r="AB307" s="40">
        <f t="shared" si="409"/>
        <v>60657617.70025409</v>
      </c>
      <c r="AC307" s="40">
        <f t="shared" si="409"/>
        <v>4832679.9514024919</v>
      </c>
      <c r="AD307" s="40">
        <f t="shared" si="409"/>
        <v>6299024.157065765</v>
      </c>
      <c r="AE307" s="40">
        <f t="shared" si="409"/>
        <v>1281432.4175977183</v>
      </c>
      <c r="AF307" s="40">
        <f t="shared" si="409"/>
        <v>1913375.9099166719</v>
      </c>
      <c r="AG307" s="40">
        <f t="shared" si="409"/>
        <v>1972759.5728370757</v>
      </c>
      <c r="AH307" s="40">
        <f t="shared" si="409"/>
        <v>8571050.2427220345</v>
      </c>
      <c r="AI307" s="40">
        <f t="shared" si="409"/>
        <v>3410520.6885176282</v>
      </c>
      <c r="AJ307" s="40">
        <f t="shared" si="409"/>
        <v>1947992.1001585743</v>
      </c>
      <c r="AK307" s="40">
        <f t="shared" si="409"/>
        <v>1962021.4171457679</v>
      </c>
      <c r="AL307" s="40">
        <f t="shared" si="409"/>
        <v>1297692.1279529231</v>
      </c>
      <c r="AM307" s="40">
        <f t="shared" si="409"/>
        <v>3435784.4254357852</v>
      </c>
      <c r="AN307" s="40">
        <f t="shared" si="409"/>
        <v>1156738.0908339957</v>
      </c>
      <c r="AO307" s="40">
        <f t="shared" si="409"/>
        <v>29710762.982158031</v>
      </c>
      <c r="AP307" s="40">
        <f t="shared" si="409"/>
        <v>238991984.07230532</v>
      </c>
      <c r="AQ307" s="40">
        <f t="shared" si="409"/>
        <v>1018053.338679763</v>
      </c>
      <c r="AR307" s="40">
        <f t="shared" si="409"/>
        <v>335300206.68101335</v>
      </c>
      <c r="AS307" s="40">
        <f t="shared" si="409"/>
        <v>20184684.1202191</v>
      </c>
      <c r="AT307" s="40">
        <f t="shared" si="409"/>
        <v>11666723.088295374</v>
      </c>
      <c r="AU307" s="40">
        <f t="shared" si="409"/>
        <v>2201841.9565669731</v>
      </c>
      <c r="AV307" s="40">
        <f t="shared" si="409"/>
        <v>3050325.5025601522</v>
      </c>
      <c r="AW307" s="40">
        <f t="shared" si="409"/>
        <v>2477001.9716599663</v>
      </c>
      <c r="AX307" s="40">
        <f t="shared" si="409"/>
        <v>554123.75924672768</v>
      </c>
      <c r="AY307" s="40">
        <f t="shared" si="409"/>
        <v>3131180.7727073929</v>
      </c>
      <c r="AZ307" s="40">
        <f t="shared" si="409"/>
        <v>91103368.460869491</v>
      </c>
      <c r="BA307" s="40">
        <f t="shared" si="409"/>
        <v>64857117.73178982</v>
      </c>
      <c r="BB307" s="40">
        <f t="shared" si="409"/>
        <v>63228632.979868352</v>
      </c>
      <c r="BC307" s="40">
        <f t="shared" si="409"/>
        <v>153774059.42587027</v>
      </c>
      <c r="BD307" s="40">
        <f t="shared" si="409"/>
        <v>29161425.558273673</v>
      </c>
      <c r="BE307" s="40">
        <f t="shared" si="409"/>
        <v>9044958.189096408</v>
      </c>
      <c r="BF307" s="40">
        <f t="shared" si="409"/>
        <v>151238196.03032669</v>
      </c>
      <c r="BG307" s="40">
        <f t="shared" si="409"/>
        <v>8579070.6601641607</v>
      </c>
      <c r="BH307" s="40">
        <f t="shared" si="409"/>
        <v>4617608.6463900032</v>
      </c>
      <c r="BI307" s="40">
        <f t="shared" si="409"/>
        <v>2819113.5240282193</v>
      </c>
      <c r="BJ307" s="40">
        <f t="shared" si="409"/>
        <v>37489539.403090224</v>
      </c>
      <c r="BK307" s="40">
        <f t="shared" si="409"/>
        <v>181732259.44615677</v>
      </c>
      <c r="BL307" s="40">
        <f t="shared" si="409"/>
        <v>2683463.9843076868</v>
      </c>
      <c r="BM307" s="40">
        <f t="shared" si="409"/>
        <v>2721234.7004163647</v>
      </c>
      <c r="BN307" s="40">
        <f t="shared" si="409"/>
        <v>22586098.056931797</v>
      </c>
      <c r="BO307" s="40">
        <f t="shared" si="409"/>
        <v>8819855.3811112065</v>
      </c>
      <c r="BP307" s="40">
        <f t="shared" ref="BP307:EA307" si="410">BP304-BP305-BP306</f>
        <v>1359753.7361723296</v>
      </c>
      <c r="BQ307" s="40">
        <f t="shared" si="410"/>
        <v>22861200.253462955</v>
      </c>
      <c r="BR307" s="40">
        <f t="shared" si="410"/>
        <v>35543158.056002676</v>
      </c>
      <c r="BS307" s="40">
        <f t="shared" si="410"/>
        <v>9792398.6807441209</v>
      </c>
      <c r="BT307" s="40">
        <f t="shared" si="410"/>
        <v>2861388.7983229226</v>
      </c>
      <c r="BU307" s="40">
        <f t="shared" si="410"/>
        <v>2689309.8134199302</v>
      </c>
      <c r="BV307" s="40">
        <f t="shared" si="410"/>
        <v>2651860.2985644899</v>
      </c>
      <c r="BW307" s="40">
        <f t="shared" si="410"/>
        <v>6447407.1665885178</v>
      </c>
      <c r="BX307" s="40">
        <f t="shared" si="410"/>
        <v>578995.54332926555</v>
      </c>
      <c r="BY307" s="40">
        <f t="shared" si="410"/>
        <v>2486055.7210083869</v>
      </c>
      <c r="BZ307" s="40">
        <f t="shared" si="410"/>
        <v>1783795.3002423525</v>
      </c>
      <c r="CA307" s="40">
        <f t="shared" si="410"/>
        <v>-1001.0605097366497</v>
      </c>
      <c r="CB307" s="40">
        <f t="shared" si="410"/>
        <v>379912405.00182092</v>
      </c>
      <c r="CC307" s="40">
        <f t="shared" si="410"/>
        <v>1850857.2146430942</v>
      </c>
      <c r="CD307" s="40">
        <f t="shared" si="410"/>
        <v>563341.06434983714</v>
      </c>
      <c r="CE307" s="40">
        <f t="shared" si="410"/>
        <v>1290778.2875503546</v>
      </c>
      <c r="CF307" s="40">
        <f t="shared" si="410"/>
        <v>1002554.5515968935</v>
      </c>
      <c r="CG307" s="40">
        <f t="shared" si="410"/>
        <v>2020671.0702032582</v>
      </c>
      <c r="CH307" s="40">
        <f t="shared" si="410"/>
        <v>1331393.6143841147</v>
      </c>
      <c r="CI307" s="40">
        <f t="shared" si="410"/>
        <v>2686249.0647400976</v>
      </c>
      <c r="CJ307" s="40">
        <f t="shared" si="410"/>
        <v>3168595.7750457129</v>
      </c>
      <c r="CK307" s="40">
        <f t="shared" si="410"/>
        <v>34912390.671115339</v>
      </c>
      <c r="CL307" s="40">
        <f t="shared" si="410"/>
        <v>10255754.887787595</v>
      </c>
      <c r="CM307" s="40">
        <f t="shared" si="410"/>
        <v>7470998.2205052758</v>
      </c>
      <c r="CN307" s="40">
        <f t="shared" si="410"/>
        <v>132001112.05509976</v>
      </c>
      <c r="CO307" s="40">
        <f t="shared" si="410"/>
        <v>68070729.845713124</v>
      </c>
      <c r="CP307" s="40">
        <f t="shared" si="410"/>
        <v>-3837.7936887579272</v>
      </c>
      <c r="CQ307" s="40">
        <f t="shared" si="410"/>
        <v>7301244.0286579877</v>
      </c>
      <c r="CR307" s="40">
        <f t="shared" si="410"/>
        <v>2423453.0888760402</v>
      </c>
      <c r="CS307" s="40">
        <f t="shared" si="410"/>
        <v>2484665.4618926956</v>
      </c>
      <c r="CT307" s="40">
        <f t="shared" si="410"/>
        <v>1431368.0020813574</v>
      </c>
      <c r="CU307" s="40">
        <f t="shared" si="410"/>
        <v>3242773.7898923075</v>
      </c>
      <c r="CV307" s="40">
        <f t="shared" si="410"/>
        <v>594125.04354908213</v>
      </c>
      <c r="CW307" s="40">
        <f t="shared" si="410"/>
        <v>1312185.2905903535</v>
      </c>
      <c r="CX307" s="40">
        <f t="shared" si="410"/>
        <v>2771758.3802306196</v>
      </c>
      <c r="CY307" s="40">
        <f t="shared" si="410"/>
        <v>665692.34002974257</v>
      </c>
      <c r="CZ307" s="40">
        <f t="shared" si="410"/>
        <v>11612575.762660936</v>
      </c>
      <c r="DA307" s="40">
        <f t="shared" si="410"/>
        <v>1431189.1215683946</v>
      </c>
      <c r="DB307" s="40">
        <f t="shared" si="410"/>
        <v>2706659.5403230968</v>
      </c>
      <c r="DC307" s="40">
        <f t="shared" si="410"/>
        <v>1069813.3083378798</v>
      </c>
      <c r="DD307" s="40">
        <f t="shared" si="410"/>
        <v>1132802.2079250673</v>
      </c>
      <c r="DE307" s="40">
        <f t="shared" si="410"/>
        <v>1206950.9188735532</v>
      </c>
      <c r="DF307" s="40">
        <f t="shared" si="410"/>
        <v>121107445.72327274</v>
      </c>
      <c r="DG307" s="40">
        <f t="shared" si="410"/>
        <v>473204.85444665968</v>
      </c>
      <c r="DH307" s="40">
        <f t="shared" si="410"/>
        <v>7933648.8924627667</v>
      </c>
      <c r="DI307" s="40">
        <f t="shared" si="410"/>
        <v>10654221.07698928</v>
      </c>
      <c r="DJ307" s="40">
        <f t="shared" si="410"/>
        <v>4907227.0904243011</v>
      </c>
      <c r="DK307" s="40">
        <f t="shared" si="410"/>
        <v>3722986.8206137116</v>
      </c>
      <c r="DL307" s="40">
        <f t="shared" si="410"/>
        <v>36333082.886483535</v>
      </c>
      <c r="DM307" s="40">
        <f t="shared" si="410"/>
        <v>2621460.6863978868</v>
      </c>
      <c r="DN307" s="40">
        <f t="shared" si="410"/>
        <v>5480270.1779333325</v>
      </c>
      <c r="DO307" s="40">
        <f t="shared" si="410"/>
        <v>20143560.791055534</v>
      </c>
      <c r="DP307" s="40">
        <f t="shared" si="410"/>
        <v>2228026.0473623211</v>
      </c>
      <c r="DQ307" s="40">
        <f t="shared" si="410"/>
        <v>124586.12787908019</v>
      </c>
      <c r="DR307" s="40">
        <f t="shared" si="410"/>
        <v>11093660.975184606</v>
      </c>
      <c r="DS307" s="40">
        <f t="shared" si="410"/>
        <v>6328521.0467202011</v>
      </c>
      <c r="DT307" s="40">
        <f t="shared" si="410"/>
        <v>2231194.4520508316</v>
      </c>
      <c r="DU307" s="40">
        <f t="shared" si="410"/>
        <v>3137659.4610611806</v>
      </c>
      <c r="DV307" s="40">
        <f t="shared" si="410"/>
        <v>2600353.4721442871</v>
      </c>
      <c r="DW307" s="40">
        <f t="shared" si="410"/>
        <v>3236583.6143232342</v>
      </c>
      <c r="DX307" s="40">
        <f t="shared" si="410"/>
        <v>1445204.0110964605</v>
      </c>
      <c r="DY307" s="40">
        <f t="shared" si="410"/>
        <v>2386039.4008052619</v>
      </c>
      <c r="DZ307" s="40">
        <f t="shared" si="410"/>
        <v>5063798.925462951</v>
      </c>
      <c r="EA307" s="40">
        <f t="shared" si="410"/>
        <v>1540102.104763722</v>
      </c>
      <c r="EB307" s="40">
        <f t="shared" ref="EB307:FY307" si="411">EB304-EB305-EB306</f>
        <v>3180421.847205135</v>
      </c>
      <c r="EC307" s="40">
        <f t="shared" si="411"/>
        <v>2347213.0428566667</v>
      </c>
      <c r="ED307" s="40">
        <f t="shared" si="411"/>
        <v>3842737.0387729555</v>
      </c>
      <c r="EE307" s="40">
        <f t="shared" si="411"/>
        <v>2122765.2064117515</v>
      </c>
      <c r="EF307" s="40">
        <f t="shared" si="411"/>
        <v>11247174.868794192</v>
      </c>
      <c r="EG307" s="40">
        <f t="shared" si="411"/>
        <v>2387159.4854649422</v>
      </c>
      <c r="EH307" s="40">
        <f t="shared" si="411"/>
        <v>2455481.3956788098</v>
      </c>
      <c r="EI307" s="40">
        <f t="shared" si="411"/>
        <v>111467257.65187633</v>
      </c>
      <c r="EJ307" s="40">
        <f t="shared" si="411"/>
        <v>60317635.588491686</v>
      </c>
      <c r="EK307" s="40">
        <f t="shared" si="411"/>
        <v>2833712.0842200173</v>
      </c>
      <c r="EL307" s="40">
        <f t="shared" si="411"/>
        <v>3700474.5983409481</v>
      </c>
      <c r="EM307" s="40">
        <f t="shared" si="411"/>
        <v>2581125.1581929796</v>
      </c>
      <c r="EN307" s="40">
        <f t="shared" si="411"/>
        <v>7975625.1911186287</v>
      </c>
      <c r="EO307" s="40">
        <f t="shared" si="411"/>
        <v>2500294.4375197054</v>
      </c>
      <c r="EP307" s="40">
        <f t="shared" si="411"/>
        <v>1567781.1620199601</v>
      </c>
      <c r="EQ307" s="40">
        <f t="shared" si="411"/>
        <v>12705570.354003573</v>
      </c>
      <c r="ER307" s="40">
        <f t="shared" si="411"/>
        <v>1789636.4898094032</v>
      </c>
      <c r="ES307" s="40">
        <f t="shared" si="411"/>
        <v>1669232.0068693096</v>
      </c>
      <c r="ET307" s="40">
        <f t="shared" si="411"/>
        <v>2648204.1139859413</v>
      </c>
      <c r="EU307" s="40">
        <f t="shared" si="411"/>
        <v>5129003.7737895483</v>
      </c>
      <c r="EV307" s="40">
        <f t="shared" si="411"/>
        <v>886249.11279241741</v>
      </c>
      <c r="EW307" s="40">
        <f t="shared" si="411"/>
        <v>5059499.5426367801</v>
      </c>
      <c r="EX307" s="40">
        <f t="shared" si="411"/>
        <v>2843248.9857954495</v>
      </c>
      <c r="EY307" s="40">
        <f t="shared" si="411"/>
        <v>5813204.956528876</v>
      </c>
      <c r="EZ307" s="40">
        <f t="shared" si="411"/>
        <v>1518593.2275298755</v>
      </c>
      <c r="FA307" s="40">
        <f t="shared" si="411"/>
        <v>5602312.2720537754</v>
      </c>
      <c r="FB307" s="40">
        <f t="shared" si="411"/>
        <v>0</v>
      </c>
      <c r="FC307" s="40">
        <f t="shared" si="411"/>
        <v>11337999.276413579</v>
      </c>
      <c r="FD307" s="40">
        <f t="shared" si="411"/>
        <v>2823771.1941932449</v>
      </c>
      <c r="FE307" s="40">
        <f t="shared" si="411"/>
        <v>1199264.4736858697</v>
      </c>
      <c r="FF307" s="40">
        <f t="shared" si="411"/>
        <v>2364141.7068214826</v>
      </c>
      <c r="FG307" s="40">
        <f t="shared" si="411"/>
        <v>1649470.5086564824</v>
      </c>
      <c r="FH307" s="40">
        <f t="shared" si="411"/>
        <v>566051.2544677835</v>
      </c>
      <c r="FI307" s="40">
        <f t="shared" si="411"/>
        <v>6941728.9540567193</v>
      </c>
      <c r="FJ307" s="40">
        <f t="shared" si="411"/>
        <v>3253016.555715159</v>
      </c>
      <c r="FK307" s="40">
        <f t="shared" si="411"/>
        <v>4643631.2132675415</v>
      </c>
      <c r="FL307" s="40">
        <f t="shared" si="411"/>
        <v>17540114.312724348</v>
      </c>
      <c r="FM307" s="40">
        <f t="shared" si="411"/>
        <v>19003870.37858073</v>
      </c>
      <c r="FN307" s="40">
        <f t="shared" si="411"/>
        <v>125149909.25437309</v>
      </c>
      <c r="FO307" s="40">
        <f t="shared" si="411"/>
        <v>1.1641532182693481E-9</v>
      </c>
      <c r="FP307" s="40">
        <f t="shared" si="411"/>
        <v>0</v>
      </c>
      <c r="FQ307" s="40">
        <f t="shared" si="411"/>
        <v>4826412.6820657821</v>
      </c>
      <c r="FR307" s="40">
        <f t="shared" si="411"/>
        <v>1183026.7067930412</v>
      </c>
      <c r="FS307" s="40">
        <f t="shared" si="411"/>
        <v>-5.2386894822120667E-10</v>
      </c>
      <c r="FT307" s="40">
        <f t="shared" si="411"/>
        <v>1.1641532182693481E-10</v>
      </c>
      <c r="FU307" s="40">
        <f t="shared" si="411"/>
        <v>5784177.839551365</v>
      </c>
      <c r="FV307" s="40">
        <f t="shared" si="411"/>
        <v>4916354.3494398231</v>
      </c>
      <c r="FW307" s="40">
        <f t="shared" si="411"/>
        <v>2313222.3921301207</v>
      </c>
      <c r="FX307" s="40">
        <f t="shared" si="411"/>
        <v>737327.60707198165</v>
      </c>
      <c r="FY307" s="40">
        <f t="shared" si="411"/>
        <v>149113100.77024505</v>
      </c>
      <c r="FZ307" s="55"/>
      <c r="GA307" s="41"/>
      <c r="GB307" s="41"/>
      <c r="GC307" s="41"/>
      <c r="GD307" s="41"/>
      <c r="GE307" s="13"/>
    </row>
    <row r="308" spans="1:187" x14ac:dyDescent="0.2">
      <c r="A308" s="8"/>
      <c r="B308" s="127" t="s">
        <v>880</v>
      </c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  <c r="CF308" s="41"/>
      <c r="CG308" s="41"/>
      <c r="CH308" s="41"/>
      <c r="CI308" s="41"/>
      <c r="CJ308" s="41"/>
      <c r="CK308" s="41"/>
      <c r="CL308" s="41"/>
      <c r="CM308" s="41"/>
      <c r="CN308" s="41"/>
      <c r="CO308" s="41"/>
      <c r="CP308" s="41"/>
      <c r="CQ308" s="41"/>
      <c r="CR308" s="41"/>
      <c r="CS308" s="41"/>
      <c r="CT308" s="41"/>
      <c r="CU308" s="41"/>
      <c r="CV308" s="41"/>
      <c r="CW308" s="41"/>
      <c r="CX308" s="41"/>
      <c r="CY308" s="41"/>
      <c r="CZ308" s="41"/>
      <c r="DA308" s="41"/>
      <c r="DB308" s="41"/>
      <c r="DC308" s="41"/>
      <c r="DD308" s="41"/>
      <c r="DE308" s="41"/>
      <c r="DF308" s="41"/>
      <c r="DG308" s="41"/>
      <c r="DH308" s="41"/>
      <c r="DI308" s="41"/>
      <c r="DJ308" s="41"/>
      <c r="DK308" s="41"/>
      <c r="DL308" s="41"/>
      <c r="DM308" s="41"/>
      <c r="DN308" s="41"/>
      <c r="DO308" s="41"/>
      <c r="DP308" s="41"/>
      <c r="DQ308" s="41"/>
      <c r="DR308" s="41"/>
      <c r="DS308" s="41"/>
      <c r="DT308" s="41"/>
      <c r="DU308" s="41"/>
      <c r="DV308" s="41"/>
      <c r="DW308" s="41"/>
      <c r="DX308" s="41"/>
      <c r="DY308" s="41"/>
      <c r="DZ308" s="41"/>
      <c r="EA308" s="41"/>
      <c r="EB308" s="41"/>
      <c r="EC308" s="41"/>
      <c r="ED308" s="41"/>
      <c r="EE308" s="41"/>
      <c r="EF308" s="41"/>
      <c r="EG308" s="41"/>
      <c r="EH308" s="41"/>
      <c r="EI308" s="41"/>
      <c r="EJ308" s="41"/>
      <c r="EK308" s="41"/>
      <c r="EL308" s="41"/>
      <c r="EM308" s="41"/>
      <c r="EN308" s="41"/>
      <c r="EO308" s="41"/>
      <c r="EP308" s="41"/>
      <c r="EQ308" s="41"/>
      <c r="ER308" s="41"/>
      <c r="ES308" s="41"/>
      <c r="ET308" s="41"/>
      <c r="EU308" s="41"/>
      <c r="EV308" s="41"/>
      <c r="EW308" s="41"/>
      <c r="EX308" s="41"/>
      <c r="EY308" s="41"/>
      <c r="EZ308" s="41"/>
      <c r="FA308" s="41"/>
      <c r="FB308" s="41"/>
      <c r="FC308" s="41"/>
      <c r="FD308" s="41"/>
      <c r="FE308" s="41"/>
      <c r="FF308" s="41"/>
      <c r="FG308" s="41"/>
      <c r="FH308" s="41"/>
      <c r="FI308" s="41"/>
      <c r="FJ308" s="41"/>
      <c r="FK308" s="41"/>
      <c r="FL308" s="41"/>
      <c r="FM308" s="41"/>
      <c r="FN308" s="41"/>
      <c r="FO308" s="41"/>
      <c r="FP308" s="41"/>
      <c r="FQ308" s="41"/>
      <c r="FR308" s="41"/>
      <c r="FS308" s="41"/>
      <c r="FT308" s="41"/>
      <c r="FU308" s="41"/>
      <c r="FV308" s="41"/>
      <c r="FW308" s="41"/>
      <c r="FX308" s="41"/>
      <c r="FY308" s="41"/>
      <c r="FZ308" s="55"/>
      <c r="GA308" s="41"/>
      <c r="GB308" s="41"/>
      <c r="GC308" s="41"/>
      <c r="GD308" s="41"/>
      <c r="GE308" s="13"/>
    </row>
    <row r="309" spans="1:187" x14ac:dyDescent="0.2">
      <c r="A309" s="8"/>
      <c r="B309" s="127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  <c r="CH309" s="41"/>
      <c r="CI309" s="41"/>
      <c r="CJ309" s="41"/>
      <c r="CK309" s="41"/>
      <c r="CL309" s="41"/>
      <c r="CM309" s="41"/>
      <c r="CN309" s="41"/>
      <c r="CO309" s="41"/>
      <c r="CP309" s="41"/>
      <c r="CQ309" s="41"/>
      <c r="CR309" s="41"/>
      <c r="CS309" s="41"/>
      <c r="CT309" s="41"/>
      <c r="CU309" s="41"/>
      <c r="CV309" s="41"/>
      <c r="CW309" s="41"/>
      <c r="CX309" s="41"/>
      <c r="CY309" s="41"/>
      <c r="CZ309" s="41"/>
      <c r="DA309" s="41"/>
      <c r="DB309" s="41"/>
      <c r="DC309" s="41"/>
      <c r="DD309" s="41"/>
      <c r="DE309" s="41"/>
      <c r="DF309" s="41"/>
      <c r="DG309" s="41"/>
      <c r="DH309" s="41"/>
      <c r="DI309" s="41"/>
      <c r="DJ309" s="41"/>
      <c r="DK309" s="41"/>
      <c r="DL309" s="41"/>
      <c r="DM309" s="41"/>
      <c r="DN309" s="41"/>
      <c r="DO309" s="41"/>
      <c r="DP309" s="41"/>
      <c r="DQ309" s="41"/>
      <c r="DR309" s="41"/>
      <c r="DS309" s="41"/>
      <c r="DT309" s="41"/>
      <c r="DU309" s="41"/>
      <c r="DV309" s="41"/>
      <c r="DW309" s="41"/>
      <c r="DX309" s="41"/>
      <c r="DY309" s="41"/>
      <c r="DZ309" s="41"/>
      <c r="EA309" s="41"/>
      <c r="EB309" s="41"/>
      <c r="EC309" s="41"/>
      <c r="ED309" s="41"/>
      <c r="EE309" s="41"/>
      <c r="EF309" s="41"/>
      <c r="EG309" s="41"/>
      <c r="EH309" s="41"/>
      <c r="EI309" s="41"/>
      <c r="EJ309" s="41"/>
      <c r="EK309" s="41"/>
      <c r="EL309" s="41"/>
      <c r="EM309" s="41"/>
      <c r="EN309" s="41"/>
      <c r="EO309" s="41"/>
      <c r="EP309" s="41"/>
      <c r="EQ309" s="41"/>
      <c r="ER309" s="41"/>
      <c r="ES309" s="41"/>
      <c r="ET309" s="41"/>
      <c r="EU309" s="41"/>
      <c r="EV309" s="41"/>
      <c r="EW309" s="41"/>
      <c r="EX309" s="41"/>
      <c r="EY309" s="41"/>
      <c r="EZ309" s="41"/>
      <c r="FA309" s="41"/>
      <c r="FB309" s="41"/>
      <c r="FC309" s="41"/>
      <c r="FD309" s="41"/>
      <c r="FE309" s="41"/>
      <c r="FF309" s="41"/>
      <c r="FG309" s="41"/>
      <c r="FH309" s="41"/>
      <c r="FI309" s="41"/>
      <c r="FJ309" s="41"/>
      <c r="FK309" s="41"/>
      <c r="FL309" s="41"/>
      <c r="FM309" s="41"/>
      <c r="FN309" s="41"/>
      <c r="FO309" s="41"/>
      <c r="FP309" s="41"/>
      <c r="FQ309" s="41"/>
      <c r="FR309" s="41"/>
      <c r="FS309" s="41"/>
      <c r="FT309" s="41"/>
      <c r="FU309" s="41"/>
      <c r="FV309" s="41"/>
      <c r="FW309" s="41"/>
      <c r="FX309" s="41"/>
      <c r="FY309" s="41"/>
      <c r="FZ309" s="55"/>
      <c r="GA309" s="41"/>
      <c r="GB309" s="41"/>
      <c r="GC309" s="41"/>
      <c r="GD309" s="41"/>
      <c r="GE309" s="13"/>
    </row>
    <row r="310" spans="1:187" x14ac:dyDescent="0.2">
      <c r="A310" s="125" t="s">
        <v>881</v>
      </c>
      <c r="B310" s="128" t="s">
        <v>882</v>
      </c>
      <c r="C310" s="40">
        <f t="shared" ref="C310:BN310" si="412">C290+(C303/C99)</f>
        <v>8671.9217100667192</v>
      </c>
      <c r="D310" s="40">
        <f t="shared" si="412"/>
        <v>8306.8790265963598</v>
      </c>
      <c r="E310" s="40">
        <f t="shared" si="412"/>
        <v>8745.6386114090383</v>
      </c>
      <c r="F310" s="40">
        <f t="shared" si="412"/>
        <v>8213.7492814246125</v>
      </c>
      <c r="G310" s="40">
        <f t="shared" si="412"/>
        <v>8830.4608102707898</v>
      </c>
      <c r="H310" s="40">
        <f t="shared" si="412"/>
        <v>8715.9561256474935</v>
      </c>
      <c r="I310" s="40">
        <f t="shared" si="412"/>
        <v>8705.0436609111475</v>
      </c>
      <c r="J310" s="40">
        <f t="shared" si="412"/>
        <v>8343.3918959946404</v>
      </c>
      <c r="K310" s="40">
        <f t="shared" si="412"/>
        <v>11292.962891872103</v>
      </c>
      <c r="L310" s="40">
        <f t="shared" si="412"/>
        <v>8823.9831307025561</v>
      </c>
      <c r="M310" s="40">
        <f t="shared" si="412"/>
        <v>9920.5921078928204</v>
      </c>
      <c r="N310" s="40">
        <f t="shared" si="412"/>
        <v>8460.7257926266539</v>
      </c>
      <c r="O310" s="40">
        <f t="shared" si="412"/>
        <v>8178.9464187869962</v>
      </c>
      <c r="P310" s="40">
        <f t="shared" si="412"/>
        <v>13811.943160686298</v>
      </c>
      <c r="Q310" s="40">
        <f t="shared" si="412"/>
        <v>9017.1179213435844</v>
      </c>
      <c r="R310" s="40">
        <f t="shared" si="412"/>
        <v>9416.434518270642</v>
      </c>
      <c r="S310" s="40">
        <f t="shared" si="412"/>
        <v>8601.8708060766257</v>
      </c>
      <c r="T310" s="40">
        <f t="shared" si="412"/>
        <v>14597.004705071831</v>
      </c>
      <c r="U310" s="40">
        <f t="shared" si="412"/>
        <v>17383.819737413822</v>
      </c>
      <c r="V310" s="40">
        <f t="shared" si="412"/>
        <v>10970.269682927925</v>
      </c>
      <c r="W310" s="40">
        <f t="shared" si="412"/>
        <v>16437.641501355512</v>
      </c>
      <c r="X310" s="40">
        <f t="shared" si="412"/>
        <v>17128.590021570213</v>
      </c>
      <c r="Y310" s="40">
        <f t="shared" si="412"/>
        <v>10952.42407064184</v>
      </c>
      <c r="Z310" s="40">
        <f t="shared" si="412"/>
        <v>11695.45106225748</v>
      </c>
      <c r="AA310" s="40">
        <f t="shared" si="412"/>
        <v>8289.1631121605005</v>
      </c>
      <c r="AB310" s="40">
        <f t="shared" si="412"/>
        <v>8422.5912700068002</v>
      </c>
      <c r="AC310" s="40">
        <f t="shared" si="412"/>
        <v>8527.9692818952099</v>
      </c>
      <c r="AD310" s="40">
        <f t="shared" si="412"/>
        <v>8361.1897658199887</v>
      </c>
      <c r="AE310" s="40">
        <f t="shared" si="412"/>
        <v>15375.456270448189</v>
      </c>
      <c r="AF310" s="40">
        <f t="shared" si="412"/>
        <v>13704.125525157262</v>
      </c>
      <c r="AG310" s="40">
        <f t="shared" si="412"/>
        <v>9117.3976914778432</v>
      </c>
      <c r="AH310" s="40">
        <f t="shared" si="412"/>
        <v>8384.6356017386115</v>
      </c>
      <c r="AI310" s="40">
        <f t="shared" si="412"/>
        <v>10242.645570527911</v>
      </c>
      <c r="AJ310" s="40">
        <f t="shared" si="412"/>
        <v>14250.850712807087</v>
      </c>
      <c r="AK310" s="40">
        <f t="shared" si="412"/>
        <v>12954.350116151789</v>
      </c>
      <c r="AL310" s="40">
        <f t="shared" si="412"/>
        <v>11662.2977768122</v>
      </c>
      <c r="AM310" s="40">
        <f t="shared" si="412"/>
        <v>9420.5085948022352</v>
      </c>
      <c r="AN310" s="40">
        <f t="shared" si="412"/>
        <v>10545.776468096374</v>
      </c>
      <c r="AO310" s="40">
        <f t="shared" si="412"/>
        <v>8258.7451015134811</v>
      </c>
      <c r="AP310" s="40">
        <f t="shared" si="412"/>
        <v>8739.7274240151382</v>
      </c>
      <c r="AQ310" s="40">
        <f t="shared" si="412"/>
        <v>12860.357048390151</v>
      </c>
      <c r="AR310" s="40">
        <f t="shared" si="412"/>
        <v>8217.3970700769187</v>
      </c>
      <c r="AS310" s="40">
        <f t="shared" si="412"/>
        <v>8767.4221171609606</v>
      </c>
      <c r="AT310" s="40">
        <f t="shared" si="412"/>
        <v>8395.021726460056</v>
      </c>
      <c r="AU310" s="40">
        <f t="shared" si="412"/>
        <v>12690.493789095452</v>
      </c>
      <c r="AV310" s="40">
        <f t="shared" si="412"/>
        <v>11553.620476750475</v>
      </c>
      <c r="AW310" s="40">
        <f t="shared" si="412"/>
        <v>13282.65112541921</v>
      </c>
      <c r="AX310" s="40">
        <f t="shared" si="412"/>
        <v>18438.395384934556</v>
      </c>
      <c r="AY310" s="40">
        <f t="shared" si="412"/>
        <v>9772.4003352522359</v>
      </c>
      <c r="AZ310" s="40">
        <f t="shared" si="412"/>
        <v>8754.6302602101005</v>
      </c>
      <c r="BA310" s="40">
        <f t="shared" si="412"/>
        <v>8061.3527107895488</v>
      </c>
      <c r="BB310" s="40">
        <f t="shared" si="412"/>
        <v>8061.3526392239091</v>
      </c>
      <c r="BC310" s="40">
        <f t="shared" si="412"/>
        <v>8374.1563096328191</v>
      </c>
      <c r="BD310" s="40">
        <f t="shared" si="412"/>
        <v>8061.3526199976177</v>
      </c>
      <c r="BE310" s="40">
        <f t="shared" si="412"/>
        <v>8631.938432178993</v>
      </c>
      <c r="BF310" s="40">
        <f t="shared" si="412"/>
        <v>8061.3560811265479</v>
      </c>
      <c r="BG310" s="40">
        <f t="shared" si="412"/>
        <v>8918.6557794612963</v>
      </c>
      <c r="BH310" s="40">
        <f t="shared" si="412"/>
        <v>9337.4608173392953</v>
      </c>
      <c r="BI310" s="40">
        <f t="shared" si="412"/>
        <v>12636.410269205458</v>
      </c>
      <c r="BJ310" s="40">
        <f t="shared" si="412"/>
        <v>8075.8769645077982</v>
      </c>
      <c r="BK310" s="40">
        <f t="shared" si="412"/>
        <v>8263.0526303167117</v>
      </c>
      <c r="BL310" s="40">
        <f t="shared" si="412"/>
        <v>14031.8715667038</v>
      </c>
      <c r="BM310" s="40">
        <f t="shared" si="412"/>
        <v>11687.427901742853</v>
      </c>
      <c r="BN310" s="40">
        <f t="shared" si="412"/>
        <v>8075.0272467746754</v>
      </c>
      <c r="BO310" s="40">
        <f t="shared" ref="BO310:DZ310" si="413">BO290+(BO303/BO99)</f>
        <v>8393.6822201202103</v>
      </c>
      <c r="BP310" s="40">
        <f t="shared" si="413"/>
        <v>13171.614753084081</v>
      </c>
      <c r="BQ310" s="40">
        <f t="shared" si="413"/>
        <v>8764.4378172458</v>
      </c>
      <c r="BR310" s="40">
        <f t="shared" si="413"/>
        <v>8189.952092119961</v>
      </c>
      <c r="BS310" s="40">
        <f t="shared" si="413"/>
        <v>8971.2051331857401</v>
      </c>
      <c r="BT310" s="40">
        <f t="shared" si="413"/>
        <v>9843.7622957113272</v>
      </c>
      <c r="BU310" s="40">
        <f t="shared" si="413"/>
        <v>10021.972274792211</v>
      </c>
      <c r="BV310" s="40">
        <f t="shared" si="413"/>
        <v>8524.2207542762044</v>
      </c>
      <c r="BW310" s="40">
        <f t="shared" si="413"/>
        <v>8365.6731619823113</v>
      </c>
      <c r="BX310" s="40">
        <f t="shared" si="413"/>
        <v>17446.88495856959</v>
      </c>
      <c r="BY310" s="40">
        <f t="shared" si="413"/>
        <v>9415.6305122063641</v>
      </c>
      <c r="BZ310" s="40">
        <f t="shared" si="413"/>
        <v>12807.877667489936</v>
      </c>
      <c r="CA310" s="40">
        <f t="shared" si="413"/>
        <v>14755.046640477722</v>
      </c>
      <c r="CB310" s="40">
        <f t="shared" si="413"/>
        <v>8303.4939891649392</v>
      </c>
      <c r="CC310" s="40">
        <f t="shared" si="413"/>
        <v>13614.820614247026</v>
      </c>
      <c r="CD310" s="40">
        <f t="shared" si="413"/>
        <v>17003.769066000674</v>
      </c>
      <c r="CE310" s="40">
        <f t="shared" si="413"/>
        <v>14079.438059318973</v>
      </c>
      <c r="CF310" s="40">
        <f t="shared" si="413"/>
        <v>14854.083695371493</v>
      </c>
      <c r="CG310" s="40">
        <f t="shared" si="413"/>
        <v>12497.219728196627</v>
      </c>
      <c r="CH310" s="40">
        <f t="shared" si="413"/>
        <v>15574.720552653347</v>
      </c>
      <c r="CI310" s="40">
        <f t="shared" si="413"/>
        <v>8689.3558717171672</v>
      </c>
      <c r="CJ310" s="40">
        <f t="shared" si="413"/>
        <v>8738.2866459767592</v>
      </c>
      <c r="CK310" s="40">
        <f t="shared" si="413"/>
        <v>8464.7560177127416</v>
      </c>
      <c r="CL310" s="40">
        <f t="shared" si="413"/>
        <v>8799.6156588021349</v>
      </c>
      <c r="CM310" s="40">
        <f t="shared" si="413"/>
        <v>9371.5466215040324</v>
      </c>
      <c r="CN310" s="40">
        <f t="shared" si="413"/>
        <v>8061.5356299951418</v>
      </c>
      <c r="CO310" s="40">
        <f t="shared" si="413"/>
        <v>8061.3527742282195</v>
      </c>
      <c r="CP310" s="40">
        <f t="shared" si="413"/>
        <v>8903.8822825255847</v>
      </c>
      <c r="CQ310" s="40">
        <f t="shared" si="413"/>
        <v>8891.6963702315916</v>
      </c>
      <c r="CR310" s="40">
        <f t="shared" si="413"/>
        <v>13944.591043968716</v>
      </c>
      <c r="CS310" s="40">
        <f t="shared" si="413"/>
        <v>10125.401636076725</v>
      </c>
      <c r="CT310" s="40">
        <f t="shared" si="413"/>
        <v>15700.990937660623</v>
      </c>
      <c r="CU310" s="40">
        <f t="shared" si="413"/>
        <v>9839.3504746546951</v>
      </c>
      <c r="CV310" s="40">
        <f t="shared" si="413"/>
        <v>16326.245270981639</v>
      </c>
      <c r="CW310" s="40">
        <f t="shared" si="413"/>
        <v>13403.43366877982</v>
      </c>
      <c r="CX310" s="40">
        <f t="shared" si="413"/>
        <v>9298.5277059669188</v>
      </c>
      <c r="CY310" s="40">
        <f t="shared" si="413"/>
        <v>17257.93920059485</v>
      </c>
      <c r="CZ310" s="40">
        <f t="shared" si="413"/>
        <v>8172.7388565962692</v>
      </c>
      <c r="DA310" s="40">
        <f t="shared" si="413"/>
        <v>13484.721729460227</v>
      </c>
      <c r="DB310" s="40">
        <f t="shared" si="413"/>
        <v>11084.404837562633</v>
      </c>
      <c r="DC310" s="40">
        <f t="shared" si="413"/>
        <v>14501.722141378987</v>
      </c>
      <c r="DD310" s="40">
        <f t="shared" si="413"/>
        <v>14523.163718350988</v>
      </c>
      <c r="DE310" s="40">
        <f t="shared" si="413"/>
        <v>9590.8116814716686</v>
      </c>
      <c r="DF310" s="40">
        <f t="shared" si="413"/>
        <v>8061.4812775407936</v>
      </c>
      <c r="DG310" s="40">
        <f t="shared" si="413"/>
        <v>16772.010124015815</v>
      </c>
      <c r="DH310" s="40">
        <f t="shared" si="413"/>
        <v>8061.3526199975568</v>
      </c>
      <c r="DI310" s="40">
        <f t="shared" si="413"/>
        <v>8226.4779280770799</v>
      </c>
      <c r="DJ310" s="40">
        <f t="shared" si="413"/>
        <v>9073.1158215103642</v>
      </c>
      <c r="DK310" s="40">
        <f t="shared" si="413"/>
        <v>9464.1914342963883</v>
      </c>
      <c r="DL310" s="40">
        <f t="shared" si="413"/>
        <v>8376.0689660577009</v>
      </c>
      <c r="DM310" s="40">
        <f t="shared" si="413"/>
        <v>12976.231520950174</v>
      </c>
      <c r="DN310" s="40">
        <f t="shared" si="413"/>
        <v>8670.3233529991485</v>
      </c>
      <c r="DO310" s="40">
        <f t="shared" si="413"/>
        <v>8551.7899251632443</v>
      </c>
      <c r="DP310" s="40">
        <f t="shared" si="413"/>
        <v>13641.440152689003</v>
      </c>
      <c r="DQ310" s="40">
        <f t="shared" si="413"/>
        <v>9069.4665230800583</v>
      </c>
      <c r="DR310" s="40">
        <f t="shared" si="413"/>
        <v>8986.8789730065128</v>
      </c>
      <c r="DS310" s="40">
        <f t="shared" si="413"/>
        <v>9226.9146611625529</v>
      </c>
      <c r="DT310" s="40">
        <f t="shared" si="413"/>
        <v>15004.434623058871</v>
      </c>
      <c r="DU310" s="40">
        <f t="shared" si="413"/>
        <v>10064.685494409145</v>
      </c>
      <c r="DV310" s="40">
        <f t="shared" si="413"/>
        <v>12790.304571434999</v>
      </c>
      <c r="DW310" s="40">
        <f t="shared" si="413"/>
        <v>10482.571302449465</v>
      </c>
      <c r="DX310" s="40">
        <f t="shared" si="413"/>
        <v>16238.079911446586</v>
      </c>
      <c r="DY310" s="40">
        <f t="shared" si="413"/>
        <v>11707.60997265912</v>
      </c>
      <c r="DZ310" s="40">
        <f t="shared" si="413"/>
        <v>9062.7697139417378</v>
      </c>
      <c r="EA310" s="40">
        <f t="shared" ref="EA310:FX310" si="414">EA290+(EA303/EA99)</f>
        <v>9473.4677868118124</v>
      </c>
      <c r="EB310" s="40">
        <f t="shared" si="414"/>
        <v>9114.9186642648074</v>
      </c>
      <c r="EC310" s="40">
        <f t="shared" si="414"/>
        <v>10318.255863965074</v>
      </c>
      <c r="ED310" s="40">
        <f t="shared" si="414"/>
        <v>10976.337295765274</v>
      </c>
      <c r="EE310" s="40">
        <f t="shared" si="414"/>
        <v>13437.85396857162</v>
      </c>
      <c r="EF310" s="40">
        <f t="shared" si="414"/>
        <v>8601.8704547960879</v>
      </c>
      <c r="EG310" s="40">
        <f t="shared" si="414"/>
        <v>10652.56450891559</v>
      </c>
      <c r="EH310" s="40">
        <f t="shared" si="414"/>
        <v>11870.572648051857</v>
      </c>
      <c r="EI310" s="40">
        <f t="shared" si="414"/>
        <v>8591.1145484042954</v>
      </c>
      <c r="EJ310" s="40">
        <f t="shared" si="414"/>
        <v>8061.354978352274</v>
      </c>
      <c r="EK310" s="40">
        <f t="shared" si="414"/>
        <v>8746.1935414519485</v>
      </c>
      <c r="EL310" s="40">
        <f t="shared" si="414"/>
        <v>8932.5503185430898</v>
      </c>
      <c r="EM310" s="40">
        <f t="shared" si="414"/>
        <v>9553.5463237639506</v>
      </c>
      <c r="EN310" s="40">
        <f t="shared" si="414"/>
        <v>8781.218727651205</v>
      </c>
      <c r="EO310" s="40">
        <f t="shared" si="414"/>
        <v>9985.9064473512608</v>
      </c>
      <c r="EP310" s="40">
        <f t="shared" si="414"/>
        <v>10576.524386317511</v>
      </c>
      <c r="EQ310" s="40">
        <f t="shared" si="414"/>
        <v>8461.1583814172718</v>
      </c>
      <c r="ER310" s="40">
        <f t="shared" si="414"/>
        <v>11742.511042811338</v>
      </c>
      <c r="ES310" s="40">
        <f t="shared" si="414"/>
        <v>14626.173245001984</v>
      </c>
      <c r="ET310" s="40">
        <f t="shared" si="414"/>
        <v>14838.389863072587</v>
      </c>
      <c r="EU310" s="40">
        <f t="shared" si="414"/>
        <v>9605.715825881467</v>
      </c>
      <c r="EV310" s="40">
        <f t="shared" si="414"/>
        <v>17779.914108548364</v>
      </c>
      <c r="EW310" s="40">
        <f t="shared" si="414"/>
        <v>11301.859395884674</v>
      </c>
      <c r="EX310" s="40">
        <f t="shared" si="414"/>
        <v>13815.901604906248</v>
      </c>
      <c r="EY310" s="40">
        <f t="shared" si="414"/>
        <v>9622.3716306439783</v>
      </c>
      <c r="EZ310" s="40">
        <f t="shared" si="414"/>
        <v>14813.999444645624</v>
      </c>
      <c r="FA310" s="40">
        <f t="shared" si="414"/>
        <v>8805.3704021799422</v>
      </c>
      <c r="FB310" s="40">
        <f t="shared" si="414"/>
        <v>11708.1</v>
      </c>
      <c r="FC310" s="40">
        <f t="shared" si="414"/>
        <v>8171.469355100854</v>
      </c>
      <c r="FD310" s="40">
        <f t="shared" si="414"/>
        <v>10315.836814431508</v>
      </c>
      <c r="FE310" s="40">
        <f t="shared" si="414"/>
        <v>16266.548726036164</v>
      </c>
      <c r="FF310" s="40">
        <f t="shared" si="414"/>
        <v>13027.411413215796</v>
      </c>
      <c r="FG310" s="40">
        <f t="shared" si="414"/>
        <v>15863.467098878769</v>
      </c>
      <c r="FH310" s="40">
        <f t="shared" si="414"/>
        <v>16508.313735295542</v>
      </c>
      <c r="FI310" s="40">
        <f t="shared" si="414"/>
        <v>8460.0561043757716</v>
      </c>
      <c r="FJ310" s="40">
        <f t="shared" si="414"/>
        <v>8082.3043904157194</v>
      </c>
      <c r="FK310" s="40">
        <f t="shared" si="414"/>
        <v>8171.179470646719</v>
      </c>
      <c r="FL310" s="40">
        <f t="shared" si="414"/>
        <v>8061.3526199978041</v>
      </c>
      <c r="FM310" s="40">
        <f t="shared" si="414"/>
        <v>8061.3526199976213</v>
      </c>
      <c r="FN310" s="40">
        <f t="shared" si="414"/>
        <v>8298.3295589877507</v>
      </c>
      <c r="FO310" s="40">
        <f t="shared" si="414"/>
        <v>9282.9599999999991</v>
      </c>
      <c r="FP310" s="40">
        <f t="shared" si="414"/>
        <v>8549.2000000000007</v>
      </c>
      <c r="FQ310" s="40">
        <f t="shared" si="414"/>
        <v>8725.8715242241888</v>
      </c>
      <c r="FR310" s="40">
        <f t="shared" si="414"/>
        <v>14170.092440184586</v>
      </c>
      <c r="FS310" s="40">
        <f t="shared" si="414"/>
        <v>14021.4</v>
      </c>
      <c r="FT310" s="40">
        <f t="shared" si="414"/>
        <v>18424</v>
      </c>
      <c r="FU310" s="40">
        <f t="shared" si="414"/>
        <v>9317.6989925363032</v>
      </c>
      <c r="FV310" s="40">
        <f t="shared" si="414"/>
        <v>8958.959944703236</v>
      </c>
      <c r="FW310" s="40">
        <f t="shared" si="414"/>
        <v>13690.270966302242</v>
      </c>
      <c r="FX310" s="40">
        <f t="shared" si="414"/>
        <v>18208.98552450856</v>
      </c>
      <c r="FY310" s="40"/>
      <c r="FZ310" s="55"/>
      <c r="GA310" s="41"/>
      <c r="GB310" s="41"/>
      <c r="GC310" s="41"/>
      <c r="GD310" s="41"/>
      <c r="GE310" s="13"/>
    </row>
    <row r="311" spans="1:187" x14ac:dyDescent="0.2">
      <c r="A311" s="125" t="s">
        <v>883</v>
      </c>
      <c r="B311" s="128" t="s">
        <v>884</v>
      </c>
      <c r="C311" s="40">
        <f>C291-(C291*$GC$304)</f>
        <v>7790.1691717080839</v>
      </c>
      <c r="D311" s="40">
        <f t="shared" ref="D311:BO311" si="415">D291-(D291*$GC$304)</f>
        <v>7790.1691717080839</v>
      </c>
      <c r="E311" s="40">
        <f t="shared" si="415"/>
        <v>7790.1691717080839</v>
      </c>
      <c r="F311" s="40">
        <f t="shared" si="415"/>
        <v>7790.1691717080839</v>
      </c>
      <c r="G311" s="40">
        <f t="shared" si="415"/>
        <v>7790.1691717080839</v>
      </c>
      <c r="H311" s="40">
        <f t="shared" si="415"/>
        <v>7790.1691717080839</v>
      </c>
      <c r="I311" s="40">
        <f t="shared" si="415"/>
        <v>7790.1691717080839</v>
      </c>
      <c r="J311" s="40">
        <f t="shared" si="415"/>
        <v>7790.1691717080839</v>
      </c>
      <c r="K311" s="40">
        <f t="shared" si="415"/>
        <v>7790.1691717080839</v>
      </c>
      <c r="L311" s="40">
        <f t="shared" si="415"/>
        <v>7790.1691717080839</v>
      </c>
      <c r="M311" s="40">
        <f t="shared" si="415"/>
        <v>7790.1691717080839</v>
      </c>
      <c r="N311" s="40">
        <f t="shared" si="415"/>
        <v>7790.1691717080839</v>
      </c>
      <c r="O311" s="40">
        <f t="shared" si="415"/>
        <v>7790.1691717080839</v>
      </c>
      <c r="P311" s="40">
        <f t="shared" si="415"/>
        <v>7790.1691717080839</v>
      </c>
      <c r="Q311" s="40">
        <f t="shared" si="415"/>
        <v>7790.1691717080839</v>
      </c>
      <c r="R311" s="40">
        <f t="shared" si="415"/>
        <v>7790.1691717080839</v>
      </c>
      <c r="S311" s="40">
        <f t="shared" si="415"/>
        <v>7790.1691717080839</v>
      </c>
      <c r="T311" s="40">
        <f t="shared" si="415"/>
        <v>7790.1691717080839</v>
      </c>
      <c r="U311" s="40">
        <f t="shared" si="415"/>
        <v>7790.1691717080839</v>
      </c>
      <c r="V311" s="40">
        <f t="shared" si="415"/>
        <v>7790.1691717080839</v>
      </c>
      <c r="W311" s="40">
        <f t="shared" si="415"/>
        <v>7790.1691717080839</v>
      </c>
      <c r="X311" s="40">
        <f t="shared" si="415"/>
        <v>7790.1691717080839</v>
      </c>
      <c r="Y311" s="40">
        <f t="shared" si="415"/>
        <v>7790.1691717080839</v>
      </c>
      <c r="Z311" s="40">
        <f t="shared" si="415"/>
        <v>7790.1691717080839</v>
      </c>
      <c r="AA311" s="40">
        <f t="shared" si="415"/>
        <v>7790.1691717080839</v>
      </c>
      <c r="AB311" s="40">
        <f t="shared" si="415"/>
        <v>7790.1691717080839</v>
      </c>
      <c r="AC311" s="40">
        <f t="shared" si="415"/>
        <v>7790.1691717080839</v>
      </c>
      <c r="AD311" s="40">
        <f t="shared" si="415"/>
        <v>7790.1691717080839</v>
      </c>
      <c r="AE311" s="40">
        <f t="shared" si="415"/>
        <v>7790.1691717080839</v>
      </c>
      <c r="AF311" s="40">
        <f t="shared" si="415"/>
        <v>7790.1691717080839</v>
      </c>
      <c r="AG311" s="40">
        <f t="shared" si="415"/>
        <v>7790.1691717080839</v>
      </c>
      <c r="AH311" s="40">
        <f t="shared" si="415"/>
        <v>7790.1691717080839</v>
      </c>
      <c r="AI311" s="40">
        <f t="shared" si="415"/>
        <v>7790.1691717080839</v>
      </c>
      <c r="AJ311" s="40">
        <f t="shared" si="415"/>
        <v>7790.1691717080839</v>
      </c>
      <c r="AK311" s="40">
        <f t="shared" si="415"/>
        <v>7790.1691717080839</v>
      </c>
      <c r="AL311" s="40">
        <f t="shared" si="415"/>
        <v>7790.1691717080839</v>
      </c>
      <c r="AM311" s="40">
        <f t="shared" si="415"/>
        <v>7790.1691717080839</v>
      </c>
      <c r="AN311" s="40">
        <f t="shared" si="415"/>
        <v>7790.1691717080839</v>
      </c>
      <c r="AO311" s="40">
        <f t="shared" si="415"/>
        <v>7790.1691717080839</v>
      </c>
      <c r="AP311" s="40">
        <f t="shared" si="415"/>
        <v>7790.1691717080839</v>
      </c>
      <c r="AQ311" s="40">
        <f t="shared" si="415"/>
        <v>7790.1691717080839</v>
      </c>
      <c r="AR311" s="40">
        <f t="shared" si="415"/>
        <v>7790.1691717080839</v>
      </c>
      <c r="AS311" s="40">
        <f t="shared" si="415"/>
        <v>7790.1691717080839</v>
      </c>
      <c r="AT311" s="40">
        <f t="shared" si="415"/>
        <v>7790.1691717080839</v>
      </c>
      <c r="AU311" s="40">
        <f t="shared" si="415"/>
        <v>7790.1691717080839</v>
      </c>
      <c r="AV311" s="40">
        <f t="shared" si="415"/>
        <v>7790.1691717080839</v>
      </c>
      <c r="AW311" s="40">
        <f t="shared" si="415"/>
        <v>7790.1691717080839</v>
      </c>
      <c r="AX311" s="40">
        <f t="shared" si="415"/>
        <v>7790.1691717080839</v>
      </c>
      <c r="AY311" s="40">
        <f t="shared" si="415"/>
        <v>7790.1691717080839</v>
      </c>
      <c r="AZ311" s="40">
        <f t="shared" si="415"/>
        <v>7790.1691717080839</v>
      </c>
      <c r="BA311" s="40">
        <f t="shared" si="415"/>
        <v>7790.1691717080839</v>
      </c>
      <c r="BB311" s="40">
        <f t="shared" si="415"/>
        <v>7790.1691717080839</v>
      </c>
      <c r="BC311" s="40">
        <f t="shared" si="415"/>
        <v>7790.1691717080839</v>
      </c>
      <c r="BD311" s="40">
        <f t="shared" si="415"/>
        <v>7790.1691717080839</v>
      </c>
      <c r="BE311" s="40">
        <f t="shared" si="415"/>
        <v>7790.1691717080839</v>
      </c>
      <c r="BF311" s="40">
        <f t="shared" si="415"/>
        <v>7790.1691717080839</v>
      </c>
      <c r="BG311" s="40">
        <f t="shared" si="415"/>
        <v>7790.1691717080839</v>
      </c>
      <c r="BH311" s="40">
        <f t="shared" si="415"/>
        <v>7790.1691717080839</v>
      </c>
      <c r="BI311" s="40">
        <f t="shared" si="415"/>
        <v>7790.1691717080839</v>
      </c>
      <c r="BJ311" s="40">
        <f t="shared" si="415"/>
        <v>7790.1691717080839</v>
      </c>
      <c r="BK311" s="40">
        <f t="shared" si="415"/>
        <v>7790.1691717080839</v>
      </c>
      <c r="BL311" s="40">
        <f t="shared" si="415"/>
        <v>7790.1691717080839</v>
      </c>
      <c r="BM311" s="40">
        <f t="shared" si="415"/>
        <v>7790.1691717080839</v>
      </c>
      <c r="BN311" s="40">
        <f t="shared" si="415"/>
        <v>7790.1691717080839</v>
      </c>
      <c r="BO311" s="40">
        <f t="shared" si="415"/>
        <v>7790.1691717080839</v>
      </c>
      <c r="BP311" s="40">
        <f t="shared" ref="BP311:EA311" si="416">BP291-(BP291*$GC$304)</f>
        <v>7790.1691717080839</v>
      </c>
      <c r="BQ311" s="40">
        <f t="shared" si="416"/>
        <v>7790.1691717080839</v>
      </c>
      <c r="BR311" s="40">
        <f t="shared" si="416"/>
        <v>7790.1691717080839</v>
      </c>
      <c r="BS311" s="40">
        <f t="shared" si="416"/>
        <v>7790.1691717080839</v>
      </c>
      <c r="BT311" s="40">
        <f t="shared" si="416"/>
        <v>7790.1691717080839</v>
      </c>
      <c r="BU311" s="40">
        <f t="shared" si="416"/>
        <v>7790.1691717080839</v>
      </c>
      <c r="BV311" s="40">
        <f t="shared" si="416"/>
        <v>7790.1691717080839</v>
      </c>
      <c r="BW311" s="40">
        <f t="shared" si="416"/>
        <v>7790.1691717080839</v>
      </c>
      <c r="BX311" s="40">
        <f t="shared" si="416"/>
        <v>7790.1691717080839</v>
      </c>
      <c r="BY311" s="40">
        <f t="shared" si="416"/>
        <v>7790.1691717080839</v>
      </c>
      <c r="BZ311" s="40">
        <f t="shared" si="416"/>
        <v>7790.1691717080839</v>
      </c>
      <c r="CA311" s="40">
        <f t="shared" si="416"/>
        <v>7790.1691717080839</v>
      </c>
      <c r="CB311" s="40">
        <f t="shared" si="416"/>
        <v>7790.1691717080839</v>
      </c>
      <c r="CC311" s="40">
        <f t="shared" si="416"/>
        <v>7790.1691717080839</v>
      </c>
      <c r="CD311" s="40">
        <f t="shared" si="416"/>
        <v>7790.1691717080839</v>
      </c>
      <c r="CE311" s="40">
        <f t="shared" si="416"/>
        <v>7790.1691717080839</v>
      </c>
      <c r="CF311" s="40">
        <f t="shared" si="416"/>
        <v>7790.1691717080839</v>
      </c>
      <c r="CG311" s="40">
        <f t="shared" si="416"/>
        <v>7790.1691717080839</v>
      </c>
      <c r="CH311" s="40">
        <f t="shared" si="416"/>
        <v>7790.1691717080839</v>
      </c>
      <c r="CI311" s="40">
        <f t="shared" si="416"/>
        <v>7790.1691717080839</v>
      </c>
      <c r="CJ311" s="40">
        <f t="shared" si="416"/>
        <v>7790.1691717080839</v>
      </c>
      <c r="CK311" s="40">
        <f t="shared" si="416"/>
        <v>7790.1691717080839</v>
      </c>
      <c r="CL311" s="40">
        <f t="shared" si="416"/>
        <v>7790.1691717080839</v>
      </c>
      <c r="CM311" s="40">
        <f t="shared" si="416"/>
        <v>7790.1691717080839</v>
      </c>
      <c r="CN311" s="40">
        <f t="shared" si="416"/>
        <v>7790.1691717080839</v>
      </c>
      <c r="CO311" s="40">
        <f t="shared" si="416"/>
        <v>7790.1691717080839</v>
      </c>
      <c r="CP311" s="40">
        <f t="shared" si="416"/>
        <v>7790.1691717080839</v>
      </c>
      <c r="CQ311" s="40">
        <f t="shared" si="416"/>
        <v>7790.1691717080839</v>
      </c>
      <c r="CR311" s="40">
        <f t="shared" si="416"/>
        <v>7790.1691717080839</v>
      </c>
      <c r="CS311" s="40">
        <f t="shared" si="416"/>
        <v>7790.1691717080839</v>
      </c>
      <c r="CT311" s="40">
        <f t="shared" si="416"/>
        <v>7790.1691717080839</v>
      </c>
      <c r="CU311" s="40">
        <f t="shared" si="416"/>
        <v>7790.1691717080839</v>
      </c>
      <c r="CV311" s="40">
        <f t="shared" si="416"/>
        <v>7790.1691717080839</v>
      </c>
      <c r="CW311" s="40">
        <f t="shared" si="416"/>
        <v>7790.1691717080839</v>
      </c>
      <c r="CX311" s="40">
        <f t="shared" si="416"/>
        <v>7790.1691717080839</v>
      </c>
      <c r="CY311" s="40">
        <f t="shared" si="416"/>
        <v>7790.1691717080839</v>
      </c>
      <c r="CZ311" s="40">
        <f t="shared" si="416"/>
        <v>7790.1691717080839</v>
      </c>
      <c r="DA311" s="40">
        <f t="shared" si="416"/>
        <v>7790.1691717080839</v>
      </c>
      <c r="DB311" s="40">
        <f t="shared" si="416"/>
        <v>7790.1691717080839</v>
      </c>
      <c r="DC311" s="40">
        <f t="shared" si="416"/>
        <v>7790.1691717080839</v>
      </c>
      <c r="DD311" s="40">
        <f t="shared" si="416"/>
        <v>7790.1691717080839</v>
      </c>
      <c r="DE311" s="40">
        <f t="shared" si="416"/>
        <v>7790.1691717080839</v>
      </c>
      <c r="DF311" s="40">
        <f t="shared" si="416"/>
        <v>7790.1691717080839</v>
      </c>
      <c r="DG311" s="40">
        <f t="shared" si="416"/>
        <v>7790.1691717080839</v>
      </c>
      <c r="DH311" s="40">
        <f t="shared" si="416"/>
        <v>7790.1691717080839</v>
      </c>
      <c r="DI311" s="40">
        <f t="shared" si="416"/>
        <v>7790.1691717080839</v>
      </c>
      <c r="DJ311" s="40">
        <f t="shared" si="416"/>
        <v>7790.1691717080839</v>
      </c>
      <c r="DK311" s="40">
        <f t="shared" si="416"/>
        <v>7790.1691717080839</v>
      </c>
      <c r="DL311" s="40">
        <f t="shared" si="416"/>
        <v>7790.1691717080839</v>
      </c>
      <c r="DM311" s="40">
        <f t="shared" si="416"/>
        <v>7790.1691717080839</v>
      </c>
      <c r="DN311" s="40">
        <f t="shared" si="416"/>
        <v>7790.1691717080839</v>
      </c>
      <c r="DO311" s="40">
        <f t="shared" si="416"/>
        <v>7790.1691717080839</v>
      </c>
      <c r="DP311" s="40">
        <f t="shared" si="416"/>
        <v>7790.1691717080839</v>
      </c>
      <c r="DQ311" s="40">
        <f t="shared" si="416"/>
        <v>7790.1691717080839</v>
      </c>
      <c r="DR311" s="40">
        <f t="shared" si="416"/>
        <v>7790.1691717080839</v>
      </c>
      <c r="DS311" s="40">
        <f t="shared" si="416"/>
        <v>7790.1691717080839</v>
      </c>
      <c r="DT311" s="40">
        <f t="shared" si="416"/>
        <v>7790.1691717080839</v>
      </c>
      <c r="DU311" s="40">
        <f t="shared" si="416"/>
        <v>7790.1691717080839</v>
      </c>
      <c r="DV311" s="40">
        <f t="shared" si="416"/>
        <v>7790.1691717080839</v>
      </c>
      <c r="DW311" s="40">
        <f t="shared" si="416"/>
        <v>7790.1691717080839</v>
      </c>
      <c r="DX311" s="40">
        <f t="shared" si="416"/>
        <v>7790.1691717080839</v>
      </c>
      <c r="DY311" s="40">
        <f t="shared" si="416"/>
        <v>7790.1691717080839</v>
      </c>
      <c r="DZ311" s="40">
        <f t="shared" si="416"/>
        <v>7790.1691717080839</v>
      </c>
      <c r="EA311" s="40">
        <f t="shared" si="416"/>
        <v>7790.1691717080839</v>
      </c>
      <c r="EB311" s="40">
        <f t="shared" ref="EB311:FX311" si="417">EB291-(EB291*$GC$304)</f>
        <v>7790.1691717080839</v>
      </c>
      <c r="EC311" s="40">
        <f t="shared" si="417"/>
        <v>7790.1691717080839</v>
      </c>
      <c r="ED311" s="40">
        <f t="shared" si="417"/>
        <v>7790.1691717080839</v>
      </c>
      <c r="EE311" s="40">
        <f t="shared" si="417"/>
        <v>7790.1691717080839</v>
      </c>
      <c r="EF311" s="40">
        <f t="shared" si="417"/>
        <v>7790.1691717080839</v>
      </c>
      <c r="EG311" s="40">
        <f t="shared" si="417"/>
        <v>7790.1691717080839</v>
      </c>
      <c r="EH311" s="40">
        <f t="shared" si="417"/>
        <v>7790.1691717080839</v>
      </c>
      <c r="EI311" s="40">
        <f t="shared" si="417"/>
        <v>7790.1691717080839</v>
      </c>
      <c r="EJ311" s="40">
        <f t="shared" si="417"/>
        <v>7790.1691717080839</v>
      </c>
      <c r="EK311" s="40">
        <f t="shared" si="417"/>
        <v>7790.1691717080839</v>
      </c>
      <c r="EL311" s="40">
        <f t="shared" si="417"/>
        <v>7790.1691717080839</v>
      </c>
      <c r="EM311" s="40">
        <f t="shared" si="417"/>
        <v>7790.1691717080839</v>
      </c>
      <c r="EN311" s="40">
        <f t="shared" si="417"/>
        <v>7790.1691717080839</v>
      </c>
      <c r="EO311" s="40">
        <f t="shared" si="417"/>
        <v>7790.1691717080839</v>
      </c>
      <c r="EP311" s="40">
        <f t="shared" si="417"/>
        <v>7790.1691717080839</v>
      </c>
      <c r="EQ311" s="40">
        <f t="shared" si="417"/>
        <v>7790.1691717080839</v>
      </c>
      <c r="ER311" s="40">
        <f t="shared" si="417"/>
        <v>7790.1691717080839</v>
      </c>
      <c r="ES311" s="40">
        <f t="shared" si="417"/>
        <v>7790.1691717080839</v>
      </c>
      <c r="ET311" s="40">
        <f t="shared" si="417"/>
        <v>7790.1691717080839</v>
      </c>
      <c r="EU311" s="40">
        <f t="shared" si="417"/>
        <v>7790.1691717080839</v>
      </c>
      <c r="EV311" s="40">
        <f t="shared" si="417"/>
        <v>7790.1691717080839</v>
      </c>
      <c r="EW311" s="40">
        <f t="shared" si="417"/>
        <v>7790.1691717080839</v>
      </c>
      <c r="EX311" s="40">
        <f t="shared" si="417"/>
        <v>7790.1691717080839</v>
      </c>
      <c r="EY311" s="40">
        <f t="shared" si="417"/>
        <v>7790.1691717080839</v>
      </c>
      <c r="EZ311" s="40">
        <f t="shared" si="417"/>
        <v>7790.1691717080839</v>
      </c>
      <c r="FA311" s="40">
        <f t="shared" si="417"/>
        <v>7790.1691717080839</v>
      </c>
      <c r="FB311" s="40">
        <f t="shared" si="417"/>
        <v>7790.1691717080839</v>
      </c>
      <c r="FC311" s="40">
        <f t="shared" si="417"/>
        <v>7790.1691717080839</v>
      </c>
      <c r="FD311" s="40">
        <f t="shared" si="417"/>
        <v>7790.1691717080839</v>
      </c>
      <c r="FE311" s="40">
        <f t="shared" si="417"/>
        <v>7790.1691717080839</v>
      </c>
      <c r="FF311" s="40">
        <f t="shared" si="417"/>
        <v>7790.1691717080839</v>
      </c>
      <c r="FG311" s="40">
        <f t="shared" si="417"/>
        <v>7790.1691717080839</v>
      </c>
      <c r="FH311" s="40">
        <f t="shared" si="417"/>
        <v>7790.1691717080839</v>
      </c>
      <c r="FI311" s="40">
        <f t="shared" si="417"/>
        <v>7790.1691717080839</v>
      </c>
      <c r="FJ311" s="40">
        <f t="shared" si="417"/>
        <v>7790.1691717080839</v>
      </c>
      <c r="FK311" s="40">
        <f t="shared" si="417"/>
        <v>7790.1691717080839</v>
      </c>
      <c r="FL311" s="40">
        <f t="shared" si="417"/>
        <v>7790.1691717080839</v>
      </c>
      <c r="FM311" s="40">
        <f t="shared" si="417"/>
        <v>7790.1691717080839</v>
      </c>
      <c r="FN311" s="40">
        <f t="shared" si="417"/>
        <v>7790.1691717080839</v>
      </c>
      <c r="FO311" s="40">
        <f t="shared" si="417"/>
        <v>7790.1691717080839</v>
      </c>
      <c r="FP311" s="40">
        <f t="shared" si="417"/>
        <v>7790.1691717080839</v>
      </c>
      <c r="FQ311" s="40">
        <f t="shared" si="417"/>
        <v>7790.1691717080839</v>
      </c>
      <c r="FR311" s="40">
        <f t="shared" si="417"/>
        <v>7790.1691717080839</v>
      </c>
      <c r="FS311" s="40">
        <f t="shared" si="417"/>
        <v>7790.1691717080839</v>
      </c>
      <c r="FT311" s="40">
        <f t="shared" si="417"/>
        <v>7790.1691717080839</v>
      </c>
      <c r="FU311" s="40">
        <f t="shared" si="417"/>
        <v>7790.1691717080839</v>
      </c>
      <c r="FV311" s="40">
        <f t="shared" si="417"/>
        <v>7790.1691717080839</v>
      </c>
      <c r="FW311" s="40">
        <f t="shared" si="417"/>
        <v>7790.1691717080839</v>
      </c>
      <c r="FX311" s="40">
        <f t="shared" si="417"/>
        <v>7790.1691717080839</v>
      </c>
      <c r="FY311" s="40"/>
      <c r="FZ311" s="55"/>
      <c r="GA311" s="41"/>
      <c r="GB311" s="41"/>
      <c r="GC311" s="41"/>
      <c r="GD311" s="41"/>
      <c r="GE311" s="13"/>
    </row>
    <row r="312" spans="1:187" x14ac:dyDescent="0.2">
      <c r="A312" s="6"/>
      <c r="B312" s="13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  <c r="CH312" s="41"/>
      <c r="CI312" s="41"/>
      <c r="CJ312" s="41"/>
      <c r="CK312" s="41"/>
      <c r="CL312" s="41"/>
      <c r="CM312" s="41"/>
      <c r="CN312" s="41"/>
      <c r="CO312" s="41"/>
      <c r="CP312" s="41"/>
      <c r="CQ312" s="41"/>
      <c r="CR312" s="41"/>
      <c r="CS312" s="41"/>
      <c r="CT312" s="41"/>
      <c r="CU312" s="41"/>
      <c r="CV312" s="41"/>
      <c r="CW312" s="41"/>
      <c r="CX312" s="41"/>
      <c r="CY312" s="41"/>
      <c r="CZ312" s="41"/>
      <c r="DA312" s="41"/>
      <c r="DB312" s="41"/>
      <c r="DC312" s="41"/>
      <c r="DD312" s="41"/>
      <c r="DE312" s="41"/>
      <c r="DF312" s="41"/>
      <c r="DG312" s="41"/>
      <c r="DH312" s="41"/>
      <c r="DI312" s="41"/>
      <c r="DJ312" s="41"/>
      <c r="DK312" s="41"/>
      <c r="DL312" s="41"/>
      <c r="DM312" s="41"/>
      <c r="DN312" s="41"/>
      <c r="DO312" s="41"/>
      <c r="DP312" s="41"/>
      <c r="DQ312" s="41"/>
      <c r="DR312" s="41"/>
      <c r="DS312" s="41"/>
      <c r="DT312" s="41"/>
      <c r="DU312" s="41"/>
      <c r="DV312" s="41"/>
      <c r="DW312" s="41"/>
      <c r="DX312" s="41"/>
      <c r="DY312" s="41"/>
      <c r="DZ312" s="41"/>
      <c r="EA312" s="41"/>
      <c r="EB312" s="41"/>
      <c r="EC312" s="41"/>
      <c r="ED312" s="41"/>
      <c r="EE312" s="41"/>
      <c r="EF312" s="41"/>
      <c r="EG312" s="41"/>
      <c r="EH312" s="41"/>
      <c r="EI312" s="41"/>
      <c r="EJ312" s="41"/>
      <c r="EK312" s="41"/>
      <c r="EL312" s="41"/>
      <c r="EM312" s="41"/>
      <c r="EN312" s="41"/>
      <c r="EO312" s="41"/>
      <c r="EP312" s="41"/>
      <c r="EQ312" s="41"/>
      <c r="ER312" s="41"/>
      <c r="ES312" s="41"/>
      <c r="ET312" s="41"/>
      <c r="EU312" s="41"/>
      <c r="EV312" s="41"/>
      <c r="EW312" s="41"/>
      <c r="EX312" s="41"/>
      <c r="EY312" s="41"/>
      <c r="EZ312" s="41"/>
      <c r="FA312" s="41"/>
      <c r="FB312" s="41"/>
      <c r="FC312" s="41"/>
      <c r="FD312" s="41"/>
      <c r="FE312" s="41"/>
      <c r="FF312" s="41"/>
      <c r="FG312" s="41"/>
      <c r="FH312" s="41"/>
      <c r="FI312" s="41"/>
      <c r="FJ312" s="41"/>
      <c r="FK312" s="41"/>
      <c r="FL312" s="41"/>
      <c r="FM312" s="41"/>
      <c r="FN312" s="41"/>
      <c r="FO312" s="41"/>
      <c r="FP312" s="41"/>
      <c r="FQ312" s="41"/>
      <c r="FR312" s="41"/>
      <c r="FS312" s="41"/>
      <c r="FT312" s="41"/>
      <c r="FU312" s="41"/>
      <c r="FV312" s="41"/>
      <c r="FW312" s="41"/>
      <c r="FX312" s="41"/>
      <c r="FY312" s="41"/>
      <c r="FZ312" s="55"/>
      <c r="GA312" s="41"/>
      <c r="GB312" s="41"/>
      <c r="GC312" s="41"/>
      <c r="GD312" s="41"/>
      <c r="GE312" s="13"/>
    </row>
    <row r="313" spans="1:187" ht="15.75" x14ac:dyDescent="0.25">
      <c r="A313" s="8" t="s">
        <v>596</v>
      </c>
      <c r="B313" s="39" t="s">
        <v>885</v>
      </c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  <c r="BH313" s="90"/>
      <c r="BI313" s="90"/>
      <c r="BJ313" s="90"/>
      <c r="BK313" s="90"/>
      <c r="BL313" s="90"/>
      <c r="BM313" s="90"/>
      <c r="BN313" s="90"/>
      <c r="BO313" s="90"/>
      <c r="BP313" s="90"/>
      <c r="BQ313" s="90"/>
      <c r="BR313" s="90"/>
      <c r="BS313" s="90"/>
      <c r="BT313" s="90"/>
      <c r="BU313" s="90"/>
      <c r="BV313" s="90"/>
      <c r="BW313" s="90"/>
      <c r="BX313" s="90"/>
      <c r="BY313" s="90"/>
      <c r="BZ313" s="90"/>
      <c r="CA313" s="90"/>
      <c r="CB313" s="90"/>
      <c r="CC313" s="90"/>
      <c r="CD313" s="90"/>
      <c r="CE313" s="90"/>
      <c r="CF313" s="90"/>
      <c r="CG313" s="90"/>
      <c r="CH313" s="90"/>
      <c r="CI313" s="90"/>
      <c r="CJ313" s="90"/>
      <c r="CK313" s="90"/>
      <c r="CL313" s="90"/>
      <c r="CM313" s="90"/>
      <c r="CN313" s="90"/>
      <c r="CO313" s="90"/>
      <c r="CP313" s="90"/>
      <c r="CQ313" s="90"/>
      <c r="CR313" s="90"/>
      <c r="CS313" s="90"/>
      <c r="CT313" s="90"/>
      <c r="CU313" s="90"/>
      <c r="CV313" s="90"/>
      <c r="CW313" s="90"/>
      <c r="CX313" s="90"/>
      <c r="CY313" s="90"/>
      <c r="CZ313" s="90"/>
      <c r="DA313" s="90"/>
      <c r="DB313" s="90"/>
      <c r="DC313" s="90"/>
      <c r="DD313" s="90"/>
      <c r="DE313" s="90"/>
      <c r="DF313" s="90"/>
      <c r="DG313" s="90"/>
      <c r="DH313" s="90"/>
      <c r="DI313" s="90"/>
      <c r="DJ313" s="90"/>
      <c r="DK313" s="90"/>
      <c r="DL313" s="90"/>
      <c r="DM313" s="90"/>
      <c r="DN313" s="90"/>
      <c r="DO313" s="90"/>
      <c r="DP313" s="90"/>
      <c r="DQ313" s="90"/>
      <c r="DR313" s="90"/>
      <c r="DS313" s="90"/>
      <c r="DT313" s="90"/>
      <c r="DU313" s="90"/>
      <c r="DV313" s="90"/>
      <c r="DW313" s="90"/>
      <c r="DX313" s="90"/>
      <c r="DY313" s="90"/>
      <c r="DZ313" s="90"/>
      <c r="EA313" s="90"/>
      <c r="EB313" s="90"/>
      <c r="EC313" s="90"/>
      <c r="ED313" s="90"/>
      <c r="EE313" s="90"/>
      <c r="EF313" s="90"/>
      <c r="EG313" s="90"/>
      <c r="EH313" s="90"/>
      <c r="EI313" s="90"/>
      <c r="EJ313" s="90"/>
      <c r="EK313" s="90"/>
      <c r="EL313" s="90"/>
      <c r="EM313" s="90"/>
      <c r="EN313" s="90"/>
      <c r="EO313" s="90"/>
      <c r="EP313" s="90"/>
      <c r="EQ313" s="90"/>
      <c r="ER313" s="90"/>
      <c r="ES313" s="90"/>
      <c r="ET313" s="90"/>
      <c r="EU313" s="90"/>
      <c r="EV313" s="90"/>
      <c r="EW313" s="90"/>
      <c r="EX313" s="90"/>
      <c r="EY313" s="90"/>
      <c r="EZ313" s="90"/>
      <c r="FA313" s="90"/>
      <c r="FB313" s="90"/>
      <c r="FC313" s="90"/>
      <c r="FD313" s="90"/>
      <c r="FE313" s="90"/>
      <c r="FF313" s="90"/>
      <c r="FG313" s="90"/>
      <c r="FH313" s="90"/>
      <c r="FI313" s="90"/>
      <c r="FJ313" s="90"/>
      <c r="FK313" s="90"/>
      <c r="FL313" s="90"/>
      <c r="FM313" s="90"/>
      <c r="FN313" s="90"/>
      <c r="FO313" s="90"/>
      <c r="FP313" s="90"/>
      <c r="FQ313" s="90"/>
      <c r="FR313" s="90"/>
      <c r="FS313" s="90"/>
      <c r="FT313" s="90"/>
      <c r="FU313" s="90"/>
      <c r="FV313" s="90"/>
      <c r="FW313" s="90"/>
      <c r="FX313" s="90"/>
      <c r="FY313" s="90"/>
      <c r="FZ313" s="55"/>
      <c r="GC313" s="55"/>
      <c r="GD313" s="55"/>
      <c r="GE313" s="9"/>
    </row>
    <row r="314" spans="1:187" x14ac:dyDescent="0.2">
      <c r="A314" s="8" t="s">
        <v>886</v>
      </c>
      <c r="B314" s="13" t="s">
        <v>887</v>
      </c>
      <c r="C314" s="38">
        <f t="shared" ref="C314:BN314" si="418">+C253</f>
        <v>2.6079999999999999E-2</v>
      </c>
      <c r="D314" s="38">
        <f t="shared" si="418"/>
        <v>2.7E-2</v>
      </c>
      <c r="E314" s="38">
        <f t="shared" si="418"/>
        <v>2.4687999999999998E-2</v>
      </c>
      <c r="F314" s="38">
        <f t="shared" si="418"/>
        <v>2.6262000000000001E-2</v>
      </c>
      <c r="G314" s="38">
        <f t="shared" si="418"/>
        <v>2.2284999999999999E-2</v>
      </c>
      <c r="H314" s="38">
        <f t="shared" si="418"/>
        <v>2.7E-2</v>
      </c>
      <c r="I314" s="38">
        <f t="shared" si="418"/>
        <v>2.7E-2</v>
      </c>
      <c r="J314" s="38">
        <f t="shared" si="418"/>
        <v>2.7E-2</v>
      </c>
      <c r="K314" s="38">
        <f t="shared" si="418"/>
        <v>2.7E-2</v>
      </c>
      <c r="L314" s="38">
        <f t="shared" si="418"/>
        <v>2.1895000000000001E-2</v>
      </c>
      <c r="M314" s="38">
        <f t="shared" si="418"/>
        <v>2.0947E-2</v>
      </c>
      <c r="N314" s="38">
        <f t="shared" si="418"/>
        <v>1.8756000000000002E-2</v>
      </c>
      <c r="O314" s="38">
        <f t="shared" si="418"/>
        <v>2.5353000000000001E-2</v>
      </c>
      <c r="P314" s="38">
        <f t="shared" si="418"/>
        <v>2.7E-2</v>
      </c>
      <c r="Q314" s="38">
        <f t="shared" si="418"/>
        <v>2.6010000000000002E-2</v>
      </c>
      <c r="R314" s="38">
        <f t="shared" si="418"/>
        <v>2.3909E-2</v>
      </c>
      <c r="S314" s="38">
        <f t="shared" si="418"/>
        <v>2.1013999999999998E-2</v>
      </c>
      <c r="T314" s="38">
        <f t="shared" si="418"/>
        <v>1.9300999999999999E-2</v>
      </c>
      <c r="U314" s="38">
        <f t="shared" si="418"/>
        <v>1.8800999999999998E-2</v>
      </c>
      <c r="V314" s="38">
        <f t="shared" si="418"/>
        <v>2.7E-2</v>
      </c>
      <c r="W314" s="38">
        <f t="shared" si="418"/>
        <v>2.7E-2</v>
      </c>
      <c r="X314" s="38">
        <f t="shared" si="418"/>
        <v>1.0756E-2</v>
      </c>
      <c r="Y314" s="38">
        <f t="shared" si="418"/>
        <v>1.9498000000000001E-2</v>
      </c>
      <c r="Z314" s="38">
        <f t="shared" si="418"/>
        <v>1.8914999999999998E-2</v>
      </c>
      <c r="AA314" s="38">
        <f t="shared" si="418"/>
        <v>2.4995E-2</v>
      </c>
      <c r="AB314" s="38">
        <f t="shared" si="418"/>
        <v>2.5023E-2</v>
      </c>
      <c r="AC314" s="38">
        <f t="shared" si="418"/>
        <v>1.5982E-2</v>
      </c>
      <c r="AD314" s="38">
        <f t="shared" si="418"/>
        <v>1.4692999999999999E-2</v>
      </c>
      <c r="AE314" s="38">
        <f t="shared" si="418"/>
        <v>7.8139999999999998E-3</v>
      </c>
      <c r="AF314" s="38">
        <f t="shared" si="418"/>
        <v>6.6740000000000002E-3</v>
      </c>
      <c r="AG314" s="38">
        <f t="shared" si="418"/>
        <v>1.2480999999999999E-2</v>
      </c>
      <c r="AH314" s="38">
        <f t="shared" si="418"/>
        <v>1.7123000000000003E-2</v>
      </c>
      <c r="AI314" s="38">
        <f t="shared" si="418"/>
        <v>2.7E-2</v>
      </c>
      <c r="AJ314" s="38">
        <f t="shared" si="418"/>
        <v>1.8787999999999999E-2</v>
      </c>
      <c r="AK314" s="38">
        <f t="shared" si="418"/>
        <v>1.6280000000000003E-2</v>
      </c>
      <c r="AL314" s="38">
        <f t="shared" si="418"/>
        <v>2.7E-2</v>
      </c>
      <c r="AM314" s="38">
        <f t="shared" si="418"/>
        <v>1.6449000000000002E-2</v>
      </c>
      <c r="AN314" s="38">
        <f t="shared" si="418"/>
        <v>2.2903E-2</v>
      </c>
      <c r="AO314" s="38">
        <f t="shared" si="418"/>
        <v>2.2655999999999999E-2</v>
      </c>
      <c r="AP314" s="38">
        <f t="shared" si="418"/>
        <v>2.5541000000000001E-2</v>
      </c>
      <c r="AQ314" s="38">
        <f t="shared" si="418"/>
        <v>1.5559E-2</v>
      </c>
      <c r="AR314" s="38">
        <f t="shared" si="418"/>
        <v>2.5440000000000001E-2</v>
      </c>
      <c r="AS314" s="38">
        <f t="shared" si="418"/>
        <v>1.1618E-2</v>
      </c>
      <c r="AT314" s="38">
        <f t="shared" si="418"/>
        <v>2.6713999999999998E-2</v>
      </c>
      <c r="AU314" s="38">
        <f t="shared" si="418"/>
        <v>1.9188E-2</v>
      </c>
      <c r="AV314" s="38">
        <f t="shared" si="418"/>
        <v>2.5359000000000003E-2</v>
      </c>
      <c r="AW314" s="38">
        <f t="shared" si="418"/>
        <v>2.0596E-2</v>
      </c>
      <c r="AX314" s="38">
        <f t="shared" si="418"/>
        <v>1.6797999999999997E-2</v>
      </c>
      <c r="AY314" s="38">
        <f t="shared" si="418"/>
        <v>2.7E-2</v>
      </c>
      <c r="AZ314" s="38">
        <f t="shared" si="418"/>
        <v>1.5719999999999998E-2</v>
      </c>
      <c r="BA314" s="38">
        <f t="shared" si="418"/>
        <v>2.1893999999999997E-2</v>
      </c>
      <c r="BB314" s="38">
        <f t="shared" si="418"/>
        <v>1.9684E-2</v>
      </c>
      <c r="BC314" s="38">
        <f t="shared" si="418"/>
        <v>2.0714999999999997E-2</v>
      </c>
      <c r="BD314" s="38">
        <f t="shared" si="418"/>
        <v>2.7E-2</v>
      </c>
      <c r="BE314" s="38">
        <f t="shared" si="418"/>
        <v>2.2815999999999999E-2</v>
      </c>
      <c r="BF314" s="38">
        <f t="shared" si="418"/>
        <v>2.6952E-2</v>
      </c>
      <c r="BG314" s="38">
        <f t="shared" si="418"/>
        <v>2.7E-2</v>
      </c>
      <c r="BH314" s="38">
        <f t="shared" si="418"/>
        <v>2.1419000000000001E-2</v>
      </c>
      <c r="BI314" s="38">
        <f t="shared" si="418"/>
        <v>8.4329999999999995E-3</v>
      </c>
      <c r="BJ314" s="38">
        <f t="shared" si="418"/>
        <v>2.3164000000000001E-2</v>
      </c>
      <c r="BK314" s="38">
        <f t="shared" si="418"/>
        <v>2.4458999999999998E-2</v>
      </c>
      <c r="BL314" s="38">
        <f t="shared" si="418"/>
        <v>2.7E-2</v>
      </c>
      <c r="BM314" s="38">
        <f t="shared" si="418"/>
        <v>2.0833999999999998E-2</v>
      </c>
      <c r="BN314" s="38">
        <f t="shared" si="418"/>
        <v>2.7E-2</v>
      </c>
      <c r="BO314" s="38">
        <f t="shared" ref="BO314:DZ314" si="419">+BO253</f>
        <v>1.5203E-2</v>
      </c>
      <c r="BP314" s="38">
        <f t="shared" si="419"/>
        <v>2.1702000000000003E-2</v>
      </c>
      <c r="BQ314" s="38">
        <f t="shared" si="419"/>
        <v>2.1759000000000001E-2</v>
      </c>
      <c r="BR314" s="38">
        <f t="shared" si="419"/>
        <v>4.7000000000000002E-3</v>
      </c>
      <c r="BS314" s="38">
        <f t="shared" si="419"/>
        <v>2.2309999999999999E-3</v>
      </c>
      <c r="BT314" s="38">
        <f t="shared" si="419"/>
        <v>4.0750000000000005E-3</v>
      </c>
      <c r="BU314" s="38">
        <f t="shared" si="419"/>
        <v>1.3811E-2</v>
      </c>
      <c r="BV314" s="38">
        <f t="shared" si="419"/>
        <v>1.1775000000000001E-2</v>
      </c>
      <c r="BW314" s="38">
        <f t="shared" si="419"/>
        <v>1.55E-2</v>
      </c>
      <c r="BX314" s="38">
        <f t="shared" si="419"/>
        <v>1.6598999999999999E-2</v>
      </c>
      <c r="BY314" s="38">
        <f t="shared" si="419"/>
        <v>2.3781E-2</v>
      </c>
      <c r="BZ314" s="38">
        <f t="shared" si="419"/>
        <v>2.6312000000000002E-2</v>
      </c>
      <c r="CA314" s="38">
        <f t="shared" si="419"/>
        <v>2.3040999999999999E-2</v>
      </c>
      <c r="CB314" s="38">
        <f t="shared" si="419"/>
        <v>2.6251999999999998E-2</v>
      </c>
      <c r="CC314" s="38">
        <f t="shared" si="419"/>
        <v>2.2199E-2</v>
      </c>
      <c r="CD314" s="38">
        <f t="shared" si="419"/>
        <v>1.9519999999999999E-2</v>
      </c>
      <c r="CE314" s="38">
        <f t="shared" si="419"/>
        <v>2.7E-2</v>
      </c>
      <c r="CF314" s="38">
        <f t="shared" si="419"/>
        <v>2.2463E-2</v>
      </c>
      <c r="CG314" s="38">
        <f t="shared" si="419"/>
        <v>2.7E-2</v>
      </c>
      <c r="CH314" s="38">
        <f t="shared" si="419"/>
        <v>2.2187999999999999E-2</v>
      </c>
      <c r="CI314" s="38">
        <f t="shared" si="419"/>
        <v>2.418E-2</v>
      </c>
      <c r="CJ314" s="38">
        <f t="shared" si="419"/>
        <v>2.3469E-2</v>
      </c>
      <c r="CK314" s="38">
        <f t="shared" si="419"/>
        <v>6.6010000000000001E-3</v>
      </c>
      <c r="CL314" s="38">
        <f t="shared" si="419"/>
        <v>8.2289999999999985E-3</v>
      </c>
      <c r="CM314" s="38">
        <f t="shared" si="419"/>
        <v>2.274E-3</v>
      </c>
      <c r="CN314" s="38">
        <f t="shared" si="419"/>
        <v>2.7E-2</v>
      </c>
      <c r="CO314" s="38">
        <f t="shared" si="419"/>
        <v>2.2359999999999998E-2</v>
      </c>
      <c r="CP314" s="38">
        <f t="shared" si="419"/>
        <v>2.0548999999999998E-2</v>
      </c>
      <c r="CQ314" s="38">
        <f t="shared" si="419"/>
        <v>1.2426999999999999E-2</v>
      </c>
      <c r="CR314" s="38">
        <f t="shared" si="419"/>
        <v>1.6799999999999999E-3</v>
      </c>
      <c r="CS314" s="38">
        <f t="shared" si="419"/>
        <v>2.2658000000000001E-2</v>
      </c>
      <c r="CT314" s="38">
        <f t="shared" si="419"/>
        <v>8.5199999999999998E-3</v>
      </c>
      <c r="CU314" s="38">
        <f t="shared" si="419"/>
        <v>1.9615999999999998E-2</v>
      </c>
      <c r="CV314" s="38">
        <f t="shared" si="419"/>
        <v>1.0978999999999999E-2</v>
      </c>
      <c r="CW314" s="38">
        <f t="shared" si="419"/>
        <v>1.7086999999999998E-2</v>
      </c>
      <c r="CX314" s="38">
        <f t="shared" si="419"/>
        <v>2.1824000000000003E-2</v>
      </c>
      <c r="CY314" s="38">
        <f t="shared" si="419"/>
        <v>2.7E-2</v>
      </c>
      <c r="CZ314" s="38">
        <f t="shared" si="419"/>
        <v>2.6651000000000001E-2</v>
      </c>
      <c r="DA314" s="38">
        <f t="shared" si="419"/>
        <v>2.7E-2</v>
      </c>
      <c r="DB314" s="38">
        <f t="shared" si="419"/>
        <v>2.7E-2</v>
      </c>
      <c r="DC314" s="38">
        <f t="shared" si="419"/>
        <v>1.7417999999999999E-2</v>
      </c>
      <c r="DD314" s="38">
        <f t="shared" si="419"/>
        <v>3.4300000000000003E-3</v>
      </c>
      <c r="DE314" s="38">
        <f t="shared" si="419"/>
        <v>1.145E-2</v>
      </c>
      <c r="DF314" s="38">
        <f t="shared" si="419"/>
        <v>2.4213999999999999E-2</v>
      </c>
      <c r="DG314" s="38">
        <f t="shared" si="419"/>
        <v>2.0452999999999999E-2</v>
      </c>
      <c r="DH314" s="38">
        <f t="shared" si="419"/>
        <v>2.0516E-2</v>
      </c>
      <c r="DI314" s="38">
        <f t="shared" si="419"/>
        <v>1.8844999999999997E-2</v>
      </c>
      <c r="DJ314" s="38">
        <f t="shared" si="419"/>
        <v>2.0882999999999999E-2</v>
      </c>
      <c r="DK314" s="38">
        <f t="shared" si="419"/>
        <v>1.5657999999999998E-2</v>
      </c>
      <c r="DL314" s="38">
        <f t="shared" si="419"/>
        <v>2.1967E-2</v>
      </c>
      <c r="DM314" s="38">
        <f t="shared" si="419"/>
        <v>1.9899E-2</v>
      </c>
      <c r="DN314" s="38">
        <f t="shared" si="419"/>
        <v>2.7E-2</v>
      </c>
      <c r="DO314" s="38">
        <f t="shared" si="419"/>
        <v>2.7E-2</v>
      </c>
      <c r="DP314" s="38">
        <f t="shared" si="419"/>
        <v>2.7E-2</v>
      </c>
      <c r="DQ314" s="38">
        <f t="shared" si="419"/>
        <v>2.4545000000000001E-2</v>
      </c>
      <c r="DR314" s="38">
        <f t="shared" si="419"/>
        <v>2.4417000000000001E-2</v>
      </c>
      <c r="DS314" s="38">
        <f t="shared" si="419"/>
        <v>2.5923999999999999E-2</v>
      </c>
      <c r="DT314" s="38">
        <f t="shared" si="419"/>
        <v>2.1728999999999998E-2</v>
      </c>
      <c r="DU314" s="38">
        <f t="shared" si="419"/>
        <v>2.7E-2</v>
      </c>
      <c r="DV314" s="38">
        <f t="shared" si="419"/>
        <v>2.7E-2</v>
      </c>
      <c r="DW314" s="38">
        <f t="shared" si="419"/>
        <v>2.1996999999999999E-2</v>
      </c>
      <c r="DX314" s="38">
        <f t="shared" si="419"/>
        <v>1.8931E-2</v>
      </c>
      <c r="DY314" s="38">
        <f t="shared" si="419"/>
        <v>1.2928E-2</v>
      </c>
      <c r="DZ314" s="38">
        <f t="shared" si="419"/>
        <v>1.7662000000000001E-2</v>
      </c>
      <c r="EA314" s="38">
        <f t="shared" ref="EA314:FX314" si="420">+EA253</f>
        <v>1.2173E-2</v>
      </c>
      <c r="EB314" s="38">
        <f t="shared" si="420"/>
        <v>2.7E-2</v>
      </c>
      <c r="EC314" s="38">
        <f t="shared" si="420"/>
        <v>2.6620999999999999E-2</v>
      </c>
      <c r="ED314" s="38">
        <f t="shared" si="420"/>
        <v>4.4120000000000001E-3</v>
      </c>
      <c r="EE314" s="38">
        <f t="shared" si="420"/>
        <v>2.7E-2</v>
      </c>
      <c r="EF314" s="38">
        <f t="shared" si="420"/>
        <v>1.9594999999999998E-2</v>
      </c>
      <c r="EG314" s="38">
        <f t="shared" si="420"/>
        <v>2.6536000000000001E-2</v>
      </c>
      <c r="EH314" s="38">
        <f t="shared" si="420"/>
        <v>2.5053000000000002E-2</v>
      </c>
      <c r="EI314" s="38">
        <f t="shared" si="420"/>
        <v>2.7E-2</v>
      </c>
      <c r="EJ314" s="38">
        <f t="shared" si="420"/>
        <v>2.7E-2</v>
      </c>
      <c r="EK314" s="38">
        <f t="shared" si="420"/>
        <v>5.7670000000000004E-3</v>
      </c>
      <c r="EL314" s="38">
        <f t="shared" si="420"/>
        <v>2.1160000000000003E-3</v>
      </c>
      <c r="EM314" s="38">
        <f t="shared" si="420"/>
        <v>1.6308E-2</v>
      </c>
      <c r="EN314" s="38">
        <f t="shared" si="420"/>
        <v>2.7E-2</v>
      </c>
      <c r="EO314" s="38">
        <f t="shared" si="420"/>
        <v>2.7E-2</v>
      </c>
      <c r="EP314" s="38">
        <f t="shared" si="420"/>
        <v>2.0586E-2</v>
      </c>
      <c r="EQ314" s="38">
        <f t="shared" si="420"/>
        <v>9.3989999999999994E-3</v>
      </c>
      <c r="ER314" s="38">
        <f t="shared" si="420"/>
        <v>2.1283E-2</v>
      </c>
      <c r="ES314" s="38">
        <f t="shared" si="420"/>
        <v>2.3557999999999999E-2</v>
      </c>
      <c r="ET314" s="38">
        <f t="shared" si="420"/>
        <v>2.7E-2</v>
      </c>
      <c r="EU314" s="38">
        <f t="shared" si="420"/>
        <v>2.7E-2</v>
      </c>
      <c r="EV314" s="38">
        <f t="shared" si="420"/>
        <v>1.0964999999999999E-2</v>
      </c>
      <c r="EW314" s="38">
        <f t="shared" si="420"/>
        <v>6.0530000000000002E-3</v>
      </c>
      <c r="EX314" s="38">
        <f t="shared" si="420"/>
        <v>3.9100000000000003E-3</v>
      </c>
      <c r="EY314" s="38">
        <f t="shared" si="420"/>
        <v>2.7E-2</v>
      </c>
      <c r="EZ314" s="38">
        <f t="shared" si="420"/>
        <v>2.2942000000000001E-2</v>
      </c>
      <c r="FA314" s="38">
        <f t="shared" si="420"/>
        <v>1.0666E-2</v>
      </c>
      <c r="FB314" s="38">
        <f t="shared" si="420"/>
        <v>9.2540000000000001E-3</v>
      </c>
      <c r="FC314" s="38">
        <f t="shared" si="420"/>
        <v>2.2550000000000001E-2</v>
      </c>
      <c r="FD314" s="38">
        <f t="shared" si="420"/>
        <v>2.4437999999999998E-2</v>
      </c>
      <c r="FE314" s="38">
        <f t="shared" si="420"/>
        <v>1.4180999999999999E-2</v>
      </c>
      <c r="FF314" s="38">
        <f t="shared" si="420"/>
        <v>2.7E-2</v>
      </c>
      <c r="FG314" s="38">
        <f t="shared" si="420"/>
        <v>2.7E-2</v>
      </c>
      <c r="FH314" s="38">
        <f t="shared" si="420"/>
        <v>1.9771999999999998E-2</v>
      </c>
      <c r="FI314" s="38">
        <f t="shared" si="420"/>
        <v>6.1999999999999998E-3</v>
      </c>
      <c r="FJ314" s="38">
        <f t="shared" si="420"/>
        <v>1.9438E-2</v>
      </c>
      <c r="FK314" s="38">
        <f t="shared" si="420"/>
        <v>1.0845E-2</v>
      </c>
      <c r="FL314" s="38">
        <f t="shared" si="420"/>
        <v>2.7E-2</v>
      </c>
      <c r="FM314" s="38">
        <f t="shared" si="420"/>
        <v>1.8414E-2</v>
      </c>
      <c r="FN314" s="38">
        <f t="shared" si="420"/>
        <v>2.7E-2</v>
      </c>
      <c r="FO314" s="38">
        <f t="shared" si="420"/>
        <v>4.1139999999999996E-3</v>
      </c>
      <c r="FP314" s="38">
        <f t="shared" si="420"/>
        <v>1.2143000000000001E-2</v>
      </c>
      <c r="FQ314" s="38">
        <f t="shared" si="420"/>
        <v>1.6879999999999999E-2</v>
      </c>
      <c r="FR314" s="38">
        <f t="shared" si="420"/>
        <v>1.1564999999999999E-2</v>
      </c>
      <c r="FS314" s="38">
        <f t="shared" si="420"/>
        <v>4.927E-3</v>
      </c>
      <c r="FT314" s="38">
        <f t="shared" si="420"/>
        <v>2.467E-3</v>
      </c>
      <c r="FU314" s="38">
        <f t="shared" si="420"/>
        <v>1.8345E-2</v>
      </c>
      <c r="FV314" s="38">
        <f t="shared" si="420"/>
        <v>1.5032E-2</v>
      </c>
      <c r="FW314" s="38">
        <f t="shared" si="420"/>
        <v>2.1498E-2</v>
      </c>
      <c r="FX314" s="38">
        <f t="shared" si="420"/>
        <v>1.9675000000000002E-2</v>
      </c>
      <c r="FY314" s="38"/>
      <c r="FZ314" s="55"/>
      <c r="GC314" s="55"/>
      <c r="GD314" s="55"/>
      <c r="GE314" s="9"/>
    </row>
    <row r="315" spans="1:187" x14ac:dyDescent="0.2">
      <c r="A315" s="8" t="s">
        <v>888</v>
      </c>
      <c r="B315" s="13" t="s">
        <v>889</v>
      </c>
      <c r="C315" s="38">
        <f t="shared" ref="C315:BN315" si="421">+C264</f>
        <v>0</v>
      </c>
      <c r="D315" s="38">
        <f t="shared" si="421"/>
        <v>0</v>
      </c>
      <c r="E315" s="38">
        <f t="shared" si="421"/>
        <v>0</v>
      </c>
      <c r="F315" s="38">
        <f t="shared" si="421"/>
        <v>0</v>
      </c>
      <c r="G315" s="38">
        <f t="shared" si="421"/>
        <v>0</v>
      </c>
      <c r="H315" s="38">
        <f t="shared" si="421"/>
        <v>0</v>
      </c>
      <c r="I315" s="38">
        <f t="shared" si="421"/>
        <v>0</v>
      </c>
      <c r="J315" s="38">
        <f t="shared" si="421"/>
        <v>0</v>
      </c>
      <c r="K315" s="38">
        <f t="shared" si="421"/>
        <v>0</v>
      </c>
      <c r="L315" s="38">
        <f t="shared" si="421"/>
        <v>0</v>
      </c>
      <c r="M315" s="38">
        <f t="shared" si="421"/>
        <v>0</v>
      </c>
      <c r="N315" s="38">
        <f t="shared" si="421"/>
        <v>0</v>
      </c>
      <c r="O315" s="38">
        <f t="shared" si="421"/>
        <v>0</v>
      </c>
      <c r="P315" s="38">
        <f t="shared" si="421"/>
        <v>0</v>
      </c>
      <c r="Q315" s="38">
        <f t="shared" si="421"/>
        <v>0</v>
      </c>
      <c r="R315" s="38">
        <f t="shared" si="421"/>
        <v>0</v>
      </c>
      <c r="S315" s="38">
        <f t="shared" si="421"/>
        <v>0</v>
      </c>
      <c r="T315" s="38">
        <f t="shared" si="421"/>
        <v>0</v>
      </c>
      <c r="U315" s="38">
        <f t="shared" si="421"/>
        <v>0</v>
      </c>
      <c r="V315" s="38">
        <f t="shared" si="421"/>
        <v>0</v>
      </c>
      <c r="W315" s="38">
        <f t="shared" si="421"/>
        <v>0</v>
      </c>
      <c r="X315" s="38">
        <f t="shared" si="421"/>
        <v>0</v>
      </c>
      <c r="Y315" s="38">
        <f t="shared" si="421"/>
        <v>0</v>
      </c>
      <c r="Z315" s="38">
        <f t="shared" si="421"/>
        <v>0</v>
      </c>
      <c r="AA315" s="38">
        <f t="shared" si="421"/>
        <v>0</v>
      </c>
      <c r="AB315" s="38">
        <f t="shared" si="421"/>
        <v>0</v>
      </c>
      <c r="AC315" s="38">
        <f t="shared" si="421"/>
        <v>0</v>
      </c>
      <c r="AD315" s="38">
        <f t="shared" si="421"/>
        <v>0</v>
      </c>
      <c r="AE315" s="38">
        <f t="shared" si="421"/>
        <v>0</v>
      </c>
      <c r="AF315" s="38">
        <f t="shared" si="421"/>
        <v>0</v>
      </c>
      <c r="AG315" s="38">
        <f t="shared" si="421"/>
        <v>0</v>
      </c>
      <c r="AH315" s="38">
        <f t="shared" si="421"/>
        <v>0</v>
      </c>
      <c r="AI315" s="38">
        <f t="shared" si="421"/>
        <v>0</v>
      </c>
      <c r="AJ315" s="38">
        <f t="shared" si="421"/>
        <v>0</v>
      </c>
      <c r="AK315" s="38">
        <f t="shared" si="421"/>
        <v>0</v>
      </c>
      <c r="AL315" s="38">
        <f t="shared" si="421"/>
        <v>0</v>
      </c>
      <c r="AM315" s="38">
        <f t="shared" si="421"/>
        <v>0</v>
      </c>
      <c r="AN315" s="38">
        <f t="shared" si="421"/>
        <v>0</v>
      </c>
      <c r="AO315" s="38">
        <f t="shared" si="421"/>
        <v>0</v>
      </c>
      <c r="AP315" s="38">
        <f t="shared" si="421"/>
        <v>0</v>
      </c>
      <c r="AQ315" s="38">
        <f t="shared" si="421"/>
        <v>0</v>
      </c>
      <c r="AR315" s="38">
        <f t="shared" si="421"/>
        <v>0</v>
      </c>
      <c r="AS315" s="38">
        <f t="shared" si="421"/>
        <v>0</v>
      </c>
      <c r="AT315" s="38">
        <f t="shared" si="421"/>
        <v>0</v>
      </c>
      <c r="AU315" s="38">
        <f t="shared" si="421"/>
        <v>0</v>
      </c>
      <c r="AV315" s="38">
        <f t="shared" si="421"/>
        <v>0</v>
      </c>
      <c r="AW315" s="38">
        <f t="shared" si="421"/>
        <v>0</v>
      </c>
      <c r="AX315" s="38">
        <f t="shared" si="421"/>
        <v>0</v>
      </c>
      <c r="AY315" s="38">
        <f t="shared" si="421"/>
        <v>0</v>
      </c>
      <c r="AZ315" s="38">
        <f t="shared" si="421"/>
        <v>0</v>
      </c>
      <c r="BA315" s="38">
        <f t="shared" si="421"/>
        <v>0</v>
      </c>
      <c r="BB315" s="38">
        <f t="shared" si="421"/>
        <v>0</v>
      </c>
      <c r="BC315" s="38">
        <f t="shared" si="421"/>
        <v>0</v>
      </c>
      <c r="BD315" s="38">
        <f t="shared" si="421"/>
        <v>0</v>
      </c>
      <c r="BE315" s="38">
        <f t="shared" si="421"/>
        <v>0</v>
      </c>
      <c r="BF315" s="38">
        <f t="shared" si="421"/>
        <v>0</v>
      </c>
      <c r="BG315" s="38">
        <f t="shared" si="421"/>
        <v>0</v>
      </c>
      <c r="BH315" s="38">
        <f t="shared" si="421"/>
        <v>0</v>
      </c>
      <c r="BI315" s="38">
        <f t="shared" si="421"/>
        <v>0</v>
      </c>
      <c r="BJ315" s="38">
        <f t="shared" si="421"/>
        <v>0</v>
      </c>
      <c r="BK315" s="38">
        <f t="shared" si="421"/>
        <v>0</v>
      </c>
      <c r="BL315" s="38">
        <f t="shared" si="421"/>
        <v>0</v>
      </c>
      <c r="BM315" s="38">
        <f t="shared" si="421"/>
        <v>0</v>
      </c>
      <c r="BN315" s="38">
        <f t="shared" si="421"/>
        <v>0</v>
      </c>
      <c r="BO315" s="38">
        <f t="shared" ref="BO315:DZ315" si="422">+BO264</f>
        <v>0</v>
      </c>
      <c r="BP315" s="38">
        <f t="shared" si="422"/>
        <v>0</v>
      </c>
      <c r="BQ315" s="38">
        <f t="shared" si="422"/>
        <v>0</v>
      </c>
      <c r="BR315" s="38">
        <f t="shared" si="422"/>
        <v>0</v>
      </c>
      <c r="BS315" s="38">
        <f t="shared" si="422"/>
        <v>0</v>
      </c>
      <c r="BT315" s="38">
        <f t="shared" si="422"/>
        <v>0</v>
      </c>
      <c r="BU315" s="38">
        <f t="shared" si="422"/>
        <v>0</v>
      </c>
      <c r="BV315" s="38">
        <f t="shared" si="422"/>
        <v>0</v>
      </c>
      <c r="BW315" s="38">
        <f t="shared" si="422"/>
        <v>0</v>
      </c>
      <c r="BX315" s="38">
        <f t="shared" si="422"/>
        <v>0</v>
      </c>
      <c r="BY315" s="38">
        <f t="shared" si="422"/>
        <v>0</v>
      </c>
      <c r="BZ315" s="38">
        <f t="shared" si="422"/>
        <v>0</v>
      </c>
      <c r="CA315" s="38">
        <f t="shared" si="422"/>
        <v>0</v>
      </c>
      <c r="CB315" s="38">
        <f t="shared" si="422"/>
        <v>0</v>
      </c>
      <c r="CC315" s="38">
        <f t="shared" si="422"/>
        <v>0</v>
      </c>
      <c r="CD315" s="38">
        <f t="shared" si="422"/>
        <v>0</v>
      </c>
      <c r="CE315" s="38">
        <f t="shared" si="422"/>
        <v>0</v>
      </c>
      <c r="CF315" s="38">
        <f t="shared" si="422"/>
        <v>0</v>
      </c>
      <c r="CG315" s="38">
        <f t="shared" si="422"/>
        <v>0</v>
      </c>
      <c r="CH315" s="38">
        <f t="shared" si="422"/>
        <v>0</v>
      </c>
      <c r="CI315" s="38">
        <f t="shared" si="422"/>
        <v>0</v>
      </c>
      <c r="CJ315" s="38">
        <f t="shared" si="422"/>
        <v>0</v>
      </c>
      <c r="CK315" s="38">
        <f t="shared" si="422"/>
        <v>0</v>
      </c>
      <c r="CL315" s="38">
        <f t="shared" si="422"/>
        <v>0</v>
      </c>
      <c r="CM315" s="38">
        <f t="shared" si="422"/>
        <v>0</v>
      </c>
      <c r="CN315" s="38">
        <f t="shared" si="422"/>
        <v>0</v>
      </c>
      <c r="CO315" s="38">
        <f t="shared" si="422"/>
        <v>0</v>
      </c>
      <c r="CP315" s="38">
        <f t="shared" si="422"/>
        <v>0</v>
      </c>
      <c r="CQ315" s="38">
        <f t="shared" si="422"/>
        <v>0</v>
      </c>
      <c r="CR315" s="38">
        <f t="shared" si="422"/>
        <v>0</v>
      </c>
      <c r="CS315" s="38">
        <f t="shared" si="422"/>
        <v>0</v>
      </c>
      <c r="CT315" s="38">
        <f t="shared" si="422"/>
        <v>0</v>
      </c>
      <c r="CU315" s="38">
        <f t="shared" si="422"/>
        <v>0</v>
      </c>
      <c r="CV315" s="38">
        <f t="shared" si="422"/>
        <v>0</v>
      </c>
      <c r="CW315" s="38">
        <f t="shared" si="422"/>
        <v>0</v>
      </c>
      <c r="CX315" s="38">
        <f t="shared" si="422"/>
        <v>0</v>
      </c>
      <c r="CY315" s="38">
        <f t="shared" si="422"/>
        <v>0</v>
      </c>
      <c r="CZ315" s="38">
        <f t="shared" si="422"/>
        <v>0</v>
      </c>
      <c r="DA315" s="38">
        <f t="shared" si="422"/>
        <v>0</v>
      </c>
      <c r="DB315" s="38">
        <f t="shared" si="422"/>
        <v>0</v>
      </c>
      <c r="DC315" s="38">
        <f t="shared" si="422"/>
        <v>0</v>
      </c>
      <c r="DD315" s="38">
        <f t="shared" si="422"/>
        <v>0</v>
      </c>
      <c r="DE315" s="38">
        <f t="shared" si="422"/>
        <v>0</v>
      </c>
      <c r="DF315" s="38">
        <f t="shared" si="422"/>
        <v>0</v>
      </c>
      <c r="DG315" s="38">
        <f t="shared" si="422"/>
        <v>0</v>
      </c>
      <c r="DH315" s="38">
        <f t="shared" si="422"/>
        <v>0</v>
      </c>
      <c r="DI315" s="38">
        <f t="shared" si="422"/>
        <v>0</v>
      </c>
      <c r="DJ315" s="38">
        <f t="shared" si="422"/>
        <v>0</v>
      </c>
      <c r="DK315" s="38">
        <f t="shared" si="422"/>
        <v>0</v>
      </c>
      <c r="DL315" s="38">
        <f t="shared" si="422"/>
        <v>0</v>
      </c>
      <c r="DM315" s="38">
        <f t="shared" si="422"/>
        <v>0</v>
      </c>
      <c r="DN315" s="38">
        <f t="shared" si="422"/>
        <v>0</v>
      </c>
      <c r="DO315" s="38">
        <f t="shared" si="422"/>
        <v>0</v>
      </c>
      <c r="DP315" s="38">
        <f t="shared" si="422"/>
        <v>0</v>
      </c>
      <c r="DQ315" s="38">
        <f t="shared" si="422"/>
        <v>0</v>
      </c>
      <c r="DR315" s="38">
        <f t="shared" si="422"/>
        <v>0</v>
      </c>
      <c r="DS315" s="38">
        <f t="shared" si="422"/>
        <v>0</v>
      </c>
      <c r="DT315" s="38">
        <f t="shared" si="422"/>
        <v>0</v>
      </c>
      <c r="DU315" s="38">
        <f t="shared" si="422"/>
        <v>0</v>
      </c>
      <c r="DV315" s="38">
        <f t="shared" si="422"/>
        <v>0</v>
      </c>
      <c r="DW315" s="38">
        <f t="shared" si="422"/>
        <v>0</v>
      </c>
      <c r="DX315" s="38">
        <f t="shared" si="422"/>
        <v>0</v>
      </c>
      <c r="DY315" s="38">
        <f t="shared" si="422"/>
        <v>0</v>
      </c>
      <c r="DZ315" s="38">
        <f t="shared" si="422"/>
        <v>0</v>
      </c>
      <c r="EA315" s="38">
        <f t="shared" ref="EA315:FX315" si="423">+EA264</f>
        <v>0</v>
      </c>
      <c r="EB315" s="38">
        <f t="shared" si="423"/>
        <v>0</v>
      </c>
      <c r="EC315" s="38">
        <f t="shared" si="423"/>
        <v>0</v>
      </c>
      <c r="ED315" s="38">
        <f t="shared" si="423"/>
        <v>0</v>
      </c>
      <c r="EE315" s="38">
        <f t="shared" si="423"/>
        <v>0</v>
      </c>
      <c r="EF315" s="38">
        <f t="shared" si="423"/>
        <v>0</v>
      </c>
      <c r="EG315" s="38">
        <f t="shared" si="423"/>
        <v>0</v>
      </c>
      <c r="EH315" s="38">
        <f t="shared" si="423"/>
        <v>0</v>
      </c>
      <c r="EI315" s="38">
        <f t="shared" si="423"/>
        <v>0</v>
      </c>
      <c r="EJ315" s="38">
        <f t="shared" si="423"/>
        <v>0</v>
      </c>
      <c r="EK315" s="38">
        <f t="shared" si="423"/>
        <v>0</v>
      </c>
      <c r="EL315" s="38">
        <f t="shared" si="423"/>
        <v>0</v>
      </c>
      <c r="EM315" s="38">
        <f t="shared" si="423"/>
        <v>0</v>
      </c>
      <c r="EN315" s="38">
        <f t="shared" si="423"/>
        <v>0</v>
      </c>
      <c r="EO315" s="38">
        <f t="shared" si="423"/>
        <v>0</v>
      </c>
      <c r="EP315" s="38">
        <f t="shared" si="423"/>
        <v>0</v>
      </c>
      <c r="EQ315" s="38">
        <f t="shared" si="423"/>
        <v>0</v>
      </c>
      <c r="ER315" s="38">
        <f t="shared" si="423"/>
        <v>0</v>
      </c>
      <c r="ES315" s="38">
        <f t="shared" si="423"/>
        <v>0</v>
      </c>
      <c r="ET315" s="38">
        <f t="shared" si="423"/>
        <v>0</v>
      </c>
      <c r="EU315" s="38">
        <f t="shared" si="423"/>
        <v>0</v>
      </c>
      <c r="EV315" s="38">
        <f t="shared" si="423"/>
        <v>0</v>
      </c>
      <c r="EW315" s="38">
        <f t="shared" si="423"/>
        <v>0</v>
      </c>
      <c r="EX315" s="38">
        <f t="shared" si="423"/>
        <v>0</v>
      </c>
      <c r="EY315" s="38">
        <f t="shared" si="423"/>
        <v>0</v>
      </c>
      <c r="EZ315" s="38">
        <f t="shared" si="423"/>
        <v>0</v>
      </c>
      <c r="FA315" s="38">
        <f t="shared" si="423"/>
        <v>0</v>
      </c>
      <c r="FB315" s="38">
        <f t="shared" si="423"/>
        <v>3.6999999999999999E-4</v>
      </c>
      <c r="FC315" s="38">
        <f t="shared" si="423"/>
        <v>0</v>
      </c>
      <c r="FD315" s="38">
        <f t="shared" si="423"/>
        <v>0</v>
      </c>
      <c r="FE315" s="38">
        <f t="shared" si="423"/>
        <v>0</v>
      </c>
      <c r="FF315" s="38">
        <f t="shared" si="423"/>
        <v>0</v>
      </c>
      <c r="FG315" s="38">
        <f t="shared" si="423"/>
        <v>0</v>
      </c>
      <c r="FH315" s="38">
        <f t="shared" si="423"/>
        <v>0</v>
      </c>
      <c r="FI315" s="38">
        <f t="shared" si="423"/>
        <v>0</v>
      </c>
      <c r="FJ315" s="38">
        <f t="shared" si="423"/>
        <v>0</v>
      </c>
      <c r="FK315" s="38">
        <f t="shared" si="423"/>
        <v>0</v>
      </c>
      <c r="FL315" s="38">
        <f t="shared" si="423"/>
        <v>0</v>
      </c>
      <c r="FM315" s="38">
        <f t="shared" si="423"/>
        <v>0</v>
      </c>
      <c r="FN315" s="38">
        <f t="shared" si="423"/>
        <v>0</v>
      </c>
      <c r="FO315" s="38">
        <f t="shared" si="423"/>
        <v>2.04E-4</v>
      </c>
      <c r="FP315" s="38">
        <f t="shared" si="423"/>
        <v>0</v>
      </c>
      <c r="FQ315" s="38">
        <f t="shared" si="423"/>
        <v>0</v>
      </c>
      <c r="FR315" s="38">
        <f t="shared" si="423"/>
        <v>0</v>
      </c>
      <c r="FS315" s="38">
        <f t="shared" si="423"/>
        <v>1.4100000000000001E-4</v>
      </c>
      <c r="FT315" s="38">
        <f t="shared" si="423"/>
        <v>1.2E-4</v>
      </c>
      <c r="FU315" s="38">
        <f t="shared" si="423"/>
        <v>0</v>
      </c>
      <c r="FV315" s="38">
        <f t="shared" si="423"/>
        <v>0</v>
      </c>
      <c r="FW315" s="38">
        <f t="shared" si="423"/>
        <v>0</v>
      </c>
      <c r="FX315" s="38">
        <f t="shared" si="423"/>
        <v>0</v>
      </c>
      <c r="FY315" s="38"/>
      <c r="FZ315" s="55"/>
      <c r="GA315" s="55"/>
      <c r="GB315" s="55"/>
      <c r="GC315" s="55"/>
      <c r="GD315" s="55"/>
      <c r="GE315" s="9"/>
    </row>
    <row r="316" spans="1:187" x14ac:dyDescent="0.2">
      <c r="A316" s="8" t="s">
        <v>890</v>
      </c>
      <c r="B316" s="13" t="s">
        <v>891</v>
      </c>
      <c r="C316" s="38">
        <f t="shared" ref="C316:BN316" si="424">ROUND((C74/C43),6)</f>
        <v>2.6499999999999999E-4</v>
      </c>
      <c r="D316" s="38">
        <f t="shared" si="424"/>
        <v>0</v>
      </c>
      <c r="E316" s="38">
        <f t="shared" si="424"/>
        <v>0</v>
      </c>
      <c r="F316" s="38">
        <f t="shared" si="424"/>
        <v>0</v>
      </c>
      <c r="G316" s="38">
        <f t="shared" si="424"/>
        <v>0</v>
      </c>
      <c r="H316" s="38">
        <f t="shared" si="424"/>
        <v>0</v>
      </c>
      <c r="I316" s="38">
        <f t="shared" si="424"/>
        <v>6.0899999999999995E-4</v>
      </c>
      <c r="J316" s="38">
        <f t="shared" si="424"/>
        <v>0</v>
      </c>
      <c r="K316" s="38">
        <f t="shared" si="424"/>
        <v>0</v>
      </c>
      <c r="L316" s="38">
        <f t="shared" si="424"/>
        <v>0</v>
      </c>
      <c r="M316" s="38">
        <f t="shared" si="424"/>
        <v>0</v>
      </c>
      <c r="N316" s="38">
        <f t="shared" si="424"/>
        <v>9.1399999999999999E-4</v>
      </c>
      <c r="O316" s="38">
        <f t="shared" si="424"/>
        <v>1.1720000000000001E-3</v>
      </c>
      <c r="P316" s="38">
        <f t="shared" si="424"/>
        <v>1.3899999999999999E-4</v>
      </c>
      <c r="Q316" s="38">
        <f t="shared" si="424"/>
        <v>0</v>
      </c>
      <c r="R316" s="38">
        <f t="shared" si="424"/>
        <v>0</v>
      </c>
      <c r="S316" s="38">
        <f t="shared" si="424"/>
        <v>0</v>
      </c>
      <c r="T316" s="38">
        <f t="shared" si="424"/>
        <v>0</v>
      </c>
      <c r="U316" s="38">
        <f t="shared" si="424"/>
        <v>0</v>
      </c>
      <c r="V316" s="38">
        <f t="shared" si="424"/>
        <v>0</v>
      </c>
      <c r="W316" s="38">
        <f t="shared" si="424"/>
        <v>0</v>
      </c>
      <c r="X316" s="38">
        <f t="shared" si="424"/>
        <v>3.1E-4</v>
      </c>
      <c r="Y316" s="38">
        <f t="shared" si="424"/>
        <v>0</v>
      </c>
      <c r="Z316" s="38">
        <f t="shared" si="424"/>
        <v>5.3010000000000002E-3</v>
      </c>
      <c r="AA316" s="38">
        <f t="shared" si="424"/>
        <v>0</v>
      </c>
      <c r="AB316" s="38">
        <f t="shared" si="424"/>
        <v>0</v>
      </c>
      <c r="AC316" s="38">
        <f t="shared" si="424"/>
        <v>0</v>
      </c>
      <c r="AD316" s="38">
        <f t="shared" si="424"/>
        <v>0</v>
      </c>
      <c r="AE316" s="38">
        <f t="shared" si="424"/>
        <v>1.6559999999999999E-3</v>
      </c>
      <c r="AF316" s="38">
        <f t="shared" si="424"/>
        <v>0</v>
      </c>
      <c r="AG316" s="38">
        <f t="shared" si="424"/>
        <v>0</v>
      </c>
      <c r="AH316" s="38">
        <f t="shared" si="424"/>
        <v>5.8560000000000001E-3</v>
      </c>
      <c r="AI316" s="38">
        <f t="shared" si="424"/>
        <v>0</v>
      </c>
      <c r="AJ316" s="38">
        <f t="shared" si="424"/>
        <v>0</v>
      </c>
      <c r="AK316" s="38">
        <f t="shared" si="424"/>
        <v>0</v>
      </c>
      <c r="AL316" s="38">
        <f t="shared" si="424"/>
        <v>0</v>
      </c>
      <c r="AM316" s="38">
        <f t="shared" si="424"/>
        <v>0</v>
      </c>
      <c r="AN316" s="38">
        <f t="shared" si="424"/>
        <v>0</v>
      </c>
      <c r="AO316" s="38">
        <f t="shared" si="424"/>
        <v>0</v>
      </c>
      <c r="AP316" s="38">
        <f t="shared" si="424"/>
        <v>0</v>
      </c>
      <c r="AQ316" s="38">
        <f t="shared" si="424"/>
        <v>0</v>
      </c>
      <c r="AR316" s="38">
        <f t="shared" si="424"/>
        <v>0</v>
      </c>
      <c r="AS316" s="38">
        <f t="shared" si="424"/>
        <v>6.69E-4</v>
      </c>
      <c r="AT316" s="38">
        <f t="shared" si="424"/>
        <v>0</v>
      </c>
      <c r="AU316" s="38">
        <f t="shared" si="424"/>
        <v>0</v>
      </c>
      <c r="AV316" s="38">
        <f t="shared" si="424"/>
        <v>0</v>
      </c>
      <c r="AW316" s="38">
        <f t="shared" si="424"/>
        <v>0</v>
      </c>
      <c r="AX316" s="38">
        <f t="shared" si="424"/>
        <v>0</v>
      </c>
      <c r="AY316" s="38">
        <f t="shared" si="424"/>
        <v>0</v>
      </c>
      <c r="AZ316" s="38">
        <f t="shared" si="424"/>
        <v>0</v>
      </c>
      <c r="BA316" s="38">
        <f t="shared" si="424"/>
        <v>0</v>
      </c>
      <c r="BB316" s="38">
        <f t="shared" si="424"/>
        <v>0</v>
      </c>
      <c r="BC316" s="38">
        <f t="shared" si="424"/>
        <v>0</v>
      </c>
      <c r="BD316" s="38">
        <f t="shared" si="424"/>
        <v>0</v>
      </c>
      <c r="BE316" s="38">
        <f t="shared" si="424"/>
        <v>0</v>
      </c>
      <c r="BF316" s="38">
        <f t="shared" si="424"/>
        <v>0</v>
      </c>
      <c r="BG316" s="38">
        <f t="shared" si="424"/>
        <v>0</v>
      </c>
      <c r="BH316" s="38">
        <f t="shared" si="424"/>
        <v>0</v>
      </c>
      <c r="BI316" s="38">
        <f t="shared" si="424"/>
        <v>0</v>
      </c>
      <c r="BJ316" s="38">
        <f t="shared" si="424"/>
        <v>0</v>
      </c>
      <c r="BK316" s="38">
        <f t="shared" si="424"/>
        <v>0</v>
      </c>
      <c r="BL316" s="38">
        <f t="shared" si="424"/>
        <v>0</v>
      </c>
      <c r="BM316" s="38">
        <f t="shared" si="424"/>
        <v>1.5529999999999999E-3</v>
      </c>
      <c r="BN316" s="38">
        <f t="shared" si="424"/>
        <v>0</v>
      </c>
      <c r="BO316" s="38">
        <f t="shared" ref="BO316:DZ316" si="425">ROUND((BO74/BO43),6)</f>
        <v>0</v>
      </c>
      <c r="BP316" s="38">
        <f t="shared" si="425"/>
        <v>0</v>
      </c>
      <c r="BQ316" s="38">
        <f t="shared" si="425"/>
        <v>0</v>
      </c>
      <c r="BR316" s="38">
        <f t="shared" si="425"/>
        <v>0</v>
      </c>
      <c r="BS316" s="38">
        <f t="shared" si="425"/>
        <v>0</v>
      </c>
      <c r="BT316" s="38">
        <f t="shared" si="425"/>
        <v>0</v>
      </c>
      <c r="BU316" s="38">
        <f t="shared" si="425"/>
        <v>0</v>
      </c>
      <c r="BV316" s="38">
        <f t="shared" si="425"/>
        <v>1.1440000000000001E-3</v>
      </c>
      <c r="BW316" s="38">
        <f t="shared" si="425"/>
        <v>0</v>
      </c>
      <c r="BX316" s="38">
        <f t="shared" si="425"/>
        <v>0</v>
      </c>
      <c r="BY316" s="38">
        <f t="shared" si="425"/>
        <v>0</v>
      </c>
      <c r="BZ316" s="38">
        <f t="shared" si="425"/>
        <v>0</v>
      </c>
      <c r="CA316" s="38">
        <f t="shared" si="425"/>
        <v>0</v>
      </c>
      <c r="CB316" s="38">
        <f t="shared" si="425"/>
        <v>0</v>
      </c>
      <c r="CC316" s="38">
        <f t="shared" si="425"/>
        <v>0</v>
      </c>
      <c r="CD316" s="38">
        <f t="shared" si="425"/>
        <v>3.6519999999999999E-3</v>
      </c>
      <c r="CE316" s="38">
        <f t="shared" si="425"/>
        <v>0</v>
      </c>
      <c r="CF316" s="38">
        <f t="shared" si="425"/>
        <v>4.5539999999999999E-3</v>
      </c>
      <c r="CG316" s="38">
        <f t="shared" si="425"/>
        <v>0</v>
      </c>
      <c r="CH316" s="38">
        <f t="shared" si="425"/>
        <v>0</v>
      </c>
      <c r="CI316" s="38">
        <f t="shared" si="425"/>
        <v>0</v>
      </c>
      <c r="CJ316" s="38">
        <f t="shared" si="425"/>
        <v>0</v>
      </c>
      <c r="CK316" s="38">
        <f t="shared" si="425"/>
        <v>1.877E-3</v>
      </c>
      <c r="CL316" s="38">
        <f t="shared" si="425"/>
        <v>1.4999999999999999E-4</v>
      </c>
      <c r="CM316" s="38">
        <f t="shared" si="425"/>
        <v>0</v>
      </c>
      <c r="CN316" s="38">
        <f t="shared" si="425"/>
        <v>0</v>
      </c>
      <c r="CO316" s="38">
        <f t="shared" si="425"/>
        <v>0</v>
      </c>
      <c r="CP316" s="38">
        <f t="shared" si="425"/>
        <v>0</v>
      </c>
      <c r="CQ316" s="38">
        <f t="shared" si="425"/>
        <v>0</v>
      </c>
      <c r="CR316" s="38">
        <f t="shared" si="425"/>
        <v>7.3700000000000002E-4</v>
      </c>
      <c r="CS316" s="38">
        <f t="shared" si="425"/>
        <v>0</v>
      </c>
      <c r="CT316" s="38">
        <f t="shared" si="425"/>
        <v>7.2499999999999995E-4</v>
      </c>
      <c r="CU316" s="38">
        <f t="shared" si="425"/>
        <v>0</v>
      </c>
      <c r="CV316" s="38">
        <f t="shared" si="425"/>
        <v>1.6019999999999999E-3</v>
      </c>
      <c r="CW316" s="38">
        <f t="shared" si="425"/>
        <v>0</v>
      </c>
      <c r="CX316" s="38">
        <f t="shared" si="425"/>
        <v>0</v>
      </c>
      <c r="CY316" s="38">
        <f t="shared" si="425"/>
        <v>0</v>
      </c>
      <c r="CZ316" s="38">
        <f t="shared" si="425"/>
        <v>0</v>
      </c>
      <c r="DA316" s="38">
        <f t="shared" si="425"/>
        <v>4.5199999999999998E-4</v>
      </c>
      <c r="DB316" s="38">
        <f t="shared" si="425"/>
        <v>0</v>
      </c>
      <c r="DC316" s="38">
        <f t="shared" si="425"/>
        <v>5.7899999999999998E-4</v>
      </c>
      <c r="DD316" s="38">
        <f t="shared" si="425"/>
        <v>1.5E-5</v>
      </c>
      <c r="DE316" s="38">
        <f t="shared" si="425"/>
        <v>0</v>
      </c>
      <c r="DF316" s="38">
        <f t="shared" si="425"/>
        <v>0</v>
      </c>
      <c r="DG316" s="38">
        <f t="shared" si="425"/>
        <v>0</v>
      </c>
      <c r="DH316" s="38">
        <f t="shared" si="425"/>
        <v>6.7199999999999996E-4</v>
      </c>
      <c r="DI316" s="38">
        <f t="shared" si="425"/>
        <v>0</v>
      </c>
      <c r="DJ316" s="38">
        <f t="shared" si="425"/>
        <v>0</v>
      </c>
      <c r="DK316" s="38">
        <f t="shared" si="425"/>
        <v>0</v>
      </c>
      <c r="DL316" s="38">
        <f t="shared" si="425"/>
        <v>0</v>
      </c>
      <c r="DM316" s="38">
        <f t="shared" si="425"/>
        <v>0</v>
      </c>
      <c r="DN316" s="38">
        <f t="shared" si="425"/>
        <v>0</v>
      </c>
      <c r="DO316" s="38">
        <f t="shared" si="425"/>
        <v>0</v>
      </c>
      <c r="DP316" s="38">
        <f t="shared" si="425"/>
        <v>4.9100000000000001E-4</v>
      </c>
      <c r="DQ316" s="38">
        <f t="shared" si="425"/>
        <v>0</v>
      </c>
      <c r="DR316" s="38">
        <f t="shared" si="425"/>
        <v>0</v>
      </c>
      <c r="DS316" s="38">
        <f t="shared" si="425"/>
        <v>0</v>
      </c>
      <c r="DT316" s="38">
        <f t="shared" si="425"/>
        <v>0</v>
      </c>
      <c r="DU316" s="38">
        <f t="shared" si="425"/>
        <v>0</v>
      </c>
      <c r="DV316" s="38">
        <f t="shared" si="425"/>
        <v>0</v>
      </c>
      <c r="DW316" s="38">
        <f t="shared" si="425"/>
        <v>0</v>
      </c>
      <c r="DX316" s="38">
        <f t="shared" si="425"/>
        <v>0</v>
      </c>
      <c r="DY316" s="38">
        <f t="shared" si="425"/>
        <v>0</v>
      </c>
      <c r="DZ316" s="38">
        <f t="shared" si="425"/>
        <v>0</v>
      </c>
      <c r="EA316" s="38">
        <f t="shared" ref="EA316:FX316" si="426">ROUND((EA74/EA43),6)</f>
        <v>1.7049999999999999E-3</v>
      </c>
      <c r="EB316" s="38">
        <f t="shared" si="426"/>
        <v>0</v>
      </c>
      <c r="EC316" s="38">
        <f t="shared" si="426"/>
        <v>0</v>
      </c>
      <c r="ED316" s="38">
        <f t="shared" si="426"/>
        <v>2.2100000000000001E-4</v>
      </c>
      <c r="EE316" s="38">
        <f t="shared" si="426"/>
        <v>0</v>
      </c>
      <c r="EF316" s="38">
        <f t="shared" si="426"/>
        <v>0</v>
      </c>
      <c r="EG316" s="38">
        <f t="shared" si="426"/>
        <v>0</v>
      </c>
      <c r="EH316" s="38">
        <f t="shared" si="426"/>
        <v>0</v>
      </c>
      <c r="EI316" s="38">
        <f t="shared" si="426"/>
        <v>0</v>
      </c>
      <c r="EJ316" s="38">
        <f t="shared" si="426"/>
        <v>0</v>
      </c>
      <c r="EK316" s="38">
        <f t="shared" si="426"/>
        <v>0</v>
      </c>
      <c r="EL316" s="38">
        <f t="shared" si="426"/>
        <v>2.3449999999999999E-3</v>
      </c>
      <c r="EM316" s="38">
        <f t="shared" si="426"/>
        <v>0</v>
      </c>
      <c r="EN316" s="38">
        <f t="shared" si="426"/>
        <v>0</v>
      </c>
      <c r="EO316" s="38">
        <f t="shared" si="426"/>
        <v>0</v>
      </c>
      <c r="EP316" s="38">
        <f t="shared" si="426"/>
        <v>0</v>
      </c>
      <c r="EQ316" s="38">
        <f t="shared" si="426"/>
        <v>1.0859999999999999E-3</v>
      </c>
      <c r="ER316" s="38">
        <f t="shared" si="426"/>
        <v>0</v>
      </c>
      <c r="ES316" s="38">
        <f t="shared" si="426"/>
        <v>0</v>
      </c>
      <c r="ET316" s="38">
        <f t="shared" si="426"/>
        <v>0</v>
      </c>
      <c r="EU316" s="38">
        <f t="shared" si="426"/>
        <v>0</v>
      </c>
      <c r="EV316" s="38">
        <f t="shared" si="426"/>
        <v>4.2200000000000001E-4</v>
      </c>
      <c r="EW316" s="38">
        <f t="shared" si="426"/>
        <v>0</v>
      </c>
      <c r="EX316" s="38">
        <f t="shared" si="426"/>
        <v>0</v>
      </c>
      <c r="EY316" s="38">
        <f t="shared" si="426"/>
        <v>0</v>
      </c>
      <c r="EZ316" s="38">
        <f t="shared" si="426"/>
        <v>2.872E-3</v>
      </c>
      <c r="FA316" s="38">
        <f t="shared" si="426"/>
        <v>6.5899999999999997E-4</v>
      </c>
      <c r="FB316" s="38">
        <f t="shared" si="426"/>
        <v>0</v>
      </c>
      <c r="FC316" s="38">
        <f t="shared" si="426"/>
        <v>0</v>
      </c>
      <c r="FD316" s="38">
        <f t="shared" si="426"/>
        <v>0</v>
      </c>
      <c r="FE316" s="38">
        <f t="shared" si="426"/>
        <v>2.3000000000000001E-4</v>
      </c>
      <c r="FF316" s="38">
        <f t="shared" si="426"/>
        <v>0</v>
      </c>
      <c r="FG316" s="38">
        <f t="shared" si="426"/>
        <v>0</v>
      </c>
      <c r="FH316" s="38">
        <f t="shared" si="426"/>
        <v>1.684E-3</v>
      </c>
      <c r="FI316" s="38">
        <f t="shared" si="426"/>
        <v>0</v>
      </c>
      <c r="FJ316" s="38">
        <f t="shared" si="426"/>
        <v>0</v>
      </c>
      <c r="FK316" s="38">
        <f t="shared" si="426"/>
        <v>3.3000000000000003E-5</v>
      </c>
      <c r="FL316" s="38">
        <f t="shared" si="426"/>
        <v>0</v>
      </c>
      <c r="FM316" s="38">
        <f t="shared" si="426"/>
        <v>0</v>
      </c>
      <c r="FN316" s="38">
        <f t="shared" si="426"/>
        <v>0</v>
      </c>
      <c r="FO316" s="38">
        <f t="shared" si="426"/>
        <v>0</v>
      </c>
      <c r="FP316" s="38">
        <f t="shared" si="426"/>
        <v>0</v>
      </c>
      <c r="FQ316" s="38">
        <f t="shared" si="426"/>
        <v>0</v>
      </c>
      <c r="FR316" s="38">
        <f t="shared" si="426"/>
        <v>0</v>
      </c>
      <c r="FS316" s="38">
        <f t="shared" si="426"/>
        <v>0</v>
      </c>
      <c r="FT316" s="38">
        <f t="shared" si="426"/>
        <v>0</v>
      </c>
      <c r="FU316" s="38">
        <f t="shared" si="426"/>
        <v>0</v>
      </c>
      <c r="FV316" s="38">
        <f t="shared" si="426"/>
        <v>0</v>
      </c>
      <c r="FW316" s="38">
        <f t="shared" si="426"/>
        <v>0</v>
      </c>
      <c r="FX316" s="38">
        <f t="shared" si="426"/>
        <v>0</v>
      </c>
      <c r="FY316" s="38"/>
      <c r="FZ316" s="55"/>
      <c r="GA316" s="55"/>
      <c r="GB316" s="55"/>
      <c r="GC316" s="55"/>
      <c r="GD316" s="55"/>
      <c r="GE316" s="9"/>
    </row>
    <row r="317" spans="1:187" x14ac:dyDescent="0.2">
      <c r="A317" s="6"/>
      <c r="B317" s="13" t="s">
        <v>892</v>
      </c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8"/>
      <c r="DD317" s="38"/>
      <c r="DE317" s="38"/>
      <c r="DF317" s="38"/>
      <c r="DG317" s="38"/>
      <c r="DH317" s="38"/>
      <c r="DI317" s="38"/>
      <c r="DJ317" s="38"/>
      <c r="DK317" s="38"/>
      <c r="DL317" s="38"/>
      <c r="DM317" s="38"/>
      <c r="DN317" s="38"/>
      <c r="DO317" s="38"/>
      <c r="DP317" s="38"/>
      <c r="DQ317" s="38"/>
      <c r="DR317" s="38"/>
      <c r="DS317" s="38"/>
      <c r="DT317" s="38"/>
      <c r="DU317" s="38"/>
      <c r="DV317" s="38"/>
      <c r="DW317" s="38"/>
      <c r="DX317" s="38"/>
      <c r="DY317" s="38"/>
      <c r="DZ317" s="38"/>
      <c r="EA317" s="38"/>
      <c r="EB317" s="38"/>
      <c r="EC317" s="38"/>
      <c r="ED317" s="38"/>
      <c r="EE317" s="38"/>
      <c r="EF317" s="38"/>
      <c r="EG317" s="38"/>
      <c r="EH317" s="38"/>
      <c r="EI317" s="38"/>
      <c r="EJ317" s="38"/>
      <c r="EK317" s="38"/>
      <c r="EL317" s="38"/>
      <c r="EM317" s="38"/>
      <c r="EN317" s="38"/>
      <c r="EO317" s="38"/>
      <c r="EP317" s="38"/>
      <c r="EQ317" s="38"/>
      <c r="ER317" s="38"/>
      <c r="ES317" s="38"/>
      <c r="ET317" s="38"/>
      <c r="EU317" s="38"/>
      <c r="EV317" s="38"/>
      <c r="EW317" s="38"/>
      <c r="EX317" s="38"/>
      <c r="EY317" s="38"/>
      <c r="EZ317" s="38"/>
      <c r="FA317" s="38"/>
      <c r="FB317" s="38"/>
      <c r="FC317" s="38"/>
      <c r="FD317" s="38"/>
      <c r="FE317" s="38"/>
      <c r="FF317" s="38"/>
      <c r="FG317" s="38"/>
      <c r="FH317" s="38"/>
      <c r="FI317" s="38"/>
      <c r="FJ317" s="38"/>
      <c r="FK317" s="38"/>
      <c r="FL317" s="38"/>
      <c r="FM317" s="38"/>
      <c r="FN317" s="38"/>
      <c r="FO317" s="38"/>
      <c r="FP317" s="38"/>
      <c r="FQ317" s="38"/>
      <c r="FR317" s="38"/>
      <c r="FS317" s="38"/>
      <c r="FT317" s="38"/>
      <c r="FU317" s="38"/>
      <c r="FV317" s="38"/>
      <c r="FW317" s="38"/>
      <c r="FX317" s="38"/>
      <c r="FY317" s="38"/>
      <c r="FZ317" s="55"/>
      <c r="GA317" s="55"/>
      <c r="GB317" s="55"/>
      <c r="GC317" s="55"/>
      <c r="GD317" s="55"/>
      <c r="GE317" s="9"/>
    </row>
    <row r="318" spans="1:187" x14ac:dyDescent="0.2">
      <c r="A318" s="8" t="s">
        <v>893</v>
      </c>
      <c r="B318" s="13" t="s">
        <v>894</v>
      </c>
      <c r="C318" s="38">
        <f t="shared" ref="C318:BN318" si="427">ROUND((C75/C43),6)</f>
        <v>0</v>
      </c>
      <c r="D318" s="38">
        <f t="shared" si="427"/>
        <v>0</v>
      </c>
      <c r="E318" s="38">
        <f t="shared" si="427"/>
        <v>0</v>
      </c>
      <c r="F318" s="38">
        <f t="shared" si="427"/>
        <v>0</v>
      </c>
      <c r="G318" s="38">
        <f t="shared" si="427"/>
        <v>0</v>
      </c>
      <c r="H318" s="38">
        <f t="shared" si="427"/>
        <v>0</v>
      </c>
      <c r="I318" s="38">
        <f t="shared" si="427"/>
        <v>0</v>
      </c>
      <c r="J318" s="38">
        <f t="shared" si="427"/>
        <v>0</v>
      </c>
      <c r="K318" s="38">
        <f t="shared" si="427"/>
        <v>0</v>
      </c>
      <c r="L318" s="38">
        <f t="shared" si="427"/>
        <v>0</v>
      </c>
      <c r="M318" s="38">
        <f t="shared" si="427"/>
        <v>0</v>
      </c>
      <c r="N318" s="38">
        <f t="shared" si="427"/>
        <v>5.5000000000000002E-5</v>
      </c>
      <c r="O318" s="38">
        <f t="shared" si="427"/>
        <v>0</v>
      </c>
      <c r="P318" s="38">
        <f t="shared" si="427"/>
        <v>0</v>
      </c>
      <c r="Q318" s="38">
        <f t="shared" si="427"/>
        <v>0</v>
      </c>
      <c r="R318" s="38">
        <f t="shared" si="427"/>
        <v>0</v>
      </c>
      <c r="S318" s="38">
        <f t="shared" si="427"/>
        <v>0</v>
      </c>
      <c r="T318" s="38">
        <f t="shared" si="427"/>
        <v>0</v>
      </c>
      <c r="U318" s="38">
        <f t="shared" si="427"/>
        <v>0</v>
      </c>
      <c r="V318" s="38">
        <f t="shared" si="427"/>
        <v>0</v>
      </c>
      <c r="W318" s="38">
        <f t="shared" si="427"/>
        <v>0</v>
      </c>
      <c r="X318" s="38">
        <f t="shared" si="427"/>
        <v>0</v>
      </c>
      <c r="Y318" s="38">
        <f t="shared" si="427"/>
        <v>0</v>
      </c>
      <c r="Z318" s="38">
        <f t="shared" si="427"/>
        <v>0</v>
      </c>
      <c r="AA318" s="38">
        <f t="shared" si="427"/>
        <v>0</v>
      </c>
      <c r="AB318" s="38">
        <f t="shared" si="427"/>
        <v>0</v>
      </c>
      <c r="AC318" s="38">
        <f t="shared" si="427"/>
        <v>0</v>
      </c>
      <c r="AD318" s="38">
        <f t="shared" si="427"/>
        <v>0</v>
      </c>
      <c r="AE318" s="38">
        <f t="shared" si="427"/>
        <v>0</v>
      </c>
      <c r="AF318" s="38">
        <f t="shared" si="427"/>
        <v>0</v>
      </c>
      <c r="AG318" s="38">
        <f t="shared" si="427"/>
        <v>0</v>
      </c>
      <c r="AH318" s="38">
        <f t="shared" si="427"/>
        <v>0</v>
      </c>
      <c r="AI318" s="38">
        <f t="shared" si="427"/>
        <v>0</v>
      </c>
      <c r="AJ318" s="38">
        <f t="shared" si="427"/>
        <v>0</v>
      </c>
      <c r="AK318" s="38">
        <f t="shared" si="427"/>
        <v>0</v>
      </c>
      <c r="AL318" s="38">
        <f t="shared" si="427"/>
        <v>0</v>
      </c>
      <c r="AM318" s="38">
        <f t="shared" si="427"/>
        <v>0</v>
      </c>
      <c r="AN318" s="38">
        <f t="shared" si="427"/>
        <v>0</v>
      </c>
      <c r="AO318" s="38">
        <f t="shared" si="427"/>
        <v>0</v>
      </c>
      <c r="AP318" s="38">
        <f t="shared" si="427"/>
        <v>0</v>
      </c>
      <c r="AQ318" s="38">
        <f t="shared" si="427"/>
        <v>0</v>
      </c>
      <c r="AR318" s="38">
        <f t="shared" si="427"/>
        <v>0</v>
      </c>
      <c r="AS318" s="38">
        <f t="shared" si="427"/>
        <v>0</v>
      </c>
      <c r="AT318" s="38">
        <f t="shared" si="427"/>
        <v>0</v>
      </c>
      <c r="AU318" s="38">
        <f t="shared" si="427"/>
        <v>0</v>
      </c>
      <c r="AV318" s="38">
        <f t="shared" si="427"/>
        <v>0</v>
      </c>
      <c r="AW318" s="38">
        <f t="shared" si="427"/>
        <v>0</v>
      </c>
      <c r="AX318" s="38">
        <f t="shared" si="427"/>
        <v>0</v>
      </c>
      <c r="AY318" s="38">
        <f t="shared" si="427"/>
        <v>0</v>
      </c>
      <c r="AZ318" s="38">
        <f t="shared" si="427"/>
        <v>0</v>
      </c>
      <c r="BA318" s="38">
        <f t="shared" si="427"/>
        <v>0</v>
      </c>
      <c r="BB318" s="38">
        <f t="shared" si="427"/>
        <v>0</v>
      </c>
      <c r="BC318" s="38">
        <f t="shared" si="427"/>
        <v>0</v>
      </c>
      <c r="BD318" s="38">
        <f t="shared" si="427"/>
        <v>0</v>
      </c>
      <c r="BE318" s="38">
        <f t="shared" si="427"/>
        <v>0</v>
      </c>
      <c r="BF318" s="38">
        <f t="shared" si="427"/>
        <v>0</v>
      </c>
      <c r="BG318" s="38">
        <f t="shared" si="427"/>
        <v>0</v>
      </c>
      <c r="BH318" s="38">
        <f t="shared" si="427"/>
        <v>0</v>
      </c>
      <c r="BI318" s="38">
        <f t="shared" si="427"/>
        <v>0</v>
      </c>
      <c r="BJ318" s="38">
        <f t="shared" si="427"/>
        <v>0</v>
      </c>
      <c r="BK318" s="38">
        <f t="shared" si="427"/>
        <v>0</v>
      </c>
      <c r="BL318" s="38">
        <f t="shared" si="427"/>
        <v>0</v>
      </c>
      <c r="BM318" s="38">
        <f t="shared" si="427"/>
        <v>0</v>
      </c>
      <c r="BN318" s="38">
        <f t="shared" si="427"/>
        <v>0</v>
      </c>
      <c r="BO318" s="38">
        <f t="shared" ref="BO318:DZ318" si="428">ROUND((BO75/BO43),6)</f>
        <v>0</v>
      </c>
      <c r="BP318" s="38">
        <f t="shared" si="428"/>
        <v>0</v>
      </c>
      <c r="BQ318" s="38">
        <f t="shared" si="428"/>
        <v>0</v>
      </c>
      <c r="BR318" s="38">
        <f t="shared" si="428"/>
        <v>0</v>
      </c>
      <c r="BS318" s="38">
        <f t="shared" si="428"/>
        <v>0</v>
      </c>
      <c r="BT318" s="38">
        <f t="shared" si="428"/>
        <v>0</v>
      </c>
      <c r="BU318" s="38">
        <f t="shared" si="428"/>
        <v>0</v>
      </c>
      <c r="BV318" s="38">
        <f t="shared" si="428"/>
        <v>0</v>
      </c>
      <c r="BW318" s="38">
        <f t="shared" si="428"/>
        <v>0</v>
      </c>
      <c r="BX318" s="38">
        <f t="shared" si="428"/>
        <v>0</v>
      </c>
      <c r="BY318" s="38">
        <f t="shared" si="428"/>
        <v>0</v>
      </c>
      <c r="BZ318" s="38">
        <f t="shared" si="428"/>
        <v>0</v>
      </c>
      <c r="CA318" s="38">
        <f t="shared" si="428"/>
        <v>0</v>
      </c>
      <c r="CB318" s="38">
        <f t="shared" si="428"/>
        <v>0</v>
      </c>
      <c r="CC318" s="38">
        <f t="shared" si="428"/>
        <v>0</v>
      </c>
      <c r="CD318" s="38">
        <f t="shared" si="428"/>
        <v>0</v>
      </c>
      <c r="CE318" s="38">
        <f t="shared" si="428"/>
        <v>0</v>
      </c>
      <c r="CF318" s="38">
        <f t="shared" si="428"/>
        <v>0</v>
      </c>
      <c r="CG318" s="38">
        <f t="shared" si="428"/>
        <v>0</v>
      </c>
      <c r="CH318" s="38">
        <f t="shared" si="428"/>
        <v>0</v>
      </c>
      <c r="CI318" s="38">
        <f t="shared" si="428"/>
        <v>0</v>
      </c>
      <c r="CJ318" s="38">
        <f t="shared" si="428"/>
        <v>0</v>
      </c>
      <c r="CK318" s="38">
        <f t="shared" si="428"/>
        <v>0</v>
      </c>
      <c r="CL318" s="38">
        <f t="shared" si="428"/>
        <v>0</v>
      </c>
      <c r="CM318" s="38">
        <f t="shared" si="428"/>
        <v>0</v>
      </c>
      <c r="CN318" s="38">
        <f t="shared" si="428"/>
        <v>0</v>
      </c>
      <c r="CO318" s="38">
        <f t="shared" si="428"/>
        <v>0</v>
      </c>
      <c r="CP318" s="38">
        <f t="shared" si="428"/>
        <v>0</v>
      </c>
      <c r="CQ318" s="38">
        <f t="shared" si="428"/>
        <v>0</v>
      </c>
      <c r="CR318" s="38">
        <f t="shared" si="428"/>
        <v>0</v>
      </c>
      <c r="CS318" s="38">
        <f t="shared" si="428"/>
        <v>0</v>
      </c>
      <c r="CT318" s="38">
        <f t="shared" si="428"/>
        <v>0</v>
      </c>
      <c r="CU318" s="38">
        <f t="shared" si="428"/>
        <v>0</v>
      </c>
      <c r="CV318" s="38">
        <f t="shared" si="428"/>
        <v>0</v>
      </c>
      <c r="CW318" s="38">
        <f t="shared" si="428"/>
        <v>0</v>
      </c>
      <c r="CX318" s="38">
        <f t="shared" si="428"/>
        <v>0</v>
      </c>
      <c r="CY318" s="38">
        <f t="shared" si="428"/>
        <v>0</v>
      </c>
      <c r="CZ318" s="38">
        <f t="shared" si="428"/>
        <v>0</v>
      </c>
      <c r="DA318" s="38">
        <f t="shared" si="428"/>
        <v>0</v>
      </c>
      <c r="DB318" s="38">
        <f t="shared" si="428"/>
        <v>0</v>
      </c>
      <c r="DC318" s="38">
        <f t="shared" si="428"/>
        <v>0</v>
      </c>
      <c r="DD318" s="38">
        <f t="shared" si="428"/>
        <v>0</v>
      </c>
      <c r="DE318" s="38">
        <f t="shared" si="428"/>
        <v>0</v>
      </c>
      <c r="DF318" s="38">
        <f t="shared" si="428"/>
        <v>0</v>
      </c>
      <c r="DG318" s="38">
        <f t="shared" si="428"/>
        <v>0</v>
      </c>
      <c r="DH318" s="38">
        <f t="shared" si="428"/>
        <v>0</v>
      </c>
      <c r="DI318" s="38">
        <f t="shared" si="428"/>
        <v>0</v>
      </c>
      <c r="DJ318" s="38">
        <f t="shared" si="428"/>
        <v>0</v>
      </c>
      <c r="DK318" s="38">
        <f t="shared" si="428"/>
        <v>0</v>
      </c>
      <c r="DL318" s="38">
        <f t="shared" si="428"/>
        <v>0</v>
      </c>
      <c r="DM318" s="38">
        <f t="shared" si="428"/>
        <v>0</v>
      </c>
      <c r="DN318" s="38">
        <f t="shared" si="428"/>
        <v>0</v>
      </c>
      <c r="DO318" s="38">
        <f t="shared" si="428"/>
        <v>0</v>
      </c>
      <c r="DP318" s="38">
        <f t="shared" si="428"/>
        <v>0</v>
      </c>
      <c r="DQ318" s="38">
        <f t="shared" si="428"/>
        <v>0</v>
      </c>
      <c r="DR318" s="38">
        <f t="shared" si="428"/>
        <v>0</v>
      </c>
      <c r="DS318" s="38">
        <f t="shared" si="428"/>
        <v>0</v>
      </c>
      <c r="DT318" s="38">
        <f t="shared" si="428"/>
        <v>0</v>
      </c>
      <c r="DU318" s="38">
        <f t="shared" si="428"/>
        <v>0</v>
      </c>
      <c r="DV318" s="38">
        <f t="shared" si="428"/>
        <v>0</v>
      </c>
      <c r="DW318" s="38">
        <f t="shared" si="428"/>
        <v>0</v>
      </c>
      <c r="DX318" s="38">
        <f t="shared" si="428"/>
        <v>0</v>
      </c>
      <c r="DY318" s="38">
        <f t="shared" si="428"/>
        <v>0</v>
      </c>
      <c r="DZ318" s="38">
        <f t="shared" si="428"/>
        <v>0</v>
      </c>
      <c r="EA318" s="38">
        <f t="shared" ref="EA318:FX318" si="429">ROUND((EA75/EA43),6)</f>
        <v>0</v>
      </c>
      <c r="EB318" s="38">
        <f t="shared" si="429"/>
        <v>0</v>
      </c>
      <c r="EC318" s="38">
        <f t="shared" si="429"/>
        <v>0</v>
      </c>
      <c r="ED318" s="38">
        <f t="shared" si="429"/>
        <v>0</v>
      </c>
      <c r="EE318" s="38">
        <f t="shared" si="429"/>
        <v>0</v>
      </c>
      <c r="EF318" s="38">
        <f t="shared" si="429"/>
        <v>0</v>
      </c>
      <c r="EG318" s="38">
        <f t="shared" si="429"/>
        <v>0</v>
      </c>
      <c r="EH318" s="38">
        <f t="shared" si="429"/>
        <v>0</v>
      </c>
      <c r="EI318" s="38">
        <f t="shared" si="429"/>
        <v>0</v>
      </c>
      <c r="EJ318" s="38">
        <f t="shared" si="429"/>
        <v>0</v>
      </c>
      <c r="EK318" s="38">
        <f t="shared" si="429"/>
        <v>0</v>
      </c>
      <c r="EL318" s="38">
        <f t="shared" si="429"/>
        <v>0</v>
      </c>
      <c r="EM318" s="38">
        <f t="shared" si="429"/>
        <v>0</v>
      </c>
      <c r="EN318" s="38">
        <f t="shared" si="429"/>
        <v>0</v>
      </c>
      <c r="EO318" s="38">
        <f t="shared" si="429"/>
        <v>0</v>
      </c>
      <c r="EP318" s="38">
        <f t="shared" si="429"/>
        <v>0</v>
      </c>
      <c r="EQ318" s="38">
        <f t="shared" si="429"/>
        <v>0</v>
      </c>
      <c r="ER318" s="38">
        <f t="shared" si="429"/>
        <v>0</v>
      </c>
      <c r="ES318" s="38">
        <f t="shared" si="429"/>
        <v>0</v>
      </c>
      <c r="ET318" s="38">
        <f t="shared" si="429"/>
        <v>0</v>
      </c>
      <c r="EU318" s="38">
        <f t="shared" si="429"/>
        <v>0</v>
      </c>
      <c r="EV318" s="38">
        <f t="shared" si="429"/>
        <v>0</v>
      </c>
      <c r="EW318" s="38">
        <f t="shared" si="429"/>
        <v>0</v>
      </c>
      <c r="EX318" s="38">
        <f t="shared" si="429"/>
        <v>0</v>
      </c>
      <c r="EY318" s="38">
        <f t="shared" si="429"/>
        <v>0</v>
      </c>
      <c r="EZ318" s="38">
        <f t="shared" si="429"/>
        <v>0</v>
      </c>
      <c r="FA318" s="38">
        <f t="shared" si="429"/>
        <v>0</v>
      </c>
      <c r="FB318" s="38">
        <f t="shared" si="429"/>
        <v>0</v>
      </c>
      <c r="FC318" s="38">
        <f t="shared" si="429"/>
        <v>0</v>
      </c>
      <c r="FD318" s="38">
        <f t="shared" si="429"/>
        <v>0</v>
      </c>
      <c r="FE318" s="38">
        <f t="shared" si="429"/>
        <v>0</v>
      </c>
      <c r="FF318" s="38">
        <f t="shared" si="429"/>
        <v>0</v>
      </c>
      <c r="FG318" s="38">
        <f t="shared" si="429"/>
        <v>0</v>
      </c>
      <c r="FH318" s="38">
        <f t="shared" si="429"/>
        <v>0</v>
      </c>
      <c r="FI318" s="38">
        <f t="shared" si="429"/>
        <v>0</v>
      </c>
      <c r="FJ318" s="38">
        <f t="shared" si="429"/>
        <v>0</v>
      </c>
      <c r="FK318" s="38">
        <f t="shared" si="429"/>
        <v>0</v>
      </c>
      <c r="FL318" s="38">
        <f t="shared" si="429"/>
        <v>0</v>
      </c>
      <c r="FM318" s="38">
        <f t="shared" si="429"/>
        <v>0</v>
      </c>
      <c r="FN318" s="38">
        <f t="shared" si="429"/>
        <v>0</v>
      </c>
      <c r="FO318" s="38">
        <f t="shared" si="429"/>
        <v>0</v>
      </c>
      <c r="FP318" s="38">
        <f t="shared" si="429"/>
        <v>0</v>
      </c>
      <c r="FQ318" s="38">
        <f t="shared" si="429"/>
        <v>0</v>
      </c>
      <c r="FR318" s="38">
        <f t="shared" si="429"/>
        <v>0</v>
      </c>
      <c r="FS318" s="38">
        <f t="shared" si="429"/>
        <v>0</v>
      </c>
      <c r="FT318" s="38">
        <f t="shared" si="429"/>
        <v>0</v>
      </c>
      <c r="FU318" s="38">
        <f t="shared" si="429"/>
        <v>0</v>
      </c>
      <c r="FV318" s="38">
        <f t="shared" si="429"/>
        <v>0</v>
      </c>
      <c r="FW318" s="38">
        <f t="shared" si="429"/>
        <v>0</v>
      </c>
      <c r="FX318" s="38">
        <f t="shared" si="429"/>
        <v>0</v>
      </c>
      <c r="FY318" s="38"/>
      <c r="FZ318" s="55"/>
      <c r="GA318" s="55"/>
      <c r="GB318" s="55"/>
      <c r="GC318" s="55"/>
      <c r="GD318" s="55"/>
      <c r="GE318" s="9"/>
    </row>
    <row r="319" spans="1:187" x14ac:dyDescent="0.2">
      <c r="A319" s="6"/>
      <c r="B319" s="13" t="s">
        <v>895</v>
      </c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8"/>
      <c r="DD319" s="38"/>
      <c r="DE319" s="38"/>
      <c r="DF319" s="38"/>
      <c r="DG319" s="38"/>
      <c r="DH319" s="38"/>
      <c r="DI319" s="38"/>
      <c r="DJ319" s="38"/>
      <c r="DK319" s="38"/>
      <c r="DL319" s="38"/>
      <c r="DM319" s="38"/>
      <c r="DN319" s="38"/>
      <c r="DO319" s="38"/>
      <c r="DP319" s="38"/>
      <c r="DQ319" s="38"/>
      <c r="DR319" s="38"/>
      <c r="DS319" s="38"/>
      <c r="DT319" s="38"/>
      <c r="DU319" s="38"/>
      <c r="DV319" s="38"/>
      <c r="DW319" s="38"/>
      <c r="DX319" s="38"/>
      <c r="DY319" s="38"/>
      <c r="DZ319" s="38"/>
      <c r="EA319" s="38"/>
      <c r="EB319" s="38"/>
      <c r="EC319" s="38"/>
      <c r="ED319" s="38"/>
      <c r="EE319" s="38"/>
      <c r="EF319" s="38"/>
      <c r="EG319" s="38"/>
      <c r="EH319" s="38"/>
      <c r="EI319" s="38"/>
      <c r="EJ319" s="38"/>
      <c r="EK319" s="38"/>
      <c r="EL319" s="38"/>
      <c r="EM319" s="38"/>
      <c r="EN319" s="38"/>
      <c r="EO319" s="38"/>
      <c r="EP319" s="38"/>
      <c r="EQ319" s="38"/>
      <c r="ER319" s="38"/>
      <c r="ES319" s="38"/>
      <c r="ET319" s="38"/>
      <c r="EU319" s="38"/>
      <c r="EV319" s="38"/>
      <c r="EW319" s="38"/>
      <c r="EX319" s="38"/>
      <c r="EY319" s="38"/>
      <c r="EZ319" s="38"/>
      <c r="FA319" s="38"/>
      <c r="FB319" s="38"/>
      <c r="FC319" s="38"/>
      <c r="FD319" s="38"/>
      <c r="FE319" s="38"/>
      <c r="FF319" s="38"/>
      <c r="FG319" s="38"/>
      <c r="FH319" s="38"/>
      <c r="FI319" s="38"/>
      <c r="FJ319" s="38"/>
      <c r="FK319" s="38"/>
      <c r="FL319" s="38"/>
      <c r="FM319" s="38"/>
      <c r="FN319" s="38"/>
      <c r="FO319" s="38"/>
      <c r="FP319" s="38"/>
      <c r="FQ319" s="38"/>
      <c r="FR319" s="38"/>
      <c r="FS319" s="38"/>
      <c r="FT319" s="38"/>
      <c r="FU319" s="38"/>
      <c r="FV319" s="38"/>
      <c r="FW319" s="38"/>
      <c r="FX319" s="38"/>
      <c r="FY319" s="38"/>
      <c r="FZ319" s="55"/>
      <c r="GA319" s="55"/>
      <c r="GB319" s="55"/>
      <c r="GC319" s="55"/>
      <c r="GD319" s="55"/>
      <c r="GE319" s="9"/>
    </row>
    <row r="320" spans="1:187" x14ac:dyDescent="0.2">
      <c r="A320" s="8" t="s">
        <v>896</v>
      </c>
      <c r="B320" s="13" t="s">
        <v>897</v>
      </c>
      <c r="C320" s="38">
        <f t="shared" ref="C320:BN320" si="430">ROUND((C76/C43),6)</f>
        <v>5.7840000000000001E-3</v>
      </c>
      <c r="D320" s="38">
        <f t="shared" si="430"/>
        <v>1.1578E-2</v>
      </c>
      <c r="E320" s="38">
        <f t="shared" si="430"/>
        <v>5.6519999999999999E-3</v>
      </c>
      <c r="F320" s="38">
        <f t="shared" si="430"/>
        <v>4.3899999999999999E-4</v>
      </c>
      <c r="G320" s="38">
        <f t="shared" si="430"/>
        <v>5.0140000000000002E-3</v>
      </c>
      <c r="H320" s="38">
        <f t="shared" si="430"/>
        <v>2.8349999999999998E-3</v>
      </c>
      <c r="I320" s="38">
        <f t="shared" si="430"/>
        <v>9.2180000000000005E-3</v>
      </c>
      <c r="J320" s="38">
        <f t="shared" si="430"/>
        <v>0</v>
      </c>
      <c r="K320" s="38">
        <f t="shared" si="430"/>
        <v>0</v>
      </c>
      <c r="L320" s="38">
        <f t="shared" si="430"/>
        <v>7.345E-3</v>
      </c>
      <c r="M320" s="38">
        <f t="shared" si="430"/>
        <v>4.2329999999999998E-3</v>
      </c>
      <c r="N320" s="38">
        <f t="shared" si="430"/>
        <v>1.1013E-2</v>
      </c>
      <c r="O320" s="38">
        <f t="shared" si="430"/>
        <v>1.3415E-2</v>
      </c>
      <c r="P320" s="38">
        <f t="shared" si="430"/>
        <v>0</v>
      </c>
      <c r="Q320" s="38">
        <f t="shared" si="430"/>
        <v>1.1749000000000001E-2</v>
      </c>
      <c r="R320" s="38">
        <f t="shared" si="430"/>
        <v>0</v>
      </c>
      <c r="S320" s="38">
        <f t="shared" si="430"/>
        <v>0</v>
      </c>
      <c r="T320" s="38">
        <f t="shared" si="430"/>
        <v>0</v>
      </c>
      <c r="U320" s="38">
        <f t="shared" si="430"/>
        <v>5.2979999999999998E-3</v>
      </c>
      <c r="V320" s="38">
        <f t="shared" si="430"/>
        <v>0</v>
      </c>
      <c r="W320" s="38">
        <f t="shared" si="430"/>
        <v>0</v>
      </c>
      <c r="X320" s="38">
        <f t="shared" si="430"/>
        <v>1.0022E-2</v>
      </c>
      <c r="Y320" s="38">
        <f t="shared" si="430"/>
        <v>0</v>
      </c>
      <c r="Z320" s="38">
        <f t="shared" si="430"/>
        <v>0</v>
      </c>
      <c r="AA320" s="38">
        <f t="shared" si="430"/>
        <v>7.8139999999999998E-3</v>
      </c>
      <c r="AB320" s="38">
        <f t="shared" si="430"/>
        <v>9.3589999999999993E-3</v>
      </c>
      <c r="AC320" s="38">
        <f t="shared" si="430"/>
        <v>8.9849999999999999E-3</v>
      </c>
      <c r="AD320" s="38">
        <f t="shared" si="430"/>
        <v>9.0830000000000008E-3</v>
      </c>
      <c r="AE320" s="38">
        <f t="shared" si="430"/>
        <v>5.5279999999999999E-3</v>
      </c>
      <c r="AF320" s="38">
        <f t="shared" si="430"/>
        <v>6.6480000000000003E-3</v>
      </c>
      <c r="AG320" s="38">
        <f t="shared" si="430"/>
        <v>2.6830000000000001E-3</v>
      </c>
      <c r="AH320" s="38">
        <f t="shared" si="430"/>
        <v>0</v>
      </c>
      <c r="AI320" s="38">
        <f t="shared" si="430"/>
        <v>0</v>
      </c>
      <c r="AJ320" s="38">
        <f t="shared" si="430"/>
        <v>0</v>
      </c>
      <c r="AK320" s="38">
        <f t="shared" si="430"/>
        <v>0</v>
      </c>
      <c r="AL320" s="38">
        <f t="shared" si="430"/>
        <v>4.8710000000000003E-3</v>
      </c>
      <c r="AM320" s="38">
        <f t="shared" si="430"/>
        <v>0</v>
      </c>
      <c r="AN320" s="38">
        <f t="shared" si="430"/>
        <v>0</v>
      </c>
      <c r="AO320" s="38">
        <f t="shared" si="430"/>
        <v>0</v>
      </c>
      <c r="AP320" s="38">
        <f t="shared" si="430"/>
        <v>6.2719999999999998E-3</v>
      </c>
      <c r="AQ320" s="38">
        <f t="shared" si="430"/>
        <v>0</v>
      </c>
      <c r="AR320" s="38">
        <f t="shared" si="430"/>
        <v>4.6259999999999999E-3</v>
      </c>
      <c r="AS320" s="38">
        <f t="shared" si="430"/>
        <v>4.6249999999999998E-3</v>
      </c>
      <c r="AT320" s="38">
        <f t="shared" si="430"/>
        <v>0</v>
      </c>
      <c r="AU320" s="38">
        <f t="shared" si="430"/>
        <v>0</v>
      </c>
      <c r="AV320" s="38">
        <f t="shared" si="430"/>
        <v>0</v>
      </c>
      <c r="AW320" s="38">
        <f t="shared" si="430"/>
        <v>0</v>
      </c>
      <c r="AX320" s="38">
        <f t="shared" si="430"/>
        <v>0</v>
      </c>
      <c r="AY320" s="38">
        <f t="shared" si="430"/>
        <v>0</v>
      </c>
      <c r="AZ320" s="38">
        <f t="shared" si="430"/>
        <v>8.0409999999999995E-3</v>
      </c>
      <c r="BA320" s="38">
        <f t="shared" si="430"/>
        <v>8.7320000000000002E-3</v>
      </c>
      <c r="BB320" s="38">
        <f t="shared" si="430"/>
        <v>4.0390000000000001E-3</v>
      </c>
      <c r="BC320" s="38">
        <f t="shared" si="430"/>
        <v>1.0043E-2</v>
      </c>
      <c r="BD320" s="38">
        <f t="shared" si="430"/>
        <v>1.2373E-2</v>
      </c>
      <c r="BE320" s="38">
        <f t="shared" si="430"/>
        <v>2.5248E-2</v>
      </c>
      <c r="BF320" s="38">
        <f t="shared" si="430"/>
        <v>1.4539E-2</v>
      </c>
      <c r="BG320" s="38">
        <f t="shared" si="430"/>
        <v>0</v>
      </c>
      <c r="BH320" s="38">
        <f t="shared" si="430"/>
        <v>0</v>
      </c>
      <c r="BI320" s="38">
        <f t="shared" si="430"/>
        <v>0</v>
      </c>
      <c r="BJ320" s="38">
        <f t="shared" si="430"/>
        <v>6.7819999999999998E-3</v>
      </c>
      <c r="BK320" s="38">
        <f t="shared" si="430"/>
        <v>7.149E-3</v>
      </c>
      <c r="BL320" s="38">
        <f t="shared" si="430"/>
        <v>0</v>
      </c>
      <c r="BM320" s="38">
        <f t="shared" si="430"/>
        <v>0</v>
      </c>
      <c r="BN320" s="38">
        <f t="shared" si="430"/>
        <v>0</v>
      </c>
      <c r="BO320" s="38">
        <f t="shared" ref="BO320:DZ320" si="431">ROUND((BO76/BO43),6)</f>
        <v>2.2669999999999999E-3</v>
      </c>
      <c r="BP320" s="38">
        <f t="shared" si="431"/>
        <v>0</v>
      </c>
      <c r="BQ320" s="38">
        <f t="shared" si="431"/>
        <v>7.613E-3</v>
      </c>
      <c r="BR320" s="38">
        <f t="shared" si="431"/>
        <v>5.3400000000000001E-3</v>
      </c>
      <c r="BS320" s="38">
        <f t="shared" si="431"/>
        <v>3.1419999999999998E-3</v>
      </c>
      <c r="BT320" s="38">
        <f t="shared" si="431"/>
        <v>2.7539999999999999E-3</v>
      </c>
      <c r="BU320" s="38">
        <f t="shared" si="431"/>
        <v>4.6189999999999998E-3</v>
      </c>
      <c r="BV320" s="38">
        <f t="shared" si="431"/>
        <v>1.9400000000000001E-3</v>
      </c>
      <c r="BW320" s="38">
        <f t="shared" si="431"/>
        <v>5.7850000000000002E-3</v>
      </c>
      <c r="BX320" s="38">
        <f t="shared" si="431"/>
        <v>0</v>
      </c>
      <c r="BY320" s="38">
        <f t="shared" si="431"/>
        <v>0</v>
      </c>
      <c r="BZ320" s="38">
        <f t="shared" si="431"/>
        <v>0</v>
      </c>
      <c r="CA320" s="38">
        <f t="shared" si="431"/>
        <v>0</v>
      </c>
      <c r="CB320" s="38">
        <f t="shared" si="431"/>
        <v>1.0577E-2</v>
      </c>
      <c r="CC320" s="38">
        <f t="shared" si="431"/>
        <v>0</v>
      </c>
      <c r="CD320" s="38">
        <f t="shared" si="431"/>
        <v>0</v>
      </c>
      <c r="CE320" s="38">
        <f t="shared" si="431"/>
        <v>0</v>
      </c>
      <c r="CF320" s="38">
        <f t="shared" si="431"/>
        <v>0</v>
      </c>
      <c r="CG320" s="38">
        <f t="shared" si="431"/>
        <v>4.8630000000000001E-3</v>
      </c>
      <c r="CH320" s="38">
        <f t="shared" si="431"/>
        <v>0</v>
      </c>
      <c r="CI320" s="38">
        <f t="shared" si="431"/>
        <v>3.5149999999999999E-3</v>
      </c>
      <c r="CJ320" s="38">
        <f t="shared" si="431"/>
        <v>2.771E-3</v>
      </c>
      <c r="CK320" s="38">
        <f t="shared" si="431"/>
        <v>4.0099999999999997E-3</v>
      </c>
      <c r="CL320" s="38">
        <f t="shared" si="431"/>
        <v>9.4249999999999994E-3</v>
      </c>
      <c r="CM320" s="38">
        <f t="shared" si="431"/>
        <v>4.1929999999999997E-3</v>
      </c>
      <c r="CN320" s="38">
        <f t="shared" si="431"/>
        <v>1.6312E-2</v>
      </c>
      <c r="CO320" s="38">
        <f t="shared" si="431"/>
        <v>5.8279999999999998E-3</v>
      </c>
      <c r="CP320" s="38">
        <f t="shared" si="431"/>
        <v>5.9230000000000003E-3</v>
      </c>
      <c r="CQ320" s="38">
        <f t="shared" si="431"/>
        <v>0</v>
      </c>
      <c r="CR320" s="38">
        <f t="shared" si="431"/>
        <v>3.2780000000000001E-3</v>
      </c>
      <c r="CS320" s="38">
        <f t="shared" si="431"/>
        <v>0</v>
      </c>
      <c r="CT320" s="38">
        <f t="shared" si="431"/>
        <v>0</v>
      </c>
      <c r="CU320" s="38">
        <f t="shared" si="431"/>
        <v>1.1011E-2</v>
      </c>
      <c r="CV320" s="38">
        <f t="shared" si="431"/>
        <v>9.7050000000000001E-3</v>
      </c>
      <c r="CW320" s="38">
        <f t="shared" si="431"/>
        <v>0</v>
      </c>
      <c r="CX320" s="38">
        <f t="shared" si="431"/>
        <v>0</v>
      </c>
      <c r="CY320" s="38">
        <f t="shared" si="431"/>
        <v>0</v>
      </c>
      <c r="CZ320" s="38">
        <f t="shared" si="431"/>
        <v>2.3519999999999999E-3</v>
      </c>
      <c r="DA320" s="38">
        <f t="shared" si="431"/>
        <v>0</v>
      </c>
      <c r="DB320" s="38">
        <f t="shared" si="431"/>
        <v>0</v>
      </c>
      <c r="DC320" s="38">
        <f t="shared" si="431"/>
        <v>7.0569999999999999E-3</v>
      </c>
      <c r="DD320" s="38">
        <f t="shared" si="431"/>
        <v>0</v>
      </c>
      <c r="DE320" s="38">
        <f t="shared" si="431"/>
        <v>1.5100000000000001E-3</v>
      </c>
      <c r="DF320" s="38">
        <f t="shared" si="431"/>
        <v>8.2140000000000008E-3</v>
      </c>
      <c r="DG320" s="38">
        <f t="shared" si="431"/>
        <v>1.4679999999999999E-3</v>
      </c>
      <c r="DH320" s="38">
        <f t="shared" si="431"/>
        <v>4.5979999999999997E-3</v>
      </c>
      <c r="DI320" s="38">
        <f t="shared" si="431"/>
        <v>0</v>
      </c>
      <c r="DJ320" s="38">
        <f t="shared" si="431"/>
        <v>6.5859999999999998E-3</v>
      </c>
      <c r="DK320" s="38">
        <f t="shared" si="431"/>
        <v>1.1609999999999999E-3</v>
      </c>
      <c r="DL320" s="38">
        <f t="shared" si="431"/>
        <v>0</v>
      </c>
      <c r="DM320" s="38">
        <f t="shared" si="431"/>
        <v>6.731E-3</v>
      </c>
      <c r="DN320" s="38">
        <f t="shared" si="431"/>
        <v>1.6069999999999999E-3</v>
      </c>
      <c r="DO320" s="38">
        <f t="shared" si="431"/>
        <v>1.952E-3</v>
      </c>
      <c r="DP320" s="38">
        <f t="shared" si="431"/>
        <v>0</v>
      </c>
      <c r="DQ320" s="38">
        <f t="shared" si="431"/>
        <v>0</v>
      </c>
      <c r="DR320" s="38">
        <f t="shared" si="431"/>
        <v>0</v>
      </c>
      <c r="DS320" s="38">
        <f t="shared" si="431"/>
        <v>0</v>
      </c>
      <c r="DT320" s="38">
        <f t="shared" si="431"/>
        <v>0</v>
      </c>
      <c r="DU320" s="38">
        <f t="shared" si="431"/>
        <v>0</v>
      </c>
      <c r="DV320" s="38">
        <f t="shared" si="431"/>
        <v>0</v>
      </c>
      <c r="DW320" s="38">
        <f t="shared" si="431"/>
        <v>8.5099999999999998E-4</v>
      </c>
      <c r="DX320" s="38">
        <f t="shared" si="431"/>
        <v>2.464E-3</v>
      </c>
      <c r="DY320" s="38">
        <f t="shared" si="431"/>
        <v>4.7109999999999999E-3</v>
      </c>
      <c r="DZ320" s="38">
        <f t="shared" si="431"/>
        <v>3.4979999999999998E-3</v>
      </c>
      <c r="EA320" s="38">
        <f t="shared" ref="EA320:FX320" si="432">ROUND((EA76/EA43),6)</f>
        <v>6.4000000000000005E-4</v>
      </c>
      <c r="EB320" s="38">
        <f t="shared" si="432"/>
        <v>5.6420000000000003E-3</v>
      </c>
      <c r="EC320" s="38">
        <f t="shared" si="432"/>
        <v>0</v>
      </c>
      <c r="ED320" s="38">
        <f t="shared" si="432"/>
        <v>1.217E-3</v>
      </c>
      <c r="EE320" s="38">
        <f t="shared" si="432"/>
        <v>0</v>
      </c>
      <c r="EF320" s="38">
        <f t="shared" si="432"/>
        <v>0</v>
      </c>
      <c r="EG320" s="38">
        <f t="shared" si="432"/>
        <v>0</v>
      </c>
      <c r="EH320" s="38">
        <f t="shared" si="432"/>
        <v>0</v>
      </c>
      <c r="EI320" s="38">
        <f t="shared" si="432"/>
        <v>0</v>
      </c>
      <c r="EJ320" s="38">
        <f t="shared" si="432"/>
        <v>0</v>
      </c>
      <c r="EK320" s="38">
        <f t="shared" si="432"/>
        <v>6.9300000000000004E-4</v>
      </c>
      <c r="EL320" s="38">
        <f t="shared" si="432"/>
        <v>0</v>
      </c>
      <c r="EM320" s="38">
        <f t="shared" si="432"/>
        <v>9.0419999999999997E-3</v>
      </c>
      <c r="EN320" s="38">
        <f t="shared" si="432"/>
        <v>3.2139999999999998E-3</v>
      </c>
      <c r="EO320" s="38">
        <f t="shared" si="432"/>
        <v>1.6869999999999999E-3</v>
      </c>
      <c r="EP320" s="38">
        <f t="shared" si="432"/>
        <v>7.241E-3</v>
      </c>
      <c r="EQ320" s="38">
        <f t="shared" si="432"/>
        <v>1.606E-3</v>
      </c>
      <c r="ER320" s="38">
        <f t="shared" si="432"/>
        <v>1.0208999999999999E-2</v>
      </c>
      <c r="ES320" s="38">
        <f t="shared" si="432"/>
        <v>0</v>
      </c>
      <c r="ET320" s="38">
        <f t="shared" si="432"/>
        <v>7.1539999999999998E-3</v>
      </c>
      <c r="EU320" s="38">
        <f t="shared" si="432"/>
        <v>0</v>
      </c>
      <c r="EV320" s="38">
        <f t="shared" si="432"/>
        <v>0</v>
      </c>
      <c r="EW320" s="38">
        <f t="shared" si="432"/>
        <v>2.1930000000000001E-3</v>
      </c>
      <c r="EX320" s="38">
        <f t="shared" si="432"/>
        <v>8.933E-3</v>
      </c>
      <c r="EY320" s="38">
        <f t="shared" si="432"/>
        <v>0</v>
      </c>
      <c r="EZ320" s="38">
        <f t="shared" si="432"/>
        <v>0</v>
      </c>
      <c r="FA320" s="38">
        <f t="shared" si="432"/>
        <v>2.0950000000000001E-3</v>
      </c>
      <c r="FB320" s="38">
        <f t="shared" si="432"/>
        <v>1.428E-3</v>
      </c>
      <c r="FC320" s="38">
        <f t="shared" si="432"/>
        <v>3.6150000000000002E-3</v>
      </c>
      <c r="FD320" s="38">
        <f t="shared" si="432"/>
        <v>0</v>
      </c>
      <c r="FE320" s="38">
        <f t="shared" si="432"/>
        <v>7.3400000000000002E-3</v>
      </c>
      <c r="FF320" s="38">
        <f t="shared" si="432"/>
        <v>0</v>
      </c>
      <c r="FG320" s="38">
        <f t="shared" si="432"/>
        <v>0</v>
      </c>
      <c r="FH320" s="38">
        <f t="shared" si="432"/>
        <v>3.3909999999999999E-3</v>
      </c>
      <c r="FI320" s="38">
        <f t="shared" si="432"/>
        <v>2.7820000000000002E-3</v>
      </c>
      <c r="FJ320" s="38">
        <f t="shared" si="432"/>
        <v>1.846E-3</v>
      </c>
      <c r="FK320" s="38">
        <f t="shared" si="432"/>
        <v>3.16E-3</v>
      </c>
      <c r="FL320" s="38">
        <f t="shared" si="432"/>
        <v>4.3769999999999998E-3</v>
      </c>
      <c r="FM320" s="38">
        <f t="shared" si="432"/>
        <v>7.8299999999999995E-4</v>
      </c>
      <c r="FN320" s="38">
        <f t="shared" si="432"/>
        <v>0</v>
      </c>
      <c r="FO320" s="38">
        <f t="shared" si="432"/>
        <v>1.018E-3</v>
      </c>
      <c r="FP320" s="38">
        <f t="shared" si="432"/>
        <v>1.6440000000000001E-3</v>
      </c>
      <c r="FQ320" s="38">
        <f t="shared" si="432"/>
        <v>4.535E-3</v>
      </c>
      <c r="FR320" s="38">
        <f t="shared" si="432"/>
        <v>4.5180000000000003E-3</v>
      </c>
      <c r="FS320" s="38">
        <f t="shared" si="432"/>
        <v>1.27E-4</v>
      </c>
      <c r="FT320" s="38">
        <f t="shared" si="432"/>
        <v>7.4100000000000001E-4</v>
      </c>
      <c r="FU320" s="38">
        <f t="shared" si="432"/>
        <v>1.0744E-2</v>
      </c>
      <c r="FV320" s="38">
        <f t="shared" si="432"/>
        <v>3.9719999999999998E-3</v>
      </c>
      <c r="FW320" s="38">
        <f t="shared" si="432"/>
        <v>0</v>
      </c>
      <c r="FX320" s="38">
        <f t="shared" si="432"/>
        <v>1.6452000000000001E-2</v>
      </c>
      <c r="FY320" s="38"/>
      <c r="FZ320" s="55"/>
      <c r="GA320" s="55"/>
      <c r="GB320" s="55"/>
      <c r="GC320" s="55"/>
      <c r="GD320" s="55"/>
      <c r="GE320" s="9"/>
    </row>
    <row r="321" spans="1:187" x14ac:dyDescent="0.2">
      <c r="A321" s="6"/>
      <c r="B321" s="13" t="s">
        <v>898</v>
      </c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8"/>
      <c r="DD321" s="38"/>
      <c r="DE321" s="38"/>
      <c r="DF321" s="38"/>
      <c r="DG321" s="38"/>
      <c r="DH321" s="38"/>
      <c r="DI321" s="38"/>
      <c r="DJ321" s="38"/>
      <c r="DK321" s="38"/>
      <c r="DL321" s="38"/>
      <c r="DM321" s="38"/>
      <c r="DN321" s="38"/>
      <c r="DO321" s="38"/>
      <c r="DP321" s="38"/>
      <c r="DQ321" s="38"/>
      <c r="DR321" s="38"/>
      <c r="DS321" s="38"/>
      <c r="DT321" s="38"/>
      <c r="DU321" s="38"/>
      <c r="DV321" s="38"/>
      <c r="DW321" s="38"/>
      <c r="DX321" s="38"/>
      <c r="DY321" s="38"/>
      <c r="DZ321" s="38"/>
      <c r="EA321" s="38"/>
      <c r="EB321" s="38"/>
      <c r="EC321" s="38"/>
      <c r="ED321" s="38"/>
      <c r="EE321" s="38"/>
      <c r="EF321" s="38"/>
      <c r="EG321" s="38"/>
      <c r="EH321" s="38"/>
      <c r="EI321" s="38"/>
      <c r="EJ321" s="38"/>
      <c r="EK321" s="38"/>
      <c r="EL321" s="38"/>
      <c r="EM321" s="38"/>
      <c r="EN321" s="38"/>
      <c r="EO321" s="38"/>
      <c r="EP321" s="38"/>
      <c r="EQ321" s="38"/>
      <c r="ER321" s="38"/>
      <c r="ES321" s="38"/>
      <c r="ET321" s="38"/>
      <c r="EU321" s="38"/>
      <c r="EV321" s="38"/>
      <c r="EW321" s="38"/>
      <c r="EX321" s="38"/>
      <c r="EY321" s="38"/>
      <c r="EZ321" s="38"/>
      <c r="FA321" s="38"/>
      <c r="FB321" s="38"/>
      <c r="FC321" s="38"/>
      <c r="FD321" s="38"/>
      <c r="FE321" s="38"/>
      <c r="FF321" s="38"/>
      <c r="FG321" s="38"/>
      <c r="FH321" s="38"/>
      <c r="FI321" s="38"/>
      <c r="FJ321" s="38"/>
      <c r="FK321" s="38"/>
      <c r="FL321" s="38"/>
      <c r="FM321" s="38"/>
      <c r="FN321" s="38"/>
      <c r="FO321" s="38"/>
      <c r="FP321" s="38"/>
      <c r="FQ321" s="38"/>
      <c r="FR321" s="38"/>
      <c r="FS321" s="38"/>
      <c r="FT321" s="38"/>
      <c r="FU321" s="38"/>
      <c r="FV321" s="38"/>
      <c r="FW321" s="38"/>
      <c r="FX321" s="38"/>
      <c r="FY321" s="38"/>
      <c r="FZ321" s="55"/>
      <c r="GA321" s="55"/>
      <c r="GB321" s="55"/>
      <c r="GC321" s="55"/>
      <c r="GD321" s="55"/>
      <c r="GE321" s="9"/>
    </row>
    <row r="322" spans="1:187" x14ac:dyDescent="0.2">
      <c r="A322" s="8" t="s">
        <v>899</v>
      </c>
      <c r="B322" s="13" t="s">
        <v>900</v>
      </c>
      <c r="C322" s="38">
        <f t="shared" ref="C322:AH322" si="433">SUM(C314:C320)</f>
        <v>3.2128999999999998E-2</v>
      </c>
      <c r="D322" s="38">
        <f t="shared" si="433"/>
        <v>3.8578000000000001E-2</v>
      </c>
      <c r="E322" s="38">
        <f t="shared" si="433"/>
        <v>3.0339999999999999E-2</v>
      </c>
      <c r="F322" s="38">
        <f t="shared" si="433"/>
        <v>2.6700999999999999E-2</v>
      </c>
      <c r="G322" s="38">
        <f t="shared" si="433"/>
        <v>2.7299E-2</v>
      </c>
      <c r="H322" s="38">
        <f t="shared" si="433"/>
        <v>2.9835E-2</v>
      </c>
      <c r="I322" s="38">
        <f t="shared" si="433"/>
        <v>3.6826999999999999E-2</v>
      </c>
      <c r="J322" s="38">
        <f t="shared" si="433"/>
        <v>2.7E-2</v>
      </c>
      <c r="K322" s="38">
        <f t="shared" si="433"/>
        <v>2.7E-2</v>
      </c>
      <c r="L322" s="38">
        <f t="shared" si="433"/>
        <v>2.9240000000000002E-2</v>
      </c>
      <c r="M322" s="38">
        <f t="shared" si="433"/>
        <v>2.5180000000000001E-2</v>
      </c>
      <c r="N322" s="38">
        <f t="shared" si="433"/>
        <v>3.0738000000000001E-2</v>
      </c>
      <c r="O322" s="38">
        <f t="shared" si="433"/>
        <v>3.9940000000000003E-2</v>
      </c>
      <c r="P322" s="38">
        <f t="shared" si="433"/>
        <v>2.7139E-2</v>
      </c>
      <c r="Q322" s="38">
        <f t="shared" si="433"/>
        <v>3.7759000000000001E-2</v>
      </c>
      <c r="R322" s="38">
        <f t="shared" si="433"/>
        <v>2.3909E-2</v>
      </c>
      <c r="S322" s="38">
        <f t="shared" si="433"/>
        <v>2.1013999999999998E-2</v>
      </c>
      <c r="T322" s="38">
        <f t="shared" si="433"/>
        <v>1.9300999999999999E-2</v>
      </c>
      <c r="U322" s="38">
        <f t="shared" si="433"/>
        <v>2.4098999999999999E-2</v>
      </c>
      <c r="V322" s="38">
        <f t="shared" si="433"/>
        <v>2.7E-2</v>
      </c>
      <c r="W322" s="38">
        <f t="shared" si="433"/>
        <v>2.7E-2</v>
      </c>
      <c r="X322" s="38">
        <f t="shared" si="433"/>
        <v>2.1087999999999999E-2</v>
      </c>
      <c r="Y322" s="38">
        <f t="shared" si="433"/>
        <v>1.9498000000000001E-2</v>
      </c>
      <c r="Z322" s="38">
        <f t="shared" si="433"/>
        <v>2.4215999999999998E-2</v>
      </c>
      <c r="AA322" s="38">
        <f t="shared" si="433"/>
        <v>3.2808999999999998E-2</v>
      </c>
      <c r="AB322" s="38">
        <f t="shared" si="433"/>
        <v>3.4381999999999996E-2</v>
      </c>
      <c r="AC322" s="38">
        <f t="shared" si="433"/>
        <v>2.4967E-2</v>
      </c>
      <c r="AD322" s="38">
        <f t="shared" si="433"/>
        <v>2.3775999999999999E-2</v>
      </c>
      <c r="AE322" s="38">
        <f t="shared" si="433"/>
        <v>1.4997999999999999E-2</v>
      </c>
      <c r="AF322" s="38">
        <f t="shared" si="433"/>
        <v>1.3322000000000001E-2</v>
      </c>
      <c r="AG322" s="38">
        <f t="shared" si="433"/>
        <v>1.5163999999999999E-2</v>
      </c>
      <c r="AH322" s="38">
        <f t="shared" si="433"/>
        <v>2.2979000000000003E-2</v>
      </c>
      <c r="AI322" s="38">
        <f t="shared" ref="AI322:CT322" si="434">SUM(AI314:AI320)</f>
        <v>2.7E-2</v>
      </c>
      <c r="AJ322" s="38">
        <f t="shared" si="434"/>
        <v>1.8787999999999999E-2</v>
      </c>
      <c r="AK322" s="38">
        <f t="shared" si="434"/>
        <v>1.6280000000000003E-2</v>
      </c>
      <c r="AL322" s="38">
        <f t="shared" si="434"/>
        <v>3.1870999999999997E-2</v>
      </c>
      <c r="AM322" s="38">
        <f t="shared" si="434"/>
        <v>1.6449000000000002E-2</v>
      </c>
      <c r="AN322" s="38">
        <f t="shared" si="434"/>
        <v>2.2903E-2</v>
      </c>
      <c r="AO322" s="38">
        <f t="shared" si="434"/>
        <v>2.2655999999999999E-2</v>
      </c>
      <c r="AP322" s="38">
        <f t="shared" si="434"/>
        <v>3.1813000000000001E-2</v>
      </c>
      <c r="AQ322" s="38">
        <f t="shared" si="434"/>
        <v>1.5559E-2</v>
      </c>
      <c r="AR322" s="38">
        <f t="shared" si="434"/>
        <v>3.0066000000000002E-2</v>
      </c>
      <c r="AS322" s="38">
        <f t="shared" si="434"/>
        <v>1.6912E-2</v>
      </c>
      <c r="AT322" s="38">
        <f t="shared" si="434"/>
        <v>2.6713999999999998E-2</v>
      </c>
      <c r="AU322" s="38">
        <f t="shared" si="434"/>
        <v>1.9188E-2</v>
      </c>
      <c r="AV322" s="38">
        <f t="shared" si="434"/>
        <v>2.5359000000000003E-2</v>
      </c>
      <c r="AW322" s="38">
        <f t="shared" si="434"/>
        <v>2.0596E-2</v>
      </c>
      <c r="AX322" s="38">
        <f t="shared" si="434"/>
        <v>1.6797999999999997E-2</v>
      </c>
      <c r="AY322" s="38">
        <f t="shared" si="434"/>
        <v>2.7E-2</v>
      </c>
      <c r="AZ322" s="38">
        <f t="shared" si="434"/>
        <v>2.3760999999999997E-2</v>
      </c>
      <c r="BA322" s="38">
        <f t="shared" si="434"/>
        <v>3.0625999999999997E-2</v>
      </c>
      <c r="BB322" s="38">
        <f t="shared" si="434"/>
        <v>2.3723000000000001E-2</v>
      </c>
      <c r="BC322" s="38">
        <f t="shared" si="434"/>
        <v>3.0757999999999997E-2</v>
      </c>
      <c r="BD322" s="38">
        <f t="shared" si="434"/>
        <v>3.9372999999999998E-2</v>
      </c>
      <c r="BE322" s="38">
        <f t="shared" si="434"/>
        <v>4.8063999999999996E-2</v>
      </c>
      <c r="BF322" s="38">
        <f t="shared" si="434"/>
        <v>4.1491E-2</v>
      </c>
      <c r="BG322" s="38">
        <f t="shared" si="434"/>
        <v>2.7E-2</v>
      </c>
      <c r="BH322" s="38">
        <f t="shared" si="434"/>
        <v>2.1419000000000001E-2</v>
      </c>
      <c r="BI322" s="38">
        <f t="shared" si="434"/>
        <v>8.4329999999999995E-3</v>
      </c>
      <c r="BJ322" s="38">
        <f t="shared" si="434"/>
        <v>2.9946E-2</v>
      </c>
      <c r="BK322" s="38">
        <f t="shared" si="434"/>
        <v>3.1607999999999997E-2</v>
      </c>
      <c r="BL322" s="38">
        <f t="shared" si="434"/>
        <v>2.7E-2</v>
      </c>
      <c r="BM322" s="38">
        <f t="shared" si="434"/>
        <v>2.2386999999999997E-2</v>
      </c>
      <c r="BN322" s="38">
        <f t="shared" si="434"/>
        <v>2.7E-2</v>
      </c>
      <c r="BO322" s="38">
        <f t="shared" si="434"/>
        <v>1.7469999999999999E-2</v>
      </c>
      <c r="BP322" s="38">
        <f t="shared" si="434"/>
        <v>2.1702000000000003E-2</v>
      </c>
      <c r="BQ322" s="38">
        <f t="shared" si="434"/>
        <v>2.9372000000000002E-2</v>
      </c>
      <c r="BR322" s="38">
        <f t="shared" si="434"/>
        <v>1.004E-2</v>
      </c>
      <c r="BS322" s="38">
        <f t="shared" si="434"/>
        <v>5.3729999999999993E-3</v>
      </c>
      <c r="BT322" s="38">
        <f t="shared" si="434"/>
        <v>6.829E-3</v>
      </c>
      <c r="BU322" s="38">
        <f t="shared" si="434"/>
        <v>1.8430000000000002E-2</v>
      </c>
      <c r="BV322" s="38">
        <f t="shared" si="434"/>
        <v>1.4859000000000001E-2</v>
      </c>
      <c r="BW322" s="38">
        <f t="shared" si="434"/>
        <v>2.1284999999999998E-2</v>
      </c>
      <c r="BX322" s="38">
        <f t="shared" si="434"/>
        <v>1.6598999999999999E-2</v>
      </c>
      <c r="BY322" s="38">
        <f t="shared" si="434"/>
        <v>2.3781E-2</v>
      </c>
      <c r="BZ322" s="38">
        <f t="shared" si="434"/>
        <v>2.6312000000000002E-2</v>
      </c>
      <c r="CA322" s="38">
        <f t="shared" si="434"/>
        <v>2.3040999999999999E-2</v>
      </c>
      <c r="CB322" s="38">
        <f t="shared" si="434"/>
        <v>3.6829000000000001E-2</v>
      </c>
      <c r="CC322" s="38">
        <f t="shared" si="434"/>
        <v>2.2199E-2</v>
      </c>
      <c r="CD322" s="38">
        <f t="shared" si="434"/>
        <v>2.3171999999999998E-2</v>
      </c>
      <c r="CE322" s="38">
        <f t="shared" si="434"/>
        <v>2.7E-2</v>
      </c>
      <c r="CF322" s="38">
        <f t="shared" si="434"/>
        <v>2.7016999999999999E-2</v>
      </c>
      <c r="CG322" s="38">
        <f t="shared" si="434"/>
        <v>3.1863000000000002E-2</v>
      </c>
      <c r="CH322" s="38">
        <f t="shared" si="434"/>
        <v>2.2187999999999999E-2</v>
      </c>
      <c r="CI322" s="38">
        <f t="shared" si="434"/>
        <v>2.7695000000000001E-2</v>
      </c>
      <c r="CJ322" s="38">
        <f t="shared" si="434"/>
        <v>2.6239999999999999E-2</v>
      </c>
      <c r="CK322" s="38">
        <f t="shared" si="434"/>
        <v>1.2487999999999999E-2</v>
      </c>
      <c r="CL322" s="38">
        <f t="shared" si="434"/>
        <v>1.7804E-2</v>
      </c>
      <c r="CM322" s="38">
        <f t="shared" si="434"/>
        <v>6.4669999999999997E-3</v>
      </c>
      <c r="CN322" s="38">
        <f t="shared" si="434"/>
        <v>4.3312000000000003E-2</v>
      </c>
      <c r="CO322" s="38">
        <f t="shared" si="434"/>
        <v>2.8187999999999998E-2</v>
      </c>
      <c r="CP322" s="38">
        <f t="shared" si="434"/>
        <v>2.6471999999999999E-2</v>
      </c>
      <c r="CQ322" s="38">
        <f t="shared" si="434"/>
        <v>1.2426999999999999E-2</v>
      </c>
      <c r="CR322" s="38">
        <f t="shared" si="434"/>
        <v>5.6950000000000004E-3</v>
      </c>
      <c r="CS322" s="38">
        <f t="shared" si="434"/>
        <v>2.2658000000000001E-2</v>
      </c>
      <c r="CT322" s="38">
        <f t="shared" si="434"/>
        <v>9.2449999999999997E-3</v>
      </c>
      <c r="CU322" s="38">
        <f t="shared" ref="CU322:FF322" si="435">SUM(CU314:CU320)</f>
        <v>3.0626999999999998E-2</v>
      </c>
      <c r="CV322" s="38">
        <f t="shared" si="435"/>
        <v>2.2286E-2</v>
      </c>
      <c r="CW322" s="38">
        <f t="shared" si="435"/>
        <v>1.7086999999999998E-2</v>
      </c>
      <c r="CX322" s="38">
        <f t="shared" si="435"/>
        <v>2.1824000000000003E-2</v>
      </c>
      <c r="CY322" s="38">
        <f t="shared" si="435"/>
        <v>2.7E-2</v>
      </c>
      <c r="CZ322" s="38">
        <f t="shared" si="435"/>
        <v>2.9003000000000001E-2</v>
      </c>
      <c r="DA322" s="38">
        <f t="shared" si="435"/>
        <v>2.7452000000000001E-2</v>
      </c>
      <c r="DB322" s="38">
        <f t="shared" si="435"/>
        <v>2.7E-2</v>
      </c>
      <c r="DC322" s="38">
        <f t="shared" si="435"/>
        <v>2.5054E-2</v>
      </c>
      <c r="DD322" s="38">
        <f t="shared" si="435"/>
        <v>3.4450000000000001E-3</v>
      </c>
      <c r="DE322" s="38">
        <f t="shared" si="435"/>
        <v>1.2959999999999999E-2</v>
      </c>
      <c r="DF322" s="38">
        <f t="shared" si="435"/>
        <v>3.2427999999999998E-2</v>
      </c>
      <c r="DG322" s="38">
        <f t="shared" si="435"/>
        <v>2.1921E-2</v>
      </c>
      <c r="DH322" s="38">
        <f t="shared" si="435"/>
        <v>2.5785999999999996E-2</v>
      </c>
      <c r="DI322" s="38">
        <f t="shared" si="435"/>
        <v>1.8844999999999997E-2</v>
      </c>
      <c r="DJ322" s="38">
        <f t="shared" si="435"/>
        <v>2.7469E-2</v>
      </c>
      <c r="DK322" s="38">
        <f t="shared" si="435"/>
        <v>1.6818999999999997E-2</v>
      </c>
      <c r="DL322" s="38">
        <f t="shared" si="435"/>
        <v>2.1967E-2</v>
      </c>
      <c r="DM322" s="38">
        <f t="shared" si="435"/>
        <v>2.6630000000000001E-2</v>
      </c>
      <c r="DN322" s="38">
        <f t="shared" si="435"/>
        <v>2.8607E-2</v>
      </c>
      <c r="DO322" s="38">
        <f t="shared" si="435"/>
        <v>2.8951999999999999E-2</v>
      </c>
      <c r="DP322" s="38">
        <f t="shared" si="435"/>
        <v>2.7490999999999998E-2</v>
      </c>
      <c r="DQ322" s="38">
        <f t="shared" si="435"/>
        <v>2.4545000000000001E-2</v>
      </c>
      <c r="DR322" s="38">
        <f t="shared" si="435"/>
        <v>2.4417000000000001E-2</v>
      </c>
      <c r="DS322" s="38">
        <f t="shared" si="435"/>
        <v>2.5923999999999999E-2</v>
      </c>
      <c r="DT322" s="38">
        <f t="shared" si="435"/>
        <v>2.1728999999999998E-2</v>
      </c>
      <c r="DU322" s="38">
        <f t="shared" si="435"/>
        <v>2.7E-2</v>
      </c>
      <c r="DV322" s="38">
        <f t="shared" si="435"/>
        <v>2.7E-2</v>
      </c>
      <c r="DW322" s="38">
        <f t="shared" si="435"/>
        <v>2.2848E-2</v>
      </c>
      <c r="DX322" s="38">
        <f t="shared" si="435"/>
        <v>2.1395000000000001E-2</v>
      </c>
      <c r="DY322" s="38">
        <f t="shared" si="435"/>
        <v>1.7639000000000002E-2</v>
      </c>
      <c r="DZ322" s="38">
        <f t="shared" si="435"/>
        <v>2.1160000000000002E-2</v>
      </c>
      <c r="EA322" s="38">
        <f t="shared" si="435"/>
        <v>1.4518E-2</v>
      </c>
      <c r="EB322" s="38">
        <f t="shared" si="435"/>
        <v>3.2641999999999997E-2</v>
      </c>
      <c r="EC322" s="38">
        <f t="shared" si="435"/>
        <v>2.6620999999999999E-2</v>
      </c>
      <c r="ED322" s="38">
        <f t="shared" si="435"/>
        <v>5.8500000000000002E-3</v>
      </c>
      <c r="EE322" s="38">
        <f t="shared" si="435"/>
        <v>2.7E-2</v>
      </c>
      <c r="EF322" s="38">
        <f t="shared" si="435"/>
        <v>1.9594999999999998E-2</v>
      </c>
      <c r="EG322" s="38">
        <f t="shared" si="435"/>
        <v>2.6536000000000001E-2</v>
      </c>
      <c r="EH322" s="38">
        <f t="shared" si="435"/>
        <v>2.5053000000000002E-2</v>
      </c>
      <c r="EI322" s="38">
        <f t="shared" si="435"/>
        <v>2.7E-2</v>
      </c>
      <c r="EJ322" s="38">
        <f t="shared" si="435"/>
        <v>2.7E-2</v>
      </c>
      <c r="EK322" s="38">
        <f t="shared" si="435"/>
        <v>6.4600000000000005E-3</v>
      </c>
      <c r="EL322" s="38">
        <f t="shared" si="435"/>
        <v>4.4609999999999997E-3</v>
      </c>
      <c r="EM322" s="38">
        <f t="shared" si="435"/>
        <v>2.5349999999999998E-2</v>
      </c>
      <c r="EN322" s="38">
        <f t="shared" si="435"/>
        <v>3.0213999999999998E-2</v>
      </c>
      <c r="EO322" s="38">
        <f t="shared" si="435"/>
        <v>2.8687000000000001E-2</v>
      </c>
      <c r="EP322" s="38">
        <f t="shared" si="435"/>
        <v>2.7827000000000001E-2</v>
      </c>
      <c r="EQ322" s="38">
        <f t="shared" si="435"/>
        <v>1.2090999999999999E-2</v>
      </c>
      <c r="ER322" s="38">
        <f t="shared" si="435"/>
        <v>3.1491999999999999E-2</v>
      </c>
      <c r="ES322" s="38">
        <f t="shared" si="435"/>
        <v>2.3557999999999999E-2</v>
      </c>
      <c r="ET322" s="38">
        <f t="shared" si="435"/>
        <v>3.4153999999999997E-2</v>
      </c>
      <c r="EU322" s="38">
        <f t="shared" si="435"/>
        <v>2.7E-2</v>
      </c>
      <c r="EV322" s="38">
        <f t="shared" si="435"/>
        <v>1.1387E-2</v>
      </c>
      <c r="EW322" s="38">
        <f t="shared" si="435"/>
        <v>8.2459999999999999E-3</v>
      </c>
      <c r="EX322" s="38">
        <f t="shared" si="435"/>
        <v>1.2843E-2</v>
      </c>
      <c r="EY322" s="38">
        <f t="shared" si="435"/>
        <v>2.7E-2</v>
      </c>
      <c r="EZ322" s="38">
        <f t="shared" si="435"/>
        <v>2.5814E-2</v>
      </c>
      <c r="FA322" s="38">
        <f t="shared" si="435"/>
        <v>1.342E-2</v>
      </c>
      <c r="FB322" s="38">
        <f t="shared" si="435"/>
        <v>1.1052000000000001E-2</v>
      </c>
      <c r="FC322" s="38">
        <f t="shared" si="435"/>
        <v>2.6165000000000001E-2</v>
      </c>
      <c r="FD322" s="38">
        <f t="shared" si="435"/>
        <v>2.4437999999999998E-2</v>
      </c>
      <c r="FE322" s="38">
        <f t="shared" si="435"/>
        <v>2.1751E-2</v>
      </c>
      <c r="FF322" s="38">
        <f t="shared" si="435"/>
        <v>2.7E-2</v>
      </c>
      <c r="FG322" s="38">
        <f t="shared" ref="FG322:FX322" si="436">SUM(FG314:FG320)</f>
        <v>2.7E-2</v>
      </c>
      <c r="FH322" s="38">
        <f t="shared" si="436"/>
        <v>2.4847000000000001E-2</v>
      </c>
      <c r="FI322" s="38">
        <f t="shared" si="436"/>
        <v>8.9820000000000004E-3</v>
      </c>
      <c r="FJ322" s="38">
        <f t="shared" si="436"/>
        <v>2.1284000000000001E-2</v>
      </c>
      <c r="FK322" s="38">
        <f t="shared" si="436"/>
        <v>1.4038E-2</v>
      </c>
      <c r="FL322" s="38">
        <f t="shared" si="436"/>
        <v>3.1377000000000002E-2</v>
      </c>
      <c r="FM322" s="38">
        <f t="shared" si="436"/>
        <v>1.9196999999999999E-2</v>
      </c>
      <c r="FN322" s="38">
        <f t="shared" si="436"/>
        <v>2.7E-2</v>
      </c>
      <c r="FO322" s="38">
        <f t="shared" si="436"/>
        <v>5.3359999999999996E-3</v>
      </c>
      <c r="FP322" s="38">
        <f t="shared" si="436"/>
        <v>1.3787000000000001E-2</v>
      </c>
      <c r="FQ322" s="38">
        <f t="shared" si="436"/>
        <v>2.1415E-2</v>
      </c>
      <c r="FR322" s="38">
        <f t="shared" si="436"/>
        <v>1.6083E-2</v>
      </c>
      <c r="FS322" s="38">
        <f t="shared" si="436"/>
        <v>5.195E-3</v>
      </c>
      <c r="FT322" s="38">
        <f t="shared" si="436"/>
        <v>3.3279999999999998E-3</v>
      </c>
      <c r="FU322" s="38">
        <f t="shared" si="436"/>
        <v>2.9089E-2</v>
      </c>
      <c r="FV322" s="38">
        <f t="shared" si="436"/>
        <v>1.9004E-2</v>
      </c>
      <c r="FW322" s="38">
        <f t="shared" si="436"/>
        <v>2.1498E-2</v>
      </c>
      <c r="FX322" s="38">
        <f t="shared" si="436"/>
        <v>3.6127000000000006E-2</v>
      </c>
      <c r="FY322" s="38"/>
      <c r="FZ322" s="55"/>
      <c r="GA322" s="55"/>
      <c r="GB322" s="55"/>
      <c r="GC322" s="55"/>
      <c r="GD322" s="55"/>
      <c r="GE322" s="9"/>
    </row>
    <row r="323" spans="1:187" x14ac:dyDescent="0.2">
      <c r="A323" s="6"/>
      <c r="B323" s="13" t="s">
        <v>901</v>
      </c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  <c r="CW323" s="41"/>
      <c r="CX323" s="41"/>
      <c r="CY323" s="41"/>
      <c r="CZ323" s="41"/>
      <c r="DA323" s="41"/>
      <c r="DB323" s="41"/>
      <c r="DC323" s="41"/>
      <c r="DD323" s="41"/>
      <c r="DE323" s="41"/>
      <c r="DF323" s="41"/>
      <c r="DG323" s="41"/>
      <c r="DH323" s="41"/>
      <c r="DI323" s="41"/>
      <c r="DJ323" s="41"/>
      <c r="DK323" s="41"/>
      <c r="DL323" s="41"/>
      <c r="DM323" s="41"/>
      <c r="DN323" s="41"/>
      <c r="DO323" s="41"/>
      <c r="DP323" s="41"/>
      <c r="DQ323" s="41"/>
      <c r="DR323" s="41"/>
      <c r="DS323" s="41"/>
      <c r="DT323" s="41"/>
      <c r="DU323" s="41"/>
      <c r="DV323" s="41"/>
      <c r="DW323" s="41"/>
      <c r="DX323" s="41"/>
      <c r="DY323" s="41"/>
      <c r="DZ323" s="41"/>
      <c r="EA323" s="41"/>
      <c r="EB323" s="41"/>
      <c r="EC323" s="41"/>
      <c r="ED323" s="41"/>
      <c r="EE323" s="41"/>
      <c r="EF323" s="41"/>
      <c r="EG323" s="41"/>
      <c r="EH323" s="41"/>
      <c r="EI323" s="41"/>
      <c r="EJ323" s="41"/>
      <c r="EK323" s="41"/>
      <c r="EL323" s="41"/>
      <c r="EM323" s="41"/>
      <c r="EN323" s="41"/>
      <c r="EO323" s="41"/>
      <c r="EP323" s="41"/>
      <c r="EQ323" s="41"/>
      <c r="ER323" s="41"/>
      <c r="ES323" s="41"/>
      <c r="ET323" s="41"/>
      <c r="EU323" s="41"/>
      <c r="EV323" s="41"/>
      <c r="EW323" s="41"/>
      <c r="EX323" s="41"/>
      <c r="EY323" s="41"/>
      <c r="EZ323" s="41"/>
      <c r="FA323" s="41"/>
      <c r="FB323" s="41"/>
      <c r="FC323" s="41"/>
      <c r="FD323" s="41"/>
      <c r="FE323" s="41"/>
      <c r="FF323" s="41"/>
      <c r="FG323" s="41"/>
      <c r="FH323" s="41"/>
      <c r="FI323" s="41"/>
      <c r="FJ323" s="41"/>
      <c r="FK323" s="41"/>
      <c r="FL323" s="41"/>
      <c r="FM323" s="41"/>
      <c r="FN323" s="41"/>
      <c r="FO323" s="41"/>
      <c r="FP323" s="41"/>
      <c r="FQ323" s="41"/>
      <c r="FR323" s="41"/>
      <c r="FS323" s="41"/>
      <c r="FT323" s="41"/>
      <c r="FU323" s="41"/>
      <c r="FV323" s="41"/>
      <c r="FW323" s="41"/>
      <c r="FX323" s="41"/>
      <c r="FY323" s="41"/>
      <c r="FZ323" s="55"/>
      <c r="GA323" s="55"/>
      <c r="GB323" s="55"/>
      <c r="GC323" s="55"/>
      <c r="GD323" s="55"/>
      <c r="GE323" s="9"/>
    </row>
    <row r="324" spans="1:187" x14ac:dyDescent="0.2">
      <c r="A324" s="6"/>
      <c r="B324" s="13"/>
      <c r="C324" s="41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  <c r="BY324" s="54"/>
      <c r="BZ324" s="54"/>
      <c r="CA324" s="54"/>
      <c r="CB324" s="54"/>
      <c r="CC324" s="54"/>
      <c r="CD324" s="54"/>
      <c r="CE324" s="54"/>
      <c r="CF324" s="54"/>
      <c r="CG324" s="54"/>
      <c r="CH324" s="54"/>
      <c r="CI324" s="54"/>
      <c r="CJ324" s="54"/>
      <c r="CK324" s="54"/>
      <c r="CL324" s="54"/>
      <c r="CM324" s="54"/>
      <c r="CN324" s="54"/>
      <c r="CO324" s="54"/>
      <c r="CP324" s="54"/>
      <c r="CQ324" s="54"/>
      <c r="CR324" s="54"/>
      <c r="CS324" s="54"/>
      <c r="CT324" s="54"/>
      <c r="CU324" s="54"/>
      <c r="CV324" s="54"/>
      <c r="CW324" s="54"/>
      <c r="CX324" s="54"/>
      <c r="CY324" s="54"/>
      <c r="CZ324" s="54"/>
      <c r="DA324" s="54"/>
      <c r="DB324" s="54"/>
      <c r="DC324" s="54"/>
      <c r="DD324" s="54"/>
      <c r="DE324" s="54"/>
      <c r="DF324" s="54"/>
      <c r="DG324" s="54"/>
      <c r="DH324" s="54"/>
      <c r="DI324" s="54"/>
      <c r="DJ324" s="54"/>
      <c r="DK324" s="54"/>
      <c r="DL324" s="54"/>
      <c r="DM324" s="54"/>
      <c r="DN324" s="54"/>
      <c r="DO324" s="54"/>
      <c r="DP324" s="54"/>
      <c r="DQ324" s="54"/>
      <c r="DR324" s="54"/>
      <c r="DS324" s="54"/>
      <c r="DT324" s="54"/>
      <c r="DU324" s="54"/>
      <c r="DV324" s="54"/>
      <c r="DW324" s="54"/>
      <c r="DX324" s="54"/>
      <c r="DY324" s="54"/>
      <c r="DZ324" s="54"/>
      <c r="EA324" s="54"/>
      <c r="EB324" s="54"/>
      <c r="EC324" s="54"/>
      <c r="ED324" s="54"/>
      <c r="EE324" s="54"/>
      <c r="EF324" s="54"/>
      <c r="EG324" s="54"/>
      <c r="EH324" s="54"/>
      <c r="EI324" s="54"/>
      <c r="EJ324" s="54"/>
      <c r="EK324" s="54"/>
      <c r="EL324" s="54"/>
      <c r="EM324" s="54"/>
      <c r="EN324" s="54"/>
      <c r="EO324" s="54"/>
      <c r="EP324" s="54"/>
      <c r="EQ324" s="54"/>
      <c r="ER324" s="54"/>
      <c r="ES324" s="54"/>
      <c r="ET324" s="54"/>
      <c r="EU324" s="54"/>
      <c r="EV324" s="54"/>
      <c r="EW324" s="54"/>
      <c r="EX324" s="54"/>
      <c r="EY324" s="54"/>
      <c r="EZ324" s="54"/>
      <c r="FA324" s="54"/>
      <c r="FB324" s="54"/>
      <c r="FC324" s="54"/>
      <c r="FD324" s="54"/>
      <c r="FE324" s="54"/>
      <c r="FF324" s="54"/>
      <c r="FG324" s="54"/>
      <c r="FH324" s="54"/>
      <c r="FI324" s="54"/>
      <c r="FJ324" s="54"/>
      <c r="FK324" s="54"/>
      <c r="FL324" s="54"/>
      <c r="FM324" s="54"/>
      <c r="FN324" s="54"/>
      <c r="FO324" s="54"/>
      <c r="FP324" s="54"/>
      <c r="FQ324" s="54"/>
      <c r="FR324" s="54"/>
      <c r="FS324" s="54"/>
      <c r="FT324" s="54"/>
      <c r="FU324" s="54"/>
      <c r="FV324" s="54"/>
      <c r="FW324" s="54"/>
      <c r="FX324" s="54"/>
      <c r="FY324" s="54"/>
      <c r="FZ324" s="55"/>
      <c r="GA324" s="55"/>
      <c r="GB324" s="55"/>
      <c r="GC324" s="55"/>
      <c r="GD324" s="55"/>
      <c r="GE324" s="9"/>
    </row>
    <row r="325" spans="1:187" x14ac:dyDescent="0.2">
      <c r="A325" s="6"/>
      <c r="B325" s="13"/>
      <c r="C325" s="41">
        <f t="shared" ref="C325:BN325" si="437">ROUND((C268-C170)/C94,2)</f>
        <v>9330.65</v>
      </c>
      <c r="D325" s="41">
        <f t="shared" si="437"/>
        <v>8937.57</v>
      </c>
      <c r="E325" s="41">
        <f t="shared" si="437"/>
        <v>9409.69</v>
      </c>
      <c r="F325" s="41">
        <f t="shared" si="437"/>
        <v>8837.6299999999992</v>
      </c>
      <c r="G325" s="41">
        <f t="shared" si="437"/>
        <v>9501.32</v>
      </c>
      <c r="H325" s="41">
        <f t="shared" si="437"/>
        <v>9378.1299999999992</v>
      </c>
      <c r="I325" s="41">
        <f t="shared" si="437"/>
        <v>9366</v>
      </c>
      <c r="J325" s="41">
        <f t="shared" si="437"/>
        <v>8977.25</v>
      </c>
      <c r="K325" s="41">
        <f t="shared" si="437"/>
        <v>12150.91</v>
      </c>
      <c r="L325" s="41">
        <f t="shared" si="437"/>
        <v>9494.36</v>
      </c>
      <c r="M325" s="41">
        <f t="shared" si="437"/>
        <v>10674.28</v>
      </c>
      <c r="N325" s="41">
        <f t="shared" si="437"/>
        <v>9103.5</v>
      </c>
      <c r="O325" s="41">
        <f t="shared" si="437"/>
        <v>8800.31</v>
      </c>
      <c r="P325" s="41">
        <f t="shared" si="437"/>
        <v>14861.26</v>
      </c>
      <c r="Q325" s="41">
        <f t="shared" si="437"/>
        <v>9702.06</v>
      </c>
      <c r="R325" s="41">
        <f t="shared" si="437"/>
        <v>10131.299999999999</v>
      </c>
      <c r="S325" s="41">
        <f t="shared" si="437"/>
        <v>9255.36</v>
      </c>
      <c r="T325" s="41">
        <f t="shared" si="437"/>
        <v>15705.96</v>
      </c>
      <c r="U325" s="41">
        <f t="shared" si="437"/>
        <v>18704.5</v>
      </c>
      <c r="V325" s="41">
        <f t="shared" si="437"/>
        <v>11803.69</v>
      </c>
      <c r="W325" s="41">
        <f t="shared" si="437"/>
        <v>17686.439999999999</v>
      </c>
      <c r="X325" s="41">
        <f t="shared" si="437"/>
        <v>18429.88</v>
      </c>
      <c r="Y325" s="41">
        <f t="shared" si="437"/>
        <v>11783.45</v>
      </c>
      <c r="Z325" s="41">
        <f t="shared" si="437"/>
        <v>12583.97</v>
      </c>
      <c r="AA325" s="41">
        <f t="shared" si="437"/>
        <v>8918.9</v>
      </c>
      <c r="AB325" s="41">
        <f t="shared" si="437"/>
        <v>9062.4699999999993</v>
      </c>
      <c r="AC325" s="41">
        <f t="shared" si="437"/>
        <v>9175.86</v>
      </c>
      <c r="AD325" s="41">
        <f t="shared" si="437"/>
        <v>8996.18</v>
      </c>
      <c r="AE325" s="41">
        <f t="shared" si="437"/>
        <v>16543.53</v>
      </c>
      <c r="AF325" s="41">
        <f t="shared" si="437"/>
        <v>14745.25</v>
      </c>
      <c r="AG325" s="41">
        <f t="shared" si="437"/>
        <v>9810.06</v>
      </c>
      <c r="AH325" s="41">
        <f t="shared" si="437"/>
        <v>9021.6299999999992</v>
      </c>
      <c r="AI325" s="41">
        <f t="shared" si="437"/>
        <v>11020.8</v>
      </c>
      <c r="AJ325" s="41">
        <f t="shared" si="437"/>
        <v>15333.51</v>
      </c>
      <c r="AK325" s="41">
        <f t="shared" si="437"/>
        <v>13938.52</v>
      </c>
      <c r="AL325" s="41">
        <f t="shared" si="437"/>
        <v>12548.3</v>
      </c>
      <c r="AM325" s="41">
        <f t="shared" si="437"/>
        <v>10136.200000000001</v>
      </c>
      <c r="AN325" s="41">
        <f t="shared" si="437"/>
        <v>11346.96</v>
      </c>
      <c r="AO325" s="41">
        <f t="shared" si="437"/>
        <v>8886.18</v>
      </c>
      <c r="AP325" s="41">
        <f t="shared" si="437"/>
        <v>9403.7000000000007</v>
      </c>
      <c r="AQ325" s="41">
        <f t="shared" si="437"/>
        <v>13837.38</v>
      </c>
      <c r="AR325" s="41">
        <f t="shared" si="437"/>
        <v>8841.65</v>
      </c>
      <c r="AS325" s="41">
        <f t="shared" si="437"/>
        <v>9433.33</v>
      </c>
      <c r="AT325" s="41">
        <f t="shared" si="437"/>
        <v>9032.7999999999993</v>
      </c>
      <c r="AU325" s="41">
        <f t="shared" si="437"/>
        <v>13654.61</v>
      </c>
      <c r="AV325" s="41">
        <f t="shared" si="437"/>
        <v>12431.37</v>
      </c>
      <c r="AW325" s="41">
        <f t="shared" si="437"/>
        <v>14291.76</v>
      </c>
      <c r="AX325" s="41">
        <f t="shared" si="437"/>
        <v>19839.2</v>
      </c>
      <c r="AY325" s="41">
        <f t="shared" si="437"/>
        <v>10514.82</v>
      </c>
      <c r="AZ325" s="41">
        <f t="shared" si="437"/>
        <v>9419.73</v>
      </c>
      <c r="BA325" s="41">
        <f t="shared" si="437"/>
        <v>8673.7900000000009</v>
      </c>
      <c r="BB325" s="41">
        <f t="shared" si="437"/>
        <v>8673.7900000000009</v>
      </c>
      <c r="BC325" s="41">
        <f t="shared" si="437"/>
        <v>9009.9</v>
      </c>
      <c r="BD325" s="41">
        <f t="shared" si="437"/>
        <v>8673.7900000000009</v>
      </c>
      <c r="BE325" s="41">
        <f t="shared" si="437"/>
        <v>9287.7199999999993</v>
      </c>
      <c r="BF325" s="41">
        <f t="shared" si="437"/>
        <v>8673.7900000000009</v>
      </c>
      <c r="BG325" s="41">
        <f t="shared" si="437"/>
        <v>9596.2199999999993</v>
      </c>
      <c r="BH325" s="41">
        <f t="shared" si="437"/>
        <v>10046.81</v>
      </c>
      <c r="BI325" s="41">
        <f t="shared" si="437"/>
        <v>13596.37</v>
      </c>
      <c r="BJ325" s="41">
        <f t="shared" si="437"/>
        <v>8689.42</v>
      </c>
      <c r="BK325" s="41">
        <f t="shared" si="437"/>
        <v>8890.75</v>
      </c>
      <c r="BL325" s="41">
        <f t="shared" si="437"/>
        <v>15097.79</v>
      </c>
      <c r="BM325" s="41">
        <f t="shared" si="437"/>
        <v>12575.34</v>
      </c>
      <c r="BN325" s="41">
        <f t="shared" si="437"/>
        <v>8688.5</v>
      </c>
      <c r="BO325" s="41">
        <f t="shared" ref="BO325:DZ325" si="438">ROUND((BO268-BO170)/BO94,2)</f>
        <v>9031.36</v>
      </c>
      <c r="BP325" s="41">
        <f t="shared" si="438"/>
        <v>14172.28</v>
      </c>
      <c r="BQ325" s="41">
        <f t="shared" si="438"/>
        <v>9429.91</v>
      </c>
      <c r="BR325" s="41">
        <f t="shared" si="438"/>
        <v>8812.16</v>
      </c>
      <c r="BS325" s="41">
        <f t="shared" si="438"/>
        <v>9652.76</v>
      </c>
      <c r="BT325" s="41">
        <f t="shared" si="438"/>
        <v>10591.61</v>
      </c>
      <c r="BU325" s="41">
        <f t="shared" si="438"/>
        <v>10783.36</v>
      </c>
      <c r="BV325" s="41">
        <f t="shared" si="438"/>
        <v>9171.82</v>
      </c>
      <c r="BW325" s="41">
        <f t="shared" si="438"/>
        <v>9001.2199999999993</v>
      </c>
      <c r="BX325" s="41">
        <f t="shared" si="438"/>
        <v>18772.36</v>
      </c>
      <c r="BY325" s="41">
        <f t="shared" si="438"/>
        <v>10130.950000000001</v>
      </c>
      <c r="BZ325" s="41">
        <f t="shared" si="438"/>
        <v>13780.92</v>
      </c>
      <c r="CA325" s="41">
        <f t="shared" si="438"/>
        <v>15876.02</v>
      </c>
      <c r="CB325" s="41">
        <f t="shared" si="438"/>
        <v>8934.2999999999993</v>
      </c>
      <c r="CC325" s="41">
        <f t="shared" si="438"/>
        <v>14649.16</v>
      </c>
      <c r="CD325" s="41">
        <f t="shared" si="438"/>
        <v>18295.57</v>
      </c>
      <c r="CE325" s="41">
        <f t="shared" si="438"/>
        <v>15149.08</v>
      </c>
      <c r="CF325" s="41">
        <f t="shared" si="438"/>
        <v>15982.57</v>
      </c>
      <c r="CG325" s="41">
        <f t="shared" si="438"/>
        <v>13446.66</v>
      </c>
      <c r="CH325" s="41">
        <f t="shared" si="438"/>
        <v>16757.95</v>
      </c>
      <c r="CI325" s="41">
        <f t="shared" si="438"/>
        <v>9349.5</v>
      </c>
      <c r="CJ325" s="41">
        <f t="shared" si="438"/>
        <v>9402.15</v>
      </c>
      <c r="CK325" s="41">
        <f t="shared" si="438"/>
        <v>9107.52</v>
      </c>
      <c r="CL325" s="41">
        <f t="shared" si="438"/>
        <v>9468.1299999999992</v>
      </c>
      <c r="CM325" s="41">
        <f t="shared" si="438"/>
        <v>10083.48</v>
      </c>
      <c r="CN325" s="41">
        <f t="shared" si="438"/>
        <v>8673.7900000000009</v>
      </c>
      <c r="CO325" s="41">
        <f t="shared" si="438"/>
        <v>8673.7900000000009</v>
      </c>
      <c r="CP325" s="41">
        <f t="shared" si="438"/>
        <v>9580.33</v>
      </c>
      <c r="CQ325" s="41">
        <f t="shared" si="438"/>
        <v>9567.2199999999993</v>
      </c>
      <c r="CR325" s="41">
        <f t="shared" si="438"/>
        <v>15003.98</v>
      </c>
      <c r="CS325" s="41">
        <f t="shared" si="438"/>
        <v>10894.65</v>
      </c>
      <c r="CT325" s="41">
        <f t="shared" si="438"/>
        <v>16893.82</v>
      </c>
      <c r="CU325" s="41">
        <f t="shared" si="438"/>
        <v>10586.15</v>
      </c>
      <c r="CV325" s="41">
        <f t="shared" si="438"/>
        <v>17566.57</v>
      </c>
      <c r="CW325" s="41">
        <f t="shared" si="438"/>
        <v>14421.71</v>
      </c>
      <c r="CX325" s="41">
        <f t="shared" si="438"/>
        <v>10004.950000000001</v>
      </c>
      <c r="CY325" s="41">
        <f t="shared" si="438"/>
        <v>18569.05</v>
      </c>
      <c r="CZ325" s="41">
        <f t="shared" si="438"/>
        <v>8793.6299999999992</v>
      </c>
      <c r="DA325" s="41">
        <f t="shared" si="438"/>
        <v>14509.18</v>
      </c>
      <c r="DB325" s="41">
        <f t="shared" si="438"/>
        <v>11926.5</v>
      </c>
      <c r="DC325" s="41">
        <f t="shared" si="438"/>
        <v>15603.44</v>
      </c>
      <c r="DD325" s="41">
        <f t="shared" si="438"/>
        <v>15626.51</v>
      </c>
      <c r="DE325" s="41">
        <f t="shared" si="438"/>
        <v>10319.44</v>
      </c>
      <c r="DF325" s="41">
        <f t="shared" si="438"/>
        <v>8673.7900000000009</v>
      </c>
      <c r="DG325" s="41">
        <f t="shared" si="438"/>
        <v>18046.21</v>
      </c>
      <c r="DH325" s="41">
        <f t="shared" si="438"/>
        <v>8673.7900000000009</v>
      </c>
      <c r="DI325" s="41">
        <f t="shared" si="438"/>
        <v>8851.4599999999991</v>
      </c>
      <c r="DJ325" s="41">
        <f t="shared" si="438"/>
        <v>9762.41</v>
      </c>
      <c r="DK325" s="41">
        <f t="shared" si="438"/>
        <v>10183.200000000001</v>
      </c>
      <c r="DL325" s="41">
        <f t="shared" si="438"/>
        <v>9012.41</v>
      </c>
      <c r="DM325" s="41">
        <f t="shared" si="438"/>
        <v>13962.06</v>
      </c>
      <c r="DN325" s="41">
        <f t="shared" si="438"/>
        <v>9329.02</v>
      </c>
      <c r="DO325" s="41">
        <f t="shared" si="438"/>
        <v>9201.48</v>
      </c>
      <c r="DP325" s="41">
        <f t="shared" si="438"/>
        <v>14677.81</v>
      </c>
      <c r="DQ325" s="41">
        <f t="shared" si="438"/>
        <v>9758.49</v>
      </c>
      <c r="DR325" s="41">
        <f t="shared" si="438"/>
        <v>9669.6299999999992</v>
      </c>
      <c r="DS325" s="41">
        <f t="shared" si="438"/>
        <v>9927.9</v>
      </c>
      <c r="DT325" s="41">
        <f t="shared" si="438"/>
        <v>16144.34</v>
      </c>
      <c r="DU325" s="41">
        <f t="shared" si="438"/>
        <v>10829.31</v>
      </c>
      <c r="DV325" s="41">
        <f t="shared" si="438"/>
        <v>13762.01</v>
      </c>
      <c r="DW325" s="41">
        <f t="shared" si="438"/>
        <v>11278.95</v>
      </c>
      <c r="DX325" s="41">
        <f t="shared" si="438"/>
        <v>17471.71</v>
      </c>
      <c r="DY325" s="41">
        <f t="shared" si="438"/>
        <v>12597.06</v>
      </c>
      <c r="DZ325" s="41">
        <f t="shared" si="438"/>
        <v>9751.2800000000007</v>
      </c>
      <c r="EA325" s="41">
        <f t="shared" ref="EA325:FX325" si="439">ROUND((EA268-EA170)/EA94,2)</f>
        <v>10193.19</v>
      </c>
      <c r="EB325" s="41">
        <f t="shared" si="439"/>
        <v>9807.4</v>
      </c>
      <c r="EC325" s="41">
        <f t="shared" si="439"/>
        <v>11102.15</v>
      </c>
      <c r="ED325" s="41">
        <f t="shared" si="439"/>
        <v>11810.23</v>
      </c>
      <c r="EE325" s="41">
        <f t="shared" si="439"/>
        <v>14458.71</v>
      </c>
      <c r="EF325" s="41">
        <f t="shared" si="439"/>
        <v>9255.3700000000008</v>
      </c>
      <c r="EG325" s="41">
        <f t="shared" si="439"/>
        <v>11461.86</v>
      </c>
      <c r="EH325" s="41">
        <f t="shared" si="439"/>
        <v>12772.39</v>
      </c>
      <c r="EI325" s="41">
        <f t="shared" si="439"/>
        <v>9243.7999999999993</v>
      </c>
      <c r="EJ325" s="41">
        <f t="shared" si="439"/>
        <v>8673.7900000000009</v>
      </c>
      <c r="EK325" s="41">
        <f t="shared" si="439"/>
        <v>9410.65</v>
      </c>
      <c r="EL325" s="41">
        <f t="shared" si="439"/>
        <v>9611.17</v>
      </c>
      <c r="EM325" s="41">
        <f t="shared" si="439"/>
        <v>10279.35</v>
      </c>
      <c r="EN325" s="41">
        <f t="shared" si="439"/>
        <v>9448.2999999999993</v>
      </c>
      <c r="EO325" s="41">
        <f t="shared" si="439"/>
        <v>10744.55</v>
      </c>
      <c r="EP325" s="41">
        <f t="shared" si="439"/>
        <v>11380.04</v>
      </c>
      <c r="EQ325" s="41">
        <f t="shared" si="439"/>
        <v>9103.81</v>
      </c>
      <c r="ER325" s="41">
        <f t="shared" si="439"/>
        <v>12634.6</v>
      </c>
      <c r="ES325" s="41">
        <f t="shared" si="439"/>
        <v>15737.34</v>
      </c>
      <c r="ET325" s="41">
        <f t="shared" si="439"/>
        <v>15965.68</v>
      </c>
      <c r="EU325" s="41">
        <f t="shared" si="439"/>
        <v>10335.48</v>
      </c>
      <c r="EV325" s="41">
        <f t="shared" si="439"/>
        <v>19130.689999999999</v>
      </c>
      <c r="EW325" s="41">
        <f t="shared" si="439"/>
        <v>12160.48</v>
      </c>
      <c r="EX325" s="41">
        <f t="shared" si="439"/>
        <v>14865.52</v>
      </c>
      <c r="EY325" s="41">
        <f t="shared" si="439"/>
        <v>10352.879999999999</v>
      </c>
      <c r="EZ325" s="41">
        <f t="shared" si="439"/>
        <v>15939.44</v>
      </c>
      <c r="FA325" s="41">
        <f t="shared" si="439"/>
        <v>9474.33</v>
      </c>
      <c r="FB325" s="41">
        <f t="shared" si="439"/>
        <v>11708.45</v>
      </c>
      <c r="FC325" s="41">
        <f t="shared" si="439"/>
        <v>8792.27</v>
      </c>
      <c r="FD325" s="41">
        <f t="shared" si="439"/>
        <v>11099.55</v>
      </c>
      <c r="FE325" s="41">
        <f t="shared" si="439"/>
        <v>17502.34</v>
      </c>
      <c r="FF325" s="41">
        <f t="shared" si="439"/>
        <v>14017.12</v>
      </c>
      <c r="FG325" s="41">
        <f t="shared" si="439"/>
        <v>17068.64</v>
      </c>
      <c r="FH325" s="41">
        <f t="shared" si="439"/>
        <v>17762.47</v>
      </c>
      <c r="FI325" s="41">
        <f t="shared" si="439"/>
        <v>9102.7800000000007</v>
      </c>
      <c r="FJ325" s="41">
        <f t="shared" si="439"/>
        <v>8696.33</v>
      </c>
      <c r="FK325" s="41">
        <f t="shared" si="439"/>
        <v>8791.9500000000007</v>
      </c>
      <c r="FL325" s="41">
        <f t="shared" si="439"/>
        <v>8673.7900000000009</v>
      </c>
      <c r="FM325" s="41">
        <f t="shared" si="439"/>
        <v>8673.7900000000009</v>
      </c>
      <c r="FN325" s="41">
        <f t="shared" si="439"/>
        <v>8928.77</v>
      </c>
      <c r="FO325" s="41">
        <f t="shared" si="439"/>
        <v>9283.7900000000009</v>
      </c>
      <c r="FP325" s="41">
        <f t="shared" si="439"/>
        <v>9195.08</v>
      </c>
      <c r="FQ325" s="41">
        <f t="shared" si="439"/>
        <v>9388.7900000000009</v>
      </c>
      <c r="FR325" s="41">
        <f t="shared" si="439"/>
        <v>15246.62</v>
      </c>
      <c r="FS325" s="41">
        <f t="shared" si="439"/>
        <v>14024.88</v>
      </c>
      <c r="FT325" s="41">
        <f t="shared" si="439"/>
        <v>18433.89</v>
      </c>
      <c r="FU325" s="41">
        <f t="shared" si="439"/>
        <v>10025.58</v>
      </c>
      <c r="FV325" s="41">
        <f t="shared" si="439"/>
        <v>9639.58</v>
      </c>
      <c r="FW325" s="41">
        <f t="shared" si="439"/>
        <v>14730.35</v>
      </c>
      <c r="FX325" s="41">
        <f t="shared" si="439"/>
        <v>19592.349999999999</v>
      </c>
      <c r="FY325" s="41"/>
      <c r="FZ325" s="55"/>
      <c r="GA325" s="129">
        <f>FZ326/FZ94</f>
        <v>9130.301628776595</v>
      </c>
      <c r="GB325" s="129">
        <f>FZ326/FZ94</f>
        <v>9130.301628776595</v>
      </c>
      <c r="GC325" s="9"/>
      <c r="GD325" s="55"/>
      <c r="GE325" s="9"/>
    </row>
    <row r="326" spans="1:187" x14ac:dyDescent="0.2">
      <c r="A326" s="6"/>
      <c r="B326" s="13" t="s">
        <v>902</v>
      </c>
      <c r="C326" s="15">
        <f t="shared" ref="C326:BN326" si="440">C120*(C94)+C159</f>
        <v>61493628.73326961</v>
      </c>
      <c r="D326" s="15">
        <f t="shared" si="440"/>
        <v>380654745.41299331</v>
      </c>
      <c r="E326" s="15">
        <f t="shared" si="440"/>
        <v>71940812.702949211</v>
      </c>
      <c r="F326" s="15">
        <f t="shared" si="440"/>
        <v>172613096.87491202</v>
      </c>
      <c r="G326" s="15">
        <f t="shared" si="440"/>
        <v>10270929.938906681</v>
      </c>
      <c r="H326" s="15">
        <f t="shared" si="440"/>
        <v>9650091.2794855088</v>
      </c>
      <c r="I326" s="15">
        <f t="shared" si="440"/>
        <v>96060518.002460316</v>
      </c>
      <c r="J326" s="15">
        <f t="shared" si="440"/>
        <v>21817409.972424254</v>
      </c>
      <c r="K326" s="15">
        <f t="shared" si="440"/>
        <v>3534699.2383850482</v>
      </c>
      <c r="L326" s="15">
        <f t="shared" si="440"/>
        <v>24892307.715824656</v>
      </c>
      <c r="M326" s="15">
        <f t="shared" si="440"/>
        <v>14458310.792462204</v>
      </c>
      <c r="N326" s="15">
        <f t="shared" si="440"/>
        <v>496337162.45161849</v>
      </c>
      <c r="O326" s="15">
        <f t="shared" si="440"/>
        <v>130175078.06693566</v>
      </c>
      <c r="P326" s="15">
        <f t="shared" si="440"/>
        <v>3321492.0887510101</v>
      </c>
      <c r="Q326" s="15">
        <f t="shared" si="440"/>
        <v>392649228.49828625</v>
      </c>
      <c r="R326" s="15">
        <f t="shared" si="440"/>
        <v>5259155.4861709764</v>
      </c>
      <c r="S326" s="15">
        <f t="shared" si="440"/>
        <v>15857214.546807684</v>
      </c>
      <c r="T326" s="15">
        <f t="shared" si="440"/>
        <v>2324482.0865286002</v>
      </c>
      <c r="U326" s="15">
        <f t="shared" si="440"/>
        <v>1019395.3226452649</v>
      </c>
      <c r="V326" s="15">
        <f t="shared" si="440"/>
        <v>3458482.4105756502</v>
      </c>
      <c r="W326" s="15">
        <f t="shared" si="440"/>
        <v>1444981.7474881499</v>
      </c>
      <c r="X326" s="15">
        <f t="shared" si="440"/>
        <v>921493.77630749997</v>
      </c>
      <c r="Y326" s="15">
        <f>Y325*Y94</f>
        <v>5924718.6600000001</v>
      </c>
      <c r="Z326" s="15">
        <f t="shared" si="440"/>
        <v>3047836.9892193219</v>
      </c>
      <c r="AA326" s="15">
        <f t="shared" si="440"/>
        <v>279168859.98949844</v>
      </c>
      <c r="AB326" s="15">
        <f t="shared" si="440"/>
        <v>273971087.3276552</v>
      </c>
      <c r="AC326" s="15">
        <f t="shared" si="440"/>
        <v>9501599.668095354</v>
      </c>
      <c r="AD326" s="15">
        <f t="shared" si="440"/>
        <v>12405734.39476292</v>
      </c>
      <c r="AE326" s="15">
        <f t="shared" si="440"/>
        <v>1781738.0986722431</v>
      </c>
      <c r="AF326" s="15">
        <f t="shared" si="440"/>
        <v>2735243.53442625</v>
      </c>
      <c r="AG326" s="15">
        <f t="shared" si="440"/>
        <v>7382071.0876851249</v>
      </c>
      <c r="AH326" s="15">
        <f t="shared" si="440"/>
        <v>9973407.8637529351</v>
      </c>
      <c r="AI326" s="15">
        <f t="shared" si="440"/>
        <v>3979610.2550397734</v>
      </c>
      <c r="AJ326" s="15">
        <f t="shared" si="440"/>
        <v>2799898.2498714398</v>
      </c>
      <c r="AK326" s="15">
        <f t="shared" si="440"/>
        <v>3137560.4333687196</v>
      </c>
      <c r="AL326" s="15">
        <f t="shared" si="440"/>
        <v>3499721.4970143232</v>
      </c>
      <c r="AM326" s="15">
        <f>AM325*AM94</f>
        <v>4649474.9400000004</v>
      </c>
      <c r="AN326" s="15">
        <f t="shared" si="440"/>
        <v>4238088.5478261299</v>
      </c>
      <c r="AO326" s="15">
        <f t="shared" si="440"/>
        <v>42722962.993245527</v>
      </c>
      <c r="AP326" s="15">
        <f t="shared" si="440"/>
        <v>854393634.63877547</v>
      </c>
      <c r="AQ326" s="15">
        <f t="shared" si="440"/>
        <v>3311285.071804631</v>
      </c>
      <c r="AR326" s="15">
        <f t="shared" si="440"/>
        <v>566839887.15301776</v>
      </c>
      <c r="AS326" s="15">
        <f t="shared" si="440"/>
        <v>66514400.998417594</v>
      </c>
      <c r="AT326" s="15">
        <f t="shared" si="440"/>
        <v>20848610.479288783</v>
      </c>
      <c r="AU326" s="15">
        <f t="shared" si="440"/>
        <v>3472367.9427287071</v>
      </c>
      <c r="AV326" s="15">
        <f t="shared" si="440"/>
        <v>3978038.2627231996</v>
      </c>
      <c r="AW326" s="15">
        <f t="shared" si="440"/>
        <v>3322833.2686952753</v>
      </c>
      <c r="AX326" s="15">
        <f t="shared" si="440"/>
        <v>991959.74501299998</v>
      </c>
      <c r="AY326" s="15">
        <f t="shared" si="440"/>
        <v>4789502.6846074853</v>
      </c>
      <c r="AZ326" s="15">
        <f t="shared" si="440"/>
        <v>111157504.03129315</v>
      </c>
      <c r="BA326" s="15">
        <f t="shared" si="440"/>
        <v>80997242.341653377</v>
      </c>
      <c r="BB326" s="15">
        <f t="shared" si="440"/>
        <v>71937487.651885122</v>
      </c>
      <c r="BC326" s="15">
        <f t="shared" si="440"/>
        <v>272972190.17801934</v>
      </c>
      <c r="BD326" s="15">
        <f t="shared" si="440"/>
        <v>44452723.547655374</v>
      </c>
      <c r="BE326" s="15">
        <f t="shared" si="440"/>
        <v>13304662.722224751</v>
      </c>
      <c r="BF326" s="15">
        <f t="shared" si="440"/>
        <v>214620046.54315257</v>
      </c>
      <c r="BG326" s="15">
        <f t="shared" si="440"/>
        <v>10435888.47116025</v>
      </c>
      <c r="BH326" s="15">
        <f t="shared" si="440"/>
        <v>5991915.056916764</v>
      </c>
      <c r="BI326" s="15">
        <f t="shared" si="440"/>
        <v>3354223.483639705</v>
      </c>
      <c r="BJ326" s="15">
        <f t="shared" si="440"/>
        <v>56604612.778458163</v>
      </c>
      <c r="BK326" s="15">
        <f t="shared" si="440"/>
        <v>156311751.13849539</v>
      </c>
      <c r="BL326" s="15">
        <f t="shared" si="440"/>
        <v>3004460.2040610304</v>
      </c>
      <c r="BM326" s="15">
        <f t="shared" si="440"/>
        <v>3581458.2294615041</v>
      </c>
      <c r="BN326" s="15">
        <f t="shared" si="440"/>
        <v>32375105.232515611</v>
      </c>
      <c r="BO326" s="15">
        <f t="shared" ref="BO326:DZ326" si="441">BO120*(BO94)+BO159</f>
        <v>12402765.684599061</v>
      </c>
      <c r="BP326" s="15">
        <f t="shared" si="441"/>
        <v>3089557.6448533796</v>
      </c>
      <c r="BQ326" s="15">
        <f t="shared" si="441"/>
        <v>59263219.560271569</v>
      </c>
      <c r="BR326" s="15">
        <f t="shared" si="441"/>
        <v>42626177.039964594</v>
      </c>
      <c r="BS326" s="15">
        <f t="shared" si="441"/>
        <v>12374836.509271899</v>
      </c>
      <c r="BT326" s="15">
        <f t="shared" si="441"/>
        <v>4882732.3749708803</v>
      </c>
      <c r="BU326" s="15">
        <f t="shared" si="441"/>
        <v>4803987.2595629152</v>
      </c>
      <c r="BV326" s="15">
        <f t="shared" si="441"/>
        <v>12203112.734496512</v>
      </c>
      <c r="BW326" s="15">
        <f t="shared" si="441"/>
        <v>18556021.184164055</v>
      </c>
      <c r="BX326" s="15">
        <f t="shared" si="441"/>
        <v>1663230.8758474202</v>
      </c>
      <c r="BY326" s="15">
        <f>BY325*BY94</f>
        <v>5360285.6450000005</v>
      </c>
      <c r="BZ326" s="15">
        <f t="shared" si="441"/>
        <v>2940847.3204575079</v>
      </c>
      <c r="CA326" s="15">
        <f t="shared" si="441"/>
        <v>2733851.1821759962</v>
      </c>
      <c r="CB326" s="15">
        <f t="shared" si="441"/>
        <v>737487989.10190701</v>
      </c>
      <c r="CC326" s="15">
        <f t="shared" si="441"/>
        <v>2614874.6178331845</v>
      </c>
      <c r="CD326" s="15">
        <f t="shared" si="441"/>
        <v>1011744.9519196202</v>
      </c>
      <c r="CE326" s="15">
        <f t="shared" si="441"/>
        <v>2439001.81075022</v>
      </c>
      <c r="CF326" s="15">
        <f t="shared" si="441"/>
        <v>1909917.4237164801</v>
      </c>
      <c r="CG326" s="15">
        <f t="shared" si="441"/>
        <v>2958264.1180228</v>
      </c>
      <c r="CH326" s="15">
        <f t="shared" si="441"/>
        <v>1952301.38106709</v>
      </c>
      <c r="CI326" s="15">
        <f t="shared" si="441"/>
        <v>6898998.9485328104</v>
      </c>
      <c r="CJ326" s="15">
        <f t="shared" si="441"/>
        <v>9825250.0150319003</v>
      </c>
      <c r="CK326" s="15">
        <f t="shared" si="441"/>
        <v>46090428.710672989</v>
      </c>
      <c r="CL326" s="15">
        <f t="shared" si="441"/>
        <v>13193842.677572716</v>
      </c>
      <c r="CM326" s="15">
        <f t="shared" si="441"/>
        <v>8409625.6613933798</v>
      </c>
      <c r="CN326" s="15">
        <f t="shared" si="441"/>
        <v>270365454.00504541</v>
      </c>
      <c r="CO326" s="15">
        <f t="shared" si="441"/>
        <v>134264003.165503</v>
      </c>
      <c r="CP326" s="15">
        <f t="shared" si="441"/>
        <v>10481844.012255266</v>
      </c>
      <c r="CQ326" s="15">
        <f t="shared" si="441"/>
        <v>9790132.8813027572</v>
      </c>
      <c r="CR326" s="15">
        <f t="shared" si="441"/>
        <v>2858258.6595585602</v>
      </c>
      <c r="CS326" s="15">
        <f t="shared" si="441"/>
        <v>4074598.70952</v>
      </c>
      <c r="CT326" s="15">
        <f t="shared" si="441"/>
        <v>1983334.6030184343</v>
      </c>
      <c r="CU326" s="15">
        <f t="shared" si="441"/>
        <v>806664.44817902206</v>
      </c>
      <c r="CV326" s="15">
        <f t="shared" si="441"/>
        <v>878328.6556709999</v>
      </c>
      <c r="CW326" s="15">
        <f t="shared" si="441"/>
        <v>2891553.8223686549</v>
      </c>
      <c r="CX326" s="15">
        <f t="shared" si="441"/>
        <v>5004477.4567870842</v>
      </c>
      <c r="CY326" s="15">
        <f t="shared" si="441"/>
        <v>928452.38474699995</v>
      </c>
      <c r="CZ326" s="15">
        <f t="shared" si="441"/>
        <v>19244870.131573774</v>
      </c>
      <c r="DA326" s="15">
        <f t="shared" si="441"/>
        <v>2865563.0213401997</v>
      </c>
      <c r="DB326" s="15">
        <f t="shared" si="441"/>
        <v>3684096.5061132936</v>
      </c>
      <c r="DC326" s="15">
        <f t="shared" si="441"/>
        <v>2465343.78049652</v>
      </c>
      <c r="DD326" s="15">
        <f t="shared" si="441"/>
        <v>2567435.250868421</v>
      </c>
      <c r="DE326" s="15">
        <f t="shared" si="441"/>
        <v>4442521.0511575006</v>
      </c>
      <c r="DF326" s="15">
        <f t="shared" si="441"/>
        <v>188423230.6480712</v>
      </c>
      <c r="DG326" s="15">
        <f t="shared" si="441"/>
        <v>1665665.0595390499</v>
      </c>
      <c r="DH326" s="15">
        <f t="shared" si="441"/>
        <v>18361419.170939341</v>
      </c>
      <c r="DI326" s="15">
        <f t="shared" si="441"/>
        <v>24465424.873097003</v>
      </c>
      <c r="DJ326" s="15">
        <f t="shared" si="441"/>
        <v>6727278.7514562886</v>
      </c>
      <c r="DK326" s="15">
        <f>DK325*DK94</f>
        <v>4903210.8000000007</v>
      </c>
      <c r="DL326" s="15">
        <f t="shared" si="441"/>
        <v>54064565.459599823</v>
      </c>
      <c r="DM326" s="15">
        <f t="shared" si="441"/>
        <v>3730661.3284380157</v>
      </c>
      <c r="DN326" s="15">
        <f t="shared" si="441"/>
        <v>13883442.535673555</v>
      </c>
      <c r="DO326" s="15">
        <f t="shared" si="441"/>
        <v>30608722.976252116</v>
      </c>
      <c r="DP326" s="15">
        <f t="shared" si="441"/>
        <v>3014821.4070355743</v>
      </c>
      <c r="DQ326" s="15">
        <f t="shared" si="441"/>
        <v>6713842.0680012796</v>
      </c>
      <c r="DR326" s="15">
        <f t="shared" si="441"/>
        <v>14262701.426484499</v>
      </c>
      <c r="DS326" s="15">
        <f t="shared" si="441"/>
        <v>8080316.7424470652</v>
      </c>
      <c r="DT326" s="15">
        <f t="shared" si="441"/>
        <v>2696104.8795227897</v>
      </c>
      <c r="DU326" s="15">
        <f t="shared" si="441"/>
        <v>4239676.2439657804</v>
      </c>
      <c r="DV326" s="15">
        <f t="shared" si="441"/>
        <v>3062046.9961103499</v>
      </c>
      <c r="DW326" s="15">
        <f t="shared" si="441"/>
        <v>4020945.3332328447</v>
      </c>
      <c r="DX326" s="15">
        <f t="shared" si="441"/>
        <v>2940488.9770568982</v>
      </c>
      <c r="DY326" s="15">
        <f t="shared" si="441"/>
        <v>4236390.7663340122</v>
      </c>
      <c r="DZ326" s="15">
        <f t="shared" si="441"/>
        <v>8735196.7541340198</v>
      </c>
      <c r="EA326" s="15">
        <f t="shared" ref="EA326:FY326" si="442">EA120*(EA94)+EA159</f>
        <v>6628629.2749902578</v>
      </c>
      <c r="EB326" s="15">
        <f t="shared" si="442"/>
        <v>5967801.2555799456</v>
      </c>
      <c r="EC326" s="15">
        <f t="shared" si="442"/>
        <v>3602647.3421406951</v>
      </c>
      <c r="ED326" s="15">
        <f t="shared" si="442"/>
        <v>19876619.496224411</v>
      </c>
      <c r="EE326" s="15">
        <f t="shared" si="442"/>
        <v>2803543.8791931467</v>
      </c>
      <c r="EF326" s="15">
        <f t="shared" si="442"/>
        <v>14211616.71856878</v>
      </c>
      <c r="EG326" s="15">
        <f t="shared" si="442"/>
        <v>3361763.9617954008</v>
      </c>
      <c r="EH326" s="15">
        <f t="shared" si="442"/>
        <v>3043659.8949959935</v>
      </c>
      <c r="EI326" s="15">
        <f t="shared" si="442"/>
        <v>153699370.31036472</v>
      </c>
      <c r="EJ326" s="15">
        <f t="shared" si="442"/>
        <v>86314851.245664358</v>
      </c>
      <c r="EK326" s="15">
        <f t="shared" si="442"/>
        <v>6792610.6271452969</v>
      </c>
      <c r="EL326" s="15">
        <f t="shared" si="442"/>
        <v>4717164.140844956</v>
      </c>
      <c r="EM326" s="15">
        <f t="shared" si="442"/>
        <v>4590756.5548455464</v>
      </c>
      <c r="EN326" s="15">
        <f t="shared" si="442"/>
        <v>9609869.9796996694</v>
      </c>
      <c r="EO326" s="15">
        <f t="shared" si="442"/>
        <v>4138800.5294620125</v>
      </c>
      <c r="EP326" s="15">
        <f t="shared" si="442"/>
        <v>4607779.3847695766</v>
      </c>
      <c r="EQ326" s="15">
        <f t="shared" si="442"/>
        <v>25434227.829230119</v>
      </c>
      <c r="ER326" s="15">
        <f t="shared" si="442"/>
        <v>4092347.4641901911</v>
      </c>
      <c r="ES326" s="15">
        <f t="shared" si="442"/>
        <v>2458172.996217058</v>
      </c>
      <c r="ET326" s="15">
        <f t="shared" si="442"/>
        <v>3616227.0762593551</v>
      </c>
      <c r="EU326" s="15">
        <f>EU325*EU94</f>
        <v>6648814.2839999991</v>
      </c>
      <c r="EV326" s="15">
        <f t="shared" si="442"/>
        <v>1549585.6466759602</v>
      </c>
      <c r="EW326" s="15">
        <f t="shared" si="442"/>
        <v>11179131.124696739</v>
      </c>
      <c r="EX326" s="15">
        <f t="shared" si="442"/>
        <v>3258522.5630297274</v>
      </c>
      <c r="EY326" s="15">
        <f>EY325*EY94</f>
        <v>2779748.28</v>
      </c>
      <c r="EZ326" s="15">
        <f t="shared" si="442"/>
        <v>2367007.3740416449</v>
      </c>
      <c r="FA326" s="15">
        <f t="shared" si="442"/>
        <v>33254906.084018901</v>
      </c>
      <c r="FB326" s="15">
        <f t="shared" si="442"/>
        <v>4183427.612830508</v>
      </c>
      <c r="FC326" s="15">
        <f t="shared" si="442"/>
        <v>20362896.915922042</v>
      </c>
      <c r="FD326" s="15">
        <f t="shared" si="442"/>
        <v>4271105.3450816004</v>
      </c>
      <c r="FE326" s="15">
        <f t="shared" si="442"/>
        <v>1872750.6000457301</v>
      </c>
      <c r="FF326" s="15">
        <f t="shared" si="442"/>
        <v>3162262.3631957439</v>
      </c>
      <c r="FG326" s="15">
        <f t="shared" si="442"/>
        <v>2184786.1754521597</v>
      </c>
      <c r="FH326" s="15">
        <f t="shared" si="442"/>
        <v>1699868.5545981987</v>
      </c>
      <c r="FI326" s="15">
        <f t="shared" si="442"/>
        <v>17333518.238073155</v>
      </c>
      <c r="FJ326" s="15">
        <f t="shared" si="442"/>
        <v>17679631.781764202</v>
      </c>
      <c r="FK326" s="15">
        <f t="shared" si="442"/>
        <v>22533776.579526152</v>
      </c>
      <c r="FL326" s="15">
        <f t="shared" si="442"/>
        <v>59632812.209710866</v>
      </c>
      <c r="FM326" s="15">
        <f t="shared" si="442"/>
        <v>33130078.611711532</v>
      </c>
      <c r="FN326" s="15">
        <f t="shared" si="442"/>
        <v>200136579.24522766</v>
      </c>
      <c r="FO326" s="15">
        <f t="shared" si="442"/>
        <v>10695856.14862668</v>
      </c>
      <c r="FP326" s="15">
        <f t="shared" si="442"/>
        <v>21491659.792758856</v>
      </c>
      <c r="FQ326" s="15">
        <f t="shared" si="442"/>
        <v>9036714.3856818751</v>
      </c>
      <c r="FR326" s="15">
        <f t="shared" si="442"/>
        <v>2729145.2751158401</v>
      </c>
      <c r="FS326" s="15">
        <f t="shared" si="442"/>
        <v>3029374.3555156002</v>
      </c>
      <c r="FT326" s="15">
        <f t="shared" si="442"/>
        <v>1441530.550021738</v>
      </c>
      <c r="FU326" s="15">
        <f t="shared" si="442"/>
        <v>8662097.9370012805</v>
      </c>
      <c r="FV326" s="15">
        <f t="shared" si="442"/>
        <v>7070633.6693928307</v>
      </c>
      <c r="FW326" s="15">
        <f t="shared" si="442"/>
        <v>2959326.845380275</v>
      </c>
      <c r="FX326" s="15">
        <f t="shared" si="442"/>
        <v>1216684.9385824641</v>
      </c>
      <c r="FY326" s="15">
        <f t="shared" si="442"/>
        <v>0</v>
      </c>
      <c r="FZ326" s="55">
        <f>SUM(C326:FY326)</f>
        <v>7993886767.1588011</v>
      </c>
      <c r="GA326" s="129">
        <f>ROUND(GA325*0.95,2)</f>
        <v>8673.7900000000009</v>
      </c>
      <c r="GB326" s="129"/>
      <c r="GC326" s="9"/>
      <c r="GD326" s="9"/>
      <c r="GE326" s="9"/>
    </row>
    <row r="328" spans="1:187" x14ac:dyDescent="0.2">
      <c r="A328" s="8" t="s">
        <v>886</v>
      </c>
      <c r="B328" s="13" t="s">
        <v>887</v>
      </c>
      <c r="C328" s="231">
        <f>C314*1000</f>
        <v>26.08</v>
      </c>
      <c r="D328" s="231">
        <f t="shared" ref="D328:BO329" si="443">D314*1000</f>
        <v>27</v>
      </c>
      <c r="E328" s="231">
        <f t="shared" si="443"/>
        <v>24.687999999999999</v>
      </c>
      <c r="F328" s="231">
        <f t="shared" si="443"/>
        <v>26.262</v>
      </c>
      <c r="G328" s="231">
        <f t="shared" si="443"/>
        <v>22.285</v>
      </c>
      <c r="H328" s="231">
        <f t="shared" si="443"/>
        <v>27</v>
      </c>
      <c r="I328" s="231">
        <f t="shared" si="443"/>
        <v>27</v>
      </c>
      <c r="J328" s="231">
        <f t="shared" si="443"/>
        <v>27</v>
      </c>
      <c r="K328" s="231">
        <f t="shared" si="443"/>
        <v>27</v>
      </c>
      <c r="L328" s="231">
        <f t="shared" si="443"/>
        <v>21.895</v>
      </c>
      <c r="M328" s="231">
        <f t="shared" si="443"/>
        <v>20.946999999999999</v>
      </c>
      <c r="N328" s="231">
        <f t="shared" si="443"/>
        <v>18.756</v>
      </c>
      <c r="O328" s="231">
        <f t="shared" si="443"/>
        <v>25.353000000000002</v>
      </c>
      <c r="P328" s="231">
        <f t="shared" si="443"/>
        <v>27</v>
      </c>
      <c r="Q328" s="231">
        <f t="shared" si="443"/>
        <v>26.01</v>
      </c>
      <c r="R328" s="231">
        <f t="shared" si="443"/>
        <v>23.908999999999999</v>
      </c>
      <c r="S328" s="231">
        <f t="shared" si="443"/>
        <v>21.013999999999999</v>
      </c>
      <c r="T328" s="231">
        <f t="shared" si="443"/>
        <v>19.300999999999998</v>
      </c>
      <c r="U328" s="231">
        <f t="shared" si="443"/>
        <v>18.800999999999998</v>
      </c>
      <c r="V328" s="231">
        <f t="shared" si="443"/>
        <v>27</v>
      </c>
      <c r="W328" s="231">
        <f t="shared" si="443"/>
        <v>27</v>
      </c>
      <c r="X328" s="231">
        <f t="shared" si="443"/>
        <v>10.756</v>
      </c>
      <c r="Y328" s="231">
        <f t="shared" si="443"/>
        <v>19.498000000000001</v>
      </c>
      <c r="Z328" s="231">
        <f t="shared" si="443"/>
        <v>18.914999999999999</v>
      </c>
      <c r="AA328" s="231">
        <f t="shared" si="443"/>
        <v>24.995000000000001</v>
      </c>
      <c r="AB328" s="231">
        <f t="shared" si="443"/>
        <v>25.023</v>
      </c>
      <c r="AC328" s="231">
        <f t="shared" si="443"/>
        <v>15.981999999999999</v>
      </c>
      <c r="AD328" s="231">
        <f t="shared" si="443"/>
        <v>14.693</v>
      </c>
      <c r="AE328" s="231">
        <f t="shared" si="443"/>
        <v>7.8140000000000001</v>
      </c>
      <c r="AF328" s="231">
        <f t="shared" si="443"/>
        <v>6.6740000000000004</v>
      </c>
      <c r="AG328" s="231">
        <f t="shared" si="443"/>
        <v>12.481</v>
      </c>
      <c r="AH328" s="231">
        <f t="shared" si="443"/>
        <v>17.123000000000001</v>
      </c>
      <c r="AI328" s="231">
        <f t="shared" si="443"/>
        <v>27</v>
      </c>
      <c r="AJ328" s="231">
        <f t="shared" si="443"/>
        <v>18.788</v>
      </c>
      <c r="AK328" s="231">
        <f t="shared" si="443"/>
        <v>16.28</v>
      </c>
      <c r="AL328" s="231">
        <f t="shared" si="443"/>
        <v>27</v>
      </c>
      <c r="AM328" s="231">
        <f t="shared" si="443"/>
        <v>16.449000000000002</v>
      </c>
      <c r="AN328" s="231">
        <f t="shared" si="443"/>
        <v>22.902999999999999</v>
      </c>
      <c r="AO328" s="231">
        <f t="shared" si="443"/>
        <v>22.655999999999999</v>
      </c>
      <c r="AP328" s="231">
        <f t="shared" si="443"/>
        <v>25.541</v>
      </c>
      <c r="AQ328" s="231">
        <f t="shared" si="443"/>
        <v>15.558999999999999</v>
      </c>
      <c r="AR328" s="231">
        <f t="shared" si="443"/>
        <v>25.44</v>
      </c>
      <c r="AS328" s="231">
        <f t="shared" si="443"/>
        <v>11.618</v>
      </c>
      <c r="AT328" s="231">
        <f t="shared" si="443"/>
        <v>26.713999999999999</v>
      </c>
      <c r="AU328" s="231">
        <f t="shared" si="443"/>
        <v>19.187999999999999</v>
      </c>
      <c r="AV328" s="231">
        <f t="shared" si="443"/>
        <v>25.359000000000002</v>
      </c>
      <c r="AW328" s="231">
        <f t="shared" si="443"/>
        <v>20.596</v>
      </c>
      <c r="AX328" s="231">
        <f t="shared" si="443"/>
        <v>16.797999999999998</v>
      </c>
      <c r="AY328" s="231">
        <f t="shared" si="443"/>
        <v>27</v>
      </c>
      <c r="AZ328" s="231">
        <f t="shared" si="443"/>
        <v>15.719999999999997</v>
      </c>
      <c r="BA328" s="231">
        <f t="shared" si="443"/>
        <v>21.893999999999998</v>
      </c>
      <c r="BB328" s="231">
        <f t="shared" si="443"/>
        <v>19.684000000000001</v>
      </c>
      <c r="BC328" s="231">
        <f t="shared" si="443"/>
        <v>20.714999999999996</v>
      </c>
      <c r="BD328" s="231">
        <f t="shared" si="443"/>
        <v>27</v>
      </c>
      <c r="BE328" s="231">
        <f t="shared" si="443"/>
        <v>22.815999999999999</v>
      </c>
      <c r="BF328" s="231">
        <f t="shared" si="443"/>
        <v>26.952000000000002</v>
      </c>
      <c r="BG328" s="231">
        <f t="shared" si="443"/>
        <v>27</v>
      </c>
      <c r="BH328" s="231">
        <f t="shared" si="443"/>
        <v>21.419</v>
      </c>
      <c r="BI328" s="231">
        <f t="shared" si="443"/>
        <v>8.4329999999999998</v>
      </c>
      <c r="BJ328" s="231">
        <f t="shared" si="443"/>
        <v>23.164000000000001</v>
      </c>
      <c r="BK328" s="231">
        <f t="shared" si="443"/>
        <v>24.459</v>
      </c>
      <c r="BL328" s="231">
        <f t="shared" si="443"/>
        <v>27</v>
      </c>
      <c r="BM328" s="231">
        <f t="shared" si="443"/>
        <v>20.834</v>
      </c>
      <c r="BN328" s="231">
        <f t="shared" si="443"/>
        <v>27</v>
      </c>
      <c r="BO328" s="231">
        <f t="shared" si="443"/>
        <v>15.202999999999999</v>
      </c>
      <c r="BP328" s="231">
        <f t="shared" ref="BP328:EA330" si="444">BP314*1000</f>
        <v>21.702000000000002</v>
      </c>
      <c r="BQ328" s="231">
        <f t="shared" si="444"/>
        <v>21.759</v>
      </c>
      <c r="BR328" s="231">
        <f t="shared" si="444"/>
        <v>4.7</v>
      </c>
      <c r="BS328" s="231">
        <f t="shared" si="444"/>
        <v>2.2309999999999999</v>
      </c>
      <c r="BT328" s="231">
        <f t="shared" si="444"/>
        <v>4.0750000000000002</v>
      </c>
      <c r="BU328" s="231">
        <f t="shared" si="444"/>
        <v>13.811</v>
      </c>
      <c r="BV328" s="231">
        <f t="shared" si="444"/>
        <v>11.775</v>
      </c>
      <c r="BW328" s="231">
        <f t="shared" si="444"/>
        <v>15.5</v>
      </c>
      <c r="BX328" s="231">
        <f t="shared" si="444"/>
        <v>16.599</v>
      </c>
      <c r="BY328" s="231">
        <f t="shared" si="444"/>
        <v>23.780999999999999</v>
      </c>
      <c r="BZ328" s="231">
        <f t="shared" si="444"/>
        <v>26.312000000000001</v>
      </c>
      <c r="CA328" s="231">
        <f t="shared" si="444"/>
        <v>23.041</v>
      </c>
      <c r="CB328" s="231">
        <f t="shared" si="444"/>
        <v>26.251999999999999</v>
      </c>
      <c r="CC328" s="231">
        <f t="shared" si="444"/>
        <v>22.199000000000002</v>
      </c>
      <c r="CD328" s="231">
        <f t="shared" si="444"/>
        <v>19.52</v>
      </c>
      <c r="CE328" s="231">
        <f t="shared" si="444"/>
        <v>27</v>
      </c>
      <c r="CF328" s="231">
        <f t="shared" si="444"/>
        <v>22.463000000000001</v>
      </c>
      <c r="CG328" s="231">
        <f t="shared" si="444"/>
        <v>27</v>
      </c>
      <c r="CH328" s="231">
        <f t="shared" si="444"/>
        <v>22.187999999999999</v>
      </c>
      <c r="CI328" s="231">
        <f t="shared" si="444"/>
        <v>24.18</v>
      </c>
      <c r="CJ328" s="231">
        <f t="shared" si="444"/>
        <v>23.469000000000001</v>
      </c>
      <c r="CK328" s="231">
        <f t="shared" si="444"/>
        <v>6.601</v>
      </c>
      <c r="CL328" s="231">
        <f t="shared" si="444"/>
        <v>8.2289999999999992</v>
      </c>
      <c r="CM328" s="231">
        <f t="shared" si="444"/>
        <v>2.274</v>
      </c>
      <c r="CN328" s="231">
        <f t="shared" si="444"/>
        <v>27</v>
      </c>
      <c r="CO328" s="231">
        <f t="shared" si="444"/>
        <v>22.36</v>
      </c>
      <c r="CP328" s="231">
        <f t="shared" si="444"/>
        <v>20.548999999999999</v>
      </c>
      <c r="CQ328" s="231">
        <f t="shared" si="444"/>
        <v>12.427</v>
      </c>
      <c r="CR328" s="231">
        <f t="shared" si="444"/>
        <v>1.68</v>
      </c>
      <c r="CS328" s="231">
        <f t="shared" si="444"/>
        <v>22.658000000000001</v>
      </c>
      <c r="CT328" s="231">
        <f t="shared" si="444"/>
        <v>8.52</v>
      </c>
      <c r="CU328" s="231">
        <f t="shared" si="444"/>
        <v>19.616</v>
      </c>
      <c r="CV328" s="231">
        <f t="shared" si="444"/>
        <v>10.978999999999999</v>
      </c>
      <c r="CW328" s="231">
        <f t="shared" si="444"/>
        <v>17.087</v>
      </c>
      <c r="CX328" s="231">
        <f t="shared" si="444"/>
        <v>21.824000000000002</v>
      </c>
      <c r="CY328" s="231">
        <f t="shared" si="444"/>
        <v>27</v>
      </c>
      <c r="CZ328" s="231">
        <f t="shared" si="444"/>
        <v>26.651</v>
      </c>
      <c r="DA328" s="231">
        <f t="shared" si="444"/>
        <v>27</v>
      </c>
      <c r="DB328" s="231">
        <f t="shared" si="444"/>
        <v>27</v>
      </c>
      <c r="DC328" s="231">
        <f t="shared" si="444"/>
        <v>17.417999999999999</v>
      </c>
      <c r="DD328" s="231">
        <f t="shared" si="444"/>
        <v>3.43</v>
      </c>
      <c r="DE328" s="231">
        <f t="shared" si="444"/>
        <v>11.45</v>
      </c>
      <c r="DF328" s="231">
        <f t="shared" si="444"/>
        <v>24.213999999999999</v>
      </c>
      <c r="DG328" s="231">
        <f t="shared" si="444"/>
        <v>20.452999999999999</v>
      </c>
      <c r="DH328" s="231">
        <f t="shared" si="444"/>
        <v>20.515999999999998</v>
      </c>
      <c r="DI328" s="231">
        <f t="shared" si="444"/>
        <v>18.844999999999999</v>
      </c>
      <c r="DJ328" s="231">
        <f t="shared" si="444"/>
        <v>20.882999999999999</v>
      </c>
      <c r="DK328" s="231">
        <f t="shared" si="444"/>
        <v>15.657999999999998</v>
      </c>
      <c r="DL328" s="231">
        <f t="shared" si="444"/>
        <v>21.966999999999999</v>
      </c>
      <c r="DM328" s="231">
        <f t="shared" si="444"/>
        <v>19.899000000000001</v>
      </c>
      <c r="DN328" s="231">
        <f t="shared" si="444"/>
        <v>27</v>
      </c>
      <c r="DO328" s="231">
        <f t="shared" si="444"/>
        <v>27</v>
      </c>
      <c r="DP328" s="231">
        <f t="shared" si="444"/>
        <v>27</v>
      </c>
      <c r="DQ328" s="231">
        <f t="shared" si="444"/>
        <v>24.545000000000002</v>
      </c>
      <c r="DR328" s="231">
        <f t="shared" si="444"/>
        <v>24.417000000000002</v>
      </c>
      <c r="DS328" s="231">
        <f t="shared" si="444"/>
        <v>25.923999999999999</v>
      </c>
      <c r="DT328" s="231">
        <f t="shared" si="444"/>
        <v>21.728999999999999</v>
      </c>
      <c r="DU328" s="231">
        <f t="shared" si="444"/>
        <v>27</v>
      </c>
      <c r="DV328" s="231">
        <f t="shared" si="444"/>
        <v>27</v>
      </c>
      <c r="DW328" s="231">
        <f t="shared" si="444"/>
        <v>21.997</v>
      </c>
      <c r="DX328" s="231">
        <f t="shared" si="444"/>
        <v>18.931000000000001</v>
      </c>
      <c r="DY328" s="231">
        <f t="shared" si="444"/>
        <v>12.928000000000001</v>
      </c>
      <c r="DZ328" s="231">
        <f t="shared" si="444"/>
        <v>17.661999999999999</v>
      </c>
      <c r="EA328" s="231">
        <f t="shared" si="444"/>
        <v>12.173</v>
      </c>
      <c r="EB328" s="231">
        <f t="shared" ref="EB328:FX330" si="445">EB314*1000</f>
        <v>27</v>
      </c>
      <c r="EC328" s="231">
        <f t="shared" si="445"/>
        <v>26.620999999999999</v>
      </c>
      <c r="ED328" s="231">
        <f t="shared" si="445"/>
        <v>4.4119999999999999</v>
      </c>
      <c r="EE328" s="231">
        <f t="shared" si="445"/>
        <v>27</v>
      </c>
      <c r="EF328" s="231">
        <f t="shared" si="445"/>
        <v>19.594999999999999</v>
      </c>
      <c r="EG328" s="231">
        <f t="shared" si="445"/>
        <v>26.536000000000001</v>
      </c>
      <c r="EH328" s="231">
        <f t="shared" si="445"/>
        <v>25.053000000000001</v>
      </c>
      <c r="EI328" s="231">
        <f t="shared" si="445"/>
        <v>27</v>
      </c>
      <c r="EJ328" s="231">
        <f t="shared" si="445"/>
        <v>27</v>
      </c>
      <c r="EK328" s="231">
        <f t="shared" si="445"/>
        <v>5.7670000000000003</v>
      </c>
      <c r="EL328" s="231">
        <f t="shared" si="445"/>
        <v>2.1160000000000001</v>
      </c>
      <c r="EM328" s="231">
        <f t="shared" si="445"/>
        <v>16.308</v>
      </c>
      <c r="EN328" s="231">
        <f t="shared" si="445"/>
        <v>27</v>
      </c>
      <c r="EO328" s="231">
        <f t="shared" si="445"/>
        <v>27</v>
      </c>
      <c r="EP328" s="231">
        <f t="shared" si="445"/>
        <v>20.585999999999999</v>
      </c>
      <c r="EQ328" s="231">
        <f t="shared" si="445"/>
        <v>9.3989999999999991</v>
      </c>
      <c r="ER328" s="231">
        <f t="shared" si="445"/>
        <v>21.283000000000001</v>
      </c>
      <c r="ES328" s="231">
        <f t="shared" si="445"/>
        <v>23.558</v>
      </c>
      <c r="ET328" s="231">
        <f t="shared" si="445"/>
        <v>27</v>
      </c>
      <c r="EU328" s="231">
        <f t="shared" si="445"/>
        <v>27</v>
      </c>
      <c r="EV328" s="231">
        <f t="shared" si="445"/>
        <v>10.965</v>
      </c>
      <c r="EW328" s="231">
        <f t="shared" si="445"/>
        <v>6.0529999999999999</v>
      </c>
      <c r="EX328" s="231">
        <f t="shared" si="445"/>
        <v>3.91</v>
      </c>
      <c r="EY328" s="231">
        <f t="shared" si="445"/>
        <v>27</v>
      </c>
      <c r="EZ328" s="231">
        <f t="shared" si="445"/>
        <v>22.942</v>
      </c>
      <c r="FA328" s="231">
        <f t="shared" si="445"/>
        <v>10.666</v>
      </c>
      <c r="FB328" s="231">
        <f t="shared" si="445"/>
        <v>9.2539999999999996</v>
      </c>
      <c r="FC328" s="231">
        <f t="shared" si="445"/>
        <v>22.55</v>
      </c>
      <c r="FD328" s="231">
        <f t="shared" si="445"/>
        <v>24.437999999999999</v>
      </c>
      <c r="FE328" s="231">
        <f t="shared" si="445"/>
        <v>14.180999999999999</v>
      </c>
      <c r="FF328" s="231">
        <f t="shared" si="445"/>
        <v>27</v>
      </c>
      <c r="FG328" s="231">
        <f t="shared" si="445"/>
        <v>27</v>
      </c>
      <c r="FH328" s="231">
        <f t="shared" si="445"/>
        <v>19.771999999999998</v>
      </c>
      <c r="FI328" s="231">
        <f t="shared" si="445"/>
        <v>6.2</v>
      </c>
      <c r="FJ328" s="231">
        <f t="shared" si="445"/>
        <v>19.437999999999999</v>
      </c>
      <c r="FK328" s="231">
        <f t="shared" si="445"/>
        <v>10.845000000000001</v>
      </c>
      <c r="FL328" s="231">
        <f t="shared" si="445"/>
        <v>27</v>
      </c>
      <c r="FM328" s="231">
        <f t="shared" si="445"/>
        <v>18.414000000000001</v>
      </c>
      <c r="FN328" s="231">
        <f t="shared" si="445"/>
        <v>27</v>
      </c>
      <c r="FO328" s="231">
        <f t="shared" si="445"/>
        <v>4.1139999999999999</v>
      </c>
      <c r="FP328" s="231">
        <f t="shared" si="445"/>
        <v>12.143000000000001</v>
      </c>
      <c r="FQ328" s="231">
        <f t="shared" si="445"/>
        <v>16.88</v>
      </c>
      <c r="FR328" s="231">
        <f t="shared" si="445"/>
        <v>11.565</v>
      </c>
      <c r="FS328" s="231">
        <f t="shared" si="445"/>
        <v>4.9269999999999996</v>
      </c>
      <c r="FT328" s="231">
        <f t="shared" si="445"/>
        <v>2.4670000000000001</v>
      </c>
      <c r="FU328" s="231">
        <f t="shared" si="445"/>
        <v>18.344999999999999</v>
      </c>
      <c r="FV328" s="231">
        <f t="shared" si="445"/>
        <v>15.032</v>
      </c>
      <c r="FW328" s="231">
        <f t="shared" si="445"/>
        <v>21.498000000000001</v>
      </c>
      <c r="FX328" s="231">
        <f t="shared" si="445"/>
        <v>19.675000000000001</v>
      </c>
    </row>
    <row r="329" spans="1:187" x14ac:dyDescent="0.2">
      <c r="A329" s="8" t="s">
        <v>888</v>
      </c>
      <c r="B329" s="13" t="s">
        <v>889</v>
      </c>
      <c r="C329" s="231">
        <f t="shared" ref="C329:R330" si="446">C315*1000</f>
        <v>0</v>
      </c>
      <c r="D329" s="231">
        <f t="shared" si="446"/>
        <v>0</v>
      </c>
      <c r="E329" s="231">
        <f t="shared" si="446"/>
        <v>0</v>
      </c>
      <c r="F329" s="231">
        <f t="shared" si="446"/>
        <v>0</v>
      </c>
      <c r="G329" s="231">
        <f t="shared" si="446"/>
        <v>0</v>
      </c>
      <c r="H329" s="231">
        <f t="shared" si="446"/>
        <v>0</v>
      </c>
      <c r="I329" s="231">
        <f t="shared" si="446"/>
        <v>0</v>
      </c>
      <c r="J329" s="231">
        <f t="shared" si="446"/>
        <v>0</v>
      </c>
      <c r="K329" s="231">
        <f t="shared" si="446"/>
        <v>0</v>
      </c>
      <c r="L329" s="231">
        <f t="shared" si="446"/>
        <v>0</v>
      </c>
      <c r="M329" s="231">
        <f t="shared" si="446"/>
        <v>0</v>
      </c>
      <c r="N329" s="231">
        <f t="shared" si="446"/>
        <v>0</v>
      </c>
      <c r="O329" s="231">
        <f t="shared" si="446"/>
        <v>0</v>
      </c>
      <c r="P329" s="231">
        <f t="shared" si="446"/>
        <v>0</v>
      </c>
      <c r="Q329" s="231">
        <f t="shared" si="446"/>
        <v>0</v>
      </c>
      <c r="R329" s="231">
        <f t="shared" si="446"/>
        <v>0</v>
      </c>
      <c r="S329" s="231">
        <f t="shared" si="443"/>
        <v>0</v>
      </c>
      <c r="T329" s="231">
        <f t="shared" si="443"/>
        <v>0</v>
      </c>
      <c r="U329" s="231">
        <f t="shared" si="443"/>
        <v>0</v>
      </c>
      <c r="V329" s="231">
        <f t="shared" si="443"/>
        <v>0</v>
      </c>
      <c r="W329" s="231">
        <f t="shared" si="443"/>
        <v>0</v>
      </c>
      <c r="X329" s="231">
        <f t="shared" si="443"/>
        <v>0</v>
      </c>
      <c r="Y329" s="231">
        <f t="shared" si="443"/>
        <v>0</v>
      </c>
      <c r="Z329" s="231">
        <f t="shared" si="443"/>
        <v>0</v>
      </c>
      <c r="AA329" s="231">
        <f t="shared" si="443"/>
        <v>0</v>
      </c>
      <c r="AB329" s="231">
        <f t="shared" si="443"/>
        <v>0</v>
      </c>
      <c r="AC329" s="231">
        <f t="shared" si="443"/>
        <v>0</v>
      </c>
      <c r="AD329" s="231">
        <f t="shared" si="443"/>
        <v>0</v>
      </c>
      <c r="AE329" s="231">
        <f t="shared" si="443"/>
        <v>0</v>
      </c>
      <c r="AF329" s="231">
        <f t="shared" si="443"/>
        <v>0</v>
      </c>
      <c r="AG329" s="231">
        <f t="shared" si="443"/>
        <v>0</v>
      </c>
      <c r="AH329" s="231">
        <f t="shared" si="443"/>
        <v>0</v>
      </c>
      <c r="AI329" s="231">
        <f t="shared" si="443"/>
        <v>0</v>
      </c>
      <c r="AJ329" s="231">
        <f t="shared" si="443"/>
        <v>0</v>
      </c>
      <c r="AK329" s="231">
        <f t="shared" si="443"/>
        <v>0</v>
      </c>
      <c r="AL329" s="231">
        <f t="shared" si="443"/>
        <v>0</v>
      </c>
      <c r="AM329" s="231">
        <f t="shared" si="443"/>
        <v>0</v>
      </c>
      <c r="AN329" s="231">
        <f t="shared" si="443"/>
        <v>0</v>
      </c>
      <c r="AO329" s="231">
        <f t="shared" si="443"/>
        <v>0</v>
      </c>
      <c r="AP329" s="231">
        <f t="shared" si="443"/>
        <v>0</v>
      </c>
      <c r="AQ329" s="231">
        <f t="shared" si="443"/>
        <v>0</v>
      </c>
      <c r="AR329" s="231">
        <f t="shared" si="443"/>
        <v>0</v>
      </c>
      <c r="AS329" s="231">
        <f t="shared" si="443"/>
        <v>0</v>
      </c>
      <c r="AT329" s="231">
        <f t="shared" si="443"/>
        <v>0</v>
      </c>
      <c r="AU329" s="231">
        <f t="shared" si="443"/>
        <v>0</v>
      </c>
      <c r="AV329" s="231">
        <f t="shared" si="443"/>
        <v>0</v>
      </c>
      <c r="AW329" s="231">
        <f t="shared" si="443"/>
        <v>0</v>
      </c>
      <c r="AX329" s="231">
        <f t="shared" si="443"/>
        <v>0</v>
      </c>
      <c r="AY329" s="231">
        <f t="shared" si="443"/>
        <v>0</v>
      </c>
      <c r="AZ329" s="231">
        <f t="shared" si="443"/>
        <v>0</v>
      </c>
      <c r="BA329" s="231">
        <f t="shared" si="443"/>
        <v>0</v>
      </c>
      <c r="BB329" s="231">
        <f t="shared" si="443"/>
        <v>0</v>
      </c>
      <c r="BC329" s="231">
        <f t="shared" si="443"/>
        <v>0</v>
      </c>
      <c r="BD329" s="231">
        <f t="shared" si="443"/>
        <v>0</v>
      </c>
      <c r="BE329" s="231">
        <f t="shared" si="443"/>
        <v>0</v>
      </c>
      <c r="BF329" s="231">
        <f t="shared" si="443"/>
        <v>0</v>
      </c>
      <c r="BG329" s="231">
        <f t="shared" si="443"/>
        <v>0</v>
      </c>
      <c r="BH329" s="231">
        <f t="shared" si="443"/>
        <v>0</v>
      </c>
      <c r="BI329" s="231">
        <f t="shared" si="443"/>
        <v>0</v>
      </c>
      <c r="BJ329" s="231">
        <f t="shared" si="443"/>
        <v>0</v>
      </c>
      <c r="BK329" s="231">
        <f t="shared" si="443"/>
        <v>0</v>
      </c>
      <c r="BL329" s="231">
        <f t="shared" si="443"/>
        <v>0</v>
      </c>
      <c r="BM329" s="231">
        <f t="shared" si="443"/>
        <v>0</v>
      </c>
      <c r="BN329" s="231">
        <f t="shared" si="443"/>
        <v>0</v>
      </c>
      <c r="BO329" s="231">
        <f t="shared" si="443"/>
        <v>0</v>
      </c>
      <c r="BP329" s="231">
        <f t="shared" si="444"/>
        <v>0</v>
      </c>
      <c r="BQ329" s="231">
        <f t="shared" si="444"/>
        <v>0</v>
      </c>
      <c r="BR329" s="231">
        <f t="shared" si="444"/>
        <v>0</v>
      </c>
      <c r="BS329" s="231">
        <f t="shared" si="444"/>
        <v>0</v>
      </c>
      <c r="BT329" s="231">
        <f t="shared" si="444"/>
        <v>0</v>
      </c>
      <c r="BU329" s="231">
        <f t="shared" si="444"/>
        <v>0</v>
      </c>
      <c r="BV329" s="231">
        <f t="shared" si="444"/>
        <v>0</v>
      </c>
      <c r="BW329" s="231">
        <f t="shared" si="444"/>
        <v>0</v>
      </c>
      <c r="BX329" s="231">
        <f t="shared" si="444"/>
        <v>0</v>
      </c>
      <c r="BY329" s="231">
        <f t="shared" si="444"/>
        <v>0</v>
      </c>
      <c r="BZ329" s="231">
        <f t="shared" si="444"/>
        <v>0</v>
      </c>
      <c r="CA329" s="231">
        <f t="shared" si="444"/>
        <v>0</v>
      </c>
      <c r="CB329" s="231">
        <f t="shared" si="444"/>
        <v>0</v>
      </c>
      <c r="CC329" s="231">
        <f t="shared" si="444"/>
        <v>0</v>
      </c>
      <c r="CD329" s="231">
        <f t="shared" si="444"/>
        <v>0</v>
      </c>
      <c r="CE329" s="231">
        <f t="shared" si="444"/>
        <v>0</v>
      </c>
      <c r="CF329" s="231">
        <f t="shared" si="444"/>
        <v>0</v>
      </c>
      <c r="CG329" s="231">
        <f t="shared" si="444"/>
        <v>0</v>
      </c>
      <c r="CH329" s="231">
        <f t="shared" si="444"/>
        <v>0</v>
      </c>
      <c r="CI329" s="231">
        <f t="shared" si="444"/>
        <v>0</v>
      </c>
      <c r="CJ329" s="231">
        <f t="shared" si="444"/>
        <v>0</v>
      </c>
      <c r="CK329" s="231">
        <f t="shared" si="444"/>
        <v>0</v>
      </c>
      <c r="CL329" s="231">
        <f t="shared" si="444"/>
        <v>0</v>
      </c>
      <c r="CM329" s="231">
        <f t="shared" si="444"/>
        <v>0</v>
      </c>
      <c r="CN329" s="231">
        <f t="shared" si="444"/>
        <v>0</v>
      </c>
      <c r="CO329" s="231">
        <f t="shared" si="444"/>
        <v>0</v>
      </c>
      <c r="CP329" s="231">
        <f t="shared" si="444"/>
        <v>0</v>
      </c>
      <c r="CQ329" s="231">
        <f t="shared" si="444"/>
        <v>0</v>
      </c>
      <c r="CR329" s="231">
        <f t="shared" si="444"/>
        <v>0</v>
      </c>
      <c r="CS329" s="231">
        <f t="shared" si="444"/>
        <v>0</v>
      </c>
      <c r="CT329" s="231">
        <f t="shared" si="444"/>
        <v>0</v>
      </c>
      <c r="CU329" s="231">
        <f t="shared" si="444"/>
        <v>0</v>
      </c>
      <c r="CV329" s="231">
        <f t="shared" si="444"/>
        <v>0</v>
      </c>
      <c r="CW329" s="231">
        <f t="shared" si="444"/>
        <v>0</v>
      </c>
      <c r="CX329" s="231">
        <f t="shared" si="444"/>
        <v>0</v>
      </c>
      <c r="CY329" s="231">
        <f t="shared" si="444"/>
        <v>0</v>
      </c>
      <c r="CZ329" s="231">
        <f t="shared" si="444"/>
        <v>0</v>
      </c>
      <c r="DA329" s="231">
        <f t="shared" si="444"/>
        <v>0</v>
      </c>
      <c r="DB329" s="231">
        <f t="shared" si="444"/>
        <v>0</v>
      </c>
      <c r="DC329" s="231">
        <f t="shared" si="444"/>
        <v>0</v>
      </c>
      <c r="DD329" s="231">
        <f t="shared" si="444"/>
        <v>0</v>
      </c>
      <c r="DE329" s="231">
        <f t="shared" si="444"/>
        <v>0</v>
      </c>
      <c r="DF329" s="231">
        <f t="shared" si="444"/>
        <v>0</v>
      </c>
      <c r="DG329" s="231">
        <f t="shared" si="444"/>
        <v>0</v>
      </c>
      <c r="DH329" s="231">
        <f t="shared" si="444"/>
        <v>0</v>
      </c>
      <c r="DI329" s="231">
        <f t="shared" si="444"/>
        <v>0</v>
      </c>
      <c r="DJ329" s="231">
        <f t="shared" si="444"/>
        <v>0</v>
      </c>
      <c r="DK329" s="231">
        <f t="shared" si="444"/>
        <v>0</v>
      </c>
      <c r="DL329" s="231">
        <f t="shared" si="444"/>
        <v>0</v>
      </c>
      <c r="DM329" s="231">
        <f t="shared" si="444"/>
        <v>0</v>
      </c>
      <c r="DN329" s="231">
        <f t="shared" si="444"/>
        <v>0</v>
      </c>
      <c r="DO329" s="231">
        <f t="shared" si="444"/>
        <v>0</v>
      </c>
      <c r="DP329" s="231">
        <f t="shared" si="444"/>
        <v>0</v>
      </c>
      <c r="DQ329" s="231">
        <f t="shared" si="444"/>
        <v>0</v>
      </c>
      <c r="DR329" s="231">
        <f t="shared" si="444"/>
        <v>0</v>
      </c>
      <c r="DS329" s="231">
        <f t="shared" si="444"/>
        <v>0</v>
      </c>
      <c r="DT329" s="231">
        <f t="shared" si="444"/>
        <v>0</v>
      </c>
      <c r="DU329" s="231">
        <f t="shared" si="444"/>
        <v>0</v>
      </c>
      <c r="DV329" s="231">
        <f t="shared" si="444"/>
        <v>0</v>
      </c>
      <c r="DW329" s="231">
        <f t="shared" si="444"/>
        <v>0</v>
      </c>
      <c r="DX329" s="231">
        <f t="shared" si="444"/>
        <v>0</v>
      </c>
      <c r="DY329" s="231">
        <f t="shared" si="444"/>
        <v>0</v>
      </c>
      <c r="DZ329" s="231">
        <f t="shared" si="444"/>
        <v>0</v>
      </c>
      <c r="EA329" s="231">
        <f t="shared" si="444"/>
        <v>0</v>
      </c>
      <c r="EB329" s="231">
        <f t="shared" si="445"/>
        <v>0</v>
      </c>
      <c r="EC329" s="231">
        <f t="shared" si="445"/>
        <v>0</v>
      </c>
      <c r="ED329" s="231">
        <f t="shared" si="445"/>
        <v>0</v>
      </c>
      <c r="EE329" s="231">
        <f t="shared" si="445"/>
        <v>0</v>
      </c>
      <c r="EF329" s="231">
        <f t="shared" si="445"/>
        <v>0</v>
      </c>
      <c r="EG329" s="231">
        <f t="shared" si="445"/>
        <v>0</v>
      </c>
      <c r="EH329" s="231">
        <f t="shared" si="445"/>
        <v>0</v>
      </c>
      <c r="EI329" s="231">
        <f t="shared" si="445"/>
        <v>0</v>
      </c>
      <c r="EJ329" s="231">
        <f t="shared" si="445"/>
        <v>0</v>
      </c>
      <c r="EK329" s="231">
        <f t="shared" si="445"/>
        <v>0</v>
      </c>
      <c r="EL329" s="231">
        <f t="shared" si="445"/>
        <v>0</v>
      </c>
      <c r="EM329" s="231">
        <f t="shared" si="445"/>
        <v>0</v>
      </c>
      <c r="EN329" s="231">
        <f t="shared" si="445"/>
        <v>0</v>
      </c>
      <c r="EO329" s="231">
        <f t="shared" si="445"/>
        <v>0</v>
      </c>
      <c r="EP329" s="231">
        <f t="shared" si="445"/>
        <v>0</v>
      </c>
      <c r="EQ329" s="231">
        <f t="shared" si="445"/>
        <v>0</v>
      </c>
      <c r="ER329" s="231">
        <f t="shared" si="445"/>
        <v>0</v>
      </c>
      <c r="ES329" s="231">
        <f t="shared" si="445"/>
        <v>0</v>
      </c>
      <c r="ET329" s="231">
        <f t="shared" si="445"/>
        <v>0</v>
      </c>
      <c r="EU329" s="231">
        <f t="shared" si="445"/>
        <v>0</v>
      </c>
      <c r="EV329" s="231">
        <f t="shared" si="445"/>
        <v>0</v>
      </c>
      <c r="EW329" s="231">
        <f t="shared" si="445"/>
        <v>0</v>
      </c>
      <c r="EX329" s="231">
        <f t="shared" si="445"/>
        <v>0</v>
      </c>
      <c r="EY329" s="231">
        <f t="shared" si="445"/>
        <v>0</v>
      </c>
      <c r="EZ329" s="231">
        <f t="shared" si="445"/>
        <v>0</v>
      </c>
      <c r="FA329" s="231">
        <f t="shared" si="445"/>
        <v>0</v>
      </c>
      <c r="FB329" s="231">
        <f t="shared" si="445"/>
        <v>0.37</v>
      </c>
      <c r="FC329" s="231">
        <f t="shared" si="445"/>
        <v>0</v>
      </c>
      <c r="FD329" s="231">
        <f t="shared" si="445"/>
        <v>0</v>
      </c>
      <c r="FE329" s="231">
        <f t="shared" si="445"/>
        <v>0</v>
      </c>
      <c r="FF329" s="231">
        <f t="shared" si="445"/>
        <v>0</v>
      </c>
      <c r="FG329" s="231">
        <f t="shared" si="445"/>
        <v>0</v>
      </c>
      <c r="FH329" s="231">
        <f t="shared" si="445"/>
        <v>0</v>
      </c>
      <c r="FI329" s="231">
        <f t="shared" si="445"/>
        <v>0</v>
      </c>
      <c r="FJ329" s="231">
        <f t="shared" si="445"/>
        <v>0</v>
      </c>
      <c r="FK329" s="231">
        <f t="shared" si="445"/>
        <v>0</v>
      </c>
      <c r="FL329" s="231">
        <f t="shared" si="445"/>
        <v>0</v>
      </c>
      <c r="FM329" s="231">
        <f t="shared" si="445"/>
        <v>0</v>
      </c>
      <c r="FN329" s="231">
        <f t="shared" si="445"/>
        <v>0</v>
      </c>
      <c r="FO329" s="231">
        <f t="shared" si="445"/>
        <v>0.20399999999999999</v>
      </c>
      <c r="FP329" s="231">
        <f t="shared" si="445"/>
        <v>0</v>
      </c>
      <c r="FQ329" s="231">
        <f t="shared" si="445"/>
        <v>0</v>
      </c>
      <c r="FR329" s="231">
        <f t="shared" si="445"/>
        <v>0</v>
      </c>
      <c r="FS329" s="231">
        <f t="shared" si="445"/>
        <v>0.14100000000000001</v>
      </c>
      <c r="FT329" s="231">
        <f t="shared" si="445"/>
        <v>0.12000000000000001</v>
      </c>
      <c r="FU329" s="231">
        <f t="shared" si="445"/>
        <v>0</v>
      </c>
      <c r="FV329" s="231">
        <f t="shared" si="445"/>
        <v>0</v>
      </c>
      <c r="FW329" s="231">
        <f t="shared" si="445"/>
        <v>0</v>
      </c>
      <c r="FX329" s="231">
        <f t="shared" si="445"/>
        <v>0</v>
      </c>
    </row>
    <row r="330" spans="1:187" x14ac:dyDescent="0.2">
      <c r="A330" s="8" t="s">
        <v>890</v>
      </c>
      <c r="B330" s="13" t="s">
        <v>891</v>
      </c>
      <c r="C330" s="231">
        <f t="shared" si="446"/>
        <v>0.26500000000000001</v>
      </c>
      <c r="D330" s="231">
        <f t="shared" ref="D330:BO330" si="447">D316*1000</f>
        <v>0</v>
      </c>
      <c r="E330" s="231">
        <f t="shared" si="447"/>
        <v>0</v>
      </c>
      <c r="F330" s="231">
        <f t="shared" si="447"/>
        <v>0</v>
      </c>
      <c r="G330" s="231">
        <f t="shared" si="447"/>
        <v>0</v>
      </c>
      <c r="H330" s="231">
        <f t="shared" si="447"/>
        <v>0</v>
      </c>
      <c r="I330" s="231">
        <f t="shared" si="447"/>
        <v>0.60899999999999999</v>
      </c>
      <c r="J330" s="231">
        <f t="shared" si="447"/>
        <v>0</v>
      </c>
      <c r="K330" s="231">
        <f t="shared" si="447"/>
        <v>0</v>
      </c>
      <c r="L330" s="231">
        <f t="shared" si="447"/>
        <v>0</v>
      </c>
      <c r="M330" s="231">
        <f t="shared" si="447"/>
        <v>0</v>
      </c>
      <c r="N330" s="231">
        <f t="shared" si="447"/>
        <v>0.91400000000000003</v>
      </c>
      <c r="O330" s="231">
        <f t="shared" si="447"/>
        <v>1.1720000000000002</v>
      </c>
      <c r="P330" s="231">
        <f t="shared" si="447"/>
        <v>0.13899999999999998</v>
      </c>
      <c r="Q330" s="231">
        <f t="shared" si="447"/>
        <v>0</v>
      </c>
      <c r="R330" s="231">
        <f t="shared" si="447"/>
        <v>0</v>
      </c>
      <c r="S330" s="231">
        <f t="shared" si="447"/>
        <v>0</v>
      </c>
      <c r="T330" s="231">
        <f t="shared" si="447"/>
        <v>0</v>
      </c>
      <c r="U330" s="231">
        <f t="shared" si="447"/>
        <v>0</v>
      </c>
      <c r="V330" s="231">
        <f t="shared" si="447"/>
        <v>0</v>
      </c>
      <c r="W330" s="231">
        <f t="shared" si="447"/>
        <v>0</v>
      </c>
      <c r="X330" s="231">
        <f t="shared" si="447"/>
        <v>0.31</v>
      </c>
      <c r="Y330" s="231">
        <f t="shared" si="447"/>
        <v>0</v>
      </c>
      <c r="Z330" s="231">
        <f t="shared" si="447"/>
        <v>5.3010000000000002</v>
      </c>
      <c r="AA330" s="231">
        <f t="shared" si="447"/>
        <v>0</v>
      </c>
      <c r="AB330" s="231">
        <f t="shared" si="447"/>
        <v>0</v>
      </c>
      <c r="AC330" s="231">
        <f t="shared" si="447"/>
        <v>0</v>
      </c>
      <c r="AD330" s="231">
        <f t="shared" si="447"/>
        <v>0</v>
      </c>
      <c r="AE330" s="231">
        <f t="shared" si="447"/>
        <v>1.6559999999999999</v>
      </c>
      <c r="AF330" s="231">
        <f t="shared" si="447"/>
        <v>0</v>
      </c>
      <c r="AG330" s="231">
        <f t="shared" si="447"/>
        <v>0</v>
      </c>
      <c r="AH330" s="231">
        <f t="shared" si="447"/>
        <v>5.8559999999999999</v>
      </c>
      <c r="AI330" s="231">
        <f t="shared" si="447"/>
        <v>0</v>
      </c>
      <c r="AJ330" s="231">
        <f t="shared" si="447"/>
        <v>0</v>
      </c>
      <c r="AK330" s="231">
        <f t="shared" si="447"/>
        <v>0</v>
      </c>
      <c r="AL330" s="231">
        <f t="shared" si="447"/>
        <v>0</v>
      </c>
      <c r="AM330" s="231">
        <f t="shared" si="447"/>
        <v>0</v>
      </c>
      <c r="AN330" s="231">
        <f t="shared" si="447"/>
        <v>0</v>
      </c>
      <c r="AO330" s="231">
        <f t="shared" si="447"/>
        <v>0</v>
      </c>
      <c r="AP330" s="231">
        <f t="shared" si="447"/>
        <v>0</v>
      </c>
      <c r="AQ330" s="231">
        <f t="shared" si="447"/>
        <v>0</v>
      </c>
      <c r="AR330" s="231">
        <f t="shared" si="447"/>
        <v>0</v>
      </c>
      <c r="AS330" s="231">
        <f t="shared" si="447"/>
        <v>0.66900000000000004</v>
      </c>
      <c r="AT330" s="231">
        <f t="shared" si="447"/>
        <v>0</v>
      </c>
      <c r="AU330" s="231">
        <f t="shared" si="447"/>
        <v>0</v>
      </c>
      <c r="AV330" s="231">
        <f t="shared" si="447"/>
        <v>0</v>
      </c>
      <c r="AW330" s="231">
        <f t="shared" si="447"/>
        <v>0</v>
      </c>
      <c r="AX330" s="231">
        <f t="shared" si="447"/>
        <v>0</v>
      </c>
      <c r="AY330" s="231">
        <f t="shared" si="447"/>
        <v>0</v>
      </c>
      <c r="AZ330" s="231">
        <f t="shared" si="447"/>
        <v>0</v>
      </c>
      <c r="BA330" s="231">
        <f t="shared" si="447"/>
        <v>0</v>
      </c>
      <c r="BB330" s="231">
        <f t="shared" si="447"/>
        <v>0</v>
      </c>
      <c r="BC330" s="231">
        <f t="shared" si="447"/>
        <v>0</v>
      </c>
      <c r="BD330" s="231">
        <f t="shared" si="447"/>
        <v>0</v>
      </c>
      <c r="BE330" s="231">
        <f t="shared" si="447"/>
        <v>0</v>
      </c>
      <c r="BF330" s="231">
        <f t="shared" si="447"/>
        <v>0</v>
      </c>
      <c r="BG330" s="231">
        <f t="shared" si="447"/>
        <v>0</v>
      </c>
      <c r="BH330" s="231">
        <f t="shared" si="447"/>
        <v>0</v>
      </c>
      <c r="BI330" s="231">
        <f t="shared" si="447"/>
        <v>0</v>
      </c>
      <c r="BJ330" s="231">
        <f t="shared" si="447"/>
        <v>0</v>
      </c>
      <c r="BK330" s="231">
        <f t="shared" si="447"/>
        <v>0</v>
      </c>
      <c r="BL330" s="231">
        <f t="shared" si="447"/>
        <v>0</v>
      </c>
      <c r="BM330" s="231">
        <f t="shared" si="447"/>
        <v>1.5529999999999999</v>
      </c>
      <c r="BN330" s="231">
        <f t="shared" si="447"/>
        <v>0</v>
      </c>
      <c r="BO330" s="231">
        <f t="shared" si="447"/>
        <v>0</v>
      </c>
      <c r="BP330" s="231">
        <f t="shared" si="444"/>
        <v>0</v>
      </c>
      <c r="BQ330" s="231">
        <f t="shared" si="444"/>
        <v>0</v>
      </c>
      <c r="BR330" s="231">
        <f t="shared" si="444"/>
        <v>0</v>
      </c>
      <c r="BS330" s="231">
        <f t="shared" si="444"/>
        <v>0</v>
      </c>
      <c r="BT330" s="231">
        <f t="shared" si="444"/>
        <v>0</v>
      </c>
      <c r="BU330" s="231">
        <f t="shared" si="444"/>
        <v>0</v>
      </c>
      <c r="BV330" s="231">
        <f t="shared" si="444"/>
        <v>1.1440000000000001</v>
      </c>
      <c r="BW330" s="231">
        <f t="shared" si="444"/>
        <v>0</v>
      </c>
      <c r="BX330" s="231">
        <f t="shared" si="444"/>
        <v>0</v>
      </c>
      <c r="BY330" s="231">
        <f t="shared" si="444"/>
        <v>0</v>
      </c>
      <c r="BZ330" s="231">
        <f t="shared" si="444"/>
        <v>0</v>
      </c>
      <c r="CA330" s="231">
        <f t="shared" si="444"/>
        <v>0</v>
      </c>
      <c r="CB330" s="231">
        <f t="shared" si="444"/>
        <v>0</v>
      </c>
      <c r="CC330" s="231">
        <f t="shared" si="444"/>
        <v>0</v>
      </c>
      <c r="CD330" s="231">
        <f t="shared" si="444"/>
        <v>3.6519999999999997</v>
      </c>
      <c r="CE330" s="231">
        <f t="shared" si="444"/>
        <v>0</v>
      </c>
      <c r="CF330" s="231">
        <f t="shared" si="444"/>
        <v>4.5540000000000003</v>
      </c>
      <c r="CG330" s="231">
        <f t="shared" si="444"/>
        <v>0</v>
      </c>
      <c r="CH330" s="231">
        <f t="shared" si="444"/>
        <v>0</v>
      </c>
      <c r="CI330" s="231">
        <f t="shared" si="444"/>
        <v>0</v>
      </c>
      <c r="CJ330" s="231">
        <f t="shared" si="444"/>
        <v>0</v>
      </c>
      <c r="CK330" s="231">
        <f t="shared" si="444"/>
        <v>1.877</v>
      </c>
      <c r="CL330" s="231">
        <f t="shared" si="444"/>
        <v>0.15</v>
      </c>
      <c r="CM330" s="231">
        <f t="shared" si="444"/>
        <v>0</v>
      </c>
      <c r="CN330" s="231">
        <f t="shared" si="444"/>
        <v>0</v>
      </c>
      <c r="CO330" s="231">
        <f t="shared" si="444"/>
        <v>0</v>
      </c>
      <c r="CP330" s="231">
        <f t="shared" si="444"/>
        <v>0</v>
      </c>
      <c r="CQ330" s="231">
        <f t="shared" si="444"/>
        <v>0</v>
      </c>
      <c r="CR330" s="231">
        <f t="shared" si="444"/>
        <v>0.73699999999999999</v>
      </c>
      <c r="CS330" s="231">
        <f t="shared" si="444"/>
        <v>0</v>
      </c>
      <c r="CT330" s="231">
        <f t="shared" si="444"/>
        <v>0.72499999999999998</v>
      </c>
      <c r="CU330" s="231">
        <f t="shared" si="444"/>
        <v>0</v>
      </c>
      <c r="CV330" s="231">
        <f t="shared" si="444"/>
        <v>1.6019999999999999</v>
      </c>
      <c r="CW330" s="231">
        <f t="shared" si="444"/>
        <v>0</v>
      </c>
      <c r="CX330" s="231">
        <f t="shared" si="444"/>
        <v>0</v>
      </c>
      <c r="CY330" s="231">
        <f t="shared" si="444"/>
        <v>0</v>
      </c>
      <c r="CZ330" s="231">
        <f t="shared" si="444"/>
        <v>0</v>
      </c>
      <c r="DA330" s="231">
        <f t="shared" si="444"/>
        <v>0.45199999999999996</v>
      </c>
      <c r="DB330" s="231">
        <f t="shared" si="444"/>
        <v>0</v>
      </c>
      <c r="DC330" s="231">
        <f t="shared" si="444"/>
        <v>0.57899999999999996</v>
      </c>
      <c r="DD330" s="231">
        <f t="shared" si="444"/>
        <v>1.5000000000000001E-2</v>
      </c>
      <c r="DE330" s="231">
        <f t="shared" si="444"/>
        <v>0</v>
      </c>
      <c r="DF330" s="231">
        <f t="shared" si="444"/>
        <v>0</v>
      </c>
      <c r="DG330" s="231">
        <f t="shared" si="444"/>
        <v>0</v>
      </c>
      <c r="DH330" s="231">
        <f t="shared" si="444"/>
        <v>0.67199999999999993</v>
      </c>
      <c r="DI330" s="231">
        <f t="shared" si="444"/>
        <v>0</v>
      </c>
      <c r="DJ330" s="231">
        <f t="shared" si="444"/>
        <v>0</v>
      </c>
      <c r="DK330" s="231">
        <f t="shared" si="444"/>
        <v>0</v>
      </c>
      <c r="DL330" s="231">
        <f t="shared" si="444"/>
        <v>0</v>
      </c>
      <c r="DM330" s="231">
        <f t="shared" si="444"/>
        <v>0</v>
      </c>
      <c r="DN330" s="231">
        <f t="shared" si="444"/>
        <v>0</v>
      </c>
      <c r="DO330" s="231">
        <f t="shared" si="444"/>
        <v>0</v>
      </c>
      <c r="DP330" s="231">
        <f t="shared" si="444"/>
        <v>0.49099999999999999</v>
      </c>
      <c r="DQ330" s="231">
        <f t="shared" si="444"/>
        <v>0</v>
      </c>
      <c r="DR330" s="231">
        <f t="shared" si="444"/>
        <v>0</v>
      </c>
      <c r="DS330" s="231">
        <f t="shared" si="444"/>
        <v>0</v>
      </c>
      <c r="DT330" s="231">
        <f t="shared" si="444"/>
        <v>0</v>
      </c>
      <c r="DU330" s="231">
        <f t="shared" si="444"/>
        <v>0</v>
      </c>
      <c r="DV330" s="231">
        <f t="shared" si="444"/>
        <v>0</v>
      </c>
      <c r="DW330" s="231">
        <f t="shared" si="444"/>
        <v>0</v>
      </c>
      <c r="DX330" s="231">
        <f t="shared" si="444"/>
        <v>0</v>
      </c>
      <c r="DY330" s="231">
        <f t="shared" si="444"/>
        <v>0</v>
      </c>
      <c r="DZ330" s="231">
        <f t="shared" si="444"/>
        <v>0</v>
      </c>
      <c r="EA330" s="231">
        <f t="shared" si="444"/>
        <v>1.7049999999999998</v>
      </c>
      <c r="EB330" s="231">
        <f t="shared" si="445"/>
        <v>0</v>
      </c>
      <c r="EC330" s="231">
        <f t="shared" si="445"/>
        <v>0</v>
      </c>
      <c r="ED330" s="231">
        <f t="shared" si="445"/>
        <v>0.221</v>
      </c>
      <c r="EE330" s="231">
        <f t="shared" si="445"/>
        <v>0</v>
      </c>
      <c r="EF330" s="231">
        <f t="shared" si="445"/>
        <v>0</v>
      </c>
      <c r="EG330" s="231">
        <f t="shared" si="445"/>
        <v>0</v>
      </c>
      <c r="EH330" s="231">
        <f t="shared" si="445"/>
        <v>0</v>
      </c>
      <c r="EI330" s="231">
        <f t="shared" si="445"/>
        <v>0</v>
      </c>
      <c r="EJ330" s="231">
        <f t="shared" si="445"/>
        <v>0</v>
      </c>
      <c r="EK330" s="231">
        <f t="shared" si="445"/>
        <v>0</v>
      </c>
      <c r="EL330" s="231">
        <f t="shared" si="445"/>
        <v>2.3449999999999998</v>
      </c>
      <c r="EM330" s="231">
        <f t="shared" si="445"/>
        <v>0</v>
      </c>
      <c r="EN330" s="231">
        <f t="shared" si="445"/>
        <v>0</v>
      </c>
      <c r="EO330" s="231">
        <f t="shared" si="445"/>
        <v>0</v>
      </c>
      <c r="EP330" s="231">
        <f t="shared" si="445"/>
        <v>0</v>
      </c>
      <c r="EQ330" s="231">
        <f t="shared" si="445"/>
        <v>1.0859999999999999</v>
      </c>
      <c r="ER330" s="231">
        <f t="shared" si="445"/>
        <v>0</v>
      </c>
      <c r="ES330" s="231">
        <f t="shared" si="445"/>
        <v>0</v>
      </c>
      <c r="ET330" s="231">
        <f t="shared" si="445"/>
        <v>0</v>
      </c>
      <c r="EU330" s="231">
        <f t="shared" si="445"/>
        <v>0</v>
      </c>
      <c r="EV330" s="231">
        <f t="shared" si="445"/>
        <v>0.42199999999999999</v>
      </c>
      <c r="EW330" s="231">
        <f t="shared" si="445"/>
        <v>0</v>
      </c>
      <c r="EX330" s="231">
        <f t="shared" si="445"/>
        <v>0</v>
      </c>
      <c r="EY330" s="231">
        <f t="shared" si="445"/>
        <v>0</v>
      </c>
      <c r="EZ330" s="231">
        <f t="shared" si="445"/>
        <v>2.8719999999999999</v>
      </c>
      <c r="FA330" s="231">
        <f t="shared" si="445"/>
        <v>0.65899999999999992</v>
      </c>
      <c r="FB330" s="231">
        <f t="shared" si="445"/>
        <v>0</v>
      </c>
      <c r="FC330" s="231">
        <f t="shared" si="445"/>
        <v>0</v>
      </c>
      <c r="FD330" s="231">
        <f t="shared" si="445"/>
        <v>0</v>
      </c>
      <c r="FE330" s="231">
        <f t="shared" si="445"/>
        <v>0.23</v>
      </c>
      <c r="FF330" s="231">
        <f t="shared" si="445"/>
        <v>0</v>
      </c>
      <c r="FG330" s="231">
        <f t="shared" si="445"/>
        <v>0</v>
      </c>
      <c r="FH330" s="231">
        <f t="shared" si="445"/>
        <v>1.6839999999999999</v>
      </c>
      <c r="FI330" s="231">
        <f t="shared" si="445"/>
        <v>0</v>
      </c>
      <c r="FJ330" s="231">
        <f t="shared" si="445"/>
        <v>0</v>
      </c>
      <c r="FK330" s="231">
        <f t="shared" si="445"/>
        <v>3.3000000000000002E-2</v>
      </c>
      <c r="FL330" s="231">
        <f t="shared" si="445"/>
        <v>0</v>
      </c>
      <c r="FM330" s="231">
        <f t="shared" si="445"/>
        <v>0</v>
      </c>
      <c r="FN330" s="231">
        <f t="shared" si="445"/>
        <v>0</v>
      </c>
      <c r="FO330" s="231">
        <f t="shared" si="445"/>
        <v>0</v>
      </c>
      <c r="FP330" s="231">
        <f t="shared" si="445"/>
        <v>0</v>
      </c>
      <c r="FQ330" s="231">
        <f t="shared" si="445"/>
        <v>0</v>
      </c>
      <c r="FR330" s="231">
        <f t="shared" si="445"/>
        <v>0</v>
      </c>
      <c r="FS330" s="231">
        <f t="shared" si="445"/>
        <v>0</v>
      </c>
      <c r="FT330" s="231">
        <f t="shared" si="445"/>
        <v>0</v>
      </c>
      <c r="FU330" s="231">
        <f t="shared" si="445"/>
        <v>0</v>
      </c>
      <c r="FV330" s="231">
        <f t="shared" si="445"/>
        <v>0</v>
      </c>
      <c r="FW330" s="231">
        <f t="shared" si="445"/>
        <v>0</v>
      </c>
      <c r="FX330" s="231">
        <f t="shared" si="445"/>
        <v>0</v>
      </c>
    </row>
    <row r="331" spans="1:187" x14ac:dyDescent="0.2">
      <c r="A331" s="8" t="s">
        <v>893</v>
      </c>
      <c r="B331" s="13" t="s">
        <v>894</v>
      </c>
      <c r="C331" s="231">
        <f t="shared" ref="C331:AH331" si="448">C318*1000</f>
        <v>0</v>
      </c>
      <c r="D331" s="231">
        <f t="shared" si="448"/>
        <v>0</v>
      </c>
      <c r="E331" s="231">
        <f t="shared" si="448"/>
        <v>0</v>
      </c>
      <c r="F331" s="231">
        <f t="shared" si="448"/>
        <v>0</v>
      </c>
      <c r="G331" s="231">
        <f t="shared" si="448"/>
        <v>0</v>
      </c>
      <c r="H331" s="231">
        <f t="shared" si="448"/>
        <v>0</v>
      </c>
      <c r="I331" s="231">
        <f t="shared" si="448"/>
        <v>0</v>
      </c>
      <c r="J331" s="231">
        <f t="shared" si="448"/>
        <v>0</v>
      </c>
      <c r="K331" s="231">
        <f t="shared" si="448"/>
        <v>0</v>
      </c>
      <c r="L331" s="231">
        <f t="shared" si="448"/>
        <v>0</v>
      </c>
      <c r="M331" s="231">
        <f t="shared" si="448"/>
        <v>0</v>
      </c>
      <c r="N331" s="231">
        <f t="shared" si="448"/>
        <v>5.5E-2</v>
      </c>
      <c r="O331" s="231">
        <f t="shared" si="448"/>
        <v>0</v>
      </c>
      <c r="P331" s="231">
        <f t="shared" si="448"/>
        <v>0</v>
      </c>
      <c r="Q331" s="231">
        <f t="shared" si="448"/>
        <v>0</v>
      </c>
      <c r="R331" s="231">
        <f t="shared" si="448"/>
        <v>0</v>
      </c>
      <c r="S331" s="231">
        <f t="shared" si="448"/>
        <v>0</v>
      </c>
      <c r="T331" s="231">
        <f t="shared" si="448"/>
        <v>0</v>
      </c>
      <c r="U331" s="231">
        <f t="shared" si="448"/>
        <v>0</v>
      </c>
      <c r="V331" s="231">
        <f t="shared" si="448"/>
        <v>0</v>
      </c>
      <c r="W331" s="231">
        <f t="shared" si="448"/>
        <v>0</v>
      </c>
      <c r="X331" s="231">
        <f t="shared" si="448"/>
        <v>0</v>
      </c>
      <c r="Y331" s="231">
        <f t="shared" si="448"/>
        <v>0</v>
      </c>
      <c r="Z331" s="231">
        <f t="shared" si="448"/>
        <v>0</v>
      </c>
      <c r="AA331" s="231">
        <f t="shared" si="448"/>
        <v>0</v>
      </c>
      <c r="AB331" s="231">
        <f t="shared" si="448"/>
        <v>0</v>
      </c>
      <c r="AC331" s="231">
        <f t="shared" si="448"/>
        <v>0</v>
      </c>
      <c r="AD331" s="231">
        <f t="shared" si="448"/>
        <v>0</v>
      </c>
      <c r="AE331" s="231">
        <f t="shared" si="448"/>
        <v>0</v>
      </c>
      <c r="AF331" s="231">
        <f t="shared" si="448"/>
        <v>0</v>
      </c>
      <c r="AG331" s="231">
        <f t="shared" si="448"/>
        <v>0</v>
      </c>
      <c r="AH331" s="231">
        <f t="shared" si="448"/>
        <v>0</v>
      </c>
      <c r="AI331" s="231">
        <f t="shared" ref="AI331:BO331" si="449">AI318*1000</f>
        <v>0</v>
      </c>
      <c r="AJ331" s="231">
        <f t="shared" si="449"/>
        <v>0</v>
      </c>
      <c r="AK331" s="231">
        <f t="shared" si="449"/>
        <v>0</v>
      </c>
      <c r="AL331" s="231">
        <f t="shared" si="449"/>
        <v>0</v>
      </c>
      <c r="AM331" s="231">
        <f t="shared" si="449"/>
        <v>0</v>
      </c>
      <c r="AN331" s="231">
        <f t="shared" si="449"/>
        <v>0</v>
      </c>
      <c r="AO331" s="231">
        <f t="shared" si="449"/>
        <v>0</v>
      </c>
      <c r="AP331" s="231">
        <f t="shared" si="449"/>
        <v>0</v>
      </c>
      <c r="AQ331" s="231">
        <f t="shared" si="449"/>
        <v>0</v>
      </c>
      <c r="AR331" s="231">
        <f t="shared" si="449"/>
        <v>0</v>
      </c>
      <c r="AS331" s="231">
        <f t="shared" si="449"/>
        <v>0</v>
      </c>
      <c r="AT331" s="231">
        <f t="shared" si="449"/>
        <v>0</v>
      </c>
      <c r="AU331" s="231">
        <f t="shared" si="449"/>
        <v>0</v>
      </c>
      <c r="AV331" s="231">
        <f t="shared" si="449"/>
        <v>0</v>
      </c>
      <c r="AW331" s="231">
        <f t="shared" si="449"/>
        <v>0</v>
      </c>
      <c r="AX331" s="231">
        <f t="shared" si="449"/>
        <v>0</v>
      </c>
      <c r="AY331" s="231">
        <f t="shared" si="449"/>
        <v>0</v>
      </c>
      <c r="AZ331" s="231">
        <f t="shared" si="449"/>
        <v>0</v>
      </c>
      <c r="BA331" s="231">
        <f t="shared" si="449"/>
        <v>0</v>
      </c>
      <c r="BB331" s="231">
        <f t="shared" si="449"/>
        <v>0</v>
      </c>
      <c r="BC331" s="231">
        <f t="shared" si="449"/>
        <v>0</v>
      </c>
      <c r="BD331" s="231">
        <f t="shared" si="449"/>
        <v>0</v>
      </c>
      <c r="BE331" s="231">
        <f t="shared" si="449"/>
        <v>0</v>
      </c>
      <c r="BF331" s="231">
        <f t="shared" si="449"/>
        <v>0</v>
      </c>
      <c r="BG331" s="231">
        <f t="shared" si="449"/>
        <v>0</v>
      </c>
      <c r="BH331" s="231">
        <f t="shared" si="449"/>
        <v>0</v>
      </c>
      <c r="BI331" s="231">
        <f t="shared" si="449"/>
        <v>0</v>
      </c>
      <c r="BJ331" s="231">
        <f t="shared" si="449"/>
        <v>0</v>
      </c>
      <c r="BK331" s="231">
        <f t="shared" si="449"/>
        <v>0</v>
      </c>
      <c r="BL331" s="231">
        <f t="shared" si="449"/>
        <v>0</v>
      </c>
      <c r="BM331" s="231">
        <f t="shared" si="449"/>
        <v>0</v>
      </c>
      <c r="BN331" s="231">
        <f t="shared" si="449"/>
        <v>0</v>
      </c>
      <c r="BO331" s="231">
        <f t="shared" si="449"/>
        <v>0</v>
      </c>
      <c r="BP331" s="231">
        <f t="shared" ref="BP331:EA331" si="450">BP318*1000</f>
        <v>0</v>
      </c>
      <c r="BQ331" s="231">
        <f t="shared" si="450"/>
        <v>0</v>
      </c>
      <c r="BR331" s="231">
        <f t="shared" si="450"/>
        <v>0</v>
      </c>
      <c r="BS331" s="231">
        <f t="shared" si="450"/>
        <v>0</v>
      </c>
      <c r="BT331" s="231">
        <f t="shared" si="450"/>
        <v>0</v>
      </c>
      <c r="BU331" s="231">
        <f t="shared" si="450"/>
        <v>0</v>
      </c>
      <c r="BV331" s="231">
        <f t="shared" si="450"/>
        <v>0</v>
      </c>
      <c r="BW331" s="231">
        <f t="shared" si="450"/>
        <v>0</v>
      </c>
      <c r="BX331" s="231">
        <f t="shared" si="450"/>
        <v>0</v>
      </c>
      <c r="BY331" s="231">
        <f t="shared" si="450"/>
        <v>0</v>
      </c>
      <c r="BZ331" s="231">
        <f t="shared" si="450"/>
        <v>0</v>
      </c>
      <c r="CA331" s="231">
        <f t="shared" si="450"/>
        <v>0</v>
      </c>
      <c r="CB331" s="231">
        <f t="shared" si="450"/>
        <v>0</v>
      </c>
      <c r="CC331" s="231">
        <f t="shared" si="450"/>
        <v>0</v>
      </c>
      <c r="CD331" s="231">
        <f t="shared" si="450"/>
        <v>0</v>
      </c>
      <c r="CE331" s="231">
        <f t="shared" si="450"/>
        <v>0</v>
      </c>
      <c r="CF331" s="231">
        <f t="shared" si="450"/>
        <v>0</v>
      </c>
      <c r="CG331" s="231">
        <f t="shared" si="450"/>
        <v>0</v>
      </c>
      <c r="CH331" s="231">
        <f t="shared" si="450"/>
        <v>0</v>
      </c>
      <c r="CI331" s="231">
        <f t="shared" si="450"/>
        <v>0</v>
      </c>
      <c r="CJ331" s="231">
        <f t="shared" si="450"/>
        <v>0</v>
      </c>
      <c r="CK331" s="231">
        <f t="shared" si="450"/>
        <v>0</v>
      </c>
      <c r="CL331" s="231">
        <f t="shared" si="450"/>
        <v>0</v>
      </c>
      <c r="CM331" s="231">
        <f t="shared" si="450"/>
        <v>0</v>
      </c>
      <c r="CN331" s="231">
        <f t="shared" si="450"/>
        <v>0</v>
      </c>
      <c r="CO331" s="231">
        <f t="shared" si="450"/>
        <v>0</v>
      </c>
      <c r="CP331" s="231">
        <f t="shared" si="450"/>
        <v>0</v>
      </c>
      <c r="CQ331" s="231">
        <f t="shared" si="450"/>
        <v>0</v>
      </c>
      <c r="CR331" s="231">
        <f t="shared" si="450"/>
        <v>0</v>
      </c>
      <c r="CS331" s="231">
        <f t="shared" si="450"/>
        <v>0</v>
      </c>
      <c r="CT331" s="231">
        <f t="shared" si="450"/>
        <v>0</v>
      </c>
      <c r="CU331" s="231">
        <f t="shared" si="450"/>
        <v>0</v>
      </c>
      <c r="CV331" s="231">
        <f t="shared" si="450"/>
        <v>0</v>
      </c>
      <c r="CW331" s="231">
        <f t="shared" si="450"/>
        <v>0</v>
      </c>
      <c r="CX331" s="231">
        <f t="shared" si="450"/>
        <v>0</v>
      </c>
      <c r="CY331" s="231">
        <f t="shared" si="450"/>
        <v>0</v>
      </c>
      <c r="CZ331" s="231">
        <f t="shared" si="450"/>
        <v>0</v>
      </c>
      <c r="DA331" s="231">
        <f t="shared" si="450"/>
        <v>0</v>
      </c>
      <c r="DB331" s="231">
        <f t="shared" si="450"/>
        <v>0</v>
      </c>
      <c r="DC331" s="231">
        <f t="shared" si="450"/>
        <v>0</v>
      </c>
      <c r="DD331" s="231">
        <f t="shared" si="450"/>
        <v>0</v>
      </c>
      <c r="DE331" s="231">
        <f t="shared" si="450"/>
        <v>0</v>
      </c>
      <c r="DF331" s="231">
        <f t="shared" si="450"/>
        <v>0</v>
      </c>
      <c r="DG331" s="231">
        <f t="shared" si="450"/>
        <v>0</v>
      </c>
      <c r="DH331" s="231">
        <f t="shared" si="450"/>
        <v>0</v>
      </c>
      <c r="DI331" s="231">
        <f t="shared" si="450"/>
        <v>0</v>
      </c>
      <c r="DJ331" s="231">
        <f t="shared" si="450"/>
        <v>0</v>
      </c>
      <c r="DK331" s="231">
        <f t="shared" si="450"/>
        <v>0</v>
      </c>
      <c r="DL331" s="231">
        <f t="shared" si="450"/>
        <v>0</v>
      </c>
      <c r="DM331" s="231">
        <f t="shared" si="450"/>
        <v>0</v>
      </c>
      <c r="DN331" s="231">
        <f t="shared" si="450"/>
        <v>0</v>
      </c>
      <c r="DO331" s="231">
        <f t="shared" si="450"/>
        <v>0</v>
      </c>
      <c r="DP331" s="231">
        <f t="shared" si="450"/>
        <v>0</v>
      </c>
      <c r="DQ331" s="231">
        <f t="shared" si="450"/>
        <v>0</v>
      </c>
      <c r="DR331" s="231">
        <f t="shared" si="450"/>
        <v>0</v>
      </c>
      <c r="DS331" s="231">
        <f t="shared" si="450"/>
        <v>0</v>
      </c>
      <c r="DT331" s="231">
        <f t="shared" si="450"/>
        <v>0</v>
      </c>
      <c r="DU331" s="231">
        <f t="shared" si="450"/>
        <v>0</v>
      </c>
      <c r="DV331" s="231">
        <f t="shared" si="450"/>
        <v>0</v>
      </c>
      <c r="DW331" s="231">
        <f t="shared" si="450"/>
        <v>0</v>
      </c>
      <c r="DX331" s="231">
        <f t="shared" si="450"/>
        <v>0</v>
      </c>
      <c r="DY331" s="231">
        <f t="shared" si="450"/>
        <v>0</v>
      </c>
      <c r="DZ331" s="231">
        <f t="shared" si="450"/>
        <v>0</v>
      </c>
      <c r="EA331" s="231">
        <f t="shared" si="450"/>
        <v>0</v>
      </c>
      <c r="EB331" s="231">
        <f t="shared" ref="EB331:FG331" si="451">EB318*1000</f>
        <v>0</v>
      </c>
      <c r="EC331" s="231">
        <f t="shared" si="451"/>
        <v>0</v>
      </c>
      <c r="ED331" s="231">
        <f t="shared" si="451"/>
        <v>0</v>
      </c>
      <c r="EE331" s="231">
        <f t="shared" si="451"/>
        <v>0</v>
      </c>
      <c r="EF331" s="231">
        <f t="shared" si="451"/>
        <v>0</v>
      </c>
      <c r="EG331" s="231">
        <f t="shared" si="451"/>
        <v>0</v>
      </c>
      <c r="EH331" s="231">
        <f t="shared" si="451"/>
        <v>0</v>
      </c>
      <c r="EI331" s="231">
        <f t="shared" si="451"/>
        <v>0</v>
      </c>
      <c r="EJ331" s="231">
        <f t="shared" si="451"/>
        <v>0</v>
      </c>
      <c r="EK331" s="231">
        <f t="shared" si="451"/>
        <v>0</v>
      </c>
      <c r="EL331" s="231">
        <f t="shared" si="451"/>
        <v>0</v>
      </c>
      <c r="EM331" s="231">
        <f t="shared" si="451"/>
        <v>0</v>
      </c>
      <c r="EN331" s="231">
        <f t="shared" si="451"/>
        <v>0</v>
      </c>
      <c r="EO331" s="231">
        <f t="shared" si="451"/>
        <v>0</v>
      </c>
      <c r="EP331" s="231">
        <f t="shared" si="451"/>
        <v>0</v>
      </c>
      <c r="EQ331" s="231">
        <f t="shared" si="451"/>
        <v>0</v>
      </c>
      <c r="ER331" s="231">
        <f t="shared" si="451"/>
        <v>0</v>
      </c>
      <c r="ES331" s="231">
        <f t="shared" si="451"/>
        <v>0</v>
      </c>
      <c r="ET331" s="231">
        <f t="shared" si="451"/>
        <v>0</v>
      </c>
      <c r="EU331" s="231">
        <f t="shared" si="451"/>
        <v>0</v>
      </c>
      <c r="EV331" s="231">
        <f t="shared" si="451"/>
        <v>0</v>
      </c>
      <c r="EW331" s="231">
        <f t="shared" si="451"/>
        <v>0</v>
      </c>
      <c r="EX331" s="231">
        <f t="shared" si="451"/>
        <v>0</v>
      </c>
      <c r="EY331" s="231">
        <f t="shared" si="451"/>
        <v>0</v>
      </c>
      <c r="EZ331" s="231">
        <f t="shared" si="451"/>
        <v>0</v>
      </c>
      <c r="FA331" s="231">
        <f t="shared" si="451"/>
        <v>0</v>
      </c>
      <c r="FB331" s="231">
        <f t="shared" si="451"/>
        <v>0</v>
      </c>
      <c r="FC331" s="231">
        <f t="shared" si="451"/>
        <v>0</v>
      </c>
      <c r="FD331" s="231">
        <f t="shared" si="451"/>
        <v>0</v>
      </c>
      <c r="FE331" s="231">
        <f t="shared" si="451"/>
        <v>0</v>
      </c>
      <c r="FF331" s="231">
        <f t="shared" si="451"/>
        <v>0</v>
      </c>
      <c r="FG331" s="231">
        <f t="shared" si="451"/>
        <v>0</v>
      </c>
      <c r="FH331" s="231">
        <f t="shared" ref="FH331:FX331" si="452">FH318*1000</f>
        <v>0</v>
      </c>
      <c r="FI331" s="231">
        <f t="shared" si="452"/>
        <v>0</v>
      </c>
      <c r="FJ331" s="231">
        <f t="shared" si="452"/>
        <v>0</v>
      </c>
      <c r="FK331" s="231">
        <f t="shared" si="452"/>
        <v>0</v>
      </c>
      <c r="FL331" s="231">
        <f t="shared" si="452"/>
        <v>0</v>
      </c>
      <c r="FM331" s="231">
        <f t="shared" si="452"/>
        <v>0</v>
      </c>
      <c r="FN331" s="231">
        <f t="shared" si="452"/>
        <v>0</v>
      </c>
      <c r="FO331" s="231">
        <f t="shared" si="452"/>
        <v>0</v>
      </c>
      <c r="FP331" s="231">
        <f t="shared" si="452"/>
        <v>0</v>
      </c>
      <c r="FQ331" s="231">
        <f t="shared" si="452"/>
        <v>0</v>
      </c>
      <c r="FR331" s="231">
        <f t="shared" si="452"/>
        <v>0</v>
      </c>
      <c r="FS331" s="231">
        <f t="shared" si="452"/>
        <v>0</v>
      </c>
      <c r="FT331" s="231">
        <f t="shared" si="452"/>
        <v>0</v>
      </c>
      <c r="FU331" s="231">
        <f t="shared" si="452"/>
        <v>0</v>
      </c>
      <c r="FV331" s="231">
        <f t="shared" si="452"/>
        <v>0</v>
      </c>
      <c r="FW331" s="231">
        <f t="shared" si="452"/>
        <v>0</v>
      </c>
      <c r="FX331" s="231">
        <f t="shared" si="452"/>
        <v>0</v>
      </c>
    </row>
    <row r="332" spans="1:187" x14ac:dyDescent="0.2">
      <c r="A332" s="8" t="s">
        <v>896</v>
      </c>
      <c r="B332" s="13" t="s">
        <v>897</v>
      </c>
      <c r="C332" s="231">
        <f>C320*1000</f>
        <v>5.7839999999999998</v>
      </c>
      <c r="D332" s="231">
        <f t="shared" ref="D332:BO332" si="453">D320*1000</f>
        <v>11.577999999999999</v>
      </c>
      <c r="E332" s="231">
        <f t="shared" si="453"/>
        <v>5.6520000000000001</v>
      </c>
      <c r="F332" s="231">
        <f t="shared" si="453"/>
        <v>0.439</v>
      </c>
      <c r="G332" s="231">
        <f t="shared" si="453"/>
        <v>5.0140000000000002</v>
      </c>
      <c r="H332" s="231">
        <f t="shared" si="453"/>
        <v>2.835</v>
      </c>
      <c r="I332" s="231">
        <f t="shared" si="453"/>
        <v>9.218</v>
      </c>
      <c r="J332" s="231">
        <f t="shared" si="453"/>
        <v>0</v>
      </c>
      <c r="K332" s="231">
        <f t="shared" si="453"/>
        <v>0</v>
      </c>
      <c r="L332" s="231">
        <f t="shared" si="453"/>
        <v>7.3449999999999998</v>
      </c>
      <c r="M332" s="231">
        <f t="shared" si="453"/>
        <v>4.2329999999999997</v>
      </c>
      <c r="N332" s="231">
        <f t="shared" si="453"/>
        <v>11.013</v>
      </c>
      <c r="O332" s="231">
        <f t="shared" si="453"/>
        <v>13.414999999999999</v>
      </c>
      <c r="P332" s="231">
        <f t="shared" si="453"/>
        <v>0</v>
      </c>
      <c r="Q332" s="231">
        <f t="shared" si="453"/>
        <v>11.749000000000001</v>
      </c>
      <c r="R332" s="231">
        <f t="shared" si="453"/>
        <v>0</v>
      </c>
      <c r="S332" s="231">
        <f t="shared" si="453"/>
        <v>0</v>
      </c>
      <c r="T332" s="231">
        <f t="shared" si="453"/>
        <v>0</v>
      </c>
      <c r="U332" s="231">
        <f t="shared" si="453"/>
        <v>5.298</v>
      </c>
      <c r="V332" s="231">
        <f t="shared" si="453"/>
        <v>0</v>
      </c>
      <c r="W332" s="231">
        <f t="shared" si="453"/>
        <v>0</v>
      </c>
      <c r="X332" s="231">
        <f t="shared" si="453"/>
        <v>10.022</v>
      </c>
      <c r="Y332" s="231">
        <f t="shared" si="453"/>
        <v>0</v>
      </c>
      <c r="Z332" s="231">
        <f t="shared" si="453"/>
        <v>0</v>
      </c>
      <c r="AA332" s="231">
        <f t="shared" si="453"/>
        <v>7.8140000000000001</v>
      </c>
      <c r="AB332" s="231">
        <f t="shared" si="453"/>
        <v>9.359</v>
      </c>
      <c r="AC332" s="231">
        <f t="shared" si="453"/>
        <v>8.9849999999999994</v>
      </c>
      <c r="AD332" s="231">
        <f t="shared" si="453"/>
        <v>9.0830000000000002</v>
      </c>
      <c r="AE332" s="231">
        <f t="shared" si="453"/>
        <v>5.5279999999999996</v>
      </c>
      <c r="AF332" s="231">
        <f t="shared" si="453"/>
        <v>6.6480000000000006</v>
      </c>
      <c r="AG332" s="231">
        <f t="shared" si="453"/>
        <v>2.6830000000000003</v>
      </c>
      <c r="AH332" s="231">
        <f t="shared" si="453"/>
        <v>0</v>
      </c>
      <c r="AI332" s="231">
        <f t="shared" si="453"/>
        <v>0</v>
      </c>
      <c r="AJ332" s="231">
        <f t="shared" si="453"/>
        <v>0</v>
      </c>
      <c r="AK332" s="231">
        <f t="shared" si="453"/>
        <v>0</v>
      </c>
      <c r="AL332" s="231">
        <f t="shared" si="453"/>
        <v>4.8710000000000004</v>
      </c>
      <c r="AM332" s="231">
        <f t="shared" si="453"/>
        <v>0</v>
      </c>
      <c r="AN332" s="231">
        <f t="shared" si="453"/>
        <v>0</v>
      </c>
      <c r="AO332" s="231">
        <f t="shared" si="453"/>
        <v>0</v>
      </c>
      <c r="AP332" s="231">
        <f t="shared" si="453"/>
        <v>6.2720000000000002</v>
      </c>
      <c r="AQ332" s="231">
        <f t="shared" si="453"/>
        <v>0</v>
      </c>
      <c r="AR332" s="231">
        <f t="shared" si="453"/>
        <v>4.6260000000000003</v>
      </c>
      <c r="AS332" s="231">
        <f t="shared" si="453"/>
        <v>4.625</v>
      </c>
      <c r="AT332" s="231">
        <f t="shared" si="453"/>
        <v>0</v>
      </c>
      <c r="AU332" s="231">
        <f t="shared" si="453"/>
        <v>0</v>
      </c>
      <c r="AV332" s="231">
        <f t="shared" si="453"/>
        <v>0</v>
      </c>
      <c r="AW332" s="231">
        <f t="shared" si="453"/>
        <v>0</v>
      </c>
      <c r="AX332" s="231">
        <f t="shared" si="453"/>
        <v>0</v>
      </c>
      <c r="AY332" s="231">
        <f t="shared" si="453"/>
        <v>0</v>
      </c>
      <c r="AZ332" s="231">
        <f t="shared" si="453"/>
        <v>8.0410000000000004</v>
      </c>
      <c r="BA332" s="231">
        <f t="shared" si="453"/>
        <v>8.7319999999999993</v>
      </c>
      <c r="BB332" s="231">
        <f t="shared" si="453"/>
        <v>4.0389999999999997</v>
      </c>
      <c r="BC332" s="231">
        <f t="shared" si="453"/>
        <v>10.042999999999999</v>
      </c>
      <c r="BD332" s="231">
        <f t="shared" si="453"/>
        <v>12.373000000000001</v>
      </c>
      <c r="BE332" s="231">
        <f t="shared" si="453"/>
        <v>25.248000000000001</v>
      </c>
      <c r="BF332" s="231">
        <f t="shared" si="453"/>
        <v>14.539</v>
      </c>
      <c r="BG332" s="231">
        <f t="shared" si="453"/>
        <v>0</v>
      </c>
      <c r="BH332" s="231">
        <f t="shared" si="453"/>
        <v>0</v>
      </c>
      <c r="BI332" s="231">
        <f t="shared" si="453"/>
        <v>0</v>
      </c>
      <c r="BJ332" s="231">
        <f t="shared" si="453"/>
        <v>6.782</v>
      </c>
      <c r="BK332" s="231">
        <f t="shared" si="453"/>
        <v>7.149</v>
      </c>
      <c r="BL332" s="231">
        <f t="shared" si="453"/>
        <v>0</v>
      </c>
      <c r="BM332" s="231">
        <f t="shared" si="453"/>
        <v>0</v>
      </c>
      <c r="BN332" s="231">
        <f t="shared" si="453"/>
        <v>0</v>
      </c>
      <c r="BO332" s="231">
        <f t="shared" si="453"/>
        <v>2.2669999999999999</v>
      </c>
      <c r="BP332" s="231">
        <f t="shared" ref="BP332:CU332" si="454">BP320*1000</f>
        <v>0</v>
      </c>
      <c r="BQ332" s="231">
        <f t="shared" si="454"/>
        <v>7.6129999999999995</v>
      </c>
      <c r="BR332" s="231">
        <f t="shared" si="454"/>
        <v>5.34</v>
      </c>
      <c r="BS332" s="231">
        <f t="shared" si="454"/>
        <v>3.1419999999999999</v>
      </c>
      <c r="BT332" s="231">
        <f t="shared" si="454"/>
        <v>2.754</v>
      </c>
      <c r="BU332" s="231">
        <f t="shared" si="454"/>
        <v>4.6189999999999998</v>
      </c>
      <c r="BV332" s="231">
        <f t="shared" si="454"/>
        <v>1.9400000000000002</v>
      </c>
      <c r="BW332" s="231">
        <f t="shared" si="454"/>
        <v>5.7850000000000001</v>
      </c>
      <c r="BX332" s="231">
        <f t="shared" si="454"/>
        <v>0</v>
      </c>
      <c r="BY332" s="231">
        <f t="shared" si="454"/>
        <v>0</v>
      </c>
      <c r="BZ332" s="231">
        <f t="shared" si="454"/>
        <v>0</v>
      </c>
      <c r="CA332" s="231">
        <f t="shared" si="454"/>
        <v>0</v>
      </c>
      <c r="CB332" s="231">
        <f t="shared" si="454"/>
        <v>10.577</v>
      </c>
      <c r="CC332" s="231">
        <f t="shared" si="454"/>
        <v>0</v>
      </c>
      <c r="CD332" s="231">
        <f t="shared" si="454"/>
        <v>0</v>
      </c>
      <c r="CE332" s="231">
        <f t="shared" si="454"/>
        <v>0</v>
      </c>
      <c r="CF332" s="231">
        <f t="shared" si="454"/>
        <v>0</v>
      </c>
      <c r="CG332" s="231">
        <f t="shared" si="454"/>
        <v>4.8630000000000004</v>
      </c>
      <c r="CH332" s="231">
        <f t="shared" si="454"/>
        <v>0</v>
      </c>
      <c r="CI332" s="231">
        <f t="shared" si="454"/>
        <v>3.5149999999999997</v>
      </c>
      <c r="CJ332" s="231">
        <f t="shared" si="454"/>
        <v>2.7709999999999999</v>
      </c>
      <c r="CK332" s="231">
        <f t="shared" si="454"/>
        <v>4.01</v>
      </c>
      <c r="CL332" s="231">
        <f t="shared" si="454"/>
        <v>9.4249999999999989</v>
      </c>
      <c r="CM332" s="231">
        <f t="shared" si="454"/>
        <v>4.1929999999999996</v>
      </c>
      <c r="CN332" s="231">
        <f t="shared" si="454"/>
        <v>16.312000000000001</v>
      </c>
      <c r="CO332" s="231">
        <f t="shared" si="454"/>
        <v>5.8279999999999994</v>
      </c>
      <c r="CP332" s="231">
        <f t="shared" si="454"/>
        <v>5.923</v>
      </c>
      <c r="CQ332" s="231">
        <f t="shared" si="454"/>
        <v>0</v>
      </c>
      <c r="CR332" s="231">
        <f t="shared" si="454"/>
        <v>3.278</v>
      </c>
      <c r="CS332" s="231">
        <f t="shared" si="454"/>
        <v>0</v>
      </c>
      <c r="CT332" s="231">
        <f t="shared" si="454"/>
        <v>0</v>
      </c>
      <c r="CU332" s="231">
        <f t="shared" si="454"/>
        <v>11.010999999999999</v>
      </c>
      <c r="CV332" s="231">
        <f t="shared" ref="CV332:EA332" si="455">CV320*1000</f>
        <v>9.7050000000000001</v>
      </c>
      <c r="CW332" s="231">
        <f t="shared" si="455"/>
        <v>0</v>
      </c>
      <c r="CX332" s="231">
        <f t="shared" si="455"/>
        <v>0</v>
      </c>
      <c r="CY332" s="231">
        <f t="shared" si="455"/>
        <v>0</v>
      </c>
      <c r="CZ332" s="231">
        <f t="shared" si="455"/>
        <v>2.3519999999999999</v>
      </c>
      <c r="DA332" s="231">
        <f t="shared" si="455"/>
        <v>0</v>
      </c>
      <c r="DB332" s="231">
        <f t="shared" si="455"/>
        <v>0</v>
      </c>
      <c r="DC332" s="231">
        <f t="shared" si="455"/>
        <v>7.0569999999999995</v>
      </c>
      <c r="DD332" s="231">
        <f t="shared" si="455"/>
        <v>0</v>
      </c>
      <c r="DE332" s="231">
        <f t="shared" si="455"/>
        <v>1.51</v>
      </c>
      <c r="DF332" s="231">
        <f t="shared" si="455"/>
        <v>8.2140000000000004</v>
      </c>
      <c r="DG332" s="231">
        <f t="shared" si="455"/>
        <v>1.468</v>
      </c>
      <c r="DH332" s="231">
        <f t="shared" si="455"/>
        <v>4.5979999999999999</v>
      </c>
      <c r="DI332" s="231">
        <f t="shared" si="455"/>
        <v>0</v>
      </c>
      <c r="DJ332" s="231">
        <f t="shared" si="455"/>
        <v>6.5859999999999994</v>
      </c>
      <c r="DK332" s="231">
        <f t="shared" si="455"/>
        <v>1.161</v>
      </c>
      <c r="DL332" s="231">
        <f t="shared" si="455"/>
        <v>0</v>
      </c>
      <c r="DM332" s="231">
        <f t="shared" si="455"/>
        <v>6.7309999999999999</v>
      </c>
      <c r="DN332" s="231">
        <f t="shared" si="455"/>
        <v>1.607</v>
      </c>
      <c r="DO332" s="231">
        <f t="shared" si="455"/>
        <v>1.952</v>
      </c>
      <c r="DP332" s="231">
        <f t="shared" si="455"/>
        <v>0</v>
      </c>
      <c r="DQ332" s="231">
        <f t="shared" si="455"/>
        <v>0</v>
      </c>
      <c r="DR332" s="231">
        <f t="shared" si="455"/>
        <v>0</v>
      </c>
      <c r="DS332" s="231">
        <f t="shared" si="455"/>
        <v>0</v>
      </c>
      <c r="DT332" s="231">
        <f t="shared" si="455"/>
        <v>0</v>
      </c>
      <c r="DU332" s="231">
        <f t="shared" si="455"/>
        <v>0</v>
      </c>
      <c r="DV332" s="231">
        <f t="shared" si="455"/>
        <v>0</v>
      </c>
      <c r="DW332" s="231">
        <f t="shared" si="455"/>
        <v>0.85099999999999998</v>
      </c>
      <c r="DX332" s="231">
        <f t="shared" si="455"/>
        <v>2.464</v>
      </c>
      <c r="DY332" s="231">
        <f t="shared" si="455"/>
        <v>4.7110000000000003</v>
      </c>
      <c r="DZ332" s="231">
        <f t="shared" si="455"/>
        <v>3.4979999999999998</v>
      </c>
      <c r="EA332" s="231">
        <f t="shared" si="455"/>
        <v>0.64</v>
      </c>
      <c r="EB332" s="231">
        <f t="shared" ref="EB332:FG332" si="456">EB320*1000</f>
        <v>5.6420000000000003</v>
      </c>
      <c r="EC332" s="231">
        <f t="shared" si="456"/>
        <v>0</v>
      </c>
      <c r="ED332" s="231">
        <f t="shared" si="456"/>
        <v>1.2170000000000001</v>
      </c>
      <c r="EE332" s="231">
        <f t="shared" si="456"/>
        <v>0</v>
      </c>
      <c r="EF332" s="231">
        <f t="shared" si="456"/>
        <v>0</v>
      </c>
      <c r="EG332" s="231">
        <f t="shared" si="456"/>
        <v>0</v>
      </c>
      <c r="EH332" s="231">
        <f t="shared" si="456"/>
        <v>0</v>
      </c>
      <c r="EI332" s="231">
        <f t="shared" si="456"/>
        <v>0</v>
      </c>
      <c r="EJ332" s="231">
        <f t="shared" si="456"/>
        <v>0</v>
      </c>
      <c r="EK332" s="231">
        <f t="shared" si="456"/>
        <v>0.69300000000000006</v>
      </c>
      <c r="EL332" s="231">
        <f t="shared" si="456"/>
        <v>0</v>
      </c>
      <c r="EM332" s="231">
        <f t="shared" si="456"/>
        <v>9.0419999999999998</v>
      </c>
      <c r="EN332" s="231">
        <f t="shared" si="456"/>
        <v>3.214</v>
      </c>
      <c r="EO332" s="231">
        <f t="shared" si="456"/>
        <v>1.6869999999999998</v>
      </c>
      <c r="EP332" s="231">
        <f t="shared" si="456"/>
        <v>7.2409999999999997</v>
      </c>
      <c r="EQ332" s="231">
        <f t="shared" si="456"/>
        <v>1.6060000000000001</v>
      </c>
      <c r="ER332" s="231">
        <f t="shared" si="456"/>
        <v>10.209</v>
      </c>
      <c r="ES332" s="231">
        <f t="shared" si="456"/>
        <v>0</v>
      </c>
      <c r="ET332" s="231">
        <f t="shared" si="456"/>
        <v>7.1539999999999999</v>
      </c>
      <c r="EU332" s="231">
        <f t="shared" si="456"/>
        <v>0</v>
      </c>
      <c r="EV332" s="231">
        <f t="shared" si="456"/>
        <v>0</v>
      </c>
      <c r="EW332" s="231">
        <f t="shared" si="456"/>
        <v>2.1930000000000001</v>
      </c>
      <c r="EX332" s="231">
        <f t="shared" si="456"/>
        <v>8.9329999999999998</v>
      </c>
      <c r="EY332" s="231">
        <f t="shared" si="456"/>
        <v>0</v>
      </c>
      <c r="EZ332" s="231">
        <f t="shared" si="456"/>
        <v>0</v>
      </c>
      <c r="FA332" s="231">
        <f t="shared" si="456"/>
        <v>2.0950000000000002</v>
      </c>
      <c r="FB332" s="231">
        <f t="shared" si="456"/>
        <v>1.4279999999999999</v>
      </c>
      <c r="FC332" s="231">
        <f t="shared" si="456"/>
        <v>3.6150000000000002</v>
      </c>
      <c r="FD332" s="231">
        <f t="shared" si="456"/>
        <v>0</v>
      </c>
      <c r="FE332" s="231">
        <f t="shared" si="456"/>
        <v>7.34</v>
      </c>
      <c r="FF332" s="231">
        <f t="shared" si="456"/>
        <v>0</v>
      </c>
      <c r="FG332" s="231">
        <f t="shared" si="456"/>
        <v>0</v>
      </c>
      <c r="FH332" s="231">
        <f t="shared" ref="FH332:FX332" si="457">FH320*1000</f>
        <v>3.391</v>
      </c>
      <c r="FI332" s="231">
        <f t="shared" si="457"/>
        <v>2.782</v>
      </c>
      <c r="FJ332" s="231">
        <f t="shared" si="457"/>
        <v>1.8460000000000001</v>
      </c>
      <c r="FK332" s="231">
        <f t="shared" si="457"/>
        <v>3.16</v>
      </c>
      <c r="FL332" s="231">
        <f t="shared" si="457"/>
        <v>4.3769999999999998</v>
      </c>
      <c r="FM332" s="231">
        <f t="shared" si="457"/>
        <v>0.78299999999999992</v>
      </c>
      <c r="FN332" s="231">
        <f t="shared" si="457"/>
        <v>0</v>
      </c>
      <c r="FO332" s="231">
        <f t="shared" si="457"/>
        <v>1.018</v>
      </c>
      <c r="FP332" s="231">
        <f t="shared" si="457"/>
        <v>1.6440000000000001</v>
      </c>
      <c r="FQ332" s="231">
        <f t="shared" si="457"/>
        <v>4.5350000000000001</v>
      </c>
      <c r="FR332" s="231">
        <f t="shared" si="457"/>
        <v>4.5180000000000007</v>
      </c>
      <c r="FS332" s="231">
        <f t="shared" si="457"/>
        <v>0.127</v>
      </c>
      <c r="FT332" s="231">
        <f t="shared" si="457"/>
        <v>0.74099999999999999</v>
      </c>
      <c r="FU332" s="231">
        <f t="shared" si="457"/>
        <v>10.744</v>
      </c>
      <c r="FV332" s="231">
        <f t="shared" si="457"/>
        <v>3.972</v>
      </c>
      <c r="FW332" s="231">
        <f t="shared" si="457"/>
        <v>0</v>
      </c>
      <c r="FX332" s="231">
        <f t="shared" si="457"/>
        <v>16.452000000000002</v>
      </c>
    </row>
    <row r="333" spans="1:187" x14ac:dyDescent="0.2">
      <c r="A333" s="8" t="s">
        <v>899</v>
      </c>
      <c r="B333" s="233" t="s">
        <v>974</v>
      </c>
      <c r="C333" s="231">
        <f t="shared" ref="C333:AH333" si="458">C322*1000</f>
        <v>32.128999999999998</v>
      </c>
      <c r="D333" s="231">
        <f t="shared" si="458"/>
        <v>38.578000000000003</v>
      </c>
      <c r="E333" s="231">
        <f t="shared" si="458"/>
        <v>30.34</v>
      </c>
      <c r="F333" s="231">
        <f t="shared" si="458"/>
        <v>26.701000000000001</v>
      </c>
      <c r="G333" s="231">
        <f t="shared" si="458"/>
        <v>27.298999999999999</v>
      </c>
      <c r="H333" s="231">
        <f t="shared" si="458"/>
        <v>29.835000000000001</v>
      </c>
      <c r="I333" s="231">
        <f t="shared" si="458"/>
        <v>36.826999999999998</v>
      </c>
      <c r="J333" s="231">
        <f t="shared" si="458"/>
        <v>27</v>
      </c>
      <c r="K333" s="231">
        <f t="shared" si="458"/>
        <v>27</v>
      </c>
      <c r="L333" s="231">
        <f t="shared" si="458"/>
        <v>29.240000000000002</v>
      </c>
      <c r="M333" s="231">
        <f t="shared" si="458"/>
        <v>25.18</v>
      </c>
      <c r="N333" s="231">
        <f t="shared" si="458"/>
        <v>30.738000000000003</v>
      </c>
      <c r="O333" s="231">
        <f t="shared" si="458"/>
        <v>39.940000000000005</v>
      </c>
      <c r="P333" s="231">
        <f t="shared" si="458"/>
        <v>27.138999999999999</v>
      </c>
      <c r="Q333" s="231">
        <f t="shared" si="458"/>
        <v>37.759</v>
      </c>
      <c r="R333" s="231">
        <f t="shared" si="458"/>
        <v>23.908999999999999</v>
      </c>
      <c r="S333" s="231">
        <f t="shared" si="458"/>
        <v>21.013999999999999</v>
      </c>
      <c r="T333" s="231">
        <f t="shared" si="458"/>
        <v>19.300999999999998</v>
      </c>
      <c r="U333" s="231">
        <f t="shared" si="458"/>
        <v>24.099</v>
      </c>
      <c r="V333" s="231">
        <f t="shared" si="458"/>
        <v>27</v>
      </c>
      <c r="W333" s="231">
        <f t="shared" si="458"/>
        <v>27</v>
      </c>
      <c r="X333" s="231">
        <f t="shared" si="458"/>
        <v>21.087999999999997</v>
      </c>
      <c r="Y333" s="231">
        <f t="shared" si="458"/>
        <v>19.498000000000001</v>
      </c>
      <c r="Z333" s="231">
        <f t="shared" si="458"/>
        <v>24.215999999999998</v>
      </c>
      <c r="AA333" s="231">
        <f t="shared" si="458"/>
        <v>32.808999999999997</v>
      </c>
      <c r="AB333" s="231">
        <f t="shared" si="458"/>
        <v>34.381999999999998</v>
      </c>
      <c r="AC333" s="231">
        <f t="shared" si="458"/>
        <v>24.966999999999999</v>
      </c>
      <c r="AD333" s="231">
        <f t="shared" si="458"/>
        <v>23.776</v>
      </c>
      <c r="AE333" s="231">
        <f t="shared" si="458"/>
        <v>14.997999999999999</v>
      </c>
      <c r="AF333" s="231">
        <f t="shared" si="458"/>
        <v>13.322000000000001</v>
      </c>
      <c r="AG333" s="231">
        <f t="shared" si="458"/>
        <v>15.163999999999998</v>
      </c>
      <c r="AH333" s="231">
        <f t="shared" si="458"/>
        <v>22.979000000000003</v>
      </c>
      <c r="AI333" s="231">
        <f t="shared" ref="AI333:BN333" si="459">AI322*1000</f>
        <v>27</v>
      </c>
      <c r="AJ333" s="231">
        <f t="shared" si="459"/>
        <v>18.788</v>
      </c>
      <c r="AK333" s="231">
        <f t="shared" si="459"/>
        <v>16.28</v>
      </c>
      <c r="AL333" s="231">
        <f t="shared" si="459"/>
        <v>31.870999999999995</v>
      </c>
      <c r="AM333" s="231">
        <f t="shared" si="459"/>
        <v>16.449000000000002</v>
      </c>
      <c r="AN333" s="231">
        <f t="shared" si="459"/>
        <v>22.902999999999999</v>
      </c>
      <c r="AO333" s="231">
        <f t="shared" si="459"/>
        <v>22.655999999999999</v>
      </c>
      <c r="AP333" s="231">
        <f t="shared" si="459"/>
        <v>31.813000000000002</v>
      </c>
      <c r="AQ333" s="231">
        <f t="shared" si="459"/>
        <v>15.558999999999999</v>
      </c>
      <c r="AR333" s="231">
        <f t="shared" si="459"/>
        <v>30.066000000000003</v>
      </c>
      <c r="AS333" s="231">
        <f t="shared" si="459"/>
        <v>16.911999999999999</v>
      </c>
      <c r="AT333" s="231">
        <f t="shared" si="459"/>
        <v>26.713999999999999</v>
      </c>
      <c r="AU333" s="231">
        <f t="shared" si="459"/>
        <v>19.187999999999999</v>
      </c>
      <c r="AV333" s="231">
        <f t="shared" si="459"/>
        <v>25.359000000000002</v>
      </c>
      <c r="AW333" s="231">
        <f t="shared" si="459"/>
        <v>20.596</v>
      </c>
      <c r="AX333" s="231">
        <f t="shared" si="459"/>
        <v>16.797999999999998</v>
      </c>
      <c r="AY333" s="231">
        <f t="shared" si="459"/>
        <v>27</v>
      </c>
      <c r="AZ333" s="231">
        <f t="shared" si="459"/>
        <v>23.760999999999996</v>
      </c>
      <c r="BA333" s="231">
        <f t="shared" si="459"/>
        <v>30.625999999999998</v>
      </c>
      <c r="BB333" s="231">
        <f t="shared" si="459"/>
        <v>23.723000000000003</v>
      </c>
      <c r="BC333" s="231">
        <f t="shared" si="459"/>
        <v>30.757999999999996</v>
      </c>
      <c r="BD333" s="231">
        <f t="shared" si="459"/>
        <v>39.372999999999998</v>
      </c>
      <c r="BE333" s="231">
        <f t="shared" si="459"/>
        <v>48.063999999999993</v>
      </c>
      <c r="BF333" s="231">
        <f t="shared" si="459"/>
        <v>41.491</v>
      </c>
      <c r="BG333" s="231">
        <f t="shared" si="459"/>
        <v>27</v>
      </c>
      <c r="BH333" s="231">
        <f t="shared" si="459"/>
        <v>21.419</v>
      </c>
      <c r="BI333" s="231">
        <f t="shared" si="459"/>
        <v>8.4329999999999998</v>
      </c>
      <c r="BJ333" s="231">
        <f t="shared" si="459"/>
        <v>29.946000000000002</v>
      </c>
      <c r="BK333" s="231">
        <f t="shared" si="459"/>
        <v>31.607999999999997</v>
      </c>
      <c r="BL333" s="231">
        <f t="shared" si="459"/>
        <v>27</v>
      </c>
      <c r="BM333" s="231">
        <f t="shared" si="459"/>
        <v>22.386999999999997</v>
      </c>
      <c r="BN333" s="231">
        <f t="shared" si="459"/>
        <v>27</v>
      </c>
      <c r="BO333" s="231">
        <f t="shared" ref="BO333:CT333" si="460">BO322*1000</f>
        <v>17.47</v>
      </c>
      <c r="BP333" s="231">
        <f t="shared" si="460"/>
        <v>21.702000000000002</v>
      </c>
      <c r="BQ333" s="231">
        <f t="shared" si="460"/>
        <v>29.372000000000003</v>
      </c>
      <c r="BR333" s="231">
        <f t="shared" si="460"/>
        <v>10.040000000000001</v>
      </c>
      <c r="BS333" s="231">
        <f t="shared" si="460"/>
        <v>5.3729999999999993</v>
      </c>
      <c r="BT333" s="231">
        <f t="shared" si="460"/>
        <v>6.8289999999999997</v>
      </c>
      <c r="BU333" s="231">
        <f t="shared" si="460"/>
        <v>18.430000000000003</v>
      </c>
      <c r="BV333" s="231">
        <f t="shared" si="460"/>
        <v>14.859</v>
      </c>
      <c r="BW333" s="231">
        <f t="shared" si="460"/>
        <v>21.284999999999997</v>
      </c>
      <c r="BX333" s="231">
        <f t="shared" si="460"/>
        <v>16.599</v>
      </c>
      <c r="BY333" s="231">
        <f t="shared" si="460"/>
        <v>23.780999999999999</v>
      </c>
      <c r="BZ333" s="231">
        <f t="shared" si="460"/>
        <v>26.312000000000001</v>
      </c>
      <c r="CA333" s="231">
        <f t="shared" si="460"/>
        <v>23.041</v>
      </c>
      <c r="CB333" s="231">
        <f t="shared" si="460"/>
        <v>36.829000000000001</v>
      </c>
      <c r="CC333" s="231">
        <f t="shared" si="460"/>
        <v>22.199000000000002</v>
      </c>
      <c r="CD333" s="231">
        <f t="shared" si="460"/>
        <v>23.171999999999997</v>
      </c>
      <c r="CE333" s="231">
        <f t="shared" si="460"/>
        <v>27</v>
      </c>
      <c r="CF333" s="231">
        <f t="shared" si="460"/>
        <v>27.016999999999999</v>
      </c>
      <c r="CG333" s="231">
        <f t="shared" si="460"/>
        <v>31.863000000000003</v>
      </c>
      <c r="CH333" s="231">
        <f t="shared" si="460"/>
        <v>22.187999999999999</v>
      </c>
      <c r="CI333" s="231">
        <f t="shared" si="460"/>
        <v>27.695</v>
      </c>
      <c r="CJ333" s="231">
        <f t="shared" si="460"/>
        <v>26.24</v>
      </c>
      <c r="CK333" s="231">
        <f t="shared" si="460"/>
        <v>12.488</v>
      </c>
      <c r="CL333" s="231">
        <f t="shared" si="460"/>
        <v>17.804000000000002</v>
      </c>
      <c r="CM333" s="231">
        <f t="shared" si="460"/>
        <v>6.4669999999999996</v>
      </c>
      <c r="CN333" s="231">
        <f t="shared" si="460"/>
        <v>43.312000000000005</v>
      </c>
      <c r="CO333" s="231">
        <f t="shared" si="460"/>
        <v>28.187999999999999</v>
      </c>
      <c r="CP333" s="231">
        <f t="shared" si="460"/>
        <v>26.471999999999998</v>
      </c>
      <c r="CQ333" s="231">
        <f t="shared" si="460"/>
        <v>12.427</v>
      </c>
      <c r="CR333" s="231">
        <f t="shared" si="460"/>
        <v>5.6950000000000003</v>
      </c>
      <c r="CS333" s="231">
        <f t="shared" si="460"/>
        <v>22.658000000000001</v>
      </c>
      <c r="CT333" s="231">
        <f t="shared" si="460"/>
        <v>9.2449999999999992</v>
      </c>
      <c r="CU333" s="231">
        <f t="shared" ref="CU333:DZ333" si="461">CU322*1000</f>
        <v>30.626999999999999</v>
      </c>
      <c r="CV333" s="231">
        <f t="shared" si="461"/>
        <v>22.286000000000001</v>
      </c>
      <c r="CW333" s="231">
        <f t="shared" si="461"/>
        <v>17.087</v>
      </c>
      <c r="CX333" s="231">
        <f t="shared" si="461"/>
        <v>21.824000000000002</v>
      </c>
      <c r="CY333" s="231">
        <f t="shared" si="461"/>
        <v>27</v>
      </c>
      <c r="CZ333" s="231">
        <f t="shared" si="461"/>
        <v>29.003</v>
      </c>
      <c r="DA333" s="231">
        <f t="shared" si="461"/>
        <v>27.452000000000002</v>
      </c>
      <c r="DB333" s="231">
        <f t="shared" si="461"/>
        <v>27</v>
      </c>
      <c r="DC333" s="231">
        <f t="shared" si="461"/>
        <v>25.053999999999998</v>
      </c>
      <c r="DD333" s="231">
        <f t="shared" si="461"/>
        <v>3.4450000000000003</v>
      </c>
      <c r="DE333" s="231">
        <f t="shared" si="461"/>
        <v>12.959999999999999</v>
      </c>
      <c r="DF333" s="231">
        <f t="shared" si="461"/>
        <v>32.427999999999997</v>
      </c>
      <c r="DG333" s="231">
        <f t="shared" si="461"/>
        <v>21.920999999999999</v>
      </c>
      <c r="DH333" s="231">
        <f t="shared" si="461"/>
        <v>25.785999999999998</v>
      </c>
      <c r="DI333" s="231">
        <f t="shared" si="461"/>
        <v>18.844999999999999</v>
      </c>
      <c r="DJ333" s="231">
        <f t="shared" si="461"/>
        <v>27.469000000000001</v>
      </c>
      <c r="DK333" s="231">
        <f t="shared" si="461"/>
        <v>16.818999999999996</v>
      </c>
      <c r="DL333" s="231">
        <f t="shared" si="461"/>
        <v>21.966999999999999</v>
      </c>
      <c r="DM333" s="231">
        <f t="shared" si="461"/>
        <v>26.630000000000003</v>
      </c>
      <c r="DN333" s="231">
        <f t="shared" si="461"/>
        <v>28.606999999999999</v>
      </c>
      <c r="DO333" s="231">
        <f t="shared" si="461"/>
        <v>28.951999999999998</v>
      </c>
      <c r="DP333" s="231">
        <f t="shared" si="461"/>
        <v>27.491</v>
      </c>
      <c r="DQ333" s="231">
        <f t="shared" si="461"/>
        <v>24.545000000000002</v>
      </c>
      <c r="DR333" s="231">
        <f t="shared" si="461"/>
        <v>24.417000000000002</v>
      </c>
      <c r="DS333" s="231">
        <f t="shared" si="461"/>
        <v>25.923999999999999</v>
      </c>
      <c r="DT333" s="231">
        <f t="shared" si="461"/>
        <v>21.728999999999999</v>
      </c>
      <c r="DU333" s="231">
        <f t="shared" si="461"/>
        <v>27</v>
      </c>
      <c r="DV333" s="231">
        <f t="shared" si="461"/>
        <v>27</v>
      </c>
      <c r="DW333" s="231">
        <f t="shared" si="461"/>
        <v>22.847999999999999</v>
      </c>
      <c r="DX333" s="231">
        <f t="shared" si="461"/>
        <v>21.395</v>
      </c>
      <c r="DY333" s="231">
        <f t="shared" si="461"/>
        <v>17.639000000000003</v>
      </c>
      <c r="DZ333" s="231">
        <f t="shared" si="461"/>
        <v>21.16</v>
      </c>
      <c r="EA333" s="231">
        <f t="shared" ref="EA333:EJ333" si="462">EA322*1000</f>
        <v>14.517999999999999</v>
      </c>
      <c r="EB333" s="231">
        <f t="shared" si="462"/>
        <v>32.641999999999996</v>
      </c>
      <c r="EC333" s="231">
        <f t="shared" si="462"/>
        <v>26.620999999999999</v>
      </c>
      <c r="ED333" s="231">
        <f t="shared" si="462"/>
        <v>5.8500000000000005</v>
      </c>
      <c r="EE333" s="231">
        <f t="shared" si="462"/>
        <v>27</v>
      </c>
      <c r="EF333" s="231">
        <f t="shared" si="462"/>
        <v>19.594999999999999</v>
      </c>
      <c r="EG333" s="231">
        <f t="shared" si="462"/>
        <v>26.536000000000001</v>
      </c>
      <c r="EH333" s="231">
        <f t="shared" si="462"/>
        <v>25.053000000000001</v>
      </c>
      <c r="EI333" s="231">
        <f t="shared" si="462"/>
        <v>27</v>
      </c>
      <c r="EJ333" s="231">
        <f t="shared" si="462"/>
        <v>27</v>
      </c>
      <c r="EK333" s="231">
        <f t="shared" ref="EK333:FX333" si="463">EK322*1000</f>
        <v>6.4600000000000009</v>
      </c>
      <c r="EL333" s="231">
        <f t="shared" si="463"/>
        <v>4.4609999999999994</v>
      </c>
      <c r="EM333" s="231">
        <f t="shared" si="463"/>
        <v>25.349999999999998</v>
      </c>
      <c r="EN333" s="231">
        <f t="shared" si="463"/>
        <v>30.213999999999999</v>
      </c>
      <c r="EO333" s="231">
        <f t="shared" si="463"/>
        <v>28.687000000000001</v>
      </c>
      <c r="EP333" s="231">
        <f t="shared" si="463"/>
        <v>27.827000000000002</v>
      </c>
      <c r="EQ333" s="231">
        <f t="shared" si="463"/>
        <v>12.090999999999999</v>
      </c>
      <c r="ER333" s="231">
        <f t="shared" si="463"/>
        <v>31.492000000000001</v>
      </c>
      <c r="ES333" s="231">
        <f t="shared" si="463"/>
        <v>23.558</v>
      </c>
      <c r="ET333" s="231">
        <f t="shared" si="463"/>
        <v>34.153999999999996</v>
      </c>
      <c r="EU333" s="231">
        <f t="shared" si="463"/>
        <v>27</v>
      </c>
      <c r="EV333" s="231">
        <f t="shared" si="463"/>
        <v>11.386999999999999</v>
      </c>
      <c r="EW333" s="231">
        <f t="shared" si="463"/>
        <v>8.2460000000000004</v>
      </c>
      <c r="EX333" s="231">
        <f t="shared" si="463"/>
        <v>12.843</v>
      </c>
      <c r="EY333" s="231">
        <f t="shared" si="463"/>
        <v>27</v>
      </c>
      <c r="EZ333" s="231">
        <f t="shared" si="463"/>
        <v>25.814</v>
      </c>
      <c r="FA333" s="231">
        <f t="shared" si="463"/>
        <v>13.42</v>
      </c>
      <c r="FB333" s="231">
        <f t="shared" si="463"/>
        <v>11.052000000000001</v>
      </c>
      <c r="FC333" s="231">
        <f t="shared" si="463"/>
        <v>26.164999999999999</v>
      </c>
      <c r="FD333" s="231">
        <f t="shared" si="463"/>
        <v>24.437999999999999</v>
      </c>
      <c r="FE333" s="231">
        <f t="shared" si="463"/>
        <v>21.751000000000001</v>
      </c>
      <c r="FF333" s="231">
        <f t="shared" si="463"/>
        <v>27</v>
      </c>
      <c r="FG333" s="231">
        <f t="shared" si="463"/>
        <v>27</v>
      </c>
      <c r="FH333" s="231">
        <f t="shared" si="463"/>
        <v>24.847000000000001</v>
      </c>
      <c r="FI333" s="231">
        <f t="shared" si="463"/>
        <v>8.9820000000000011</v>
      </c>
      <c r="FJ333" s="231">
        <f t="shared" si="463"/>
        <v>21.284000000000002</v>
      </c>
      <c r="FK333" s="231">
        <f t="shared" si="463"/>
        <v>14.038</v>
      </c>
      <c r="FL333" s="231">
        <f t="shared" si="463"/>
        <v>31.377000000000002</v>
      </c>
      <c r="FM333" s="231">
        <f t="shared" si="463"/>
        <v>19.196999999999999</v>
      </c>
      <c r="FN333" s="231">
        <f t="shared" si="463"/>
        <v>27</v>
      </c>
      <c r="FO333" s="231">
        <f t="shared" si="463"/>
        <v>5.3359999999999994</v>
      </c>
      <c r="FP333" s="231">
        <f t="shared" si="463"/>
        <v>13.787000000000001</v>
      </c>
      <c r="FQ333" s="231">
        <f t="shared" si="463"/>
        <v>21.414999999999999</v>
      </c>
      <c r="FR333" s="231">
        <f t="shared" si="463"/>
        <v>16.082999999999998</v>
      </c>
      <c r="FS333" s="231">
        <f t="shared" si="463"/>
        <v>5.1950000000000003</v>
      </c>
      <c r="FT333" s="231">
        <f t="shared" si="463"/>
        <v>3.3279999999999998</v>
      </c>
      <c r="FU333" s="231">
        <f t="shared" si="463"/>
        <v>29.088999999999999</v>
      </c>
      <c r="FV333" s="231">
        <f t="shared" si="463"/>
        <v>19.004000000000001</v>
      </c>
      <c r="FW333" s="231">
        <f t="shared" si="463"/>
        <v>21.498000000000001</v>
      </c>
      <c r="FX333" s="231">
        <f t="shared" si="463"/>
        <v>36.12700000000001</v>
      </c>
    </row>
    <row r="335" spans="1:187" x14ac:dyDescent="0.2">
      <c r="A335" s="8" t="s">
        <v>790</v>
      </c>
      <c r="B335" s="13" t="s">
        <v>791</v>
      </c>
      <c r="C335" s="231">
        <f>C244*1000</f>
        <v>97.920999999999992</v>
      </c>
      <c r="D335" s="231">
        <f t="shared" ref="D335:BO335" si="464">D244*1000</f>
        <v>122.745</v>
      </c>
      <c r="E335" s="231">
        <f t="shared" si="464"/>
        <v>81.35499999999999</v>
      </c>
      <c r="F335" s="231">
        <f t="shared" si="464"/>
        <v>99.41</v>
      </c>
      <c r="G335" s="231">
        <f t="shared" si="464"/>
        <v>41.78</v>
      </c>
      <c r="H335" s="231">
        <f t="shared" si="464"/>
        <v>89.303999999999988</v>
      </c>
      <c r="I335" s="231">
        <f t="shared" si="464"/>
        <v>111.28100000000001</v>
      </c>
      <c r="J335" s="231">
        <f t="shared" si="464"/>
        <v>152.001</v>
      </c>
      <c r="K335" s="231">
        <f t="shared" si="464"/>
        <v>81.503</v>
      </c>
      <c r="L335" s="231">
        <f t="shared" si="464"/>
        <v>37.851999999999997</v>
      </c>
      <c r="M335" s="231">
        <f t="shared" si="464"/>
        <v>59.847999999999999</v>
      </c>
      <c r="N335" s="231">
        <f t="shared" si="464"/>
        <v>68.926000000000002</v>
      </c>
      <c r="O335" s="231">
        <f t="shared" si="464"/>
        <v>64.234999999999999</v>
      </c>
      <c r="P335" s="231">
        <f t="shared" si="464"/>
        <v>69.593000000000004</v>
      </c>
      <c r="Q335" s="231">
        <f t="shared" si="464"/>
        <v>122.376</v>
      </c>
      <c r="R335" s="231">
        <f t="shared" si="464"/>
        <v>271.82499999999999</v>
      </c>
      <c r="S335" s="231">
        <f t="shared" si="464"/>
        <v>47.634999999999998</v>
      </c>
      <c r="T335" s="231">
        <f t="shared" si="464"/>
        <v>81.91</v>
      </c>
      <c r="U335" s="231">
        <f t="shared" si="464"/>
        <v>51.948</v>
      </c>
      <c r="V335" s="231">
        <f t="shared" si="464"/>
        <v>112.372</v>
      </c>
      <c r="W335" s="231">
        <f t="shared" si="464"/>
        <v>188.39700000000002</v>
      </c>
      <c r="X335" s="231">
        <f t="shared" si="464"/>
        <v>60.332999999999998</v>
      </c>
      <c r="Y335" s="231">
        <f t="shared" si="464"/>
        <v>326.702</v>
      </c>
      <c r="Z335" s="231">
        <f t="shared" si="464"/>
        <v>128.083</v>
      </c>
      <c r="AA335" s="231">
        <f t="shared" si="464"/>
        <v>65.576999999999998</v>
      </c>
      <c r="AB335" s="231">
        <f t="shared" si="464"/>
        <v>35.936</v>
      </c>
      <c r="AC335" s="231">
        <f t="shared" si="464"/>
        <v>40.169999999999995</v>
      </c>
      <c r="AD335" s="231">
        <f t="shared" si="464"/>
        <v>43.4</v>
      </c>
      <c r="AE335" s="231">
        <f t="shared" si="464"/>
        <v>39.58</v>
      </c>
      <c r="AF335" s="231">
        <f t="shared" si="464"/>
        <v>31.497999999999998</v>
      </c>
      <c r="AG335" s="231">
        <f t="shared" si="464"/>
        <v>19.329999999999998</v>
      </c>
      <c r="AH335" s="231">
        <f t="shared" si="464"/>
        <v>303.23</v>
      </c>
      <c r="AI335" s="231">
        <f t="shared" si="464"/>
        <v>443.637</v>
      </c>
      <c r="AJ335" s="231">
        <f t="shared" si="464"/>
        <v>93.274000000000001</v>
      </c>
      <c r="AK335" s="231">
        <f t="shared" si="464"/>
        <v>53.863</v>
      </c>
      <c r="AL335" s="231">
        <f t="shared" si="464"/>
        <v>49.762</v>
      </c>
      <c r="AM335" s="231">
        <f t="shared" si="464"/>
        <v>92.938999999999993</v>
      </c>
      <c r="AN335" s="231">
        <f t="shared" si="464"/>
        <v>36.591000000000001</v>
      </c>
      <c r="AO335" s="231">
        <f t="shared" si="464"/>
        <v>107.92599999999999</v>
      </c>
      <c r="AP335" s="231">
        <f t="shared" si="464"/>
        <v>39.994</v>
      </c>
      <c r="AQ335" s="231">
        <f t="shared" si="464"/>
        <v>25.54</v>
      </c>
      <c r="AR335" s="231">
        <f t="shared" si="464"/>
        <v>77.81</v>
      </c>
      <c r="AS335" s="231">
        <f t="shared" si="464"/>
        <v>20.365000000000002</v>
      </c>
      <c r="AT335" s="231">
        <f t="shared" si="464"/>
        <v>80.259999999999991</v>
      </c>
      <c r="AU335" s="231">
        <f t="shared" si="464"/>
        <v>72.269000000000005</v>
      </c>
      <c r="AV335" s="231">
        <f t="shared" si="464"/>
        <v>174.357</v>
      </c>
      <c r="AW335" s="231">
        <f t="shared" si="464"/>
        <v>126.59300000000002</v>
      </c>
      <c r="AX335" s="231">
        <f t="shared" si="464"/>
        <v>50.111000000000004</v>
      </c>
      <c r="AY335" s="231">
        <f t="shared" si="464"/>
        <v>106.328</v>
      </c>
      <c r="AZ335" s="231">
        <f t="shared" si="464"/>
        <v>154.09400000000002</v>
      </c>
      <c r="BA335" s="231">
        <f t="shared" si="464"/>
        <v>177.97299999999998</v>
      </c>
      <c r="BB335" s="231">
        <f t="shared" si="464"/>
        <v>413.85899999999998</v>
      </c>
      <c r="BC335" s="231">
        <f t="shared" si="464"/>
        <v>88.59</v>
      </c>
      <c r="BD335" s="231">
        <f t="shared" si="464"/>
        <v>104.56400000000001</v>
      </c>
      <c r="BE335" s="231">
        <f t="shared" si="464"/>
        <v>98.605000000000004</v>
      </c>
      <c r="BF335" s="231">
        <f t="shared" si="464"/>
        <v>117.66699999999999</v>
      </c>
      <c r="BG335" s="231">
        <f t="shared" si="464"/>
        <v>277.77800000000002</v>
      </c>
      <c r="BH335" s="231">
        <f t="shared" si="464"/>
        <v>122.402</v>
      </c>
      <c r="BI335" s="231">
        <f t="shared" si="464"/>
        <v>86.734000000000009</v>
      </c>
      <c r="BJ335" s="231">
        <f t="shared" si="464"/>
        <v>93.503</v>
      </c>
      <c r="BK335" s="231">
        <f t="shared" si="464"/>
        <v>212.84</v>
      </c>
      <c r="BL335" s="231">
        <f t="shared" si="464"/>
        <v>522.63199999999995</v>
      </c>
      <c r="BM335" s="231">
        <f t="shared" si="464"/>
        <v>134.631</v>
      </c>
      <c r="BN335" s="231">
        <f t="shared" si="464"/>
        <v>130.60499999999999</v>
      </c>
      <c r="BO335" s="231">
        <f t="shared" si="464"/>
        <v>77.993000000000009</v>
      </c>
      <c r="BP335" s="231">
        <f t="shared" ref="BP335:EA335" si="465">BP244*1000</f>
        <v>48.207000000000001</v>
      </c>
      <c r="BQ335" s="231">
        <f t="shared" si="465"/>
        <v>50.015999999999998</v>
      </c>
      <c r="BR335" s="231">
        <f t="shared" si="465"/>
        <v>52.578000000000003</v>
      </c>
      <c r="BS335" s="231">
        <f t="shared" si="465"/>
        <v>17.696000000000002</v>
      </c>
      <c r="BT335" s="231">
        <f t="shared" si="465"/>
        <v>12.478</v>
      </c>
      <c r="BU335" s="231">
        <f t="shared" si="465"/>
        <v>39.245000000000005</v>
      </c>
      <c r="BV335" s="231">
        <f t="shared" si="465"/>
        <v>16.899000000000001</v>
      </c>
      <c r="BW335" s="231">
        <f t="shared" si="465"/>
        <v>27.311</v>
      </c>
      <c r="BX335" s="231">
        <f t="shared" si="465"/>
        <v>29.228000000000002</v>
      </c>
      <c r="BY335" s="231">
        <f t="shared" si="465"/>
        <v>54.334000000000003</v>
      </c>
      <c r="BZ335" s="231">
        <f t="shared" si="465"/>
        <v>88.318999999999988</v>
      </c>
      <c r="CA335" s="231">
        <f t="shared" si="465"/>
        <v>24.945999999999998</v>
      </c>
      <c r="CB335" s="231">
        <f t="shared" si="465"/>
        <v>67.10199999999999</v>
      </c>
      <c r="CC335" s="231">
        <f t="shared" si="465"/>
        <v>113.175</v>
      </c>
      <c r="CD335" s="231">
        <f t="shared" si="465"/>
        <v>55.442999999999998</v>
      </c>
      <c r="CE335" s="231">
        <f t="shared" si="465"/>
        <v>70.781999999999996</v>
      </c>
      <c r="CF335" s="231">
        <f t="shared" si="465"/>
        <v>59.627000000000002</v>
      </c>
      <c r="CG335" s="231">
        <f t="shared" si="465"/>
        <v>117.965</v>
      </c>
      <c r="CH335" s="231">
        <f t="shared" si="465"/>
        <v>96.685999999999993</v>
      </c>
      <c r="CI335" s="231">
        <f t="shared" si="465"/>
        <v>54.646999999999998</v>
      </c>
      <c r="CJ335" s="231">
        <f t="shared" si="465"/>
        <v>39.494</v>
      </c>
      <c r="CK335" s="231">
        <f t="shared" si="465"/>
        <v>37.004000000000005</v>
      </c>
      <c r="CL335" s="231">
        <f t="shared" si="465"/>
        <v>56.897000000000006</v>
      </c>
      <c r="CM335" s="231">
        <f t="shared" si="465"/>
        <v>33.105000000000004</v>
      </c>
      <c r="CN335" s="231">
        <f t="shared" si="465"/>
        <v>71.416999999999987</v>
      </c>
      <c r="CO335" s="231">
        <f t="shared" si="465"/>
        <v>54.567999999999998</v>
      </c>
      <c r="CP335" s="231">
        <f t="shared" si="465"/>
        <v>22.154</v>
      </c>
      <c r="CQ335" s="231">
        <f t="shared" si="465"/>
        <v>75.471999999999994</v>
      </c>
      <c r="CR335" s="231">
        <f t="shared" si="465"/>
        <v>26.266999999999999</v>
      </c>
      <c r="CS335" s="231">
        <f t="shared" si="465"/>
        <v>80.22999999999999</v>
      </c>
      <c r="CT335" s="231">
        <f t="shared" si="465"/>
        <v>46.948999999999998</v>
      </c>
      <c r="CU335" s="231">
        <f t="shared" si="465"/>
        <v>234.71900000000002</v>
      </c>
      <c r="CV335" s="231">
        <f t="shared" si="465"/>
        <v>48.075000000000003</v>
      </c>
      <c r="CW335" s="231">
        <f t="shared" si="465"/>
        <v>37.546999999999997</v>
      </c>
      <c r="CX335" s="231">
        <f t="shared" si="465"/>
        <v>62.260000000000005</v>
      </c>
      <c r="CY335" s="231">
        <f t="shared" si="465"/>
        <v>140.65299999999999</v>
      </c>
      <c r="CZ335" s="231">
        <f t="shared" si="465"/>
        <v>87.66</v>
      </c>
      <c r="DA335" s="231">
        <f t="shared" si="465"/>
        <v>66.608000000000004</v>
      </c>
      <c r="DB335" s="231">
        <f t="shared" si="465"/>
        <v>150.953</v>
      </c>
      <c r="DC335" s="231">
        <f t="shared" si="465"/>
        <v>37.142000000000003</v>
      </c>
      <c r="DD335" s="231">
        <f t="shared" si="465"/>
        <v>7.2830000000000004</v>
      </c>
      <c r="DE335" s="231">
        <f t="shared" si="465"/>
        <v>18.010999999999999</v>
      </c>
      <c r="DF335" s="231">
        <f t="shared" si="465"/>
        <v>98.847999999999999</v>
      </c>
      <c r="DG335" s="231">
        <f t="shared" si="465"/>
        <v>32.838999999999999</v>
      </c>
      <c r="DH335" s="231">
        <f t="shared" si="465"/>
        <v>42.888999999999996</v>
      </c>
      <c r="DI335" s="231">
        <f t="shared" si="465"/>
        <v>39.849000000000004</v>
      </c>
      <c r="DJ335" s="231">
        <f t="shared" si="465"/>
        <v>111.78</v>
      </c>
      <c r="DK335" s="231">
        <f t="shared" si="465"/>
        <v>97.366</v>
      </c>
      <c r="DL335" s="231">
        <f t="shared" si="465"/>
        <v>93.759</v>
      </c>
      <c r="DM335" s="231">
        <f t="shared" si="465"/>
        <v>98.197000000000003</v>
      </c>
      <c r="DN335" s="231">
        <f t="shared" si="465"/>
        <v>52.957999999999998</v>
      </c>
      <c r="DO335" s="231">
        <f t="shared" si="465"/>
        <v>106.181</v>
      </c>
      <c r="DP335" s="231">
        <f t="shared" si="465"/>
        <v>151.68899999999999</v>
      </c>
      <c r="DQ335" s="231">
        <f t="shared" si="465"/>
        <v>27.082999999999998</v>
      </c>
      <c r="DR335" s="231">
        <f t="shared" si="465"/>
        <v>190.499</v>
      </c>
      <c r="DS335" s="231">
        <f t="shared" si="465"/>
        <v>210.11699999999999</v>
      </c>
      <c r="DT335" s="231">
        <f t="shared" si="465"/>
        <v>252.80200000000002</v>
      </c>
      <c r="DU335" s="231">
        <f t="shared" si="465"/>
        <v>161.98100000000002</v>
      </c>
      <c r="DV335" s="231">
        <f t="shared" si="465"/>
        <v>403.67199999999997</v>
      </c>
      <c r="DW335" s="231">
        <f t="shared" si="465"/>
        <v>210.89699999999999</v>
      </c>
      <c r="DX335" s="231">
        <f t="shared" si="465"/>
        <v>45.205000000000005</v>
      </c>
      <c r="DY335" s="231">
        <f t="shared" si="465"/>
        <v>37.426000000000002</v>
      </c>
      <c r="DZ335" s="231">
        <f t="shared" si="465"/>
        <v>53.78</v>
      </c>
      <c r="EA335" s="231">
        <f t="shared" si="465"/>
        <v>18.385999999999999</v>
      </c>
      <c r="EB335" s="231">
        <f t="shared" ref="EB335:FX335" si="466">EB244*1000</f>
        <v>72.373000000000005</v>
      </c>
      <c r="EC335" s="231">
        <f t="shared" si="466"/>
        <v>102.881</v>
      </c>
      <c r="ED335" s="231">
        <f t="shared" si="466"/>
        <v>6.0460000000000003</v>
      </c>
      <c r="EE335" s="231">
        <f t="shared" si="466"/>
        <v>170.078</v>
      </c>
      <c r="EF335" s="231">
        <f t="shared" si="466"/>
        <v>158.84799999999998</v>
      </c>
      <c r="EG335" s="231">
        <f t="shared" si="466"/>
        <v>134.744</v>
      </c>
      <c r="EH335" s="231">
        <f t="shared" si="466"/>
        <v>225.917</v>
      </c>
      <c r="EI335" s="231">
        <f t="shared" si="466"/>
        <v>140.21900000000002</v>
      </c>
      <c r="EJ335" s="231">
        <f t="shared" si="466"/>
        <v>114.52</v>
      </c>
      <c r="EK335" s="231">
        <f t="shared" si="466"/>
        <v>11.438000000000001</v>
      </c>
      <c r="EL335" s="231">
        <f t="shared" si="466"/>
        <v>16.206000000000003</v>
      </c>
      <c r="EM335" s="231">
        <f t="shared" si="466"/>
        <v>47.859000000000002</v>
      </c>
      <c r="EN335" s="231">
        <f t="shared" si="466"/>
        <v>170.74900000000002</v>
      </c>
      <c r="EO335" s="231">
        <f t="shared" si="466"/>
        <v>89.823999999999998</v>
      </c>
      <c r="EP335" s="231">
        <f t="shared" si="466"/>
        <v>35.723999999999997</v>
      </c>
      <c r="EQ335" s="231">
        <f t="shared" si="466"/>
        <v>25.24</v>
      </c>
      <c r="ER335" s="231">
        <f t="shared" si="466"/>
        <v>44.496000000000002</v>
      </c>
      <c r="ES335" s="231">
        <f t="shared" si="466"/>
        <v>105.06400000000001</v>
      </c>
      <c r="ET335" s="231">
        <f t="shared" si="466"/>
        <v>153.58600000000001</v>
      </c>
      <c r="EU335" s="231">
        <f t="shared" si="466"/>
        <v>185.28800000000001</v>
      </c>
      <c r="EV335" s="231">
        <f t="shared" si="466"/>
        <v>32.143000000000001</v>
      </c>
      <c r="EW335" s="231">
        <f t="shared" si="466"/>
        <v>12.99</v>
      </c>
      <c r="EX335" s="231">
        <f t="shared" si="466"/>
        <v>72.924999999999997</v>
      </c>
      <c r="EY335" s="231">
        <f t="shared" si="466"/>
        <v>215.411</v>
      </c>
      <c r="EZ335" s="231">
        <f t="shared" si="466"/>
        <v>88.162000000000006</v>
      </c>
      <c r="FA335" s="231">
        <f t="shared" si="466"/>
        <v>14.219000000000001</v>
      </c>
      <c r="FB335" s="231">
        <f t="shared" si="466"/>
        <v>9.2539999999999996</v>
      </c>
      <c r="FC335" s="231">
        <f t="shared" si="466"/>
        <v>64.536999999999992</v>
      </c>
      <c r="FD335" s="231">
        <f t="shared" si="466"/>
        <v>98.572000000000003</v>
      </c>
      <c r="FE335" s="231">
        <f t="shared" si="466"/>
        <v>53.273000000000003</v>
      </c>
      <c r="FF335" s="231">
        <f t="shared" si="466"/>
        <v>162.232</v>
      </c>
      <c r="FG335" s="231">
        <f t="shared" si="466"/>
        <v>169.09099999999998</v>
      </c>
      <c r="FH335" s="231">
        <f t="shared" si="466"/>
        <v>34.783000000000001</v>
      </c>
      <c r="FI335" s="231">
        <f t="shared" si="466"/>
        <v>12.017999999999999</v>
      </c>
      <c r="FJ335" s="231">
        <f t="shared" si="466"/>
        <v>26.363</v>
      </c>
      <c r="FK335" s="231">
        <f t="shared" si="466"/>
        <v>15.223000000000001</v>
      </c>
      <c r="FL335" s="231">
        <f t="shared" si="466"/>
        <v>42.477000000000004</v>
      </c>
      <c r="FM335" s="231">
        <f t="shared" si="466"/>
        <v>51.915999999999997</v>
      </c>
      <c r="FN335" s="231">
        <f t="shared" si="466"/>
        <v>92.238</v>
      </c>
      <c r="FO335" s="231">
        <f t="shared" si="466"/>
        <v>4.1139999999999999</v>
      </c>
      <c r="FP335" s="231">
        <f t="shared" si="466"/>
        <v>12.651999999999999</v>
      </c>
      <c r="FQ335" s="231">
        <f t="shared" si="466"/>
        <v>44.413000000000004</v>
      </c>
      <c r="FR335" s="231">
        <f t="shared" si="466"/>
        <v>24.052</v>
      </c>
      <c r="FS335" s="231">
        <f t="shared" si="466"/>
        <v>4.9269999999999996</v>
      </c>
      <c r="FT335" s="231">
        <f t="shared" si="466"/>
        <v>2.4670000000000001</v>
      </c>
      <c r="FU335" s="231">
        <f t="shared" si="466"/>
        <v>75.894000000000005</v>
      </c>
      <c r="FV335" s="231">
        <f t="shared" si="466"/>
        <v>68.810999999999993</v>
      </c>
      <c r="FW335" s="231">
        <f t="shared" si="466"/>
        <v>159.57499999999999</v>
      </c>
      <c r="FX335" s="231">
        <f t="shared" si="466"/>
        <v>65.998999999999995</v>
      </c>
    </row>
    <row r="337" spans="3:181" x14ac:dyDescent="0.2">
      <c r="BC337" s="232">
        <f>88.907-BC335</f>
        <v>0.31699999999999307</v>
      </c>
    </row>
    <row r="340" spans="3:181" x14ac:dyDescent="0.2">
      <c r="C340" s="20">
        <v>52342632.553234197</v>
      </c>
      <c r="D340" s="20">
        <v>226664497.16679367</v>
      </c>
      <c r="E340" s="20">
        <v>37267067.511991173</v>
      </c>
      <c r="F340" s="20">
        <v>106956916.3092477</v>
      </c>
      <c r="G340" s="20">
        <v>3943954.3353970842</v>
      </c>
      <c r="H340" s="20">
        <v>5913959.4766181577</v>
      </c>
      <c r="I340" s="20">
        <v>55763816.582723059</v>
      </c>
      <c r="J340" s="20">
        <v>15892440.698707597</v>
      </c>
      <c r="K340" s="20">
        <v>2058332.3441730728</v>
      </c>
      <c r="L340" s="20">
        <v>8366192.9236798743</v>
      </c>
      <c r="M340" s="20">
        <v>8173596.0746673709</v>
      </c>
      <c r="N340" s="20">
        <v>319358923.37080115</v>
      </c>
      <c r="O340" s="20">
        <v>67666145.38895689</v>
      </c>
      <c r="P340" s="20">
        <v>1754412.4118006388</v>
      </c>
      <c r="Q340" s="20">
        <v>269347183.75767708</v>
      </c>
      <c r="R340" s="20">
        <v>15780061.803377695</v>
      </c>
      <c r="S340" s="20">
        <v>7447928.7555155661</v>
      </c>
      <c r="T340" s="20">
        <v>1562912.6823090825</v>
      </c>
      <c r="U340" s="20">
        <v>554041.49603900732</v>
      </c>
      <c r="V340" s="20">
        <v>2315050.4056537631</v>
      </c>
      <c r="W340" s="20">
        <v>1117661.4217993128</v>
      </c>
      <c r="X340" s="20">
        <v>677308.83891851245</v>
      </c>
      <c r="Y340" s="20">
        <v>18564368.268345453</v>
      </c>
      <c r="Z340" s="20">
        <v>2375499.231479425</v>
      </c>
      <c r="AA340" s="20">
        <v>149876122.9734951</v>
      </c>
      <c r="AB340" s="20">
        <v>60758032.607421912</v>
      </c>
      <c r="AC340" s="20">
        <v>4836154.8954431051</v>
      </c>
      <c r="AD340" s="20">
        <v>6303278.6881282218</v>
      </c>
      <c r="AE340" s="20">
        <v>1282087.0993318565</v>
      </c>
      <c r="AF340" s="20">
        <v>1914376.2509143152</v>
      </c>
      <c r="AG340" s="20">
        <v>1975459.3554032329</v>
      </c>
      <c r="AH340" s="20">
        <v>8575106.1151288543</v>
      </c>
      <c r="AI340" s="20">
        <v>3411961.2674304666</v>
      </c>
      <c r="AJ340" s="20">
        <v>1949016.0819645578</v>
      </c>
      <c r="AK340" s="20">
        <v>1963168.8885612937</v>
      </c>
      <c r="AL340" s="20">
        <v>1298972.0509064482</v>
      </c>
      <c r="AM340" s="20">
        <v>3437484.8432576424</v>
      </c>
      <c r="AN340" s="20">
        <v>1158288.0569153114</v>
      </c>
      <c r="AO340" s="20">
        <v>29726390.770642344</v>
      </c>
      <c r="AP340" s="20">
        <v>239305460.10086751</v>
      </c>
      <c r="AQ340" s="20">
        <v>1019264.3504747977</v>
      </c>
      <c r="AR340" s="20">
        <v>335511373.00797272</v>
      </c>
      <c r="AS340" s="20">
        <v>20207903.995962821</v>
      </c>
      <c r="AT340" s="20">
        <v>11674354.010038827</v>
      </c>
      <c r="AU340" s="20">
        <v>2203111.8820981714</v>
      </c>
      <c r="AV340" s="20">
        <v>3051780.3574194326</v>
      </c>
      <c r="AW340" s="20">
        <v>2478217.2050062348</v>
      </c>
      <c r="AX340" s="20">
        <v>554486.57775445492</v>
      </c>
      <c r="AY340" s="20">
        <v>3132932.3981936495</v>
      </c>
      <c r="AZ340" s="20">
        <v>91151890.447417513</v>
      </c>
      <c r="BA340" s="20">
        <v>64887161.325598873</v>
      </c>
      <c r="BB340" s="20">
        <v>63255235.112414658</v>
      </c>
      <c r="BC340" s="20">
        <v>153961938.61158589</v>
      </c>
      <c r="BD340" s="20">
        <v>29177986.979011685</v>
      </c>
      <c r="BE340" s="20">
        <v>9049823.9931408931</v>
      </c>
      <c r="BF340" s="20">
        <v>151320049.18739125</v>
      </c>
      <c r="BG340" s="20">
        <v>8582887.2901076581</v>
      </c>
      <c r="BH340" s="20">
        <v>4619893.5137586994</v>
      </c>
      <c r="BI340" s="20">
        <v>2820358.6258160686</v>
      </c>
      <c r="BJ340" s="20">
        <v>37510250.155438378</v>
      </c>
      <c r="BK340" s="20">
        <v>181814655.01038751</v>
      </c>
      <c r="BL340" s="20">
        <v>2684587.3090879391</v>
      </c>
      <c r="BM340" s="20">
        <v>2722544.5221375297</v>
      </c>
      <c r="BN340" s="20">
        <v>22597938.347888768</v>
      </c>
      <c r="BO340" s="20">
        <v>8985945.2093101107</v>
      </c>
      <c r="BP340" s="20">
        <v>1360883.6572522293</v>
      </c>
      <c r="BQ340" s="20">
        <v>22880659.875710927</v>
      </c>
      <c r="BR340" s="20">
        <v>35568181.785379991</v>
      </c>
      <c r="BS340" s="20">
        <v>9796924.4284645319</v>
      </c>
      <c r="BT340" s="20">
        <v>2863174.5241089612</v>
      </c>
      <c r="BU340" s="20">
        <v>2691066.7363337376</v>
      </c>
      <c r="BV340" s="20">
        <v>2656323.2426966242</v>
      </c>
      <c r="BW340" s="20">
        <v>6454196.5793249151</v>
      </c>
      <c r="BX340" s="20">
        <v>579603.82680789998</v>
      </c>
      <c r="BY340" s="20">
        <v>2488016.1003966262</v>
      </c>
      <c r="BZ340" s="20">
        <v>1784870.836395723</v>
      </c>
      <c r="CA340" s="20">
        <v>0</v>
      </c>
      <c r="CB340" s="20">
        <v>380180941.04080164</v>
      </c>
      <c r="CC340" s="20">
        <v>1851813.5305797625</v>
      </c>
      <c r="CD340" s="20">
        <v>563837.57121139136</v>
      </c>
      <c r="CE340" s="20">
        <v>1291670.2798289156</v>
      </c>
      <c r="CF340" s="20">
        <v>1003253.0491330076</v>
      </c>
      <c r="CG340" s="20">
        <v>2021752.9703500313</v>
      </c>
      <c r="CH340" s="20">
        <v>1332107.6167439825</v>
      </c>
      <c r="CI340" s="20">
        <v>2688772.1849762104</v>
      </c>
      <c r="CJ340" s="20">
        <v>2574208.7271250831</v>
      </c>
      <c r="CK340" s="20">
        <v>34930219.480326422</v>
      </c>
      <c r="CL340" s="20">
        <v>10260613.886354234</v>
      </c>
      <c r="CM340" s="20">
        <v>7474197.9536245903</v>
      </c>
      <c r="CN340" s="20">
        <v>132096809.77606933</v>
      </c>
      <c r="CO340" s="20">
        <v>68120470.274335772</v>
      </c>
      <c r="CP340" s="20">
        <v>0</v>
      </c>
      <c r="CQ340" s="20">
        <v>7304824.4955546781</v>
      </c>
      <c r="CR340" s="20">
        <v>2424498.4161959398</v>
      </c>
      <c r="CS340" s="20">
        <v>2486155.6350125759</v>
      </c>
      <c r="CT340" s="20">
        <v>1432093.3498928454</v>
      </c>
      <c r="CU340" s="20">
        <v>3244190.7674178602</v>
      </c>
      <c r="CV340" s="20">
        <v>594446.27133207989</v>
      </c>
      <c r="CW340" s="20">
        <v>1313242.7967812892</v>
      </c>
      <c r="CX340" s="20">
        <v>2773591.6930644223</v>
      </c>
      <c r="CY340" s="20">
        <v>666031.89486302843</v>
      </c>
      <c r="CZ340" s="20">
        <v>11619614.038134765</v>
      </c>
      <c r="DA340" s="20">
        <v>1432237.1253622209</v>
      </c>
      <c r="DB340" s="20">
        <v>2708006.8924777848</v>
      </c>
      <c r="DC340" s="20">
        <v>1070714.9344620267</v>
      </c>
      <c r="DD340" s="20">
        <v>1133741.1736789783</v>
      </c>
      <c r="DE340" s="20">
        <v>1208575.6458247583</v>
      </c>
      <c r="DF340" s="20">
        <v>121176020.24660803</v>
      </c>
      <c r="DG340" s="20">
        <v>473814.02580997243</v>
      </c>
      <c r="DH340" s="20">
        <v>7946953.2059799237</v>
      </c>
      <c r="DI340" s="20">
        <v>10663177.818445688</v>
      </c>
      <c r="DJ340" s="20">
        <v>4909690.4716185592</v>
      </c>
      <c r="DK340" s="20">
        <v>3724780.0285184667</v>
      </c>
      <c r="DL340" s="20">
        <v>36352855.484732762</v>
      </c>
      <c r="DM340" s="20">
        <v>2692314.8960608891</v>
      </c>
      <c r="DN340" s="20">
        <v>5485347.6611954058</v>
      </c>
      <c r="DO340" s="20">
        <v>20154755.071066402</v>
      </c>
      <c r="DP340" s="20">
        <v>2229128.6388374595</v>
      </c>
      <c r="DQ340" s="20">
        <v>127041.52330103872</v>
      </c>
      <c r="DR340" s="20">
        <v>11098877.163199754</v>
      </c>
      <c r="DS340" s="20">
        <v>6331476.1976877404</v>
      </c>
      <c r="DT340" s="20">
        <v>2232180.4771364233</v>
      </c>
      <c r="DU340" s="20">
        <v>3139210.0048337076</v>
      </c>
      <c r="DV340" s="20">
        <v>2601473.3320138422</v>
      </c>
      <c r="DW340" s="20">
        <v>3238054.1608825522</v>
      </c>
      <c r="DX340" s="20">
        <v>1446279.4168148364</v>
      </c>
      <c r="DY340" s="20">
        <v>2387588.7419082299</v>
      </c>
      <c r="DZ340" s="20">
        <v>5066996.6411317894</v>
      </c>
      <c r="EA340" s="20">
        <v>1542526.3372169342</v>
      </c>
      <c r="EB340" s="20">
        <v>3182592.5254184669</v>
      </c>
      <c r="EC340" s="20">
        <v>2348530.6125367633</v>
      </c>
      <c r="ED340" s="20">
        <v>3876478.3537169173</v>
      </c>
      <c r="EE340" s="20">
        <v>2123799.7182578645</v>
      </c>
      <c r="EF340" s="20">
        <v>11252375.435138067</v>
      </c>
      <c r="EG340" s="20">
        <v>2388388.9562528953</v>
      </c>
      <c r="EH340" s="20">
        <v>2456597.5981816584</v>
      </c>
      <c r="EI340" s="20">
        <v>111523481.15079841</v>
      </c>
      <c r="EJ340" s="20">
        <v>60350497.39261546</v>
      </c>
      <c r="EK340" s="20">
        <v>2836196.2939078519</v>
      </c>
      <c r="EL340" s="20">
        <v>3702199.7719014334</v>
      </c>
      <c r="EM340" s="20">
        <v>2582804.0988563024</v>
      </c>
      <c r="EN340" s="20">
        <v>7979486.1302364813</v>
      </c>
      <c r="EO340" s="20">
        <v>2602056.3885392831</v>
      </c>
      <c r="EP340" s="20">
        <v>1569466.325942324</v>
      </c>
      <c r="EQ340" s="20">
        <v>12729166.007408056</v>
      </c>
      <c r="ER340" s="20">
        <v>1791136.2161024734</v>
      </c>
      <c r="ES340" s="20">
        <v>1670131.0124063515</v>
      </c>
      <c r="ET340" s="20">
        <v>2616372.4257002389</v>
      </c>
      <c r="EU340" s="20">
        <v>5131589.6418773141</v>
      </c>
      <c r="EV340" s="20">
        <v>925974.81360349199</v>
      </c>
      <c r="EW340" s="20">
        <v>5063587.9955705926</v>
      </c>
      <c r="EX340" s="20">
        <v>2844440.700100773</v>
      </c>
      <c r="EY340" s="20">
        <v>5815892.2607807154</v>
      </c>
      <c r="EZ340" s="20">
        <v>1519458.8933597258</v>
      </c>
      <c r="FA340" s="20">
        <v>5614477.3839339102</v>
      </c>
      <c r="FB340" s="20">
        <v>0</v>
      </c>
      <c r="FC340" s="20">
        <v>11343858.514889952</v>
      </c>
      <c r="FD340" s="20">
        <v>2825333.2299867487</v>
      </c>
      <c r="FE340" s="20">
        <v>1199949.3806179389</v>
      </c>
      <c r="FF340" s="20">
        <v>2365298.212430221</v>
      </c>
      <c r="FG340" s="20">
        <v>1650269.5337599947</v>
      </c>
      <c r="FH340" s="20">
        <v>566672.9337308323</v>
      </c>
      <c r="FI340" s="20">
        <v>6948071.2725221515</v>
      </c>
      <c r="FJ340" s="20">
        <v>3259482.387152961</v>
      </c>
      <c r="FK340" s="20">
        <v>4651872.3114425642</v>
      </c>
      <c r="FL340" s="20">
        <v>17562921.345475186</v>
      </c>
      <c r="FM340" s="20">
        <v>19016333.122535165</v>
      </c>
      <c r="FN340" s="20">
        <v>125223120.46223541</v>
      </c>
      <c r="FO340" s="20">
        <v>0</v>
      </c>
      <c r="FP340" s="20">
        <v>0</v>
      </c>
      <c r="FQ340" s="20">
        <v>4829717.6086289762</v>
      </c>
      <c r="FR340" s="20">
        <v>1184024.8125031909</v>
      </c>
      <c r="FS340" s="20">
        <v>0</v>
      </c>
      <c r="FT340" s="20">
        <v>1.1641532182693481E-10</v>
      </c>
      <c r="FU340" s="20">
        <v>5787345.7636388903</v>
      </c>
      <c r="FV340" s="20">
        <v>4918940.2364719911</v>
      </c>
      <c r="FW340" s="20">
        <v>2314304.6823634701</v>
      </c>
      <c r="FX340" s="20">
        <v>737772.57314870076</v>
      </c>
      <c r="FY340" s="20">
        <v>149171585.72680002</v>
      </c>
    </row>
  </sheetData>
  <scenarios current="0">
    <scenario name="test2" locked="1" count="1" user="Herrmann_V" comment="Created by Herrmann_V on 11/9/2010">
      <inputCells r="D1" undone="1" val="40000" numFmtId="180"/>
    </scenario>
  </scenarios>
  <pageMargins left="0.25" right="0.25" top="0.5" bottom="0.5" header="0" footer="0"/>
  <pageSetup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23"/>
  <sheetViews>
    <sheetView defaultGridColor="0" colorId="22" zoomScaleNormal="100" workbookViewId="0"/>
  </sheetViews>
  <sheetFormatPr defaultColWidth="9.77734375" defaultRowHeight="15" x14ac:dyDescent="0.2"/>
  <cols>
    <col min="1" max="1" width="14" bestFit="1" customWidth="1"/>
    <col min="2" max="2" width="58.6640625" customWidth="1"/>
    <col min="3" max="4" width="16" bestFit="1" customWidth="1"/>
    <col min="5" max="5" width="5.44140625" style="242" customWidth="1"/>
    <col min="7" max="7" width="44.44140625" customWidth="1"/>
    <col min="8" max="8" width="14.21875" customWidth="1"/>
    <col min="9" max="9" width="13.44140625" customWidth="1"/>
    <col min="10" max="11" width="13.44140625" style="186" customWidth="1"/>
  </cols>
  <sheetData>
    <row r="1" spans="1:11" x14ac:dyDescent="0.2">
      <c r="A1" s="130"/>
      <c r="B1" t="s">
        <v>499</v>
      </c>
      <c r="C1" s="131" t="s">
        <v>903</v>
      </c>
      <c r="D1" s="131" t="s">
        <v>904</v>
      </c>
      <c r="F1" s="133"/>
      <c r="G1" s="134" t="s">
        <v>905</v>
      </c>
      <c r="H1" s="135"/>
      <c r="I1" s="135"/>
      <c r="J1" s="136"/>
      <c r="K1" s="136"/>
    </row>
    <row r="2" spans="1:11" ht="15.75" x14ac:dyDescent="0.25">
      <c r="A2" s="130"/>
      <c r="B2" s="137" t="s">
        <v>982</v>
      </c>
      <c r="C2" s="138" t="s">
        <v>906</v>
      </c>
      <c r="D2" s="138" t="s">
        <v>906</v>
      </c>
      <c r="F2" s="133"/>
      <c r="G2" s="134" t="s">
        <v>907</v>
      </c>
      <c r="H2" s="135"/>
      <c r="I2" s="135"/>
      <c r="J2" s="136"/>
      <c r="K2" s="136"/>
    </row>
    <row r="3" spans="1:11" x14ac:dyDescent="0.2">
      <c r="F3" s="133"/>
      <c r="G3" s="134" t="s">
        <v>908</v>
      </c>
      <c r="H3" s="135"/>
      <c r="I3" s="135"/>
      <c r="J3" s="136"/>
      <c r="K3" s="136"/>
    </row>
    <row r="4" spans="1:11" x14ac:dyDescent="0.2">
      <c r="A4" s="139" t="s">
        <v>421</v>
      </c>
      <c r="B4" s="140" t="s">
        <v>422</v>
      </c>
      <c r="C4" s="141">
        <v>134</v>
      </c>
      <c r="D4" s="142">
        <f>C4</f>
        <v>134</v>
      </c>
      <c r="E4" s="243" t="s">
        <v>909</v>
      </c>
      <c r="F4" s="133"/>
      <c r="G4" s="135"/>
      <c r="H4" s="135"/>
      <c r="I4" s="135"/>
      <c r="J4" s="136"/>
      <c r="K4" s="136"/>
    </row>
    <row r="5" spans="1:11" x14ac:dyDescent="0.2">
      <c r="A5" s="139" t="s">
        <v>423</v>
      </c>
      <c r="B5" s="140" t="s">
        <v>424</v>
      </c>
      <c r="C5" s="141">
        <v>14</v>
      </c>
      <c r="D5" s="142">
        <f>C5</f>
        <v>14</v>
      </c>
      <c r="E5" s="243" t="s">
        <v>909</v>
      </c>
      <c r="F5" s="133"/>
      <c r="G5" s="135"/>
      <c r="H5" s="143" t="s">
        <v>903</v>
      </c>
      <c r="I5" s="143" t="s">
        <v>904</v>
      </c>
      <c r="J5" s="144"/>
      <c r="K5" s="144"/>
    </row>
    <row r="6" spans="1:11" x14ac:dyDescent="0.2">
      <c r="A6" s="139" t="s">
        <v>425</v>
      </c>
      <c r="B6" s="140" t="s">
        <v>426</v>
      </c>
      <c r="C6" s="141">
        <v>0</v>
      </c>
      <c r="D6" s="142">
        <f>C6</f>
        <v>0</v>
      </c>
      <c r="E6" s="243" t="s">
        <v>909</v>
      </c>
      <c r="F6" s="133"/>
      <c r="G6" s="134" t="str">
        <f>B2</f>
        <v>DISTRICT: DE BEQUE 49JT</v>
      </c>
      <c r="H6" s="145" t="s">
        <v>906</v>
      </c>
      <c r="I6" s="145" t="s">
        <v>906</v>
      </c>
      <c r="J6" s="144"/>
      <c r="K6" s="144"/>
    </row>
    <row r="7" spans="1:11" x14ac:dyDescent="0.2">
      <c r="A7" s="146" t="s">
        <v>427</v>
      </c>
      <c r="B7" s="147" t="s">
        <v>428</v>
      </c>
      <c r="C7" s="141">
        <v>1.5</v>
      </c>
      <c r="D7" s="142">
        <f>C7</f>
        <v>1.5</v>
      </c>
      <c r="E7" s="243" t="s">
        <v>909</v>
      </c>
      <c r="F7" s="133"/>
      <c r="G7" s="135"/>
      <c r="H7" s="135"/>
      <c r="I7" s="135"/>
      <c r="J7" s="136"/>
      <c r="K7" s="136"/>
    </row>
    <row r="8" spans="1:11" x14ac:dyDescent="0.2">
      <c r="A8" s="148" t="s">
        <v>429</v>
      </c>
      <c r="B8" s="140" t="s">
        <v>430</v>
      </c>
      <c r="C8" s="149">
        <v>149.5</v>
      </c>
      <c r="D8" s="149">
        <f t="shared" ref="D8" si="0">D4+D5+D7</f>
        <v>149.5</v>
      </c>
      <c r="E8" s="243" t="s">
        <v>909</v>
      </c>
      <c r="F8" s="150" t="s">
        <v>546</v>
      </c>
      <c r="G8" s="133" t="s">
        <v>910</v>
      </c>
      <c r="H8" s="151">
        <f>C81</f>
        <v>149.5</v>
      </c>
      <c r="I8" s="151">
        <f>D81</f>
        <v>149.5</v>
      </c>
      <c r="J8" s="152"/>
      <c r="K8" s="152"/>
    </row>
    <row r="9" spans="1:11" x14ac:dyDescent="0.2">
      <c r="A9" s="148" t="s">
        <v>431</v>
      </c>
      <c r="B9" s="140" t="s">
        <v>432</v>
      </c>
      <c r="C9" s="141">
        <v>0</v>
      </c>
      <c r="D9" s="142">
        <f>C9</f>
        <v>0</v>
      </c>
      <c r="E9" s="243" t="s">
        <v>909</v>
      </c>
      <c r="F9" s="150" t="s">
        <v>548</v>
      </c>
      <c r="G9" s="133" t="s">
        <v>911</v>
      </c>
      <c r="H9" s="151">
        <f t="shared" ref="H9:I12" si="1">C82</f>
        <v>162.5</v>
      </c>
      <c r="I9" s="151">
        <f t="shared" si="1"/>
        <v>162.5</v>
      </c>
      <c r="J9" s="152"/>
      <c r="K9" s="152"/>
    </row>
    <row r="10" spans="1:11" x14ac:dyDescent="0.2">
      <c r="A10" s="148" t="s">
        <v>433</v>
      </c>
      <c r="B10" s="140" t="s">
        <v>434</v>
      </c>
      <c r="C10" s="141">
        <v>0</v>
      </c>
      <c r="D10" s="142">
        <f>C10</f>
        <v>0</v>
      </c>
      <c r="F10" s="150" t="s">
        <v>550</v>
      </c>
      <c r="G10" s="133" t="s">
        <v>912</v>
      </c>
      <c r="H10" s="151">
        <f t="shared" si="1"/>
        <v>149.5</v>
      </c>
      <c r="I10" s="151">
        <f t="shared" si="1"/>
        <v>149.5</v>
      </c>
      <c r="J10" s="152"/>
      <c r="K10" s="152"/>
    </row>
    <row r="11" spans="1:11" x14ac:dyDescent="0.2">
      <c r="A11" s="139" t="s">
        <v>435</v>
      </c>
      <c r="B11" s="140" t="s">
        <v>436</v>
      </c>
      <c r="C11" s="147">
        <v>149.5</v>
      </c>
      <c r="D11" s="147">
        <f>D8-D9-D10</f>
        <v>149.5</v>
      </c>
      <c r="E11" s="243" t="s">
        <v>909</v>
      </c>
      <c r="F11" s="150" t="s">
        <v>552</v>
      </c>
      <c r="G11" s="133" t="s">
        <v>913</v>
      </c>
      <c r="H11" s="151">
        <f t="shared" si="1"/>
        <v>173.5</v>
      </c>
      <c r="I11" s="151">
        <f t="shared" si="1"/>
        <v>173.5</v>
      </c>
      <c r="J11" s="152"/>
      <c r="K11" s="152"/>
    </row>
    <row r="12" spans="1:11" x14ac:dyDescent="0.2">
      <c r="A12" s="139" t="s">
        <v>437</v>
      </c>
      <c r="B12" s="147" t="s">
        <v>438</v>
      </c>
      <c r="C12" s="141">
        <v>30</v>
      </c>
      <c r="D12" s="142">
        <f>C12</f>
        <v>30</v>
      </c>
      <c r="E12" s="243" t="s">
        <v>909</v>
      </c>
      <c r="F12" s="150" t="s">
        <v>554</v>
      </c>
      <c r="G12" s="133" t="s">
        <v>914</v>
      </c>
      <c r="H12" s="153">
        <f t="shared" si="1"/>
        <v>136</v>
      </c>
      <c r="I12" s="153">
        <f t="shared" si="1"/>
        <v>136</v>
      </c>
      <c r="J12" s="152"/>
      <c r="K12" s="152"/>
    </row>
    <row r="13" spans="1:11" x14ac:dyDescent="0.2">
      <c r="A13" s="154" t="s">
        <v>439</v>
      </c>
      <c r="B13" s="147" t="s">
        <v>440</v>
      </c>
      <c r="C13" s="141">
        <v>52</v>
      </c>
      <c r="D13" s="142">
        <f>C13</f>
        <v>52</v>
      </c>
      <c r="F13" s="150" t="s">
        <v>556</v>
      </c>
      <c r="G13" s="155" t="s">
        <v>915</v>
      </c>
      <c r="H13" s="156">
        <f>C86</f>
        <v>158.80000000000001</v>
      </c>
      <c r="I13" s="156">
        <f>D86</f>
        <v>158.80000000000001</v>
      </c>
      <c r="J13" s="156"/>
      <c r="K13" s="156"/>
    </row>
    <row r="14" spans="1:11" x14ac:dyDescent="0.2">
      <c r="A14" s="154" t="s">
        <v>441</v>
      </c>
      <c r="B14" s="140" t="s">
        <v>442</v>
      </c>
      <c r="C14" s="141">
        <v>0.34599999999999997</v>
      </c>
      <c r="D14" s="141">
        <f t="shared" ref="D14:D17" si="2">C14</f>
        <v>0.34599999999999997</v>
      </c>
      <c r="E14" s="243" t="s">
        <v>909</v>
      </c>
      <c r="F14" s="150" t="s">
        <v>560</v>
      </c>
      <c r="G14" s="133" t="s">
        <v>916</v>
      </c>
      <c r="H14" s="151">
        <f>C89</f>
        <v>0</v>
      </c>
      <c r="I14" s="151">
        <f>D89</f>
        <v>0</v>
      </c>
      <c r="J14" s="152"/>
      <c r="K14" s="152"/>
    </row>
    <row r="15" spans="1:11" x14ac:dyDescent="0.2">
      <c r="A15" s="148" t="s">
        <v>443</v>
      </c>
      <c r="B15" s="147" t="s">
        <v>444</v>
      </c>
      <c r="C15" s="141">
        <v>95</v>
      </c>
      <c r="D15" s="142">
        <f>C15</f>
        <v>95</v>
      </c>
      <c r="E15" s="243" t="s">
        <v>909</v>
      </c>
      <c r="F15" s="150" t="s">
        <v>562</v>
      </c>
      <c r="G15" s="133" t="s">
        <v>917</v>
      </c>
      <c r="H15" s="151">
        <f t="shared" ref="H15:I16" si="3">C90</f>
        <v>5.5</v>
      </c>
      <c r="I15" s="151">
        <f t="shared" si="3"/>
        <v>5.5</v>
      </c>
      <c r="J15" s="152"/>
      <c r="K15" s="152"/>
    </row>
    <row r="16" spans="1:11" x14ac:dyDescent="0.2">
      <c r="A16" s="148" t="s">
        <v>445</v>
      </c>
      <c r="B16" s="147" t="s">
        <v>446</v>
      </c>
      <c r="C16" s="141">
        <v>148</v>
      </c>
      <c r="D16" s="142">
        <f>C16</f>
        <v>148</v>
      </c>
      <c r="E16" s="243" t="s">
        <v>909</v>
      </c>
      <c r="F16" s="150" t="s">
        <v>566</v>
      </c>
      <c r="G16" s="133" t="s">
        <v>918</v>
      </c>
      <c r="H16" s="153">
        <f t="shared" si="3"/>
        <v>0</v>
      </c>
      <c r="I16" s="153">
        <f t="shared" si="3"/>
        <v>0</v>
      </c>
      <c r="J16" s="152"/>
      <c r="K16" s="152"/>
    </row>
    <row r="17" spans="1:11" x14ac:dyDescent="0.2">
      <c r="A17" s="154" t="s">
        <v>447</v>
      </c>
      <c r="B17" s="140" t="s">
        <v>448</v>
      </c>
      <c r="C17" s="141">
        <v>0</v>
      </c>
      <c r="D17" s="142">
        <f t="shared" si="2"/>
        <v>0</v>
      </c>
      <c r="E17" s="243" t="s">
        <v>909</v>
      </c>
      <c r="F17" s="150" t="s">
        <v>570</v>
      </c>
      <c r="G17" s="155" t="s">
        <v>919</v>
      </c>
      <c r="H17" s="156">
        <f>C94</f>
        <v>164.3</v>
      </c>
      <c r="I17" s="156">
        <f>D94</f>
        <v>164.3</v>
      </c>
      <c r="J17" s="156"/>
      <c r="K17" s="156"/>
    </row>
    <row r="18" spans="1:11" x14ac:dyDescent="0.2">
      <c r="A18" s="154" t="s">
        <v>449</v>
      </c>
      <c r="B18" s="140" t="s">
        <v>450</v>
      </c>
      <c r="C18" s="141">
        <v>162.5</v>
      </c>
      <c r="D18" s="142">
        <f t="shared" ref="D18:D31" si="4">C18</f>
        <v>162.5</v>
      </c>
      <c r="E18" s="243" t="s">
        <v>909</v>
      </c>
      <c r="F18" s="150" t="s">
        <v>920</v>
      </c>
      <c r="G18" s="133" t="s">
        <v>921</v>
      </c>
      <c r="H18" s="157">
        <f t="shared" ref="H18:I20" si="5">C95</f>
        <v>0</v>
      </c>
      <c r="I18" s="157">
        <f t="shared" si="5"/>
        <v>0</v>
      </c>
      <c r="J18" s="152"/>
      <c r="K18" s="152"/>
    </row>
    <row r="19" spans="1:11" x14ac:dyDescent="0.2">
      <c r="A19" s="148" t="s">
        <v>451</v>
      </c>
      <c r="B19" s="140" t="s">
        <v>452</v>
      </c>
      <c r="C19" s="141">
        <v>162.5</v>
      </c>
      <c r="D19" s="142">
        <f t="shared" si="4"/>
        <v>162.5</v>
      </c>
      <c r="E19" s="243" t="s">
        <v>909</v>
      </c>
      <c r="F19" s="150" t="s">
        <v>572</v>
      </c>
      <c r="G19" s="133" t="s">
        <v>922</v>
      </c>
      <c r="H19" s="157">
        <f t="shared" si="5"/>
        <v>0</v>
      </c>
      <c r="I19" s="157">
        <f t="shared" si="5"/>
        <v>0</v>
      </c>
      <c r="J19" s="152"/>
      <c r="K19" s="152"/>
    </row>
    <row r="20" spans="1:11" x14ac:dyDescent="0.2">
      <c r="A20" s="148" t="s">
        <v>453</v>
      </c>
      <c r="B20" s="140" t="s">
        <v>454</v>
      </c>
      <c r="C20" s="141">
        <v>149.5</v>
      </c>
      <c r="D20" s="142">
        <f t="shared" si="4"/>
        <v>149.5</v>
      </c>
      <c r="E20" s="243" t="s">
        <v>909</v>
      </c>
      <c r="F20" s="150" t="s">
        <v>576</v>
      </c>
      <c r="G20" s="133" t="s">
        <v>923</v>
      </c>
      <c r="H20" s="157">
        <f t="shared" si="5"/>
        <v>0</v>
      </c>
      <c r="I20" s="157">
        <f t="shared" si="5"/>
        <v>0</v>
      </c>
      <c r="J20" s="152"/>
      <c r="K20" s="152"/>
    </row>
    <row r="21" spans="1:11" x14ac:dyDescent="0.2">
      <c r="A21" s="148" t="s">
        <v>455</v>
      </c>
      <c r="B21" s="140" t="s">
        <v>456</v>
      </c>
      <c r="C21" s="141">
        <v>173.5</v>
      </c>
      <c r="D21" s="142">
        <f t="shared" si="4"/>
        <v>173.5</v>
      </c>
      <c r="E21" s="243" t="s">
        <v>909</v>
      </c>
      <c r="F21" s="150" t="s">
        <v>580</v>
      </c>
      <c r="G21" s="155" t="s">
        <v>924</v>
      </c>
      <c r="H21" s="157">
        <f>C99</f>
        <v>164.3</v>
      </c>
      <c r="I21" s="157">
        <f>D99</f>
        <v>164.3</v>
      </c>
      <c r="J21" s="152"/>
      <c r="K21" s="152"/>
    </row>
    <row r="22" spans="1:11" x14ac:dyDescent="0.2">
      <c r="A22" s="148" t="s">
        <v>457</v>
      </c>
      <c r="B22" s="140" t="s">
        <v>458</v>
      </c>
      <c r="C22" s="141">
        <v>136</v>
      </c>
      <c r="D22" s="142">
        <f t="shared" si="4"/>
        <v>136</v>
      </c>
      <c r="E22" s="243" t="s">
        <v>909</v>
      </c>
      <c r="F22" s="150" t="s">
        <v>582</v>
      </c>
      <c r="G22" s="155" t="s">
        <v>925</v>
      </c>
      <c r="H22" s="157">
        <f t="shared" ref="H22:I23" si="6">C100</f>
        <v>164.3</v>
      </c>
      <c r="I22" s="157">
        <f t="shared" si="6"/>
        <v>164.3</v>
      </c>
      <c r="J22" s="152"/>
      <c r="K22" s="152"/>
    </row>
    <row r="23" spans="1:11" x14ac:dyDescent="0.2">
      <c r="A23" s="154" t="s">
        <v>459</v>
      </c>
      <c r="B23" s="140" t="s">
        <v>460</v>
      </c>
      <c r="C23" s="141">
        <v>0</v>
      </c>
      <c r="D23" s="142">
        <f t="shared" si="4"/>
        <v>0</v>
      </c>
      <c r="E23" s="243" t="s">
        <v>909</v>
      </c>
      <c r="F23" s="158" t="s">
        <v>584</v>
      </c>
      <c r="G23" s="159" t="s">
        <v>926</v>
      </c>
      <c r="H23" s="160">
        <f t="shared" si="6"/>
        <v>0</v>
      </c>
      <c r="I23" s="160">
        <f t="shared" si="6"/>
        <v>0</v>
      </c>
      <c r="J23" s="156"/>
      <c r="K23" s="156"/>
    </row>
    <row r="24" spans="1:11" x14ac:dyDescent="0.2">
      <c r="A24" s="148" t="s">
        <v>461</v>
      </c>
      <c r="B24" s="140" t="s">
        <v>462</v>
      </c>
      <c r="C24" s="141">
        <v>5.5</v>
      </c>
      <c r="D24" s="141">
        <f>C24</f>
        <v>5.5</v>
      </c>
      <c r="E24" s="243" t="s">
        <v>909</v>
      </c>
      <c r="F24" s="133"/>
      <c r="G24" s="135"/>
      <c r="H24" s="161"/>
      <c r="I24" s="161"/>
      <c r="J24" s="162"/>
      <c r="K24" s="162"/>
    </row>
    <row r="25" spans="1:11" x14ac:dyDescent="0.2">
      <c r="A25" s="148" t="s">
        <v>463</v>
      </c>
      <c r="B25" s="140" t="s">
        <v>464</v>
      </c>
      <c r="C25" s="141">
        <v>0</v>
      </c>
      <c r="D25" s="142">
        <f t="shared" si="4"/>
        <v>0</v>
      </c>
      <c r="E25" s="243" t="s">
        <v>909</v>
      </c>
      <c r="F25" s="133" t="s">
        <v>927</v>
      </c>
      <c r="G25" s="135" t="s">
        <v>928</v>
      </c>
      <c r="H25" s="151">
        <f>C131</f>
        <v>46.7</v>
      </c>
      <c r="I25" s="151">
        <f>D131</f>
        <v>46.7</v>
      </c>
      <c r="J25" s="152"/>
      <c r="K25" s="152"/>
    </row>
    <row r="26" spans="1:11" x14ac:dyDescent="0.2">
      <c r="A26" s="148" t="s">
        <v>465</v>
      </c>
      <c r="B26" s="140" t="s">
        <v>466</v>
      </c>
      <c r="C26" s="141">
        <v>0</v>
      </c>
      <c r="D26" s="142">
        <f t="shared" si="4"/>
        <v>0</v>
      </c>
      <c r="E26" s="243" t="s">
        <v>909</v>
      </c>
      <c r="F26" s="133" t="s">
        <v>929</v>
      </c>
      <c r="G26" s="135" t="s">
        <v>930</v>
      </c>
      <c r="H26" s="151">
        <f>C133</f>
        <v>52</v>
      </c>
      <c r="I26" s="151">
        <f>D133</f>
        <v>52</v>
      </c>
      <c r="J26" s="152"/>
      <c r="K26" s="152"/>
    </row>
    <row r="27" spans="1:11" x14ac:dyDescent="0.2">
      <c r="A27" s="148" t="s">
        <v>467</v>
      </c>
      <c r="B27" s="140" t="s">
        <v>468</v>
      </c>
      <c r="C27" s="141">
        <v>0</v>
      </c>
      <c r="D27" s="142">
        <f t="shared" si="4"/>
        <v>0</v>
      </c>
      <c r="E27" s="243" t="s">
        <v>909</v>
      </c>
      <c r="F27" s="158" t="s">
        <v>931</v>
      </c>
      <c r="G27" s="159" t="s">
        <v>932</v>
      </c>
      <c r="H27" s="163">
        <f>C134</f>
        <v>52</v>
      </c>
      <c r="I27" s="163">
        <f>D134</f>
        <v>52</v>
      </c>
      <c r="J27" s="157"/>
      <c r="K27" s="157"/>
    </row>
    <row r="28" spans="1:11" x14ac:dyDescent="0.2">
      <c r="A28" s="148" t="s">
        <v>469</v>
      </c>
      <c r="B28" s="140" t="s">
        <v>470</v>
      </c>
      <c r="C28" s="141">
        <v>0</v>
      </c>
      <c r="D28" s="142">
        <f t="shared" si="4"/>
        <v>0</v>
      </c>
      <c r="E28" s="243" t="s">
        <v>909</v>
      </c>
      <c r="F28" s="133"/>
      <c r="G28" s="135"/>
      <c r="H28" s="135"/>
      <c r="I28" s="135"/>
      <c r="J28" s="136"/>
      <c r="K28" s="136"/>
    </row>
    <row r="29" spans="1:11" x14ac:dyDescent="0.2">
      <c r="A29" s="148" t="s">
        <v>471</v>
      </c>
      <c r="B29" s="140" t="s">
        <v>472</v>
      </c>
      <c r="C29" s="141">
        <v>0</v>
      </c>
      <c r="D29" s="142">
        <f t="shared" si="4"/>
        <v>0</v>
      </c>
      <c r="F29" s="133" t="s">
        <v>933</v>
      </c>
      <c r="G29" s="135" t="s">
        <v>934</v>
      </c>
      <c r="H29" s="161">
        <f>C203</f>
        <v>2473493.6800000002</v>
      </c>
      <c r="I29" s="161">
        <f>D203</f>
        <v>2473493.6800000002</v>
      </c>
      <c r="J29" s="162"/>
      <c r="K29" s="162"/>
    </row>
    <row r="30" spans="1:11" x14ac:dyDescent="0.2">
      <c r="A30" s="148" t="s">
        <v>473</v>
      </c>
      <c r="B30" s="140" t="s">
        <v>474</v>
      </c>
      <c r="C30" s="141">
        <v>0</v>
      </c>
      <c r="D30" s="142">
        <f t="shared" si="4"/>
        <v>0</v>
      </c>
      <c r="F30" s="133" t="s">
        <v>935</v>
      </c>
      <c r="G30" s="135" t="s">
        <v>936</v>
      </c>
      <c r="H30" s="161">
        <f t="shared" ref="H30:I34" si="7">C204</f>
        <v>93941.57</v>
      </c>
      <c r="I30" s="161">
        <f t="shared" si="7"/>
        <v>93941.57</v>
      </c>
      <c r="J30" s="162"/>
      <c r="K30" s="162"/>
    </row>
    <row r="31" spans="1:11" x14ac:dyDescent="0.2">
      <c r="A31" s="148" t="s">
        <v>475</v>
      </c>
      <c r="B31" s="140" t="s">
        <v>476</v>
      </c>
      <c r="C31" s="141"/>
      <c r="D31" s="142">
        <f t="shared" si="4"/>
        <v>0</v>
      </c>
      <c r="F31" s="133" t="s">
        <v>937</v>
      </c>
      <c r="G31" s="135" t="s">
        <v>765</v>
      </c>
      <c r="H31" s="161">
        <f t="shared" si="7"/>
        <v>2567435.25</v>
      </c>
      <c r="I31" s="161">
        <f t="shared" si="7"/>
        <v>2567435.25</v>
      </c>
      <c r="J31" s="162"/>
      <c r="K31" s="162"/>
    </row>
    <row r="32" spans="1:11" x14ac:dyDescent="0.2">
      <c r="A32" s="148"/>
      <c r="B32" s="140"/>
      <c r="C32" s="164"/>
      <c r="D32" s="164"/>
      <c r="F32" s="133" t="s">
        <v>938</v>
      </c>
      <c r="G32" s="133" t="s">
        <v>939</v>
      </c>
      <c r="H32" s="161">
        <f t="shared" si="7"/>
        <v>0</v>
      </c>
      <c r="I32" s="161">
        <f t="shared" si="7"/>
        <v>0</v>
      </c>
      <c r="J32" s="162"/>
      <c r="K32" s="162"/>
    </row>
    <row r="33" spans="1:11" ht="15.75" x14ac:dyDescent="0.25">
      <c r="A33" s="165"/>
      <c r="B33" s="166" t="s">
        <v>477</v>
      </c>
      <c r="C33" s="167"/>
      <c r="D33" s="168"/>
      <c r="F33" s="133" t="s">
        <v>940</v>
      </c>
      <c r="G33" s="133" t="s">
        <v>941</v>
      </c>
      <c r="H33" s="161">
        <f t="shared" si="7"/>
        <v>2567435.25</v>
      </c>
      <c r="I33" s="161">
        <f t="shared" si="7"/>
        <v>2567435.25</v>
      </c>
      <c r="J33" s="162"/>
      <c r="K33" s="162"/>
    </row>
    <row r="34" spans="1:11" x14ac:dyDescent="0.2">
      <c r="A34" s="148" t="s">
        <v>478</v>
      </c>
      <c r="B34" s="140" t="s">
        <v>479</v>
      </c>
      <c r="C34" s="140">
        <v>6951.53</v>
      </c>
      <c r="D34" s="142">
        <f t="shared" ref="D34:D39" si="8">C34</f>
        <v>6951.53</v>
      </c>
      <c r="F34" s="133" t="s">
        <v>942</v>
      </c>
      <c r="G34" s="135" t="s">
        <v>943</v>
      </c>
      <c r="H34" s="161">
        <f t="shared" si="7"/>
        <v>1425103.6970000002</v>
      </c>
      <c r="I34" s="161">
        <f t="shared" si="7"/>
        <v>1425103.6970000002</v>
      </c>
      <c r="J34" s="162"/>
      <c r="K34" s="162"/>
    </row>
    <row r="35" spans="1:11" x14ac:dyDescent="0.2">
      <c r="A35" s="148" t="s">
        <v>480</v>
      </c>
      <c r="B35" s="140" t="s">
        <v>481</v>
      </c>
      <c r="C35" s="140">
        <v>8673.7900000000009</v>
      </c>
      <c r="D35" s="142">
        <f t="shared" si="8"/>
        <v>8673.7900000000009</v>
      </c>
      <c r="F35" s="133" t="s">
        <v>944</v>
      </c>
      <c r="G35" s="135" t="s">
        <v>945</v>
      </c>
      <c r="H35" s="161">
        <f>C216</f>
        <v>2555625.62</v>
      </c>
      <c r="I35" s="161">
        <f>D216</f>
        <v>2555625.62</v>
      </c>
      <c r="J35" s="162"/>
      <c r="K35" s="162"/>
    </row>
    <row r="36" spans="1:11" x14ac:dyDescent="0.2">
      <c r="A36" s="148" t="s">
        <v>482</v>
      </c>
      <c r="B36" s="140" t="s">
        <v>483</v>
      </c>
      <c r="C36" s="140">
        <v>8382</v>
      </c>
      <c r="D36" s="142">
        <f t="shared" si="8"/>
        <v>8382</v>
      </c>
      <c r="F36" s="133" t="s">
        <v>946</v>
      </c>
      <c r="G36" s="135" t="s">
        <v>730</v>
      </c>
      <c r="H36" s="161">
        <f>C217</f>
        <v>2555625.62</v>
      </c>
      <c r="I36" s="161">
        <f>D217</f>
        <v>2555625.62</v>
      </c>
      <c r="J36" s="162"/>
      <c r="K36" s="162"/>
    </row>
    <row r="37" spans="1:11" x14ac:dyDescent="0.2">
      <c r="A37" s="148" t="s">
        <v>484</v>
      </c>
      <c r="B37" s="140" t="s">
        <v>485</v>
      </c>
      <c r="C37" s="140">
        <v>1.1259999999999999</v>
      </c>
      <c r="D37" s="142">
        <f t="shared" si="8"/>
        <v>1.1259999999999999</v>
      </c>
      <c r="F37" s="133" t="s">
        <v>947</v>
      </c>
      <c r="G37" s="135" t="s">
        <v>948</v>
      </c>
      <c r="H37" s="161">
        <f>C238</f>
        <v>11809.63</v>
      </c>
      <c r="I37" s="161">
        <f>D238</f>
        <v>11809.63</v>
      </c>
      <c r="J37" s="162"/>
      <c r="K37" s="162"/>
    </row>
    <row r="38" spans="1:11" ht="15.75" customHeight="1" x14ac:dyDescent="0.2">
      <c r="A38" s="148" t="s">
        <v>486</v>
      </c>
      <c r="B38" s="140" t="s">
        <v>487</v>
      </c>
      <c r="C38" s="140">
        <v>0.12</v>
      </c>
      <c r="D38" s="142">
        <f t="shared" si="8"/>
        <v>0.12</v>
      </c>
      <c r="F38" s="158" t="s">
        <v>949</v>
      </c>
      <c r="G38" s="159" t="s">
        <v>779</v>
      </c>
      <c r="H38" s="159">
        <f>C268</f>
        <v>2567435.25</v>
      </c>
      <c r="I38" s="159">
        <f>D268</f>
        <v>2567435.25</v>
      </c>
      <c r="J38" s="169"/>
      <c r="K38" s="169"/>
    </row>
    <row r="39" spans="1:11" x14ac:dyDescent="0.2">
      <c r="A39" s="148" t="s">
        <v>488</v>
      </c>
      <c r="B39" s="168" t="s">
        <v>489</v>
      </c>
      <c r="C39" s="140">
        <v>0</v>
      </c>
      <c r="D39" s="142">
        <f t="shared" si="8"/>
        <v>0</v>
      </c>
      <c r="F39" s="133"/>
      <c r="G39" s="135"/>
      <c r="H39" s="170"/>
      <c r="I39" s="170"/>
      <c r="J39" s="171"/>
      <c r="K39" s="171"/>
    </row>
    <row r="40" spans="1:11" x14ac:dyDescent="0.2">
      <c r="A40" s="140"/>
      <c r="B40" s="140"/>
      <c r="C40" s="172"/>
      <c r="D40" s="172"/>
      <c r="F40" s="133" t="s">
        <v>950</v>
      </c>
      <c r="G40" s="135" t="s">
        <v>951</v>
      </c>
      <c r="H40" s="173">
        <f>C43</f>
        <v>341011730</v>
      </c>
      <c r="I40" s="173">
        <f>D43</f>
        <v>341011730</v>
      </c>
      <c r="J40" s="174"/>
      <c r="K40" s="174"/>
    </row>
    <row r="41" spans="1:11" ht="15.75" x14ac:dyDescent="0.25">
      <c r="A41" s="140"/>
      <c r="B41" s="166" t="s">
        <v>490</v>
      </c>
      <c r="C41" s="168"/>
      <c r="D41" s="168"/>
      <c r="F41" s="133" t="s">
        <v>952</v>
      </c>
      <c r="G41" s="135" t="s">
        <v>953</v>
      </c>
      <c r="H41" s="175">
        <f>C253*1000</f>
        <v>3.43</v>
      </c>
      <c r="I41" s="175">
        <f>D253*1000</f>
        <v>3.43</v>
      </c>
      <c r="J41" s="176"/>
      <c r="K41" s="176"/>
    </row>
    <row r="42" spans="1:11" x14ac:dyDescent="0.2">
      <c r="A42" s="177" t="s">
        <v>491</v>
      </c>
      <c r="B42" s="178" t="s">
        <v>492</v>
      </c>
      <c r="C42" s="179">
        <v>83682.77</v>
      </c>
      <c r="D42" s="142">
        <f>C42</f>
        <v>83682.77</v>
      </c>
      <c r="F42" s="133" t="s">
        <v>954</v>
      </c>
      <c r="G42" s="135" t="s">
        <v>955</v>
      </c>
      <c r="H42" s="161">
        <f>C269</f>
        <v>1169670.23</v>
      </c>
      <c r="I42" s="161">
        <f>D269</f>
        <v>1169670.23</v>
      </c>
      <c r="J42" s="162"/>
      <c r="K42" s="162"/>
    </row>
    <row r="43" spans="1:11" x14ac:dyDescent="0.2">
      <c r="A43" s="148" t="s">
        <v>493</v>
      </c>
      <c r="B43" s="140" t="s">
        <v>494</v>
      </c>
      <c r="C43" s="180">
        <v>341011730</v>
      </c>
      <c r="D43" s="142">
        <f>C43</f>
        <v>341011730</v>
      </c>
      <c r="E43" s="243" t="s">
        <v>909</v>
      </c>
      <c r="F43" s="133" t="s">
        <v>956</v>
      </c>
      <c r="G43" s="135" t="s">
        <v>957</v>
      </c>
      <c r="H43" s="161">
        <f t="shared" ref="H43:I44" si="9">C270</f>
        <v>83682.77</v>
      </c>
      <c r="I43" s="161">
        <f t="shared" si="9"/>
        <v>83682.77</v>
      </c>
      <c r="J43" s="162"/>
      <c r="K43" s="162"/>
    </row>
    <row r="44" spans="1:11" x14ac:dyDescent="0.2">
      <c r="A44" s="148" t="s">
        <v>495</v>
      </c>
      <c r="B44" s="181" t="s">
        <v>496</v>
      </c>
      <c r="C44" s="165">
        <v>3.4300000000000003E-3</v>
      </c>
      <c r="D44" s="142">
        <f>C44</f>
        <v>3.4300000000000003E-3</v>
      </c>
      <c r="F44" s="133" t="s">
        <v>958</v>
      </c>
      <c r="G44" s="135" t="s">
        <v>829</v>
      </c>
      <c r="H44" s="161">
        <f t="shared" si="9"/>
        <v>1314082.25</v>
      </c>
      <c r="I44" s="161">
        <f t="shared" si="9"/>
        <v>1314082.25</v>
      </c>
      <c r="J44" s="162"/>
      <c r="K44" s="162"/>
    </row>
    <row r="45" spans="1:11" x14ac:dyDescent="0.2">
      <c r="A45" s="148" t="s">
        <v>497</v>
      </c>
      <c r="B45" s="140" t="s">
        <v>498</v>
      </c>
      <c r="C45" s="140">
        <v>999999999</v>
      </c>
      <c r="D45" s="142">
        <f>C45</f>
        <v>999999999</v>
      </c>
      <c r="F45" s="133" t="s">
        <v>959</v>
      </c>
      <c r="G45" s="135" t="s">
        <v>832</v>
      </c>
      <c r="H45" s="161">
        <f>C273</f>
        <v>0</v>
      </c>
      <c r="I45" s="161">
        <f>D273</f>
        <v>0</v>
      </c>
      <c r="J45" s="162"/>
      <c r="K45" s="162"/>
    </row>
    <row r="46" spans="1:11" x14ac:dyDescent="0.2">
      <c r="A46" s="140"/>
      <c r="B46" s="140"/>
      <c r="C46" s="168"/>
      <c r="D46" s="168"/>
      <c r="F46" s="133" t="s">
        <v>960</v>
      </c>
      <c r="G46" s="135" t="s">
        <v>835</v>
      </c>
      <c r="H46" s="161">
        <f>C275</f>
        <v>15626.51</v>
      </c>
      <c r="I46" s="161">
        <f>D275</f>
        <v>15626.51</v>
      </c>
      <c r="J46" s="162"/>
      <c r="K46" s="162"/>
    </row>
    <row r="47" spans="1:11" ht="15.75" x14ac:dyDescent="0.25">
      <c r="A47" s="140"/>
      <c r="B47" s="166" t="s">
        <v>500</v>
      </c>
      <c r="C47" s="168"/>
      <c r="D47" s="168"/>
      <c r="F47" s="133"/>
      <c r="G47" s="135"/>
      <c r="H47" s="161"/>
      <c r="I47" s="161"/>
      <c r="J47" s="162"/>
      <c r="K47" s="162"/>
    </row>
    <row r="48" spans="1:11" x14ac:dyDescent="0.2">
      <c r="A48" s="148" t="s">
        <v>501</v>
      </c>
      <c r="B48" s="140" t="s">
        <v>502</v>
      </c>
      <c r="C48" s="168">
        <v>2461829.9</v>
      </c>
      <c r="D48" s="142">
        <f>C48</f>
        <v>2461829.9</v>
      </c>
      <c r="F48" s="133"/>
      <c r="G48" s="134" t="s">
        <v>838</v>
      </c>
      <c r="H48" s="161">
        <f>C278</f>
        <v>-180342.50180417078</v>
      </c>
      <c r="I48" s="161">
        <f>D278</f>
        <v>-180342.50180417078</v>
      </c>
      <c r="J48" s="162"/>
      <c r="K48" s="162"/>
    </row>
    <row r="49" spans="1:11" x14ac:dyDescent="0.2">
      <c r="A49" s="148" t="s">
        <v>503</v>
      </c>
      <c r="B49" s="140" t="s">
        <v>504</v>
      </c>
      <c r="C49" s="168">
        <v>15149.72</v>
      </c>
      <c r="D49" s="142">
        <f>C49</f>
        <v>15149.72</v>
      </c>
      <c r="F49" s="133"/>
      <c r="G49" s="134" t="s">
        <v>961</v>
      </c>
      <c r="H49" s="161">
        <f>C300</f>
        <v>0</v>
      </c>
      <c r="I49" s="161">
        <f>D300</f>
        <v>0</v>
      </c>
      <c r="J49" s="162"/>
      <c r="K49" s="162"/>
    </row>
    <row r="50" spans="1:11" x14ac:dyDescent="0.2">
      <c r="A50" s="182"/>
      <c r="B50" s="183"/>
      <c r="C50" s="183"/>
      <c r="D50" s="183"/>
      <c r="F50" s="133"/>
      <c r="G50" s="134" t="s">
        <v>962</v>
      </c>
      <c r="H50" s="161">
        <f>C281</f>
        <v>2387092.7481958293</v>
      </c>
      <c r="I50" s="161">
        <f>D281</f>
        <v>2387092.7481958293</v>
      </c>
      <c r="J50" s="162"/>
      <c r="K50" s="162"/>
    </row>
    <row r="51" spans="1:11" ht="15.75" x14ac:dyDescent="0.25">
      <c r="A51" s="140"/>
      <c r="B51" s="166" t="s">
        <v>505</v>
      </c>
      <c r="C51" s="140"/>
      <c r="D51" s="140"/>
      <c r="F51" s="133"/>
      <c r="G51" s="134" t="s">
        <v>963</v>
      </c>
      <c r="H51" s="161">
        <f>C287</f>
        <v>14528.86639194053</v>
      </c>
      <c r="I51" s="161">
        <f>D287</f>
        <v>14528.86639194053</v>
      </c>
      <c r="J51" s="162"/>
      <c r="K51" s="162"/>
    </row>
    <row r="52" spans="1:11" x14ac:dyDescent="0.2">
      <c r="A52" s="184" t="s">
        <v>506</v>
      </c>
      <c r="B52" s="168" t="s">
        <v>507</v>
      </c>
      <c r="C52" s="140">
        <v>7522.24</v>
      </c>
      <c r="D52" s="142">
        <f>C52</f>
        <v>7522.24</v>
      </c>
      <c r="F52" s="133"/>
      <c r="G52" s="135"/>
      <c r="H52" s="161"/>
      <c r="I52" s="161"/>
      <c r="J52" s="162"/>
      <c r="K52" s="162"/>
    </row>
    <row r="53" spans="1:11" x14ac:dyDescent="0.2">
      <c r="A53" s="148" t="s">
        <v>508</v>
      </c>
      <c r="B53" s="140" t="s">
        <v>509</v>
      </c>
      <c r="C53" s="185" t="s">
        <v>979</v>
      </c>
      <c r="D53" s="142" t="str">
        <f>C53</f>
        <v>$                   -</v>
      </c>
      <c r="F53" s="133" t="s">
        <v>854</v>
      </c>
      <c r="G53" s="135" t="s">
        <v>855</v>
      </c>
      <c r="H53" s="161">
        <f>C290</f>
        <v>14528.87</v>
      </c>
      <c r="I53" s="161">
        <f>D290</f>
        <v>14528.87</v>
      </c>
      <c r="J53" s="162"/>
      <c r="K53" s="162"/>
    </row>
    <row r="54" spans="1:11" x14ac:dyDescent="0.2">
      <c r="A54" s="148" t="s">
        <v>510</v>
      </c>
      <c r="B54" s="140" t="s">
        <v>511</v>
      </c>
      <c r="C54" s="140">
        <v>0</v>
      </c>
      <c r="D54" s="142">
        <f>C54</f>
        <v>0</v>
      </c>
      <c r="F54" s="133" t="s">
        <v>856</v>
      </c>
      <c r="G54" s="135" t="s">
        <v>857</v>
      </c>
      <c r="H54" s="161">
        <f>C291</f>
        <v>7793.2292217992417</v>
      </c>
      <c r="I54" s="161">
        <f>D291</f>
        <v>7793.2292217992417</v>
      </c>
      <c r="J54" s="162"/>
      <c r="K54" s="162"/>
    </row>
    <row r="55" spans="1:11" x14ac:dyDescent="0.2">
      <c r="A55" s="148" t="s">
        <v>512</v>
      </c>
      <c r="B55" s="140" t="s">
        <v>513</v>
      </c>
      <c r="C55" s="140">
        <v>25335.131435069765</v>
      </c>
      <c r="D55" s="142">
        <f>C55</f>
        <v>25335.131435069765</v>
      </c>
      <c r="F55" s="133" t="s">
        <v>858</v>
      </c>
      <c r="G55" s="135" t="s">
        <v>964</v>
      </c>
      <c r="H55" s="161">
        <f>C293</f>
        <v>0</v>
      </c>
      <c r="I55" s="161">
        <f>D293</f>
        <v>0</v>
      </c>
      <c r="J55" s="162"/>
      <c r="K55" s="162"/>
    </row>
    <row r="56" spans="1:11" x14ac:dyDescent="0.2">
      <c r="A56" s="140"/>
      <c r="B56" s="140" t="s">
        <v>514</v>
      </c>
      <c r="C56" s="140"/>
      <c r="D56" s="140"/>
      <c r="F56" s="133" t="s">
        <v>860</v>
      </c>
      <c r="G56" s="135" t="s">
        <v>965</v>
      </c>
      <c r="H56" s="161">
        <f t="shared" ref="H56:I59" si="10">C295</f>
        <v>2387092.7481958293</v>
      </c>
      <c r="I56" s="161">
        <f t="shared" si="10"/>
        <v>2387092.7481958293</v>
      </c>
      <c r="J56" s="162"/>
      <c r="K56" s="162"/>
    </row>
    <row r="57" spans="1:11" x14ac:dyDescent="0.2">
      <c r="A57" s="184" t="s">
        <v>515</v>
      </c>
      <c r="B57" s="168" t="s">
        <v>516</v>
      </c>
      <c r="C57" s="140">
        <v>1739.5487053020961</v>
      </c>
      <c r="D57" s="142">
        <f>C57</f>
        <v>1739.5487053020961</v>
      </c>
      <c r="F57" s="133" t="s">
        <v>862</v>
      </c>
      <c r="G57" s="135" t="s">
        <v>966</v>
      </c>
      <c r="H57" s="161">
        <f t="shared" si="10"/>
        <v>1169670.23</v>
      </c>
      <c r="I57" s="161">
        <f t="shared" si="10"/>
        <v>1169670.23</v>
      </c>
      <c r="J57" s="162"/>
      <c r="K57" s="162"/>
    </row>
    <row r="58" spans="1:11" x14ac:dyDescent="0.2">
      <c r="A58" s="184" t="s">
        <v>517</v>
      </c>
      <c r="B58" s="168" t="s">
        <v>518</v>
      </c>
      <c r="C58" s="140">
        <v>0</v>
      </c>
      <c r="D58" s="142">
        <f>C58</f>
        <v>0</v>
      </c>
      <c r="F58" s="133" t="s">
        <v>864</v>
      </c>
      <c r="G58" s="135" t="s">
        <v>967</v>
      </c>
      <c r="H58" s="161">
        <f t="shared" si="10"/>
        <v>83682.77</v>
      </c>
      <c r="I58" s="161">
        <f t="shared" si="10"/>
        <v>83682.77</v>
      </c>
      <c r="J58" s="162"/>
      <c r="K58" s="162"/>
    </row>
    <row r="59" spans="1:11" x14ac:dyDescent="0.2">
      <c r="A59" s="148" t="s">
        <v>519</v>
      </c>
      <c r="B59" s="140" t="s">
        <v>520</v>
      </c>
      <c r="C59" s="183">
        <v>34596.92</v>
      </c>
      <c r="D59" s="142">
        <f>C59</f>
        <v>34596.92</v>
      </c>
      <c r="F59" s="133" t="s">
        <v>866</v>
      </c>
      <c r="G59" s="135" t="s">
        <v>867</v>
      </c>
      <c r="H59" s="161">
        <f t="shared" si="10"/>
        <v>1133739.7481958293</v>
      </c>
      <c r="I59" s="161">
        <f t="shared" si="10"/>
        <v>1133739.7481958293</v>
      </c>
      <c r="J59" s="162"/>
      <c r="K59" s="162"/>
    </row>
    <row r="60" spans="1:11" x14ac:dyDescent="0.2">
      <c r="A60" s="182"/>
      <c r="B60" s="140" t="s">
        <v>521</v>
      </c>
      <c r="C60" s="168"/>
      <c r="D60" s="168"/>
      <c r="F60" s="130"/>
    </row>
    <row r="61" spans="1:11" x14ac:dyDescent="0.2">
      <c r="A61" s="182"/>
      <c r="B61" s="140"/>
      <c r="C61" s="187"/>
      <c r="D61" s="187"/>
      <c r="F61" s="188" t="s">
        <v>870</v>
      </c>
      <c r="G61" s="189" t="s">
        <v>968</v>
      </c>
      <c r="H61" s="161">
        <f>C303</f>
        <v>-937.54207422403113</v>
      </c>
      <c r="I61" s="161">
        <f>D303</f>
        <v>-937.54207422403113</v>
      </c>
    </row>
    <row r="62" spans="1:11" ht="15.75" x14ac:dyDescent="0.25">
      <c r="A62" s="182"/>
      <c r="B62" s="166" t="s">
        <v>522</v>
      </c>
      <c r="C62" s="168"/>
      <c r="D62" s="168"/>
      <c r="F62" s="188" t="s">
        <v>874</v>
      </c>
      <c r="G62" s="189" t="s">
        <v>969</v>
      </c>
      <c r="H62" s="161">
        <f t="shared" ref="H62:I65" si="11">C304</f>
        <v>2386155.2061216054</v>
      </c>
      <c r="I62" s="161">
        <f t="shared" si="11"/>
        <v>2386155.2061216054</v>
      </c>
    </row>
    <row r="63" spans="1:11" x14ac:dyDescent="0.2">
      <c r="A63" s="148" t="s">
        <v>523</v>
      </c>
      <c r="B63" s="140" t="s">
        <v>524</v>
      </c>
      <c r="C63" s="172">
        <v>2.7E-2</v>
      </c>
      <c r="D63" s="142">
        <f>C63</f>
        <v>2.7E-2</v>
      </c>
      <c r="F63" s="188" t="s">
        <v>876</v>
      </c>
      <c r="G63" s="189" t="s">
        <v>955</v>
      </c>
      <c r="H63" s="161">
        <f t="shared" si="11"/>
        <v>1169670.23</v>
      </c>
      <c r="I63" s="161">
        <f t="shared" si="11"/>
        <v>1169670.23</v>
      </c>
    </row>
    <row r="64" spans="1:11" x14ac:dyDescent="0.2">
      <c r="A64" s="190" t="s">
        <v>525</v>
      </c>
      <c r="B64" s="140" t="s">
        <v>526</v>
      </c>
      <c r="C64" s="191">
        <v>999999999</v>
      </c>
      <c r="D64" s="142">
        <f>C64</f>
        <v>999999999</v>
      </c>
      <c r="F64" s="188" t="s">
        <v>877</v>
      </c>
      <c r="G64" s="189" t="s">
        <v>957</v>
      </c>
      <c r="H64" s="161">
        <f t="shared" si="11"/>
        <v>83682.77</v>
      </c>
      <c r="I64" s="161">
        <f t="shared" si="11"/>
        <v>83682.77</v>
      </c>
    </row>
    <row r="65" spans="1:9" s="186" customFormat="1" x14ac:dyDescent="0.2">
      <c r="A65" s="192"/>
      <c r="B65" s="140" t="s">
        <v>527</v>
      </c>
      <c r="C65" s="191"/>
      <c r="D65" s="191"/>
      <c r="E65" s="242"/>
      <c r="F65" s="188" t="s">
        <v>878</v>
      </c>
      <c r="G65" s="189" t="s">
        <v>879</v>
      </c>
      <c r="H65" s="161">
        <f t="shared" si="11"/>
        <v>1132802.2061216054</v>
      </c>
      <c r="I65" s="161">
        <f t="shared" si="11"/>
        <v>1132802.2061216054</v>
      </c>
    </row>
    <row r="66" spans="1:9" s="186" customFormat="1" x14ac:dyDescent="0.2">
      <c r="A66" s="192"/>
      <c r="B66" s="140" t="s">
        <v>528</v>
      </c>
      <c r="C66" s="191"/>
      <c r="D66" s="191"/>
      <c r="E66" s="242"/>
      <c r="F66" s="130"/>
      <c r="G66"/>
      <c r="H66"/>
      <c r="I66"/>
    </row>
    <row r="67" spans="1:9" s="186" customFormat="1" x14ac:dyDescent="0.2">
      <c r="A67" s="192"/>
      <c r="B67" s="140" t="s">
        <v>529</v>
      </c>
      <c r="C67" s="191"/>
      <c r="D67" s="191"/>
      <c r="E67" s="242"/>
      <c r="F67" s="130"/>
      <c r="G67"/>
      <c r="H67"/>
      <c r="I67"/>
    </row>
    <row r="68" spans="1:9" s="186" customFormat="1" x14ac:dyDescent="0.2">
      <c r="A68" s="192"/>
      <c r="B68" s="140" t="s">
        <v>530</v>
      </c>
      <c r="C68" s="191"/>
      <c r="D68" s="191"/>
      <c r="E68" s="242"/>
      <c r="F68" s="130"/>
      <c r="G68"/>
      <c r="H68"/>
      <c r="I68"/>
    </row>
    <row r="69" spans="1:9" s="186" customFormat="1" x14ac:dyDescent="0.2">
      <c r="A69" s="139" t="s">
        <v>531</v>
      </c>
      <c r="B69" s="140" t="s">
        <v>532</v>
      </c>
      <c r="C69" s="191">
        <v>999999999</v>
      </c>
      <c r="D69" s="142">
        <f>C69</f>
        <v>999999999</v>
      </c>
      <c r="E69" s="242"/>
      <c r="F69" s="130"/>
      <c r="G69"/>
      <c r="H69"/>
      <c r="I69"/>
    </row>
    <row r="70" spans="1:9" s="186" customFormat="1" x14ac:dyDescent="0.2">
      <c r="A70" s="182"/>
      <c r="B70" s="140" t="s">
        <v>527</v>
      </c>
      <c r="C70" s="191"/>
      <c r="D70" s="191"/>
      <c r="E70" s="242"/>
      <c r="F70" s="130"/>
      <c r="G70"/>
      <c r="H70"/>
      <c r="I70"/>
    </row>
    <row r="71" spans="1:9" s="186" customFormat="1" x14ac:dyDescent="0.2">
      <c r="A71" s="182"/>
      <c r="B71" s="140" t="s">
        <v>533</v>
      </c>
      <c r="C71" s="191"/>
      <c r="D71" s="191"/>
      <c r="E71" s="242"/>
      <c r="F71" s="130"/>
      <c r="G71"/>
      <c r="H71"/>
      <c r="I71"/>
    </row>
    <row r="72" spans="1:9" s="186" customFormat="1" x14ac:dyDescent="0.2">
      <c r="A72" s="182"/>
      <c r="B72" s="140" t="s">
        <v>534</v>
      </c>
      <c r="C72" s="191"/>
      <c r="D72" s="191"/>
      <c r="E72" s="242"/>
      <c r="F72" s="130"/>
      <c r="G72"/>
      <c r="H72"/>
      <c r="I72"/>
    </row>
    <row r="73" spans="1:9" s="186" customFormat="1" x14ac:dyDescent="0.2">
      <c r="A73" s="182"/>
      <c r="B73" s="140" t="s">
        <v>535</v>
      </c>
      <c r="C73" s="191"/>
      <c r="D73" s="191"/>
      <c r="E73" s="242"/>
      <c r="F73" s="130"/>
      <c r="G73"/>
      <c r="H73"/>
      <c r="I73"/>
    </row>
    <row r="74" spans="1:9" s="186" customFormat="1" x14ac:dyDescent="0.2">
      <c r="A74" s="139" t="s">
        <v>536</v>
      </c>
      <c r="B74" s="183" t="s">
        <v>537</v>
      </c>
      <c r="C74" s="68">
        <v>5221.7700000000004</v>
      </c>
      <c r="D74" s="142">
        <f>C74</f>
        <v>5221.7700000000004</v>
      </c>
      <c r="E74" s="242"/>
      <c r="F74" s="130"/>
      <c r="G74"/>
      <c r="H74"/>
      <c r="I74"/>
    </row>
    <row r="75" spans="1:9" s="186" customFormat="1" x14ac:dyDescent="0.2">
      <c r="A75" s="139" t="s">
        <v>538</v>
      </c>
      <c r="B75" s="140" t="s">
        <v>539</v>
      </c>
      <c r="C75" s="70">
        <v>0</v>
      </c>
      <c r="D75" s="142">
        <f>C75</f>
        <v>0</v>
      </c>
      <c r="E75" s="242"/>
      <c r="F75" s="130"/>
      <c r="G75"/>
      <c r="H75"/>
      <c r="I75"/>
    </row>
    <row r="76" spans="1:9" s="186" customFormat="1" x14ac:dyDescent="0.2">
      <c r="A76" s="139" t="s">
        <v>540</v>
      </c>
      <c r="B76" s="140" t="s">
        <v>541</v>
      </c>
      <c r="C76" s="71">
        <v>0</v>
      </c>
      <c r="D76" s="142">
        <f>C76</f>
        <v>0</v>
      </c>
      <c r="E76" s="242"/>
      <c r="F76" s="130"/>
      <c r="G76"/>
      <c r="H76"/>
      <c r="I76"/>
    </row>
    <row r="77" spans="1:9" s="186" customFormat="1" x14ac:dyDescent="0.2">
      <c r="A77" s="193"/>
      <c r="B77" s="194" t="s">
        <v>543</v>
      </c>
      <c r="C77" s="76">
        <v>31853.880000000121</v>
      </c>
      <c r="D77" s="76">
        <f>C77</f>
        <v>31853.880000000121</v>
      </c>
      <c r="E77" s="242"/>
      <c r="F77" s="130"/>
      <c r="G77"/>
      <c r="H77"/>
      <c r="I77"/>
    </row>
    <row r="78" spans="1:9" s="186" customFormat="1" x14ac:dyDescent="0.2">
      <c r="A78" s="193"/>
      <c r="B78" s="194" t="s">
        <v>544</v>
      </c>
      <c r="C78" s="195">
        <v>673712.69250000012</v>
      </c>
      <c r="D78" s="76">
        <f>C78</f>
        <v>673712.69250000012</v>
      </c>
      <c r="E78" s="242"/>
      <c r="F78" s="130"/>
      <c r="G78"/>
      <c r="H78"/>
      <c r="I78"/>
    </row>
    <row r="79" spans="1:9" s="186" customFormat="1" x14ac:dyDescent="0.2">
      <c r="A79" s="196">
        <v>0.08</v>
      </c>
      <c r="B79" s="140"/>
      <c r="C79" s="168"/>
      <c r="D79" s="168"/>
      <c r="E79" s="242"/>
      <c r="F79" s="130"/>
      <c r="G79"/>
      <c r="H79"/>
      <c r="I79"/>
    </row>
    <row r="80" spans="1:9" s="186" customFormat="1" ht="15.75" x14ac:dyDescent="0.25">
      <c r="A80" s="182"/>
      <c r="B80" s="166" t="s">
        <v>545</v>
      </c>
      <c r="C80" s="168"/>
      <c r="D80" s="183"/>
      <c r="E80" s="242"/>
      <c r="F80" s="130"/>
      <c r="G80"/>
      <c r="H80"/>
      <c r="I80"/>
    </row>
    <row r="81" spans="1:6" x14ac:dyDescent="0.2">
      <c r="A81" s="139" t="s">
        <v>546</v>
      </c>
      <c r="B81" s="140" t="s">
        <v>547</v>
      </c>
      <c r="C81" s="147">
        <f t="shared" ref="C81:D81" si="12">C11</f>
        <v>149.5</v>
      </c>
      <c r="D81" s="147">
        <f t="shared" si="12"/>
        <v>149.5</v>
      </c>
      <c r="F81" s="130"/>
    </row>
    <row r="82" spans="1:6" x14ac:dyDescent="0.2">
      <c r="A82" s="139" t="s">
        <v>548</v>
      </c>
      <c r="B82" s="140" t="s">
        <v>549</v>
      </c>
      <c r="C82" s="147">
        <f>C19</f>
        <v>162.5</v>
      </c>
      <c r="D82" s="147">
        <f t="shared" ref="D82" si="13">D19</f>
        <v>162.5</v>
      </c>
      <c r="F82" s="130"/>
    </row>
    <row r="83" spans="1:6" x14ac:dyDescent="0.2">
      <c r="A83" s="139" t="s">
        <v>550</v>
      </c>
      <c r="B83" s="140" t="s">
        <v>551</v>
      </c>
      <c r="C83" s="147">
        <f t="shared" ref="C83:D85" si="14">C20</f>
        <v>149.5</v>
      </c>
      <c r="D83" s="147">
        <f t="shared" si="14"/>
        <v>149.5</v>
      </c>
      <c r="F83" s="130"/>
    </row>
    <row r="84" spans="1:6" x14ac:dyDescent="0.2">
      <c r="A84" s="139" t="s">
        <v>552</v>
      </c>
      <c r="B84" s="140" t="s">
        <v>553</v>
      </c>
      <c r="C84" s="147">
        <f t="shared" si="14"/>
        <v>173.5</v>
      </c>
      <c r="D84" s="147">
        <f t="shared" si="14"/>
        <v>173.5</v>
      </c>
      <c r="F84" s="130"/>
    </row>
    <row r="85" spans="1:6" x14ac:dyDescent="0.2">
      <c r="A85" s="139" t="s">
        <v>554</v>
      </c>
      <c r="B85" s="140" t="s">
        <v>555</v>
      </c>
      <c r="C85" s="147">
        <f t="shared" si="14"/>
        <v>136</v>
      </c>
      <c r="D85" s="147">
        <f t="shared" si="14"/>
        <v>136</v>
      </c>
      <c r="F85" s="130"/>
    </row>
    <row r="86" spans="1:6" x14ac:dyDescent="0.2">
      <c r="A86" s="148" t="s">
        <v>556</v>
      </c>
      <c r="B86" s="140" t="s">
        <v>557</v>
      </c>
      <c r="C86" s="147">
        <f>MAX(C81,ROUND(AVERAGE(C81:C82),1),ROUND(AVERAGE(C81:C83),1),ROUND(AVERAGE(C81:C84),1),ROUND(AVERAGE(C81:C85),1))</f>
        <v>158.80000000000001</v>
      </c>
      <c r="D86" s="147">
        <f t="shared" ref="D86" si="15">MAX(D81,ROUND(AVERAGE(D81:D82),1),ROUND(AVERAGE(D81:D83),1),ROUND(AVERAGE(D81:D84),1),ROUND(AVERAGE(D81:D85),1))</f>
        <v>158.80000000000001</v>
      </c>
      <c r="E86" s="243" t="s">
        <v>909</v>
      </c>
      <c r="F86" s="130"/>
    </row>
    <row r="87" spans="1:6" x14ac:dyDescent="0.2">
      <c r="A87" s="182"/>
      <c r="B87" s="140" t="s">
        <v>558</v>
      </c>
      <c r="C87" s="147"/>
      <c r="D87" s="147"/>
      <c r="F87" s="130"/>
    </row>
    <row r="88" spans="1:6" x14ac:dyDescent="0.2">
      <c r="A88" s="140"/>
      <c r="B88" s="140" t="s">
        <v>559</v>
      </c>
      <c r="C88" s="168"/>
      <c r="D88" s="168"/>
      <c r="F88" s="130"/>
    </row>
    <row r="89" spans="1:6" x14ac:dyDescent="0.2">
      <c r="A89" s="139" t="s">
        <v>560</v>
      </c>
      <c r="B89" s="140" t="s">
        <v>561</v>
      </c>
      <c r="C89" s="149">
        <f t="shared" ref="C89:D89" si="16">ROUND(C6*$A$79,1)</f>
        <v>0</v>
      </c>
      <c r="D89" s="149">
        <f t="shared" si="16"/>
        <v>0</v>
      </c>
      <c r="F89" s="130"/>
    </row>
    <row r="90" spans="1:6" x14ac:dyDescent="0.2">
      <c r="A90" s="139" t="s">
        <v>562</v>
      </c>
      <c r="B90" s="140" t="s">
        <v>563</v>
      </c>
      <c r="C90" s="149">
        <f t="shared" ref="C90:D90" si="17">C24</f>
        <v>5.5</v>
      </c>
      <c r="D90" s="149">
        <f t="shared" si="17"/>
        <v>5.5</v>
      </c>
      <c r="F90" s="130"/>
    </row>
    <row r="91" spans="1:6" x14ac:dyDescent="0.2">
      <c r="A91" s="148" t="s">
        <v>564</v>
      </c>
      <c r="B91" s="140" t="s">
        <v>565</v>
      </c>
      <c r="C91" s="149">
        <f t="shared" ref="C91:D91" si="18">C30</f>
        <v>0</v>
      </c>
      <c r="D91" s="149">
        <f t="shared" si="18"/>
        <v>0</v>
      </c>
      <c r="F91" s="130"/>
    </row>
    <row r="92" spans="1:6" x14ac:dyDescent="0.2">
      <c r="A92" s="148" t="s">
        <v>566</v>
      </c>
      <c r="B92" s="140" t="s">
        <v>567</v>
      </c>
      <c r="C92" s="149">
        <f>C26</f>
        <v>0</v>
      </c>
      <c r="D92" s="149">
        <f>C92</f>
        <v>0</v>
      </c>
      <c r="F92" s="130"/>
    </row>
    <row r="93" spans="1:6" x14ac:dyDescent="0.2">
      <c r="A93" s="148" t="s">
        <v>568</v>
      </c>
      <c r="B93" s="140" t="s">
        <v>569</v>
      </c>
      <c r="C93" s="149">
        <f>ROUND(C27*2*$A$79,1)</f>
        <v>0</v>
      </c>
      <c r="D93" s="149">
        <f t="shared" ref="D93" si="19">ROUND(D27*2*$A$79,1)</f>
        <v>0</v>
      </c>
      <c r="F93" s="130"/>
    </row>
    <row r="94" spans="1:6" x14ac:dyDescent="0.2">
      <c r="A94" s="148" t="s">
        <v>570</v>
      </c>
      <c r="B94" s="140" t="s">
        <v>571</v>
      </c>
      <c r="C94" s="164">
        <f t="shared" ref="C94:D94" si="20">IF(AND((C86+C89+C90+C91+C92+C93)&lt;50,(C9=0)),50,(C86+C89+C90+C91+C92+C93))</f>
        <v>164.3</v>
      </c>
      <c r="D94" s="164">
        <f t="shared" si="20"/>
        <v>164.3</v>
      </c>
      <c r="F94" s="130"/>
    </row>
    <row r="95" spans="1:6" x14ac:dyDescent="0.2">
      <c r="A95" s="148" t="s">
        <v>572</v>
      </c>
      <c r="B95" s="140" t="s">
        <v>573</v>
      </c>
      <c r="C95" s="149">
        <f t="shared" ref="C95:D95" si="21">C10</f>
        <v>0</v>
      </c>
      <c r="D95" s="149">
        <f t="shared" si="21"/>
        <v>0</v>
      </c>
      <c r="F95" s="130"/>
    </row>
    <row r="96" spans="1:6" x14ac:dyDescent="0.2">
      <c r="A96" s="148" t="s">
        <v>574</v>
      </c>
      <c r="B96" s="140" t="s">
        <v>575</v>
      </c>
      <c r="C96" s="149">
        <f t="shared" ref="C96:D96" si="22">C31</f>
        <v>0</v>
      </c>
      <c r="D96" s="149">
        <f t="shared" si="22"/>
        <v>0</v>
      </c>
      <c r="F96" s="130"/>
    </row>
    <row r="97" spans="1:6" x14ac:dyDescent="0.2">
      <c r="A97" s="148" t="s">
        <v>576</v>
      </c>
      <c r="B97" s="140" t="s">
        <v>577</v>
      </c>
      <c r="C97" s="142">
        <f t="shared" ref="C97:D97" si="23">C9</f>
        <v>0</v>
      </c>
      <c r="D97" s="142">
        <f t="shared" si="23"/>
        <v>0</v>
      </c>
      <c r="F97" s="130"/>
    </row>
    <row r="98" spans="1:6" x14ac:dyDescent="0.2">
      <c r="A98" s="148" t="s">
        <v>578</v>
      </c>
      <c r="B98" s="140" t="s">
        <v>579</v>
      </c>
      <c r="C98" s="142">
        <f t="shared" ref="C98:D98" si="24">C29</f>
        <v>0</v>
      </c>
      <c r="D98" s="142">
        <f t="shared" si="24"/>
        <v>0</v>
      </c>
      <c r="F98" s="130"/>
    </row>
    <row r="99" spans="1:6" x14ac:dyDescent="0.2">
      <c r="A99" s="148" t="s">
        <v>580</v>
      </c>
      <c r="B99" s="140" t="s">
        <v>581</v>
      </c>
      <c r="C99" s="164">
        <f>ROUND(SUM(C94:C98),1)</f>
        <v>164.3</v>
      </c>
      <c r="D99" s="164">
        <f t="shared" ref="D99" si="25">ROUND(SUM(D94:D98),1)</f>
        <v>164.3</v>
      </c>
      <c r="F99" s="130"/>
    </row>
    <row r="100" spans="1:6" ht="15.75" x14ac:dyDescent="0.25">
      <c r="A100" s="148" t="s">
        <v>582</v>
      </c>
      <c r="B100" s="166" t="s">
        <v>583</v>
      </c>
      <c r="C100" s="149">
        <f t="shared" ref="C100:D100" si="26">C99-C101</f>
        <v>164.3</v>
      </c>
      <c r="D100" s="149">
        <f t="shared" si="26"/>
        <v>164.3</v>
      </c>
      <c r="F100" s="130"/>
    </row>
    <row r="101" spans="1:6" ht="15.75" x14ac:dyDescent="0.25">
      <c r="A101" s="148" t="s">
        <v>584</v>
      </c>
      <c r="B101" s="166" t="s">
        <v>585</v>
      </c>
      <c r="C101" s="147">
        <f t="shared" ref="C101:D101" si="27">C91+C92+C93+C98+C96</f>
        <v>0</v>
      </c>
      <c r="D101" s="147">
        <f t="shared" si="27"/>
        <v>0</v>
      </c>
      <c r="F101" s="130"/>
    </row>
    <row r="102" spans="1:6" ht="15.75" x14ac:dyDescent="0.25">
      <c r="A102" s="148"/>
      <c r="B102" s="166"/>
      <c r="C102" s="147"/>
      <c r="D102" s="147"/>
      <c r="F102" s="130"/>
    </row>
    <row r="103" spans="1:6" ht="15.75" x14ac:dyDescent="0.25">
      <c r="A103" s="148"/>
      <c r="B103" s="166"/>
      <c r="C103" s="147"/>
      <c r="D103" s="147"/>
      <c r="F103" s="130"/>
    </row>
    <row r="104" spans="1:6" ht="15.75" x14ac:dyDescent="0.25">
      <c r="A104" s="197"/>
      <c r="B104" s="198" t="s">
        <v>586</v>
      </c>
      <c r="C104" s="199"/>
      <c r="D104" s="199"/>
      <c r="F104" s="130"/>
    </row>
    <row r="105" spans="1:6" x14ac:dyDescent="0.2">
      <c r="A105" s="200" t="s">
        <v>587</v>
      </c>
      <c r="B105" s="183" t="s">
        <v>588</v>
      </c>
      <c r="C105" s="201">
        <f t="shared" ref="C105:D105" si="28">IF(AND(C17&gt;0,C99&lt;=500),C99-ROUND((C17*0.65),1),0)</f>
        <v>0</v>
      </c>
      <c r="D105" s="201">
        <f t="shared" si="28"/>
        <v>0</v>
      </c>
      <c r="F105" s="130"/>
    </row>
    <row r="106" spans="1:6" x14ac:dyDescent="0.2">
      <c r="A106" s="202"/>
      <c r="B106" s="183" t="s">
        <v>589</v>
      </c>
      <c r="C106" s="203"/>
      <c r="D106" s="203"/>
      <c r="F106" s="130"/>
    </row>
    <row r="107" spans="1:6" x14ac:dyDescent="0.2">
      <c r="A107" s="200" t="s">
        <v>590</v>
      </c>
      <c r="B107" s="140" t="s">
        <v>591</v>
      </c>
      <c r="C107" s="187">
        <f t="shared" ref="C107:D107" si="29">IF(C105&gt;0,ROUND(IF(C105&lt;276,((276-C105)*0.00376159)+1.5457,IF(C105&lt;459,((459-C105)*0.00167869)+1.2385,IF(C105&lt;1027,((1027-C105)*0.00020599)+1.1215,0))),4),0)</f>
        <v>0</v>
      </c>
      <c r="D107" s="187">
        <f t="shared" si="29"/>
        <v>0</v>
      </c>
      <c r="F107" s="130"/>
    </row>
    <row r="108" spans="1:6" x14ac:dyDescent="0.2">
      <c r="A108" s="139" t="s">
        <v>592</v>
      </c>
      <c r="B108" s="140" t="s">
        <v>593</v>
      </c>
      <c r="C108" s="187">
        <f t="shared" ref="C108:D108" si="30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1.9659</v>
      </c>
      <c r="D108" s="187">
        <f t="shared" si="30"/>
        <v>1.9659</v>
      </c>
      <c r="F108" s="130"/>
    </row>
    <row r="109" spans="1:6" x14ac:dyDescent="0.2">
      <c r="A109" s="139" t="s">
        <v>594</v>
      </c>
      <c r="B109" s="140" t="s">
        <v>595</v>
      </c>
      <c r="C109" s="187">
        <f t="shared" ref="C109:D109" si="31">MAX(C107,C108)</f>
        <v>1.9659</v>
      </c>
      <c r="D109" s="187">
        <f t="shared" si="31"/>
        <v>1.9659</v>
      </c>
      <c r="F109" s="130"/>
    </row>
    <row r="110" spans="1:6" x14ac:dyDescent="0.2">
      <c r="A110" s="202"/>
      <c r="B110" s="140" t="s">
        <v>596</v>
      </c>
      <c r="C110" s="183"/>
      <c r="D110" s="183"/>
      <c r="F110" s="130"/>
    </row>
    <row r="111" spans="1:6" ht="15.75" x14ac:dyDescent="0.25">
      <c r="A111" s="139" t="s">
        <v>597</v>
      </c>
      <c r="B111" s="166" t="s">
        <v>598</v>
      </c>
      <c r="C111" s="187">
        <f t="shared" ref="C111:D111" si="32">ROUND(IF(C99&lt;453.5,0.825-(0.0000639*(453.5-C99)),IF(C99&lt;1567.5,0.8595-(0.000031*(1567.5-C99)),IF(C99&lt;6682,0.885-(0.000005*(6682-C99)),IF(C99&lt;30000,0.905-(0.0000009*(30000-C99)),0.905)))),4)</f>
        <v>0.80649999999999999</v>
      </c>
      <c r="D111" s="187">
        <f t="shared" si="32"/>
        <v>0.80649999999999999</v>
      </c>
      <c r="F111" s="130"/>
    </row>
    <row r="112" spans="1:6" x14ac:dyDescent="0.2">
      <c r="A112" s="202"/>
      <c r="B112" s="140" t="s">
        <v>596</v>
      </c>
      <c r="C112" s="183"/>
      <c r="D112" s="183"/>
      <c r="F112" s="130"/>
    </row>
    <row r="113" spans="1:6" ht="15.75" x14ac:dyDescent="0.25">
      <c r="A113" s="139" t="s">
        <v>596</v>
      </c>
      <c r="B113" s="166" t="s">
        <v>599</v>
      </c>
      <c r="C113" s="203"/>
      <c r="D113" s="203"/>
      <c r="F113" s="130"/>
    </row>
    <row r="114" spans="1:6" x14ac:dyDescent="0.2">
      <c r="A114" s="139" t="s">
        <v>600</v>
      </c>
      <c r="B114" s="183" t="s">
        <v>601</v>
      </c>
      <c r="C114" s="168">
        <f t="shared" ref="C114:D114" si="33">+C34</f>
        <v>6951.53</v>
      </c>
      <c r="D114" s="168">
        <f t="shared" si="33"/>
        <v>6951.53</v>
      </c>
      <c r="F114" s="130"/>
    </row>
    <row r="115" spans="1:6" x14ac:dyDescent="0.2">
      <c r="A115" s="139" t="s">
        <v>602</v>
      </c>
      <c r="B115" s="183" t="s">
        <v>603</v>
      </c>
      <c r="C115" s="187">
        <f t="shared" ref="C115:D115" si="34">+C111</f>
        <v>0.80649999999999999</v>
      </c>
      <c r="D115" s="187">
        <f t="shared" si="34"/>
        <v>0.80649999999999999</v>
      </c>
      <c r="F115" s="130"/>
    </row>
    <row r="116" spans="1:6" x14ac:dyDescent="0.2">
      <c r="A116" s="139" t="s">
        <v>604</v>
      </c>
      <c r="B116" s="183" t="s">
        <v>605</v>
      </c>
      <c r="C116" s="204">
        <f t="shared" ref="C116:D116" si="35">+C37</f>
        <v>1.1259999999999999</v>
      </c>
      <c r="D116" s="204">
        <f t="shared" si="35"/>
        <v>1.1259999999999999</v>
      </c>
      <c r="F116" s="130"/>
    </row>
    <row r="117" spans="1:6" x14ac:dyDescent="0.2">
      <c r="A117" s="139" t="s">
        <v>606</v>
      </c>
      <c r="B117" s="183" t="s">
        <v>607</v>
      </c>
      <c r="C117" s="168">
        <f t="shared" ref="C117:D117" si="36">+C34</f>
        <v>6951.53</v>
      </c>
      <c r="D117" s="168">
        <f t="shared" si="36"/>
        <v>6951.53</v>
      </c>
      <c r="F117" s="130"/>
    </row>
    <row r="118" spans="1:6" x14ac:dyDescent="0.2">
      <c r="A118" s="139" t="s">
        <v>608</v>
      </c>
      <c r="B118" s="183" t="s">
        <v>609</v>
      </c>
      <c r="C118" s="187">
        <f t="shared" ref="C118:D118" si="37">1-C111</f>
        <v>0.19350000000000001</v>
      </c>
      <c r="D118" s="187">
        <f t="shared" si="37"/>
        <v>0.19350000000000001</v>
      </c>
      <c r="F118" s="130"/>
    </row>
    <row r="119" spans="1:6" x14ac:dyDescent="0.2">
      <c r="A119" s="139" t="s">
        <v>610</v>
      </c>
      <c r="B119" s="183" t="s">
        <v>611</v>
      </c>
      <c r="C119" s="187">
        <f t="shared" ref="C119:D119" si="38">C109</f>
        <v>1.9659</v>
      </c>
      <c r="D119" s="187">
        <f t="shared" si="38"/>
        <v>1.9659</v>
      </c>
      <c r="F119" s="130"/>
    </row>
    <row r="120" spans="1:6" x14ac:dyDescent="0.2">
      <c r="A120" s="139" t="s">
        <v>612</v>
      </c>
      <c r="B120" s="140" t="s">
        <v>599</v>
      </c>
      <c r="C120" s="205">
        <f t="shared" ref="C120:D120" si="39">ROUND(((C114*C115*C116)+(C118*C117))*C119,8)</f>
        <v>15054.73938447</v>
      </c>
      <c r="D120" s="205">
        <f t="shared" si="39"/>
        <v>15054.73938447</v>
      </c>
      <c r="F120" s="130"/>
    </row>
    <row r="121" spans="1:6" x14ac:dyDescent="0.2">
      <c r="A121" s="182"/>
      <c r="B121" s="140" t="s">
        <v>613</v>
      </c>
      <c r="C121" s="183"/>
      <c r="D121" s="183"/>
      <c r="F121" s="130"/>
    </row>
    <row r="122" spans="1:6" x14ac:dyDescent="0.2">
      <c r="A122" s="182"/>
      <c r="B122" s="140" t="s">
        <v>614</v>
      </c>
      <c r="C122" s="168"/>
      <c r="D122" s="168"/>
      <c r="F122" s="130"/>
    </row>
    <row r="123" spans="1:6" x14ac:dyDescent="0.2">
      <c r="A123" s="139" t="s">
        <v>615</v>
      </c>
      <c r="B123" s="140" t="s">
        <v>616</v>
      </c>
      <c r="C123" s="147">
        <f t="shared" ref="C123:D123" si="40">ROUND(C94,1)</f>
        <v>164.3</v>
      </c>
      <c r="D123" s="147">
        <f t="shared" si="40"/>
        <v>164.3</v>
      </c>
      <c r="F123" s="130"/>
    </row>
    <row r="124" spans="1:6" x14ac:dyDescent="0.2">
      <c r="A124" s="139" t="s">
        <v>617</v>
      </c>
      <c r="B124" s="140" t="s">
        <v>618</v>
      </c>
      <c r="C124" s="168">
        <f t="shared" ref="C124:D124" si="41">ROUND(C123*C120,2)</f>
        <v>2473493.6800000002</v>
      </c>
      <c r="D124" s="168">
        <f t="shared" si="41"/>
        <v>2473493.6800000002</v>
      </c>
      <c r="F124" s="130"/>
    </row>
    <row r="125" spans="1:6" x14ac:dyDescent="0.2">
      <c r="A125" s="202"/>
      <c r="B125" s="140" t="s">
        <v>619</v>
      </c>
      <c r="C125" s="183"/>
      <c r="D125" s="183"/>
      <c r="F125" s="130"/>
    </row>
    <row r="126" spans="1:6" x14ac:dyDescent="0.2">
      <c r="A126" s="139" t="s">
        <v>596</v>
      </c>
      <c r="B126" s="140"/>
      <c r="C126" s="147"/>
      <c r="D126" s="147"/>
      <c r="F126" s="130"/>
    </row>
    <row r="127" spans="1:6" ht="15.75" x14ac:dyDescent="0.25">
      <c r="A127" s="182"/>
      <c r="B127" s="166" t="s">
        <v>620</v>
      </c>
      <c r="C127" s="206"/>
      <c r="D127" s="206"/>
      <c r="F127" s="130"/>
    </row>
    <row r="128" spans="1:6" x14ac:dyDescent="0.2">
      <c r="A128" s="139" t="s">
        <v>621</v>
      </c>
      <c r="B128" s="140" t="s">
        <v>622</v>
      </c>
      <c r="C128" s="181">
        <f t="shared" ref="C128:D128" si="42">C12</f>
        <v>30</v>
      </c>
      <c r="D128" s="181">
        <f t="shared" si="42"/>
        <v>30</v>
      </c>
      <c r="F128" s="130"/>
    </row>
    <row r="129" spans="1:11" x14ac:dyDescent="0.2">
      <c r="A129" s="139" t="s">
        <v>623</v>
      </c>
      <c r="B129" s="140" t="s">
        <v>624</v>
      </c>
      <c r="C129" s="181">
        <f t="shared" ref="C129:D129" si="43">C15</f>
        <v>95</v>
      </c>
      <c r="D129" s="181">
        <f t="shared" si="43"/>
        <v>95</v>
      </c>
      <c r="F129" s="130"/>
    </row>
    <row r="130" spans="1:11" x14ac:dyDescent="0.2">
      <c r="A130" s="148" t="s">
        <v>625</v>
      </c>
      <c r="B130" s="140" t="s">
        <v>626</v>
      </c>
      <c r="C130" s="207">
        <f t="shared" ref="C130:D130" si="44">ROUND(C128/C129,4)</f>
        <v>0.31580000000000003</v>
      </c>
      <c r="D130" s="207">
        <f t="shared" si="44"/>
        <v>0.31580000000000003</v>
      </c>
      <c r="F130" s="130"/>
    </row>
    <row r="131" spans="1:11" x14ac:dyDescent="0.2">
      <c r="A131" s="148" t="s">
        <v>627</v>
      </c>
      <c r="B131" s="140" t="s">
        <v>628</v>
      </c>
      <c r="C131" s="147">
        <f>ROUND(C130*C16,1)+C25</f>
        <v>46.7</v>
      </c>
      <c r="D131" s="147">
        <f>ROUND(D130*D16,1)+D25</f>
        <v>46.7</v>
      </c>
      <c r="F131" s="130"/>
    </row>
    <row r="132" spans="1:11" x14ac:dyDescent="0.2">
      <c r="A132" s="140"/>
      <c r="B132" s="140" t="s">
        <v>629</v>
      </c>
      <c r="C132" s="168"/>
      <c r="D132" s="168"/>
      <c r="F132" s="130"/>
    </row>
    <row r="133" spans="1:11" x14ac:dyDescent="0.2">
      <c r="A133" s="148" t="s">
        <v>630</v>
      </c>
      <c r="B133" s="140" t="s">
        <v>631</v>
      </c>
      <c r="C133" s="147">
        <f t="shared" ref="C133:D133" si="45">C13+C25</f>
        <v>52</v>
      </c>
      <c r="D133" s="147">
        <f t="shared" si="45"/>
        <v>52</v>
      </c>
      <c r="F133" s="130"/>
    </row>
    <row r="134" spans="1:11" x14ac:dyDescent="0.2">
      <c r="A134" s="148" t="s">
        <v>632</v>
      </c>
      <c r="B134" s="142" t="s">
        <v>633</v>
      </c>
      <c r="C134" s="142">
        <f>MAX(C131,C133)</f>
        <v>52</v>
      </c>
      <c r="D134" s="142">
        <f t="shared" ref="D134" si="46">MAX(D131,D133)</f>
        <v>52</v>
      </c>
      <c r="E134" s="243" t="s">
        <v>909</v>
      </c>
      <c r="F134" s="130"/>
    </row>
    <row r="135" spans="1:11" x14ac:dyDescent="0.2">
      <c r="A135" s="148"/>
      <c r="B135" s="140" t="s">
        <v>634</v>
      </c>
      <c r="C135" s="142"/>
      <c r="D135" s="142"/>
      <c r="F135" s="71"/>
      <c r="G135" s="20"/>
      <c r="H135" s="20"/>
      <c r="I135" s="20"/>
    </row>
    <row r="136" spans="1:11" s="20" customFormat="1" x14ac:dyDescent="0.2">
      <c r="A136" s="148" t="s">
        <v>635</v>
      </c>
      <c r="B136" s="140" t="s">
        <v>636</v>
      </c>
      <c r="C136" s="187">
        <f t="shared" ref="C136:D136" si="47">ROUND((C134/C16),4)</f>
        <v>0.35139999999999999</v>
      </c>
      <c r="D136" s="187">
        <f t="shared" si="47"/>
        <v>0.35139999999999999</v>
      </c>
      <c r="E136" s="242"/>
      <c r="F136" s="130"/>
      <c r="G136"/>
      <c r="H136"/>
      <c r="I136"/>
      <c r="J136" s="208"/>
      <c r="K136" s="208"/>
    </row>
    <row r="137" spans="1:11" x14ac:dyDescent="0.2">
      <c r="A137" s="182"/>
      <c r="B137" s="140" t="s">
        <v>637</v>
      </c>
      <c r="C137" s="168"/>
      <c r="D137" s="168"/>
      <c r="F137" s="130"/>
    </row>
    <row r="138" spans="1:11" x14ac:dyDescent="0.2">
      <c r="A138" s="209" t="s">
        <v>638</v>
      </c>
      <c r="B138" s="172" t="s">
        <v>639</v>
      </c>
      <c r="C138" s="172">
        <f t="shared" ref="C138:D138" si="48">C38</f>
        <v>0.12</v>
      </c>
      <c r="D138" s="172">
        <f t="shared" si="48"/>
        <v>0.12</v>
      </c>
      <c r="F138" s="130"/>
    </row>
    <row r="139" spans="1:11" x14ac:dyDescent="0.2">
      <c r="A139" s="139" t="s">
        <v>640</v>
      </c>
      <c r="B139" s="140" t="s">
        <v>641</v>
      </c>
      <c r="C139" s="187">
        <f t="shared" ref="C139:D139" si="49">ROUND(IF((C136-C14)*0.3&lt;0=TRUE(),0,IF((C99&lt;=50000),ROUND((C136-C14)*0.3,6),0)),4)</f>
        <v>1.6000000000000001E-3</v>
      </c>
      <c r="D139" s="187">
        <f t="shared" si="49"/>
        <v>1.6000000000000001E-3</v>
      </c>
      <c r="F139" s="130"/>
    </row>
    <row r="140" spans="1:11" x14ac:dyDescent="0.2">
      <c r="A140" s="182"/>
      <c r="B140" s="140" t="s">
        <v>642</v>
      </c>
      <c r="C140" s="168"/>
      <c r="D140" s="168"/>
      <c r="F140" s="130"/>
    </row>
    <row r="141" spans="1:11" x14ac:dyDescent="0.2">
      <c r="A141" s="139" t="s">
        <v>643</v>
      </c>
      <c r="B141" s="140" t="s">
        <v>644</v>
      </c>
      <c r="C141" s="187">
        <f t="shared" ref="C141:D141" si="50">ROUND(IF((C136-C14)*0.36&lt;0=TRUE(),0,IF((C99&gt;50000),(C136-C14)*0.36,0)),4)</f>
        <v>0</v>
      </c>
      <c r="D141" s="187">
        <f t="shared" si="50"/>
        <v>0</v>
      </c>
      <c r="F141" s="130"/>
    </row>
    <row r="142" spans="1:11" x14ac:dyDescent="0.2">
      <c r="A142" s="182"/>
      <c r="B142" s="140" t="s">
        <v>645</v>
      </c>
      <c r="C142" s="168"/>
      <c r="D142" s="168"/>
      <c r="F142" s="130"/>
    </row>
    <row r="143" spans="1:11" x14ac:dyDescent="0.2">
      <c r="A143" s="139" t="s">
        <v>646</v>
      </c>
      <c r="B143" s="140" t="s">
        <v>647</v>
      </c>
      <c r="C143" s="210">
        <f t="shared" ref="C143:D143" si="51">MAX(C139,C141)</f>
        <v>1.6000000000000001E-3</v>
      </c>
      <c r="D143" s="210">
        <f t="shared" si="51"/>
        <v>1.6000000000000001E-3</v>
      </c>
      <c r="F143" s="130"/>
    </row>
    <row r="144" spans="1:11" x14ac:dyDescent="0.2">
      <c r="A144" s="182"/>
      <c r="B144" s="140" t="s">
        <v>648</v>
      </c>
      <c r="C144" s="168"/>
      <c r="D144" s="168"/>
      <c r="F144" s="130"/>
    </row>
    <row r="145" spans="1:6" x14ac:dyDescent="0.2">
      <c r="A145" s="139" t="s">
        <v>649</v>
      </c>
      <c r="B145" s="140" t="s">
        <v>650</v>
      </c>
      <c r="C145" s="187">
        <f t="shared" ref="C145:D145" si="52">MIN(0.3,(C138+C143))</f>
        <v>0.1216</v>
      </c>
      <c r="D145" s="187">
        <f t="shared" si="52"/>
        <v>0.1216</v>
      </c>
      <c r="F145" s="130"/>
    </row>
    <row r="146" spans="1:6" x14ac:dyDescent="0.2">
      <c r="A146" s="182"/>
      <c r="B146" s="140" t="s">
        <v>651</v>
      </c>
      <c r="C146" s="168"/>
      <c r="D146" s="168"/>
      <c r="F146" s="130"/>
    </row>
    <row r="147" spans="1:6" x14ac:dyDescent="0.2">
      <c r="A147" s="139" t="s">
        <v>652</v>
      </c>
      <c r="B147" s="140" t="s">
        <v>653</v>
      </c>
      <c r="C147" s="168">
        <f t="shared" ref="C147:D147" si="53">ROUND(IF(C99&lt;=459,C120*C138*C134,0),2)</f>
        <v>93941.57</v>
      </c>
      <c r="D147" s="168">
        <f t="shared" si="53"/>
        <v>93941.57</v>
      </c>
      <c r="F147" s="130"/>
    </row>
    <row r="148" spans="1:6" x14ac:dyDescent="0.2">
      <c r="A148" s="182"/>
      <c r="B148" s="140" t="s">
        <v>654</v>
      </c>
      <c r="C148" s="168"/>
      <c r="D148" s="168"/>
      <c r="F148" s="130"/>
    </row>
    <row r="149" spans="1:6" x14ac:dyDescent="0.2">
      <c r="A149" s="139" t="s">
        <v>655</v>
      </c>
      <c r="B149" s="140" t="s">
        <v>656</v>
      </c>
      <c r="C149" s="168">
        <f t="shared" ref="C149:D149" si="54">ROUND(IF(C99&lt;=459,0,IF(C136&lt;=C14,C120*C138*C134,0)),2)</f>
        <v>0</v>
      </c>
      <c r="D149" s="168">
        <f t="shared" si="54"/>
        <v>0</v>
      </c>
      <c r="F149" s="130"/>
    </row>
    <row r="150" spans="1:6" x14ac:dyDescent="0.2">
      <c r="A150" s="182"/>
      <c r="B150" s="140" t="s">
        <v>657</v>
      </c>
      <c r="C150" s="168"/>
      <c r="D150" s="168"/>
      <c r="F150" s="130"/>
    </row>
    <row r="151" spans="1:6" x14ac:dyDescent="0.2">
      <c r="A151" s="139" t="s">
        <v>658</v>
      </c>
      <c r="B151" s="140" t="s">
        <v>659</v>
      </c>
      <c r="C151" s="147">
        <f t="shared" ref="C151:D151" si="55">ROUND(IF((AND((C99&lt;=459),(C136&lt;=C14)))=TRUE(),0,IF((AND(C147=0,C149=0))=TRUE(),C14*C16,0)),1)</f>
        <v>0</v>
      </c>
      <c r="D151" s="147">
        <f t="shared" si="55"/>
        <v>0</v>
      </c>
      <c r="F151" s="130"/>
    </row>
    <row r="152" spans="1:6" x14ac:dyDescent="0.2">
      <c r="A152" s="182"/>
      <c r="B152" s="140" t="s">
        <v>660</v>
      </c>
      <c r="C152" s="168"/>
      <c r="D152" s="168"/>
      <c r="F152" s="130"/>
    </row>
    <row r="153" spans="1:6" x14ac:dyDescent="0.2">
      <c r="A153" s="139" t="s">
        <v>661</v>
      </c>
      <c r="B153" s="140" t="s">
        <v>662</v>
      </c>
      <c r="C153" s="168">
        <f t="shared" ref="C153:D153" si="56">ROUND(IF((AND((C99&lt;=459),(C136&lt;=C14)))=TRUE(),0,(C120*C138*C151)),2)</f>
        <v>0</v>
      </c>
      <c r="D153" s="168">
        <f t="shared" si="56"/>
        <v>0</v>
      </c>
      <c r="F153" s="130"/>
    </row>
    <row r="154" spans="1:6" x14ac:dyDescent="0.2">
      <c r="A154" s="182"/>
      <c r="B154" s="140" t="s">
        <v>663</v>
      </c>
      <c r="C154" s="168"/>
      <c r="D154" s="168"/>
      <c r="F154" s="130"/>
    </row>
    <row r="155" spans="1:6" x14ac:dyDescent="0.2">
      <c r="A155" s="139" t="s">
        <v>664</v>
      </c>
      <c r="B155" s="140" t="s">
        <v>665</v>
      </c>
      <c r="C155" s="168">
        <f t="shared" ref="C155:D155" si="57">ROUND(IF((AND((C99&lt;=459),(C136&lt;=C14)))=TRUE(),0,IF(C153=0,0,C120*C145*(C134-C151))),2)</f>
        <v>0</v>
      </c>
      <c r="D155" s="168">
        <f t="shared" si="57"/>
        <v>0</v>
      </c>
      <c r="F155" s="130"/>
    </row>
    <row r="156" spans="1:6" x14ac:dyDescent="0.2">
      <c r="A156" s="182"/>
      <c r="B156" s="140" t="s">
        <v>666</v>
      </c>
      <c r="C156" s="168"/>
      <c r="D156" s="168"/>
      <c r="F156" s="130"/>
    </row>
    <row r="157" spans="1:6" x14ac:dyDescent="0.2">
      <c r="A157" s="139" t="s">
        <v>667</v>
      </c>
      <c r="B157" s="140" t="s">
        <v>668</v>
      </c>
      <c r="C157" s="168">
        <f t="shared" ref="C157:D157" si="58">ROUND(IF((AND((C99&lt;=459),(C136&lt;=C14)))=TRUE(),0,+C153+C155),2)</f>
        <v>0</v>
      </c>
      <c r="D157" s="168">
        <f t="shared" si="58"/>
        <v>0</v>
      </c>
      <c r="F157" s="130"/>
    </row>
    <row r="158" spans="1:6" x14ac:dyDescent="0.2">
      <c r="A158" s="182"/>
      <c r="B158" s="140" t="s">
        <v>669</v>
      </c>
      <c r="C158" s="168"/>
      <c r="D158" s="168"/>
      <c r="F158" s="130"/>
    </row>
    <row r="159" spans="1:6" x14ac:dyDescent="0.2">
      <c r="A159" s="139" t="s">
        <v>670</v>
      </c>
      <c r="B159" s="140" t="s">
        <v>671</v>
      </c>
      <c r="C159" s="168">
        <f t="shared" ref="C159:D159" si="59">MAX(C147,C149,C157)</f>
        <v>93941.57</v>
      </c>
      <c r="D159" s="168">
        <f t="shared" si="59"/>
        <v>93941.57</v>
      </c>
      <c r="F159" s="130"/>
    </row>
    <row r="160" spans="1:6" x14ac:dyDescent="0.2">
      <c r="A160" s="182"/>
      <c r="B160" s="140" t="s">
        <v>672</v>
      </c>
      <c r="C160" s="211"/>
      <c r="D160" s="211"/>
      <c r="F160" s="130"/>
    </row>
    <row r="161" spans="1:6" x14ac:dyDescent="0.2">
      <c r="A161" s="139" t="s">
        <v>596</v>
      </c>
      <c r="B161" s="140" t="s">
        <v>596</v>
      </c>
      <c r="C161" s="212"/>
      <c r="D161" s="212"/>
      <c r="F161" s="130"/>
    </row>
    <row r="162" spans="1:6" ht="15.75" x14ac:dyDescent="0.25">
      <c r="A162" s="139"/>
      <c r="B162" s="166" t="s">
        <v>673</v>
      </c>
      <c r="C162" s="183"/>
      <c r="D162" s="183"/>
      <c r="F162" s="130"/>
    </row>
    <row r="163" spans="1:6" x14ac:dyDescent="0.2">
      <c r="A163" s="139" t="s">
        <v>674</v>
      </c>
      <c r="B163" s="140" t="s">
        <v>675</v>
      </c>
      <c r="C163" s="213">
        <f t="shared" ref="C163:D163" si="60">C9+C29</f>
        <v>0</v>
      </c>
      <c r="D163" s="213">
        <f t="shared" si="60"/>
        <v>0</v>
      </c>
      <c r="F163" s="130"/>
    </row>
    <row r="164" spans="1:6" x14ac:dyDescent="0.2">
      <c r="A164" s="139" t="s">
        <v>676</v>
      </c>
      <c r="B164" s="140" t="s">
        <v>677</v>
      </c>
      <c r="C164" s="183">
        <f t="shared" ref="C164:D164" si="61">C36</f>
        <v>8382</v>
      </c>
      <c r="D164" s="183">
        <f t="shared" si="61"/>
        <v>8382</v>
      </c>
      <c r="F164" s="130"/>
    </row>
    <row r="165" spans="1:6" x14ac:dyDescent="0.2">
      <c r="A165" s="139" t="s">
        <v>678</v>
      </c>
      <c r="B165" s="140" t="s">
        <v>679</v>
      </c>
      <c r="C165" s="183">
        <f t="shared" ref="C165:D165" si="62">ROUND(C164*C163,2)</f>
        <v>0</v>
      </c>
      <c r="D165" s="183">
        <f t="shared" si="62"/>
        <v>0</v>
      </c>
      <c r="F165" s="130"/>
    </row>
    <row r="166" spans="1:6" x14ac:dyDescent="0.2">
      <c r="A166" s="139"/>
      <c r="B166" s="140"/>
      <c r="C166" s="183"/>
      <c r="D166" s="183"/>
      <c r="F166" s="130"/>
    </row>
    <row r="167" spans="1:6" x14ac:dyDescent="0.2">
      <c r="A167" s="139" t="s">
        <v>680</v>
      </c>
      <c r="B167" s="140" t="s">
        <v>681</v>
      </c>
      <c r="C167" s="183">
        <f t="shared" ref="C167:D167" si="63">C10+C31</f>
        <v>0</v>
      </c>
      <c r="D167" s="183">
        <f t="shared" si="63"/>
        <v>0</v>
      </c>
      <c r="F167" s="130"/>
    </row>
    <row r="168" spans="1:6" x14ac:dyDescent="0.2">
      <c r="A168" s="139" t="s">
        <v>682</v>
      </c>
      <c r="B168" s="140" t="s">
        <v>683</v>
      </c>
      <c r="C168" s="183">
        <f t="shared" ref="C168:D168" si="64">C167*C164</f>
        <v>0</v>
      </c>
      <c r="D168" s="183">
        <f t="shared" si="64"/>
        <v>0</v>
      </c>
      <c r="F168" s="130"/>
    </row>
    <row r="169" spans="1:6" x14ac:dyDescent="0.2">
      <c r="A169" s="139"/>
      <c r="B169" s="140"/>
      <c r="C169" s="183"/>
      <c r="D169" s="183"/>
      <c r="F169" s="130"/>
    </row>
    <row r="170" spans="1:6" x14ac:dyDescent="0.2">
      <c r="A170" s="139" t="s">
        <v>684</v>
      </c>
      <c r="B170" s="140" t="s">
        <v>685</v>
      </c>
      <c r="C170" s="183">
        <f t="shared" ref="C170:D170" si="65">C165+C168</f>
        <v>0</v>
      </c>
      <c r="D170" s="183">
        <f t="shared" si="65"/>
        <v>0</v>
      </c>
      <c r="F170" s="130"/>
    </row>
    <row r="171" spans="1:6" x14ac:dyDescent="0.2">
      <c r="A171" s="139"/>
      <c r="B171" s="140"/>
      <c r="C171" s="183"/>
      <c r="D171" s="183"/>
      <c r="F171" s="130"/>
    </row>
    <row r="172" spans="1:6" ht="15.75" x14ac:dyDescent="0.25">
      <c r="A172" s="139" t="s">
        <v>596</v>
      </c>
      <c r="B172" s="166" t="s">
        <v>686</v>
      </c>
      <c r="C172" s="168"/>
      <c r="D172" s="168"/>
      <c r="F172" s="130"/>
    </row>
    <row r="173" spans="1:6" x14ac:dyDescent="0.2">
      <c r="A173" s="139" t="s">
        <v>687</v>
      </c>
      <c r="B173" s="140" t="s">
        <v>688</v>
      </c>
      <c r="C173" s="168">
        <f t="shared" ref="C173:D173" si="66">IF(C99&lt;=459,1,0)</f>
        <v>1</v>
      </c>
      <c r="D173" s="168">
        <f t="shared" si="66"/>
        <v>1</v>
      </c>
      <c r="F173" s="130"/>
    </row>
    <row r="174" spans="1:6" x14ac:dyDescent="0.2">
      <c r="A174" s="139" t="s">
        <v>689</v>
      </c>
      <c r="B174" s="140" t="s">
        <v>690</v>
      </c>
      <c r="C174" s="168">
        <f t="shared" ref="C174:D174" si="67">IF(C136&lt;=C14,1,0)</f>
        <v>0</v>
      </c>
      <c r="D174" s="168">
        <f t="shared" si="67"/>
        <v>0</v>
      </c>
      <c r="F174" s="130"/>
    </row>
    <row r="175" spans="1:6" x14ac:dyDescent="0.2">
      <c r="A175" s="139" t="s">
        <v>691</v>
      </c>
      <c r="B175" s="140" t="s">
        <v>692</v>
      </c>
      <c r="C175" s="214">
        <f t="shared" ref="C175:D175" si="68">ROUND(IF((OR(C173=1,C174=1))=TRUE(),0,C120/C109),8)</f>
        <v>0</v>
      </c>
      <c r="D175" s="214">
        <f t="shared" si="68"/>
        <v>0</v>
      </c>
      <c r="F175" s="130"/>
    </row>
    <row r="176" spans="1:6" x14ac:dyDescent="0.2">
      <c r="A176" s="182"/>
      <c r="B176" s="140" t="s">
        <v>693</v>
      </c>
      <c r="C176" s="168"/>
      <c r="D176" s="168"/>
      <c r="F176" s="130"/>
    </row>
    <row r="177" spans="1:6" x14ac:dyDescent="0.2">
      <c r="A177" s="139" t="s">
        <v>694</v>
      </c>
      <c r="B177" s="140" t="s">
        <v>695</v>
      </c>
      <c r="C177" s="215">
        <f t="shared" ref="C177:D177" si="69">ROUND(IF((OR(C173=1,C174=1))=TRUE(),0,((1027-459)*0.00020599)+1.1215),4)</f>
        <v>0</v>
      </c>
      <c r="D177" s="215">
        <f t="shared" si="69"/>
        <v>0</v>
      </c>
      <c r="F177" s="130"/>
    </row>
    <row r="178" spans="1:6" x14ac:dyDescent="0.2">
      <c r="A178" s="182"/>
      <c r="B178" s="140" t="s">
        <v>696</v>
      </c>
      <c r="C178" s="168"/>
      <c r="D178" s="168"/>
      <c r="F178" s="130"/>
    </row>
    <row r="179" spans="1:6" x14ac:dyDescent="0.2">
      <c r="A179" s="139" t="s">
        <v>697</v>
      </c>
      <c r="B179" s="140" t="s">
        <v>698</v>
      </c>
      <c r="C179" s="165">
        <f t="shared" ref="C179:D179" si="70">ROUND(IF((OR(C173=1,C174=1))=TRUE(),0,C175*C177),8)</f>
        <v>0</v>
      </c>
      <c r="D179" s="165">
        <f t="shared" si="70"/>
        <v>0</v>
      </c>
      <c r="F179" s="130"/>
    </row>
    <row r="180" spans="1:6" x14ac:dyDescent="0.2">
      <c r="A180" s="182"/>
      <c r="B180" s="140" t="s">
        <v>699</v>
      </c>
      <c r="C180" s="168"/>
      <c r="D180" s="168"/>
      <c r="F180" s="130"/>
    </row>
    <row r="181" spans="1:6" x14ac:dyDescent="0.2">
      <c r="A181" s="139" t="s">
        <v>700</v>
      </c>
      <c r="B181" s="140" t="s">
        <v>701</v>
      </c>
      <c r="C181" s="168">
        <f t="shared" ref="C181:D181" si="71">ROUND(IF((OR(C173=1,C174=1))=TRUE(),0,(C179*459)+(C38*C179*C134)),2)</f>
        <v>0</v>
      </c>
      <c r="D181" s="168">
        <f t="shared" si="71"/>
        <v>0</v>
      </c>
      <c r="F181" s="130"/>
    </row>
    <row r="182" spans="1:6" x14ac:dyDescent="0.2">
      <c r="A182" s="182"/>
      <c r="B182" s="140" t="s">
        <v>702</v>
      </c>
      <c r="C182" s="168"/>
      <c r="D182" s="168"/>
      <c r="F182" s="130"/>
    </row>
    <row r="183" spans="1:6" x14ac:dyDescent="0.2">
      <c r="A183" s="139" t="s">
        <v>703</v>
      </c>
      <c r="B183" s="140" t="s">
        <v>704</v>
      </c>
      <c r="C183" s="147">
        <f t="shared" ref="C183:D183" si="72">IF((OR(C173=1,C174=1))=TRUE(),0,C94)</f>
        <v>0</v>
      </c>
      <c r="D183" s="147">
        <f t="shared" si="72"/>
        <v>0</v>
      </c>
      <c r="F183" s="130"/>
    </row>
    <row r="184" spans="1:6" x14ac:dyDescent="0.2">
      <c r="A184" s="139" t="s">
        <v>705</v>
      </c>
      <c r="B184" s="140" t="s">
        <v>706</v>
      </c>
      <c r="C184" s="168">
        <f t="shared" ref="C184:D184" si="73">ROUND(IF((OR(C173=1,C174=1))=TRUE(),0,(C181/459*C183)+C170),2)</f>
        <v>0</v>
      </c>
      <c r="D184" s="168">
        <f t="shared" si="73"/>
        <v>0</v>
      </c>
      <c r="F184" s="130"/>
    </row>
    <row r="185" spans="1:6" x14ac:dyDescent="0.2">
      <c r="A185" s="182"/>
      <c r="B185" s="140" t="s">
        <v>707</v>
      </c>
      <c r="C185" s="168"/>
      <c r="D185" s="168"/>
      <c r="F185" s="130"/>
    </row>
    <row r="186" spans="1:6" x14ac:dyDescent="0.2">
      <c r="A186" s="139" t="s">
        <v>596</v>
      </c>
      <c r="B186" s="140" t="s">
        <v>596</v>
      </c>
      <c r="C186" s="168"/>
      <c r="D186" s="168"/>
      <c r="F186" s="130"/>
    </row>
    <row r="187" spans="1:6" ht="15.75" x14ac:dyDescent="0.25">
      <c r="A187" s="139" t="s">
        <v>596</v>
      </c>
      <c r="B187" s="166" t="s">
        <v>708</v>
      </c>
      <c r="C187" s="168"/>
      <c r="D187" s="168"/>
      <c r="F187" s="130"/>
    </row>
    <row r="188" spans="1:6" x14ac:dyDescent="0.2">
      <c r="A188" s="139" t="s">
        <v>709</v>
      </c>
      <c r="B188" s="140" t="s">
        <v>710</v>
      </c>
      <c r="C188" s="168">
        <f t="shared" ref="C188:D188" si="74">+C48</f>
        <v>2461829.9</v>
      </c>
      <c r="D188" s="168">
        <f t="shared" si="74"/>
        <v>2461829.9</v>
      </c>
      <c r="F188" s="130"/>
    </row>
    <row r="189" spans="1:6" x14ac:dyDescent="0.2">
      <c r="A189" s="139" t="s">
        <v>711</v>
      </c>
      <c r="B189" s="140" t="s">
        <v>712</v>
      </c>
      <c r="C189" s="172">
        <f t="shared" ref="C189:D189" si="75">C63</f>
        <v>2.7E-2</v>
      </c>
      <c r="D189" s="172">
        <f t="shared" si="75"/>
        <v>2.7E-2</v>
      </c>
      <c r="F189" s="130"/>
    </row>
    <row r="190" spans="1:6" x14ac:dyDescent="0.2">
      <c r="A190" s="139" t="s">
        <v>713</v>
      </c>
      <c r="B190" s="140" t="s">
        <v>714</v>
      </c>
      <c r="C190" s="187">
        <f t="shared" ref="C190:D190" si="76">ROUND((C99-C18)/C18,4)</f>
        <v>1.11E-2</v>
      </c>
      <c r="D190" s="187">
        <f t="shared" si="76"/>
        <v>1.11E-2</v>
      </c>
      <c r="F190" s="130"/>
    </row>
    <row r="191" spans="1:6" x14ac:dyDescent="0.2">
      <c r="A191" s="182"/>
      <c r="B191" s="140" t="s">
        <v>715</v>
      </c>
      <c r="C191" s="168"/>
      <c r="D191" s="168"/>
      <c r="F191" s="130"/>
    </row>
    <row r="192" spans="1:6" x14ac:dyDescent="0.2">
      <c r="A192" s="139" t="s">
        <v>716</v>
      </c>
      <c r="B192" s="140" t="s">
        <v>717</v>
      </c>
      <c r="C192" s="168">
        <f t="shared" ref="C192:D192" si="77">ROUND((C188)*(1+C189+C190),2)</f>
        <v>2555625.62</v>
      </c>
      <c r="D192" s="168">
        <f t="shared" si="77"/>
        <v>2555625.62</v>
      </c>
      <c r="F192" s="130"/>
    </row>
    <row r="193" spans="1:6" x14ac:dyDescent="0.2">
      <c r="A193" s="182"/>
      <c r="B193" s="140" t="s">
        <v>718</v>
      </c>
      <c r="C193" s="168"/>
      <c r="D193" s="168"/>
      <c r="F193" s="130"/>
    </row>
    <row r="194" spans="1:6" x14ac:dyDescent="0.2">
      <c r="A194" s="182"/>
      <c r="B194" s="140"/>
      <c r="C194" s="168"/>
      <c r="D194" s="168"/>
      <c r="F194" s="130"/>
    </row>
    <row r="195" spans="1:6" ht="15.75" x14ac:dyDescent="0.25">
      <c r="A195" s="182"/>
      <c r="B195" s="166" t="s">
        <v>719</v>
      </c>
      <c r="C195" s="168"/>
      <c r="D195" s="168"/>
      <c r="F195" s="130"/>
    </row>
    <row r="196" spans="1:6" x14ac:dyDescent="0.2">
      <c r="A196" s="139" t="s">
        <v>720</v>
      </c>
      <c r="B196" s="140" t="s">
        <v>721</v>
      </c>
      <c r="C196" s="168">
        <f t="shared" ref="C196:D196" si="78">(C35)</f>
        <v>8673.7900000000009</v>
      </c>
      <c r="D196" s="168">
        <f t="shared" si="78"/>
        <v>8673.7900000000009</v>
      </c>
      <c r="F196" s="130"/>
    </row>
    <row r="197" spans="1:6" x14ac:dyDescent="0.2">
      <c r="A197" s="139" t="s">
        <v>722</v>
      </c>
      <c r="B197" s="140" t="s">
        <v>723</v>
      </c>
      <c r="C197" s="147">
        <f t="shared" ref="C197:D197" si="79">(C94)</f>
        <v>164.3</v>
      </c>
      <c r="D197" s="147">
        <f t="shared" si="79"/>
        <v>164.3</v>
      </c>
      <c r="F197" s="130"/>
    </row>
    <row r="198" spans="1:6" x14ac:dyDescent="0.2">
      <c r="A198" s="139" t="s">
        <v>724</v>
      </c>
      <c r="B198" s="140" t="s">
        <v>725</v>
      </c>
      <c r="C198" s="147">
        <f t="shared" ref="C198:D198" si="80">C36</f>
        <v>8382</v>
      </c>
      <c r="D198" s="147">
        <f t="shared" si="80"/>
        <v>8382</v>
      </c>
      <c r="F198" s="130"/>
    </row>
    <row r="199" spans="1:6" x14ac:dyDescent="0.2">
      <c r="A199" s="139" t="s">
        <v>726</v>
      </c>
      <c r="B199" s="140" t="s">
        <v>727</v>
      </c>
      <c r="C199" s="147">
        <f t="shared" ref="C199:D199" si="81">C97+C98+C95+C96</f>
        <v>0</v>
      </c>
      <c r="D199" s="147">
        <f t="shared" si="81"/>
        <v>0</v>
      </c>
      <c r="F199" s="130"/>
    </row>
    <row r="200" spans="1:6" x14ac:dyDescent="0.2">
      <c r="A200" s="139" t="s">
        <v>728</v>
      </c>
      <c r="B200" s="140" t="s">
        <v>729</v>
      </c>
      <c r="C200" s="168">
        <f t="shared" ref="C200:D200" si="82">(C196*C197)+(C198*C199)</f>
        <v>1425103.6970000002</v>
      </c>
      <c r="D200" s="168">
        <f t="shared" si="82"/>
        <v>1425103.6970000002</v>
      </c>
      <c r="F200" s="130"/>
    </row>
    <row r="201" spans="1:6" x14ac:dyDescent="0.2">
      <c r="A201" s="182"/>
      <c r="B201" s="140"/>
      <c r="C201" s="183"/>
      <c r="D201" s="183"/>
      <c r="F201" s="130"/>
    </row>
    <row r="202" spans="1:6" ht="15.75" x14ac:dyDescent="0.25">
      <c r="A202" s="139" t="s">
        <v>596</v>
      </c>
      <c r="B202" s="166" t="s">
        <v>730</v>
      </c>
      <c r="C202" s="168"/>
      <c r="D202" s="168"/>
      <c r="F202" s="130"/>
    </row>
    <row r="203" spans="1:6" x14ac:dyDescent="0.2">
      <c r="A203" s="139" t="s">
        <v>731</v>
      </c>
      <c r="B203" s="140" t="s">
        <v>732</v>
      </c>
      <c r="C203" s="168">
        <f t="shared" ref="C203:D203" si="83">+C124</f>
        <v>2473493.6800000002</v>
      </c>
      <c r="D203" s="168">
        <f t="shared" si="83"/>
        <v>2473493.6800000002</v>
      </c>
      <c r="F203" s="130"/>
    </row>
    <row r="204" spans="1:6" x14ac:dyDescent="0.2">
      <c r="A204" s="139" t="s">
        <v>733</v>
      </c>
      <c r="B204" s="140" t="s">
        <v>734</v>
      </c>
      <c r="C204" s="168">
        <f t="shared" ref="C204:D204" si="84">+C159</f>
        <v>93941.57</v>
      </c>
      <c r="D204" s="168">
        <f t="shared" si="84"/>
        <v>93941.57</v>
      </c>
      <c r="F204" s="130"/>
    </row>
    <row r="205" spans="1:6" x14ac:dyDescent="0.2">
      <c r="A205" s="139" t="s">
        <v>735</v>
      </c>
      <c r="B205" s="140" t="s">
        <v>736</v>
      </c>
      <c r="C205" s="168">
        <f t="shared" ref="C205:D205" si="85">+C203+C204</f>
        <v>2567435.25</v>
      </c>
      <c r="D205" s="168">
        <f t="shared" si="85"/>
        <v>2567435.25</v>
      </c>
      <c r="F205" s="130"/>
    </row>
    <row r="206" spans="1:6" x14ac:dyDescent="0.2">
      <c r="A206" s="139" t="s">
        <v>737</v>
      </c>
      <c r="B206" s="140" t="s">
        <v>738</v>
      </c>
      <c r="C206" s="168">
        <f>C170</f>
        <v>0</v>
      </c>
      <c r="D206" s="168">
        <f t="shared" ref="D206" si="86">D170</f>
        <v>0</v>
      </c>
      <c r="F206" s="130"/>
    </row>
    <row r="207" spans="1:6" x14ac:dyDescent="0.2">
      <c r="A207" s="139" t="s">
        <v>739</v>
      </c>
      <c r="B207" s="140" t="s">
        <v>740</v>
      </c>
      <c r="C207" s="168">
        <f>C205+C206</f>
        <v>2567435.25</v>
      </c>
      <c r="D207" s="168">
        <f t="shared" ref="D207" si="87">D205+D206</f>
        <v>2567435.25</v>
      </c>
      <c r="F207" s="130"/>
    </row>
    <row r="208" spans="1:6" x14ac:dyDescent="0.2">
      <c r="A208" s="139" t="s">
        <v>741</v>
      </c>
      <c r="B208" s="140" t="s">
        <v>742</v>
      </c>
      <c r="C208" s="168">
        <f>C200</f>
        <v>1425103.6970000002</v>
      </c>
      <c r="D208" s="168">
        <f t="shared" ref="D208" si="88">D200</f>
        <v>1425103.6970000002</v>
      </c>
      <c r="F208" s="130"/>
    </row>
    <row r="209" spans="1:6" x14ac:dyDescent="0.2">
      <c r="A209" s="139" t="s">
        <v>743</v>
      </c>
      <c r="B209" s="140" t="s">
        <v>744</v>
      </c>
      <c r="C209" s="168">
        <f>IF(C184&gt;0,C184,999999999.99)</f>
        <v>999999999.99000001</v>
      </c>
      <c r="D209" s="168">
        <f t="shared" ref="D209" si="89">IF(D184&gt;0,D184,999999999.99)</f>
        <v>999999999.99000001</v>
      </c>
      <c r="F209" s="130"/>
    </row>
    <row r="210" spans="1:6" x14ac:dyDescent="0.2">
      <c r="A210" s="182"/>
      <c r="B210" s="140" t="s">
        <v>745</v>
      </c>
      <c r="C210" s="168"/>
      <c r="D210" s="168"/>
      <c r="F210" s="130"/>
    </row>
    <row r="211" spans="1:6" x14ac:dyDescent="0.2">
      <c r="A211" s="182"/>
      <c r="B211" s="140" t="s">
        <v>746</v>
      </c>
      <c r="C211" s="168"/>
      <c r="D211" s="168"/>
      <c r="F211" s="130"/>
    </row>
    <row r="212" spans="1:6" x14ac:dyDescent="0.2">
      <c r="A212" s="139" t="s">
        <v>747</v>
      </c>
      <c r="B212" s="140" t="s">
        <v>748</v>
      </c>
      <c r="C212" s="168">
        <f>MIN(C209,MAX(C207,C208))</f>
        <v>2567435.25</v>
      </c>
      <c r="D212" s="168">
        <f t="shared" ref="D212" si="90">MIN(D209,MAX(D207,D208))</f>
        <v>2567435.25</v>
      </c>
      <c r="F212" s="130"/>
    </row>
    <row r="213" spans="1:6" x14ac:dyDescent="0.2">
      <c r="A213" s="182"/>
      <c r="B213" s="140" t="s">
        <v>749</v>
      </c>
      <c r="C213" s="168"/>
      <c r="D213" s="168"/>
      <c r="F213" s="130"/>
    </row>
    <row r="214" spans="1:6" x14ac:dyDescent="0.2">
      <c r="A214" s="216" t="s">
        <v>750</v>
      </c>
      <c r="B214" s="217" t="s">
        <v>751</v>
      </c>
      <c r="C214" s="168">
        <v>0</v>
      </c>
      <c r="D214" s="168">
        <v>0</v>
      </c>
      <c r="F214" s="130"/>
    </row>
    <row r="215" spans="1:6" x14ac:dyDescent="0.2">
      <c r="A215" s="217"/>
      <c r="B215" s="217" t="s">
        <v>752</v>
      </c>
      <c r="C215" s="168"/>
      <c r="D215" s="168"/>
      <c r="F215" s="130"/>
    </row>
    <row r="216" spans="1:6" x14ac:dyDescent="0.2">
      <c r="A216" s="139" t="s">
        <v>753</v>
      </c>
      <c r="B216" s="140" t="s">
        <v>754</v>
      </c>
      <c r="C216" s="168">
        <f>+C192</f>
        <v>2555625.62</v>
      </c>
      <c r="D216" s="168">
        <f t="shared" ref="D216" si="91">+D192</f>
        <v>2555625.62</v>
      </c>
      <c r="F216" s="130"/>
    </row>
    <row r="217" spans="1:6" x14ac:dyDescent="0.2">
      <c r="A217" s="216" t="s">
        <v>755</v>
      </c>
      <c r="B217" s="217" t="s">
        <v>730</v>
      </c>
      <c r="C217" s="168">
        <f>MIN(C212,C216)</f>
        <v>2555625.62</v>
      </c>
      <c r="D217" s="168">
        <f t="shared" ref="D217" si="92">MIN(D212,D216)</f>
        <v>2555625.62</v>
      </c>
      <c r="F217" s="130"/>
    </row>
    <row r="218" spans="1:6" x14ac:dyDescent="0.2">
      <c r="A218" s="182"/>
      <c r="B218" s="140" t="s">
        <v>756</v>
      </c>
      <c r="C218" s="168"/>
      <c r="D218" s="168"/>
      <c r="F218" s="130"/>
    </row>
    <row r="219" spans="1:6" x14ac:dyDescent="0.2">
      <c r="A219" s="139" t="s">
        <v>757</v>
      </c>
      <c r="B219" s="140" t="s">
        <v>758</v>
      </c>
      <c r="C219" s="168">
        <f t="shared" ref="C219:D219" si="93">ROUND(C217/C99,2)</f>
        <v>15554.63</v>
      </c>
      <c r="D219" s="168">
        <f t="shared" si="93"/>
        <v>15554.63</v>
      </c>
      <c r="F219" s="130"/>
    </row>
    <row r="220" spans="1:6" x14ac:dyDescent="0.2">
      <c r="A220" s="182"/>
      <c r="B220" s="140" t="s">
        <v>759</v>
      </c>
      <c r="C220" s="168"/>
      <c r="D220" s="168"/>
      <c r="F220" s="130"/>
    </row>
    <row r="221" spans="1:6" x14ac:dyDescent="0.2">
      <c r="A221" s="139" t="s">
        <v>596</v>
      </c>
      <c r="B221" s="140"/>
      <c r="C221" s="206"/>
      <c r="D221" s="206"/>
      <c r="F221" s="130"/>
    </row>
    <row r="222" spans="1:6" ht="31.5" x14ac:dyDescent="0.25">
      <c r="A222" s="139" t="s">
        <v>596</v>
      </c>
      <c r="B222" s="218" t="s">
        <v>760</v>
      </c>
      <c r="C222" s="168"/>
      <c r="D222" s="168"/>
      <c r="F222" s="130"/>
    </row>
    <row r="223" spans="1:6" x14ac:dyDescent="0.2">
      <c r="A223" s="139" t="s">
        <v>761</v>
      </c>
      <c r="B223" s="140" t="s">
        <v>762</v>
      </c>
      <c r="C223" s="168"/>
      <c r="D223" s="168"/>
      <c r="F223" s="130"/>
    </row>
    <row r="224" spans="1:6" x14ac:dyDescent="0.2">
      <c r="A224" s="202"/>
      <c r="B224" s="140" t="s">
        <v>763</v>
      </c>
      <c r="C224" s="168"/>
      <c r="D224" s="168"/>
      <c r="F224" s="130"/>
    </row>
    <row r="225" spans="1:6" x14ac:dyDescent="0.2">
      <c r="A225" s="216" t="s">
        <v>764</v>
      </c>
      <c r="B225" s="217" t="s">
        <v>765</v>
      </c>
      <c r="C225" s="168">
        <f t="shared" ref="C225:D225" si="94">IF((AND(C$192=C$217,C$69&lt;&gt;888888888.88))=TRUE(),C212,0)</f>
        <v>2567435.25</v>
      </c>
      <c r="D225" s="168">
        <f t="shared" si="94"/>
        <v>2567435.25</v>
      </c>
      <c r="F225" s="130"/>
    </row>
    <row r="226" spans="1:6" x14ac:dyDescent="0.2">
      <c r="A226" s="217"/>
      <c r="B226" s="217" t="s">
        <v>766</v>
      </c>
      <c r="C226" s="168"/>
      <c r="D226" s="168"/>
      <c r="F226" s="130"/>
    </row>
    <row r="227" spans="1:6" x14ac:dyDescent="0.2">
      <c r="A227" s="139" t="s">
        <v>767</v>
      </c>
      <c r="B227" s="140" t="s">
        <v>768</v>
      </c>
      <c r="C227" s="168">
        <f>IF(C192=C217,C192,0)</f>
        <v>2555625.62</v>
      </c>
      <c r="D227" s="168">
        <f t="shared" ref="D227" si="95">IF(D192=D217,D192,0)</f>
        <v>2555625.62</v>
      </c>
      <c r="F227" s="130"/>
    </row>
    <row r="228" spans="1:6" x14ac:dyDescent="0.2">
      <c r="A228" s="139" t="s">
        <v>769</v>
      </c>
      <c r="B228" s="140" t="s">
        <v>770</v>
      </c>
      <c r="C228" s="168">
        <f t="shared" ref="C228:D228" si="96">IF(C192=C217,C64,0)</f>
        <v>999999999</v>
      </c>
      <c r="D228" s="168">
        <f t="shared" si="96"/>
        <v>999999999</v>
      </c>
      <c r="F228" s="130"/>
    </row>
    <row r="229" spans="1:6" x14ac:dyDescent="0.2">
      <c r="A229" s="139" t="s">
        <v>771</v>
      </c>
      <c r="B229" s="140" t="s">
        <v>772</v>
      </c>
      <c r="C229" s="168">
        <f>IF(MIN((C225-C227),(C228-C227))&gt;0,ROUND(MIN((C225-C227),(C228-C227)),2),0)</f>
        <v>11809.63</v>
      </c>
      <c r="D229" s="168">
        <f t="shared" ref="D229" si="97">IF(MIN((D225-D227),(D228-D227))&gt;0,ROUND(MIN((D225-D227),(D228-D227)),2),0)</f>
        <v>11809.63</v>
      </c>
      <c r="F229" s="130"/>
    </row>
    <row r="230" spans="1:6" x14ac:dyDescent="0.2">
      <c r="A230" s="182"/>
      <c r="B230" s="140" t="s">
        <v>773</v>
      </c>
      <c r="C230" s="168"/>
      <c r="D230" s="168"/>
      <c r="F230" s="130"/>
    </row>
    <row r="231" spans="1:6" x14ac:dyDescent="0.2">
      <c r="A231" s="182"/>
      <c r="B231" s="140" t="s">
        <v>774</v>
      </c>
      <c r="C231" s="168"/>
      <c r="D231" s="168"/>
      <c r="F231" s="130" t="s">
        <v>499</v>
      </c>
    </row>
    <row r="232" spans="1:6" x14ac:dyDescent="0.2">
      <c r="A232" s="182"/>
      <c r="B232" s="140" t="s">
        <v>775</v>
      </c>
      <c r="C232" s="168"/>
      <c r="D232" s="168"/>
      <c r="F232" s="130"/>
    </row>
    <row r="233" spans="1:6" x14ac:dyDescent="0.2">
      <c r="A233" s="139" t="s">
        <v>776</v>
      </c>
      <c r="B233" s="140" t="s">
        <v>777</v>
      </c>
      <c r="C233" s="168">
        <f t="shared" ref="C233:D233" si="98">MIN(C69,C229)</f>
        <v>11809.63</v>
      </c>
      <c r="D233" s="168">
        <f t="shared" si="98"/>
        <v>11809.63</v>
      </c>
      <c r="F233" s="130"/>
    </row>
    <row r="234" spans="1:6" x14ac:dyDescent="0.2">
      <c r="A234" s="182"/>
      <c r="B234" s="140" t="s">
        <v>778</v>
      </c>
      <c r="C234" s="168"/>
      <c r="D234" s="168"/>
      <c r="F234" s="130"/>
    </row>
    <row r="235" spans="1:6" x14ac:dyDescent="0.2">
      <c r="A235" s="139"/>
      <c r="B235" s="140"/>
      <c r="C235" s="140"/>
      <c r="D235" s="140"/>
      <c r="F235" s="130"/>
    </row>
    <row r="236" spans="1:6" ht="15.75" x14ac:dyDescent="0.25">
      <c r="A236" s="139" t="s">
        <v>596</v>
      </c>
      <c r="B236" s="166" t="s">
        <v>779</v>
      </c>
      <c r="C236" s="211"/>
      <c r="D236" s="211"/>
      <c r="F236" s="130"/>
    </row>
    <row r="237" spans="1:6" x14ac:dyDescent="0.2">
      <c r="A237" s="139" t="s">
        <v>780</v>
      </c>
      <c r="B237" s="140" t="s">
        <v>781</v>
      </c>
      <c r="C237" s="168">
        <f>+C217+C235</f>
        <v>2555625.62</v>
      </c>
      <c r="D237" s="168">
        <f t="shared" ref="D237" si="99">+D217+D235</f>
        <v>2555625.62</v>
      </c>
      <c r="F237" s="130"/>
    </row>
    <row r="238" spans="1:6" x14ac:dyDescent="0.2">
      <c r="A238" s="139" t="s">
        <v>782</v>
      </c>
      <c r="B238" s="140" t="s">
        <v>783</v>
      </c>
      <c r="C238" s="168">
        <f>C233</f>
        <v>11809.63</v>
      </c>
      <c r="D238" s="168">
        <f t="shared" ref="D238" si="100">D233</f>
        <v>11809.63</v>
      </c>
      <c r="F238" s="130"/>
    </row>
    <row r="239" spans="1:6" x14ac:dyDescent="0.2">
      <c r="A239" s="139" t="s">
        <v>784</v>
      </c>
      <c r="B239" s="140" t="s">
        <v>785</v>
      </c>
      <c r="C239" s="168">
        <f>C237+C238</f>
        <v>2567435.25</v>
      </c>
      <c r="D239" s="168">
        <f t="shared" ref="D239" si="101">D237+D238</f>
        <v>2567435.25</v>
      </c>
      <c r="F239" s="130"/>
    </row>
    <row r="240" spans="1:6" x14ac:dyDescent="0.2">
      <c r="A240" s="182"/>
      <c r="B240" s="140"/>
      <c r="C240" s="211"/>
      <c r="D240" s="211"/>
      <c r="F240" s="130"/>
    </row>
    <row r="241" spans="1:6" ht="15.75" x14ac:dyDescent="0.25">
      <c r="A241" s="139" t="s">
        <v>596</v>
      </c>
      <c r="B241" s="166" t="s">
        <v>786</v>
      </c>
      <c r="C241" s="168"/>
      <c r="D241" s="168"/>
      <c r="F241" s="130"/>
    </row>
    <row r="242" spans="1:6" x14ac:dyDescent="0.2">
      <c r="A242" s="139" t="s">
        <v>787</v>
      </c>
      <c r="B242" s="140" t="s">
        <v>788</v>
      </c>
      <c r="C242" s="165">
        <f t="shared" ref="C242:D242" si="102">C44</f>
        <v>3.4300000000000003E-3</v>
      </c>
      <c r="D242" s="165">
        <f t="shared" si="102"/>
        <v>3.4300000000000003E-3</v>
      </c>
      <c r="F242" s="130"/>
    </row>
    <row r="243" spans="1:6" x14ac:dyDescent="0.2">
      <c r="A243" s="182"/>
      <c r="B243" s="140" t="s">
        <v>789</v>
      </c>
      <c r="C243" s="165"/>
      <c r="D243" s="165"/>
      <c r="F243" s="130"/>
    </row>
    <row r="244" spans="1:6" x14ac:dyDescent="0.2">
      <c r="A244" s="139" t="s">
        <v>790</v>
      </c>
      <c r="B244" s="140" t="s">
        <v>791</v>
      </c>
      <c r="C244" s="165">
        <f t="shared" ref="C244:D244" si="103">TRUNC((C239-(C99*C39)-C42)/C43,6)</f>
        <v>7.2830000000000004E-3</v>
      </c>
      <c r="D244" s="165">
        <f t="shared" si="103"/>
        <v>7.2830000000000004E-3</v>
      </c>
      <c r="F244" s="130"/>
    </row>
    <row r="245" spans="1:6" x14ac:dyDescent="0.2">
      <c r="A245" s="182"/>
      <c r="B245" s="140" t="s">
        <v>792</v>
      </c>
      <c r="C245" s="165"/>
      <c r="D245" s="165"/>
      <c r="F245" s="130"/>
    </row>
    <row r="246" spans="1:6" x14ac:dyDescent="0.2">
      <c r="A246" s="182"/>
      <c r="B246" s="140" t="s">
        <v>793</v>
      </c>
      <c r="C246" s="165"/>
      <c r="D246" s="165"/>
      <c r="F246" s="130"/>
    </row>
    <row r="247" spans="1:6" x14ac:dyDescent="0.2">
      <c r="A247" s="139" t="s">
        <v>794</v>
      </c>
      <c r="B247" s="140" t="s">
        <v>795</v>
      </c>
      <c r="C247" s="165">
        <f t="shared" ref="C247:D247" si="104">ROUND(((C45)*(1+C189+C190))/C43,6)</f>
        <v>3.0441769999999999</v>
      </c>
      <c r="D247" s="165">
        <f t="shared" si="104"/>
        <v>3.0441769999999999</v>
      </c>
      <c r="F247" s="130"/>
    </row>
    <row r="248" spans="1:6" x14ac:dyDescent="0.2">
      <c r="A248" s="182"/>
      <c r="B248" s="140" t="s">
        <v>796</v>
      </c>
      <c r="C248" s="165"/>
      <c r="D248" s="165"/>
      <c r="F248" s="130"/>
    </row>
    <row r="249" spans="1:6" x14ac:dyDescent="0.2">
      <c r="A249" s="182"/>
      <c r="B249" s="140" t="s">
        <v>797</v>
      </c>
      <c r="C249" s="165"/>
      <c r="D249" s="165"/>
      <c r="F249" s="130"/>
    </row>
    <row r="250" spans="1:6" x14ac:dyDescent="0.2">
      <c r="A250" s="139" t="s">
        <v>798</v>
      </c>
      <c r="B250" s="140" t="s">
        <v>799</v>
      </c>
      <c r="C250" s="165">
        <f t="shared" ref="C250:D250" si="105">MIN(C242,C244,C247)</f>
        <v>3.4300000000000003E-3</v>
      </c>
      <c r="D250" s="165">
        <f t="shared" si="105"/>
        <v>3.4300000000000003E-3</v>
      </c>
      <c r="F250" s="130"/>
    </row>
    <row r="251" spans="1:6" x14ac:dyDescent="0.2">
      <c r="A251" s="182"/>
      <c r="B251" s="140" t="s">
        <v>800</v>
      </c>
      <c r="C251" s="165"/>
      <c r="D251" s="165"/>
      <c r="F251" s="130"/>
    </row>
    <row r="252" spans="1:6" x14ac:dyDescent="0.2">
      <c r="A252" s="139" t="s">
        <v>801</v>
      </c>
      <c r="B252" s="140" t="s">
        <v>802</v>
      </c>
      <c r="C252" s="219">
        <v>0</v>
      </c>
      <c r="D252" s="219">
        <v>0</v>
      </c>
      <c r="F252" s="130"/>
    </row>
    <row r="253" spans="1:6" x14ac:dyDescent="0.2">
      <c r="A253" s="139" t="s">
        <v>803</v>
      </c>
      <c r="B253" s="140" t="s">
        <v>804</v>
      </c>
      <c r="C253" s="165">
        <f t="shared" ref="C253:D253" si="106">IF(C252&gt;0,C252,C250)</f>
        <v>3.4300000000000003E-3</v>
      </c>
      <c r="D253" s="165">
        <f t="shared" si="106"/>
        <v>3.4300000000000003E-3</v>
      </c>
      <c r="F253" s="130"/>
    </row>
    <row r="254" spans="1:6" x14ac:dyDescent="0.2">
      <c r="A254" s="182"/>
      <c r="B254" s="140" t="s">
        <v>805</v>
      </c>
      <c r="C254" s="165"/>
      <c r="D254" s="165"/>
      <c r="F254" s="130"/>
    </row>
    <row r="255" spans="1:6" x14ac:dyDescent="0.2">
      <c r="A255" s="139" t="s">
        <v>596</v>
      </c>
      <c r="B255" s="140" t="s">
        <v>596</v>
      </c>
      <c r="C255" s="165"/>
      <c r="D255" s="165"/>
      <c r="F255" s="130"/>
    </row>
    <row r="256" spans="1:6" ht="15.75" x14ac:dyDescent="0.25">
      <c r="A256" s="139" t="s">
        <v>596</v>
      </c>
      <c r="B256" s="166" t="s">
        <v>806</v>
      </c>
      <c r="C256" s="168"/>
      <c r="D256" s="168"/>
      <c r="F256" s="130"/>
    </row>
    <row r="257" spans="1:6" x14ac:dyDescent="0.2">
      <c r="A257" s="139" t="s">
        <v>807</v>
      </c>
      <c r="B257" s="140" t="s">
        <v>808</v>
      </c>
      <c r="C257" s="168">
        <f t="shared" ref="C257:D257" si="107">C59</f>
        <v>34596.92</v>
      </c>
      <c r="D257" s="168">
        <f t="shared" si="107"/>
        <v>34596.92</v>
      </c>
      <c r="F257" s="130"/>
    </row>
    <row r="258" spans="1:6" x14ac:dyDescent="0.2">
      <c r="A258" s="139" t="s">
        <v>809</v>
      </c>
      <c r="B258" s="140" t="s">
        <v>810</v>
      </c>
      <c r="C258" s="165">
        <f t="shared" ref="C258:D258" si="108">ROUND(C257/C43,6)</f>
        <v>1.01E-4</v>
      </c>
      <c r="D258" s="165">
        <f t="shared" si="108"/>
        <v>1.01E-4</v>
      </c>
      <c r="F258" s="130"/>
    </row>
    <row r="259" spans="1:6" x14ac:dyDescent="0.2">
      <c r="A259" s="182"/>
      <c r="B259" s="140" t="s">
        <v>811</v>
      </c>
      <c r="C259" s="165"/>
      <c r="D259" s="165"/>
      <c r="F259" s="130"/>
    </row>
    <row r="260" spans="1:6" x14ac:dyDescent="0.2">
      <c r="A260" s="139" t="s">
        <v>812</v>
      </c>
      <c r="B260" s="140" t="s">
        <v>813</v>
      </c>
      <c r="C260" s="165">
        <f t="shared" ref="C260:D260" si="109">ROUND(MIN(C258,(C242-C253),(C247-C253)),6)</f>
        <v>0</v>
      </c>
      <c r="D260" s="165">
        <f t="shared" si="109"/>
        <v>0</v>
      </c>
      <c r="F260" s="130"/>
    </row>
    <row r="261" spans="1:6" x14ac:dyDescent="0.2">
      <c r="A261" s="182"/>
      <c r="B261" s="140" t="s">
        <v>814</v>
      </c>
      <c r="C261" s="165"/>
      <c r="D261" s="165"/>
      <c r="F261" s="130"/>
    </row>
    <row r="262" spans="1:6" x14ac:dyDescent="0.2">
      <c r="A262" s="182"/>
      <c r="B262" s="140" t="s">
        <v>815</v>
      </c>
      <c r="C262" s="165"/>
      <c r="D262" s="165"/>
      <c r="F262" s="130"/>
    </row>
    <row r="263" spans="1:6" x14ac:dyDescent="0.2">
      <c r="A263" s="139" t="s">
        <v>816</v>
      </c>
      <c r="B263" s="140" t="s">
        <v>817</v>
      </c>
      <c r="C263" s="165">
        <v>0</v>
      </c>
      <c r="D263" s="165">
        <v>0</v>
      </c>
      <c r="F263" s="130"/>
    </row>
    <row r="264" spans="1:6" x14ac:dyDescent="0.2">
      <c r="A264" s="139" t="s">
        <v>818</v>
      </c>
      <c r="B264" s="140" t="s">
        <v>819</v>
      </c>
      <c r="C264" s="165">
        <f t="shared" ref="C264:D264" si="110">IF(C252&gt;0,C263,C260)</f>
        <v>0</v>
      </c>
      <c r="D264" s="165">
        <f t="shared" si="110"/>
        <v>0</v>
      </c>
      <c r="F264" s="130"/>
    </row>
    <row r="265" spans="1:6" x14ac:dyDescent="0.2">
      <c r="A265" s="182"/>
      <c r="B265" s="140" t="s">
        <v>820</v>
      </c>
      <c r="C265" s="168"/>
      <c r="D265" s="168"/>
      <c r="F265" s="130"/>
    </row>
    <row r="266" spans="1:6" x14ac:dyDescent="0.2">
      <c r="A266" s="148"/>
      <c r="B266" s="140"/>
      <c r="C266" s="168"/>
      <c r="D266" s="168"/>
      <c r="F266" s="130"/>
    </row>
    <row r="267" spans="1:6" ht="15.75" x14ac:dyDescent="0.25">
      <c r="A267" s="148" t="s">
        <v>596</v>
      </c>
      <c r="B267" s="166" t="s">
        <v>821</v>
      </c>
      <c r="C267" s="220"/>
      <c r="D267" s="220"/>
      <c r="F267" s="130"/>
    </row>
    <row r="268" spans="1:6" x14ac:dyDescent="0.2">
      <c r="A268" s="139" t="s">
        <v>822</v>
      </c>
      <c r="B268" s="140" t="s">
        <v>823</v>
      </c>
      <c r="C268" s="168">
        <f>C239</f>
        <v>2567435.25</v>
      </c>
      <c r="D268" s="168">
        <f t="shared" ref="D268" si="111">+D239</f>
        <v>2567435.25</v>
      </c>
      <c r="F268" s="130"/>
    </row>
    <row r="269" spans="1:6" x14ac:dyDescent="0.2">
      <c r="A269" s="139" t="s">
        <v>824</v>
      </c>
      <c r="B269" s="140" t="s">
        <v>825</v>
      </c>
      <c r="C269" s="168">
        <f t="shared" ref="C269:D269" si="112">ROUND(C253*C43,2)</f>
        <v>1169670.23</v>
      </c>
      <c r="D269" s="168">
        <f t="shared" si="112"/>
        <v>1169670.23</v>
      </c>
      <c r="F269" s="130"/>
    </row>
    <row r="270" spans="1:6" x14ac:dyDescent="0.2">
      <c r="A270" s="139" t="s">
        <v>826</v>
      </c>
      <c r="B270" s="140" t="s">
        <v>827</v>
      </c>
      <c r="C270" s="168">
        <f t="shared" ref="C270:D270" si="113">C42</f>
        <v>83682.77</v>
      </c>
      <c r="D270" s="168">
        <f t="shared" si="113"/>
        <v>83682.77</v>
      </c>
      <c r="F270" s="130"/>
    </row>
    <row r="271" spans="1:6" x14ac:dyDescent="0.2">
      <c r="A271" s="139" t="s">
        <v>828</v>
      </c>
      <c r="B271" s="140" t="s">
        <v>829</v>
      </c>
      <c r="C271" s="168">
        <f t="shared" ref="C271:D271" si="114">C268-C269-C270</f>
        <v>1314082.25</v>
      </c>
      <c r="D271" s="168">
        <f t="shared" si="114"/>
        <v>1314082.25</v>
      </c>
      <c r="F271" s="130"/>
    </row>
    <row r="272" spans="1:6" x14ac:dyDescent="0.2">
      <c r="A272" s="182"/>
      <c r="B272" s="140" t="s">
        <v>830</v>
      </c>
      <c r="C272" s="211"/>
      <c r="D272" s="211"/>
    </row>
    <row r="273" spans="1:11" s="132" customFormat="1" x14ac:dyDescent="0.2">
      <c r="A273" s="139" t="s">
        <v>831</v>
      </c>
      <c r="B273" s="140" t="s">
        <v>832</v>
      </c>
      <c r="C273" s="168">
        <f t="shared" ref="C273:D273" si="115">ROUND(C264*C43,2)</f>
        <v>0</v>
      </c>
      <c r="D273" s="168">
        <f t="shared" si="115"/>
        <v>0</v>
      </c>
      <c r="E273" s="242"/>
      <c r="F273"/>
      <c r="G273"/>
      <c r="H273"/>
      <c r="I273"/>
      <c r="J273" s="186"/>
      <c r="K273" s="186"/>
    </row>
    <row r="274" spans="1:11" s="132" customFormat="1" x14ac:dyDescent="0.2">
      <c r="A274" s="182"/>
      <c r="B274" s="140" t="s">
        <v>833</v>
      </c>
      <c r="C274" s="168"/>
      <c r="D274" s="168"/>
      <c r="E274" s="242"/>
      <c r="F274"/>
      <c r="G274"/>
      <c r="H274"/>
      <c r="I274"/>
      <c r="J274" s="186"/>
      <c r="K274" s="186"/>
    </row>
    <row r="275" spans="1:11" s="132" customFormat="1" x14ac:dyDescent="0.2">
      <c r="A275" s="139" t="s">
        <v>834</v>
      </c>
      <c r="B275" s="140" t="s">
        <v>835</v>
      </c>
      <c r="C275" s="168">
        <f t="shared" ref="C275:D275" si="116">ROUND(C268/C99,2)</f>
        <v>15626.51</v>
      </c>
      <c r="D275" s="168">
        <f t="shared" si="116"/>
        <v>15626.51</v>
      </c>
      <c r="E275" s="242"/>
      <c r="F275"/>
      <c r="G275"/>
      <c r="H275"/>
      <c r="I275"/>
      <c r="J275" s="186"/>
      <c r="K275" s="186"/>
    </row>
    <row r="276" spans="1:11" s="132" customFormat="1" x14ac:dyDescent="0.2">
      <c r="A276" s="182"/>
      <c r="B276" s="140" t="s">
        <v>836</v>
      </c>
      <c r="C276" s="168"/>
      <c r="D276" s="168"/>
      <c r="E276" s="242"/>
      <c r="F276"/>
      <c r="G276"/>
      <c r="H276"/>
      <c r="I276"/>
      <c r="J276" s="186"/>
      <c r="K276" s="186"/>
    </row>
    <row r="277" spans="1:11" s="132" customFormat="1" x14ac:dyDescent="0.2">
      <c r="A277" s="221">
        <v>-7.0242278477780806E-2</v>
      </c>
      <c r="B277" s="140"/>
      <c r="C277" s="168"/>
      <c r="D277" s="168"/>
      <c r="E277" s="242"/>
      <c r="F277"/>
      <c r="G277"/>
      <c r="H277"/>
      <c r="I277"/>
      <c r="J277" s="186"/>
      <c r="K277" s="186"/>
    </row>
    <row r="278" spans="1:11" s="132" customFormat="1" ht="15.75" x14ac:dyDescent="0.25">
      <c r="A278" s="139" t="s">
        <v>837</v>
      </c>
      <c r="B278" s="166" t="s">
        <v>838</v>
      </c>
      <c r="C278" s="168">
        <f>IF(((C271*-1)&gt;(C268*$A$277)),-C271,(C268*$A$277))</f>
        <v>-180342.50180417078</v>
      </c>
      <c r="D278" s="168">
        <f>IF(((D271*-1)&gt;(D268*$A$277)),-D271,(D268*$A$277))</f>
        <v>-180342.50180417078</v>
      </c>
      <c r="E278" s="242"/>
      <c r="F278"/>
      <c r="G278"/>
      <c r="H278"/>
      <c r="I278"/>
      <c r="J278" s="186"/>
      <c r="K278" s="186"/>
    </row>
    <row r="279" spans="1:11" s="132" customFormat="1" ht="15.75" x14ac:dyDescent="0.25">
      <c r="A279" s="139"/>
      <c r="B279" s="166"/>
      <c r="C279" s="168"/>
      <c r="D279" s="168"/>
      <c r="E279" s="242"/>
      <c r="F279"/>
      <c r="G279"/>
      <c r="H279"/>
      <c r="I279"/>
      <c r="J279" s="186"/>
      <c r="K279" s="186"/>
    </row>
    <row r="280" spans="1:11" s="132" customFormat="1" ht="15.75" x14ac:dyDescent="0.25">
      <c r="A280" s="139"/>
      <c r="B280" s="166" t="s">
        <v>839</v>
      </c>
      <c r="C280" s="168"/>
      <c r="D280" s="140"/>
      <c r="E280" s="242"/>
      <c r="F280"/>
      <c r="G280"/>
      <c r="H280"/>
      <c r="I280"/>
      <c r="J280" s="186"/>
      <c r="K280" s="186"/>
    </row>
    <row r="281" spans="1:11" s="132" customFormat="1" x14ac:dyDescent="0.2">
      <c r="A281" s="139" t="s">
        <v>840</v>
      </c>
      <c r="B281" s="140" t="s">
        <v>841</v>
      </c>
      <c r="C281" s="140">
        <f t="shared" ref="C281:D281" si="117">C268+C278</f>
        <v>2387092.7481958293</v>
      </c>
      <c r="D281" s="140">
        <f t="shared" si="117"/>
        <v>2387092.7481958293</v>
      </c>
      <c r="E281" s="242"/>
      <c r="F281"/>
      <c r="G281"/>
      <c r="H281"/>
      <c r="I281"/>
      <c r="J281" s="186"/>
      <c r="K281" s="186"/>
    </row>
    <row r="282" spans="1:11" s="132" customFormat="1" x14ac:dyDescent="0.2">
      <c r="A282" s="139" t="s">
        <v>842</v>
      </c>
      <c r="B282" s="140" t="s">
        <v>843</v>
      </c>
      <c r="C282" s="140">
        <f>C269</f>
        <v>1169670.23</v>
      </c>
      <c r="D282" s="140">
        <f t="shared" ref="D282:D283" si="118">D269</f>
        <v>1169670.23</v>
      </c>
      <c r="E282" s="242"/>
      <c r="F282"/>
      <c r="G282"/>
      <c r="H282"/>
      <c r="I282"/>
      <c r="J282" s="186"/>
      <c r="K282" s="186"/>
    </row>
    <row r="283" spans="1:11" s="132" customFormat="1" x14ac:dyDescent="0.2">
      <c r="A283" s="139" t="s">
        <v>844</v>
      </c>
      <c r="B283" s="140" t="s">
        <v>845</v>
      </c>
      <c r="C283" s="140">
        <f>C270</f>
        <v>83682.77</v>
      </c>
      <c r="D283" s="140">
        <f t="shared" si="118"/>
        <v>83682.77</v>
      </c>
      <c r="E283" s="242"/>
      <c r="F283"/>
      <c r="G283"/>
      <c r="H283"/>
      <c r="I283"/>
      <c r="J283" s="186"/>
      <c r="K283" s="186"/>
    </row>
    <row r="284" spans="1:11" s="132" customFormat="1" x14ac:dyDescent="0.2">
      <c r="A284" s="139" t="s">
        <v>846</v>
      </c>
      <c r="B284" s="140" t="s">
        <v>829</v>
      </c>
      <c r="C284" s="140">
        <f>C281-C282-C283</f>
        <v>1133739.7481958293</v>
      </c>
      <c r="D284" s="140">
        <f t="shared" ref="D284" si="119">D281-D282-D283</f>
        <v>1133739.7481958293</v>
      </c>
      <c r="E284" s="242"/>
      <c r="F284"/>
      <c r="G284"/>
      <c r="H284"/>
      <c r="I284"/>
      <c r="J284" s="186"/>
      <c r="K284" s="186"/>
    </row>
    <row r="285" spans="1:11" s="132" customFormat="1" x14ac:dyDescent="0.2">
      <c r="A285" s="139" t="s">
        <v>847</v>
      </c>
      <c r="B285" s="140" t="s">
        <v>848</v>
      </c>
      <c r="C285" s="168">
        <f t="shared" ref="C285:D285" si="120">IF(MIN((((C268*-$GE$269)+C278)),(C59-C273))&lt;0,0,(MIN((((C268*-$GE$269)+C278)),(C59-C273))))</f>
        <v>0</v>
      </c>
      <c r="D285" s="168">
        <f t="shared" si="120"/>
        <v>0</v>
      </c>
      <c r="E285" s="242"/>
      <c r="F285"/>
      <c r="G285"/>
      <c r="H285"/>
      <c r="I285"/>
      <c r="J285" s="186"/>
      <c r="K285" s="186"/>
    </row>
    <row r="286" spans="1:11" s="132" customFormat="1" x14ac:dyDescent="0.2">
      <c r="A286" s="202"/>
      <c r="B286" s="140"/>
      <c r="C286" s="140"/>
      <c r="D286" s="140"/>
      <c r="E286" s="242"/>
      <c r="F286"/>
      <c r="G286"/>
      <c r="H286"/>
      <c r="I286"/>
      <c r="J286" s="186"/>
      <c r="K286" s="186"/>
    </row>
    <row r="287" spans="1:11" s="132" customFormat="1" x14ac:dyDescent="0.2">
      <c r="A287" s="139" t="s">
        <v>849</v>
      </c>
      <c r="B287" s="140" t="s">
        <v>850</v>
      </c>
      <c r="C287" s="140">
        <f t="shared" ref="C287:D287" si="121">(C281-C285)/C99</f>
        <v>14528.86639194053</v>
      </c>
      <c r="D287" s="140">
        <f t="shared" si="121"/>
        <v>14528.86639194053</v>
      </c>
      <c r="E287" s="242"/>
      <c r="F287"/>
      <c r="G287"/>
      <c r="H287"/>
      <c r="I287"/>
      <c r="J287" s="186"/>
      <c r="K287" s="186"/>
    </row>
    <row r="288" spans="1:11" s="132" customFormat="1" x14ac:dyDescent="0.2">
      <c r="A288" s="182"/>
      <c r="B288" s="140"/>
      <c r="C288" s="222"/>
      <c r="D288" s="222"/>
      <c r="E288" s="242"/>
      <c r="F288"/>
      <c r="G288"/>
      <c r="H288"/>
      <c r="I288"/>
      <c r="J288" s="186"/>
      <c r="K288" s="186"/>
    </row>
    <row r="289" spans="1:4" ht="15.75" x14ac:dyDescent="0.25">
      <c r="A289" s="182"/>
      <c r="B289" s="166" t="s">
        <v>853</v>
      </c>
      <c r="C289" s="168"/>
      <c r="D289" s="168"/>
    </row>
    <row r="290" spans="1:4" x14ac:dyDescent="0.2">
      <c r="A290" s="139" t="s">
        <v>854</v>
      </c>
      <c r="B290" s="140" t="s">
        <v>855</v>
      </c>
      <c r="C290" s="223">
        <f t="shared" ref="C290:D290" si="122">ROUND(((C281-C285)-((C163+C167)*C291))/C94,2)</f>
        <v>14528.87</v>
      </c>
      <c r="D290" s="223">
        <f t="shared" si="122"/>
        <v>14528.87</v>
      </c>
    </row>
    <row r="291" spans="1:4" x14ac:dyDescent="0.2">
      <c r="A291" s="139" t="s">
        <v>856</v>
      </c>
      <c r="B291" s="140" t="s">
        <v>857</v>
      </c>
      <c r="C291" s="223">
        <f>(C164+(C164*$A$277))</f>
        <v>7793.2292217992417</v>
      </c>
      <c r="D291" s="223">
        <f>(D164+(D164*$A$277))</f>
        <v>7793.2292217992417</v>
      </c>
    </row>
    <row r="292" spans="1:4" x14ac:dyDescent="0.2">
      <c r="A292" s="139"/>
      <c r="B292" s="140"/>
      <c r="C292" s="168"/>
      <c r="D292" s="168"/>
    </row>
    <row r="293" spans="1:4" x14ac:dyDescent="0.2">
      <c r="A293" s="139" t="s">
        <v>858</v>
      </c>
      <c r="B293" s="140" t="s">
        <v>859</v>
      </c>
      <c r="C293" s="168">
        <f t="shared" ref="C293:D293" si="123">((C290*(C91+C92+C93)+(C291*(C98+C96)))*-1)</f>
        <v>0</v>
      </c>
      <c r="D293" s="168">
        <f t="shared" si="123"/>
        <v>0</v>
      </c>
    </row>
    <row r="294" spans="1:4" x14ac:dyDescent="0.2">
      <c r="A294" s="139"/>
      <c r="B294" s="140"/>
      <c r="C294" s="168"/>
      <c r="D294" s="168"/>
    </row>
    <row r="295" spans="1:4" x14ac:dyDescent="0.2">
      <c r="A295" s="139" t="s">
        <v>860</v>
      </c>
      <c r="B295" s="140" t="s">
        <v>861</v>
      </c>
      <c r="C295" s="168">
        <f t="shared" ref="C295:D295" si="124">C281+C293</f>
        <v>2387092.7481958293</v>
      </c>
      <c r="D295" s="168">
        <f t="shared" si="124"/>
        <v>2387092.7481958293</v>
      </c>
    </row>
    <row r="296" spans="1:4" x14ac:dyDescent="0.2">
      <c r="A296" s="139" t="s">
        <v>862</v>
      </c>
      <c r="B296" s="140" t="s">
        <v>863</v>
      </c>
      <c r="C296" s="168">
        <f t="shared" ref="C296:D297" si="125">C282</f>
        <v>1169670.23</v>
      </c>
      <c r="D296" s="168">
        <f t="shared" si="125"/>
        <v>1169670.23</v>
      </c>
    </row>
    <row r="297" spans="1:4" x14ac:dyDescent="0.2">
      <c r="A297" s="139" t="s">
        <v>864</v>
      </c>
      <c r="B297" s="140" t="s">
        <v>865</v>
      </c>
      <c r="C297" s="168">
        <f t="shared" si="125"/>
        <v>83682.77</v>
      </c>
      <c r="D297" s="168">
        <f t="shared" si="125"/>
        <v>83682.77</v>
      </c>
    </row>
    <row r="298" spans="1:4" x14ac:dyDescent="0.2">
      <c r="A298" s="139" t="s">
        <v>866</v>
      </c>
      <c r="B298" s="140" t="s">
        <v>867</v>
      </c>
      <c r="C298" s="168">
        <f t="shared" ref="C298:D298" si="126">C284+C293</f>
        <v>1133739.7481958293</v>
      </c>
      <c r="D298" s="168">
        <f t="shared" si="126"/>
        <v>1133739.7481958293</v>
      </c>
    </row>
    <row r="299" spans="1:4" x14ac:dyDescent="0.2">
      <c r="A299" s="182"/>
      <c r="B299" s="140" t="s">
        <v>868</v>
      </c>
      <c r="C299" s="168"/>
      <c r="D299" s="168"/>
    </row>
    <row r="300" spans="1:4" x14ac:dyDescent="0.2">
      <c r="A300" s="182"/>
      <c r="B300" s="140" t="s">
        <v>970</v>
      </c>
      <c r="C300" s="168">
        <f t="shared" ref="C300:D300" si="127">-C285</f>
        <v>0</v>
      </c>
      <c r="D300" s="168">
        <f t="shared" si="127"/>
        <v>0</v>
      </c>
    </row>
    <row r="301" spans="1:4" x14ac:dyDescent="0.2">
      <c r="A301" s="221">
        <v>3.927547745820215E-4</v>
      </c>
      <c r="B301" s="140"/>
      <c r="C301" s="168"/>
      <c r="D301" s="168"/>
    </row>
    <row r="302" spans="1:4" ht="15.75" x14ac:dyDescent="0.25">
      <c r="A302" s="224"/>
      <c r="B302" s="225" t="s">
        <v>869</v>
      </c>
      <c r="C302" s="167"/>
      <c r="D302" s="167"/>
    </row>
    <row r="303" spans="1:4" x14ac:dyDescent="0.2">
      <c r="A303" s="226" t="s">
        <v>870</v>
      </c>
      <c r="B303" s="224" t="s">
        <v>871</v>
      </c>
      <c r="C303" s="167">
        <f>-A301*C281</f>
        <v>-937.54207422403113</v>
      </c>
      <c r="D303" s="167">
        <f>-A301*D281</f>
        <v>-937.54207422403113</v>
      </c>
    </row>
    <row r="304" spans="1:4" x14ac:dyDescent="0.2">
      <c r="A304" s="226" t="s">
        <v>874</v>
      </c>
      <c r="B304" s="224" t="s">
        <v>875</v>
      </c>
      <c r="C304" s="167">
        <f>C295+C303</f>
        <v>2386155.2061216054</v>
      </c>
      <c r="D304" s="167">
        <f t="shared" ref="D304" si="128">D295+D303</f>
        <v>2386155.2061216054</v>
      </c>
    </row>
    <row r="305" spans="1:11" s="132" customFormat="1" x14ac:dyDescent="0.2">
      <c r="A305" s="226" t="s">
        <v>876</v>
      </c>
      <c r="B305" s="224" t="s">
        <v>863</v>
      </c>
      <c r="C305" s="167">
        <f>C296</f>
        <v>1169670.23</v>
      </c>
      <c r="D305" s="167">
        <f t="shared" ref="D305:D306" si="129">D296</f>
        <v>1169670.23</v>
      </c>
      <c r="E305" s="242"/>
      <c r="F305"/>
      <c r="G305"/>
      <c r="H305"/>
      <c r="I305"/>
      <c r="J305" s="186"/>
      <c r="K305" s="186"/>
    </row>
    <row r="306" spans="1:11" s="132" customFormat="1" x14ac:dyDescent="0.2">
      <c r="A306" s="226" t="s">
        <v>877</v>
      </c>
      <c r="B306" s="224" t="s">
        <v>865</v>
      </c>
      <c r="C306" s="167">
        <f>C297</f>
        <v>83682.77</v>
      </c>
      <c r="D306" s="167">
        <f t="shared" si="129"/>
        <v>83682.77</v>
      </c>
      <c r="E306" s="242"/>
      <c r="F306"/>
      <c r="G306"/>
      <c r="H306"/>
      <c r="I306"/>
      <c r="J306" s="186"/>
      <c r="K306" s="186"/>
    </row>
    <row r="307" spans="1:11" s="132" customFormat="1" x14ac:dyDescent="0.2">
      <c r="A307" s="226" t="s">
        <v>878</v>
      </c>
      <c r="B307" s="224" t="s">
        <v>879</v>
      </c>
      <c r="C307" s="167">
        <f>C304-C305-C306</f>
        <v>1132802.2061216054</v>
      </c>
      <c r="D307" s="167">
        <f t="shared" ref="D307" si="130">D304-D305-D306</f>
        <v>1132802.2061216054</v>
      </c>
      <c r="E307" s="242"/>
      <c r="F307"/>
      <c r="G307"/>
      <c r="H307"/>
      <c r="I307"/>
      <c r="J307" s="186"/>
      <c r="K307" s="186"/>
    </row>
    <row r="308" spans="1:11" s="132" customFormat="1" x14ac:dyDescent="0.2">
      <c r="A308" s="139"/>
      <c r="B308" s="227" t="s">
        <v>880</v>
      </c>
      <c r="C308" s="168"/>
      <c r="D308" s="168"/>
      <c r="E308" s="242"/>
      <c r="F308"/>
      <c r="G308"/>
      <c r="H308"/>
      <c r="I308"/>
      <c r="J308" s="186"/>
      <c r="K308" s="186"/>
    </row>
    <row r="309" spans="1:11" s="132" customFormat="1" x14ac:dyDescent="0.2">
      <c r="A309" s="139"/>
      <c r="B309" s="227"/>
      <c r="C309" s="168"/>
      <c r="D309" s="168"/>
      <c r="E309" s="242"/>
      <c r="F309"/>
      <c r="G309"/>
      <c r="H309"/>
      <c r="I309"/>
      <c r="J309" s="186"/>
      <c r="K309" s="186"/>
    </row>
    <row r="310" spans="1:11" s="132" customFormat="1" x14ac:dyDescent="0.2">
      <c r="A310" s="226" t="s">
        <v>881</v>
      </c>
      <c r="B310" s="228" t="s">
        <v>882</v>
      </c>
      <c r="C310" s="167">
        <f t="shared" ref="C310:D310" si="131">C290+(C303/C99)</f>
        <v>14523.163718355301</v>
      </c>
      <c r="D310" s="167">
        <f t="shared" si="131"/>
        <v>14523.163718355301</v>
      </c>
      <c r="E310" s="242"/>
      <c r="F310"/>
      <c r="G310"/>
      <c r="H310"/>
      <c r="I310"/>
      <c r="J310" s="186"/>
      <c r="K310" s="186"/>
    </row>
    <row r="311" spans="1:11" s="132" customFormat="1" x14ac:dyDescent="0.2">
      <c r="A311" s="226" t="s">
        <v>883</v>
      </c>
      <c r="B311" s="228" t="s">
        <v>884</v>
      </c>
      <c r="C311" s="167">
        <f>C291-(C291*$A$301)</f>
        <v>7790.1683938129681</v>
      </c>
      <c r="D311" s="167">
        <f>D291-(D291*$A$301)</f>
        <v>7790.1683938129681</v>
      </c>
      <c r="E311" s="242"/>
      <c r="F311"/>
      <c r="G311"/>
      <c r="H311"/>
      <c r="I311"/>
      <c r="J311" s="186"/>
      <c r="K311" s="186"/>
    </row>
    <row r="312" spans="1:11" s="132" customFormat="1" x14ac:dyDescent="0.2">
      <c r="A312" s="182"/>
      <c r="B312" s="140"/>
      <c r="C312" s="168"/>
      <c r="D312" s="168"/>
      <c r="E312" s="242"/>
      <c r="F312"/>
      <c r="G312"/>
      <c r="H312"/>
      <c r="I312"/>
      <c r="J312" s="186"/>
      <c r="K312" s="186"/>
    </row>
    <row r="313" spans="1:11" s="132" customFormat="1" ht="15.75" x14ac:dyDescent="0.25">
      <c r="A313" s="139" t="s">
        <v>596</v>
      </c>
      <c r="B313" s="166" t="s">
        <v>885</v>
      </c>
      <c r="C313" s="204"/>
      <c r="D313" s="204"/>
      <c r="E313" s="242"/>
      <c r="F313"/>
      <c r="G313"/>
      <c r="H313"/>
      <c r="I313"/>
      <c r="J313" s="186"/>
      <c r="K313" s="186"/>
    </row>
    <row r="314" spans="1:11" s="132" customFormat="1" x14ac:dyDescent="0.2">
      <c r="A314" s="139" t="s">
        <v>886</v>
      </c>
      <c r="B314" s="140" t="s">
        <v>887</v>
      </c>
      <c r="C314" s="165">
        <f t="shared" ref="C314:D314" si="132">+C253</f>
        <v>3.4300000000000003E-3</v>
      </c>
      <c r="D314" s="165">
        <f t="shared" si="132"/>
        <v>3.4300000000000003E-3</v>
      </c>
      <c r="E314" s="242"/>
      <c r="F314"/>
      <c r="G314"/>
      <c r="H314"/>
      <c r="I314"/>
      <c r="J314" s="186"/>
      <c r="K314" s="186"/>
    </row>
    <row r="315" spans="1:11" s="132" customFormat="1" x14ac:dyDescent="0.2">
      <c r="A315" s="139" t="s">
        <v>888</v>
      </c>
      <c r="B315" s="140" t="s">
        <v>889</v>
      </c>
      <c r="C315" s="165">
        <f t="shared" ref="C315:D315" si="133">+C264</f>
        <v>0</v>
      </c>
      <c r="D315" s="165">
        <f t="shared" si="133"/>
        <v>0</v>
      </c>
      <c r="E315" s="242"/>
      <c r="F315"/>
      <c r="G315"/>
      <c r="H315"/>
      <c r="I315"/>
      <c r="J315" s="186"/>
      <c r="K315" s="186"/>
    </row>
    <row r="316" spans="1:11" s="132" customFormat="1" x14ac:dyDescent="0.2">
      <c r="A316" s="139" t="s">
        <v>890</v>
      </c>
      <c r="B316" s="140" t="s">
        <v>891</v>
      </c>
      <c r="C316" s="165">
        <f t="shared" ref="C316:D316" si="134">ROUND((C74/C43),6)</f>
        <v>1.5E-5</v>
      </c>
      <c r="D316" s="165">
        <f t="shared" si="134"/>
        <v>1.5E-5</v>
      </c>
      <c r="E316" s="242"/>
      <c r="F316"/>
      <c r="G316"/>
      <c r="H316"/>
      <c r="I316"/>
      <c r="J316" s="186"/>
      <c r="K316" s="186"/>
    </row>
    <row r="317" spans="1:11" s="132" customFormat="1" x14ac:dyDescent="0.2">
      <c r="A317" s="182"/>
      <c r="B317" s="140" t="s">
        <v>892</v>
      </c>
      <c r="C317" s="165"/>
      <c r="D317" s="165"/>
      <c r="E317" s="242"/>
      <c r="F317"/>
      <c r="G317"/>
      <c r="H317"/>
      <c r="I317"/>
      <c r="J317" s="186"/>
      <c r="K317" s="186"/>
    </row>
    <row r="318" spans="1:11" s="132" customFormat="1" x14ac:dyDescent="0.2">
      <c r="A318" s="139" t="s">
        <v>893</v>
      </c>
      <c r="B318" s="140" t="s">
        <v>894</v>
      </c>
      <c r="C318" s="165">
        <f t="shared" ref="C318:D318" si="135">ROUND((C75/C43),6)</f>
        <v>0</v>
      </c>
      <c r="D318" s="165">
        <f t="shared" si="135"/>
        <v>0</v>
      </c>
      <c r="E318" s="242"/>
      <c r="F318"/>
      <c r="G318"/>
      <c r="H318"/>
      <c r="I318"/>
      <c r="J318" s="186"/>
      <c r="K318" s="186"/>
    </row>
    <row r="319" spans="1:11" s="132" customFormat="1" x14ac:dyDescent="0.2">
      <c r="A319" s="182"/>
      <c r="B319" s="140" t="s">
        <v>895</v>
      </c>
      <c r="C319" s="165"/>
      <c r="D319" s="165"/>
      <c r="E319" s="242"/>
      <c r="F319"/>
      <c r="G319"/>
      <c r="H319"/>
      <c r="I319"/>
      <c r="J319" s="186"/>
      <c r="K319" s="186"/>
    </row>
    <row r="320" spans="1:11" s="132" customFormat="1" x14ac:dyDescent="0.2">
      <c r="A320" s="139" t="s">
        <v>896</v>
      </c>
      <c r="B320" s="140" t="s">
        <v>897</v>
      </c>
      <c r="C320" s="165">
        <f t="shared" ref="C320:D320" si="136">ROUND((C76/C43),6)</f>
        <v>0</v>
      </c>
      <c r="D320" s="165">
        <f t="shared" si="136"/>
        <v>0</v>
      </c>
      <c r="E320" s="242"/>
      <c r="F320"/>
      <c r="G320"/>
      <c r="H320"/>
      <c r="I320"/>
      <c r="J320" s="186"/>
      <c r="K320" s="186"/>
    </row>
    <row r="321" spans="1:4" x14ac:dyDescent="0.2">
      <c r="A321" s="182"/>
      <c r="B321" s="140" t="s">
        <v>898</v>
      </c>
      <c r="C321" s="165"/>
      <c r="D321" s="165"/>
    </row>
    <row r="322" spans="1:4" x14ac:dyDescent="0.2">
      <c r="A322" s="139" t="s">
        <v>899</v>
      </c>
      <c r="B322" s="140" t="s">
        <v>900</v>
      </c>
      <c r="C322" s="165">
        <f t="shared" ref="C322:D322" si="137">SUM(C314:C320)</f>
        <v>3.4450000000000001E-3</v>
      </c>
      <c r="D322" s="165">
        <f t="shared" si="137"/>
        <v>3.4450000000000001E-3</v>
      </c>
    </row>
    <row r="323" spans="1:4" x14ac:dyDescent="0.2">
      <c r="A323" s="182"/>
      <c r="B323" s="140" t="s">
        <v>901</v>
      </c>
      <c r="C323" s="168"/>
      <c r="D323" s="168"/>
    </row>
  </sheetData>
  <pageMargins left="0.75" right="0.75" top="0.5" bottom="0.5" header="0" footer="0.5"/>
  <pageSetup scale="89" orientation="portrait" verticalDpi="300" r:id="rId1"/>
  <headerFooter alignWithMargins="0">
    <oddFooter>&amp;LCDE, Public School Finance Unit&amp;C&amp;R&amp;D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FY19-20 January</vt:lpstr>
      <vt:lpstr>district disk</vt:lpstr>
      <vt:lpstr>'district disk'!Print_Area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cp:lastPrinted>2020-01-14T18:25:43Z</cp:lastPrinted>
  <dcterms:created xsi:type="dcterms:W3CDTF">2019-09-05T22:48:05Z</dcterms:created>
  <dcterms:modified xsi:type="dcterms:W3CDTF">2020-01-27T20:34:12Z</dcterms:modified>
</cp:coreProperties>
</file>