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70" windowHeight="8535" tabRatio="576" activeTab="0"/>
  </bookViews>
  <sheets>
    <sheet name="Sheet2" sheetId="1" r:id="rId1"/>
  </sheets>
  <definedNames>
    <definedName name="_xlfn.IFERROR" hidden="1">#NAME?</definedName>
    <definedName name="GMONEY">#REF!</definedName>
    <definedName name="MONEY">#REF!</definedName>
  </definedNames>
  <calcPr fullCalcOnLoad="1"/>
</workbook>
</file>

<file path=xl/sharedStrings.xml><?xml version="1.0" encoding="utf-8"?>
<sst xmlns="http://schemas.openxmlformats.org/spreadsheetml/2006/main" count="575" uniqueCount="453">
  <si>
    <t>District</t>
  </si>
  <si>
    <t>Amount (Under) Over Limit</t>
  </si>
  <si>
    <t>Revenue Generated</t>
  </si>
  <si>
    <t>Difference Between Amt. Approved/ Generated by Mill (Under)/Over</t>
  </si>
  <si>
    <t>Override Mill</t>
  </si>
  <si>
    <t>WESTMINSTER 50</t>
  </si>
  <si>
    <t>MINERAL</t>
  </si>
  <si>
    <t>NOTES:</t>
  </si>
  <si>
    <t>TOTALS</t>
  </si>
  <si>
    <t>County</t>
  </si>
  <si>
    <t>ADAMS</t>
  </si>
  <si>
    <t>ARAPAHOE</t>
  </si>
  <si>
    <t>BACA</t>
  </si>
  <si>
    <t>BENT</t>
  </si>
  <si>
    <t>BOULDER</t>
  </si>
  <si>
    <t>CHAFFEE</t>
  </si>
  <si>
    <t>CHEYENNE</t>
  </si>
  <si>
    <t>CLEAR CREEK</t>
  </si>
  <si>
    <t>CONEJOS</t>
  </si>
  <si>
    <t>DENVER</t>
  </si>
  <si>
    <t>DOUGLAS</t>
  </si>
  <si>
    <t>EAGLE</t>
  </si>
  <si>
    <t>EL PASO</t>
  </si>
  <si>
    <t>GARFIELD</t>
  </si>
  <si>
    <t>GRAND</t>
  </si>
  <si>
    <t>JEFFERSON</t>
  </si>
  <si>
    <t>KIOWA</t>
  </si>
  <si>
    <t>KIT CARSON</t>
  </si>
  <si>
    <t>LAKE</t>
  </si>
  <si>
    <t>LA PLATA</t>
  </si>
  <si>
    <t>LARIMER</t>
  </si>
  <si>
    <t>LAS ANIMAS</t>
  </si>
  <si>
    <t>LOGAN</t>
  </si>
  <si>
    <t>MESA</t>
  </si>
  <si>
    <t>MOFFAT</t>
  </si>
  <si>
    <t>MORGAN</t>
  </si>
  <si>
    <t>OTERO</t>
  </si>
  <si>
    <t>PARK</t>
  </si>
  <si>
    <t>PITKIN</t>
  </si>
  <si>
    <t>RIO BLANCO</t>
  </si>
  <si>
    <t>ROUTT</t>
  </si>
  <si>
    <t>SAN MIGUEL</t>
  </si>
  <si>
    <t>SEDGWICK</t>
  </si>
  <si>
    <t>SUMMIT</t>
  </si>
  <si>
    <t>WASHINGTON</t>
  </si>
  <si>
    <t>WELD</t>
  </si>
  <si>
    <t>RIO GRANDE</t>
  </si>
  <si>
    <t xml:space="preserve">Total Program Formula Funding </t>
  </si>
  <si>
    <t>GILPIN</t>
  </si>
  <si>
    <t>MONTEZUMA</t>
  </si>
  <si>
    <t>OURAY</t>
  </si>
  <si>
    <t>SAGUACHE</t>
  </si>
  <si>
    <t>TELLER</t>
  </si>
  <si>
    <t>Cost of Living Increase Calculated in FY 2001-02</t>
  </si>
  <si>
    <t xml:space="preserve">calculated as the cost of living increase in FY 2001-02.  </t>
  </si>
  <si>
    <t>Override Percentage of Total Program Utilized</t>
  </si>
  <si>
    <t>Override as Percentage of Total Program</t>
  </si>
  <si>
    <t>FREMONT</t>
  </si>
  <si>
    <t>GUNNISON</t>
  </si>
  <si>
    <t>DOLORES RE-4A</t>
  </si>
  <si>
    <t>MONTROSE</t>
  </si>
  <si>
    <t>PHILLIPS</t>
  </si>
  <si>
    <t>MOFFAT 2</t>
  </si>
  <si>
    <t>YUMA</t>
  </si>
  <si>
    <t>YUMA 1</t>
  </si>
  <si>
    <t>WRAY RD-2</t>
  </si>
  <si>
    <t>LIBERTY J-4</t>
  </si>
  <si>
    <t>Voter Approved &amp; Hold Harmless Override</t>
  </si>
  <si>
    <t>fixed mill</t>
  </si>
  <si>
    <t>before override limit included hold harmless</t>
  </si>
  <si>
    <t>mill limit</t>
  </si>
  <si>
    <t>Kit Carson, East Grand, and Rangely - okay to exceed override limit, election held prior to hold harmless amounts being included in the limit per discussion with Deb Godshall, Leg. Council.</t>
  </si>
  <si>
    <t>District Number</t>
  </si>
  <si>
    <t>0010</t>
  </si>
  <si>
    <t>0020</t>
  </si>
  <si>
    <t>0030</t>
  </si>
  <si>
    <t>0040</t>
  </si>
  <si>
    <t>0060</t>
  </si>
  <si>
    <t>0070</t>
  </si>
  <si>
    <t>0120</t>
  </si>
  <si>
    <t>0123</t>
  </si>
  <si>
    <t>0130</t>
  </si>
  <si>
    <t>0140</t>
  </si>
  <si>
    <t>0170</t>
  </si>
  <si>
    <t>0180</t>
  </si>
  <si>
    <t>0270</t>
  </si>
  <si>
    <t>0240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</si>
  <si>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</si>
  <si>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</si>
  <si>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</si>
  <si>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</si>
  <si>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</si>
  <si>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</si>
  <si>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</si>
  <si>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</si>
  <si>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</si>
  <si>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0880</t>
  </si>
  <si>
    <t>0900</t>
  </si>
  <si>
    <t>0910</t>
  </si>
  <si>
    <t>0980</t>
  </si>
  <si>
    <t>0990</t>
  </si>
  <si>
    <t>1000</t>
  </si>
  <si>
    <t>1010</t>
  </si>
  <si>
    <t>1020</t>
  </si>
  <si>
    <t>1030</t>
  </si>
  <si>
    <t>1040</t>
  </si>
  <si>
    <t>1080</t>
  </si>
  <si>
    <t>1110</t>
  </si>
  <si>
    <t>1130</t>
  </si>
  <si>
    <t>1150</t>
  </si>
  <si>
    <t>1180</t>
  </si>
  <si>
    <t>1195</t>
  </si>
  <si>
    <t>1220</t>
  </si>
  <si>
    <t>1330</t>
  </si>
  <si>
    <t>1340</t>
  </si>
  <si>
    <t>1350</t>
  </si>
  <si>
    <t>1360</t>
  </si>
  <si>
    <t>1420</t>
  </si>
  <si>
    <t>1440</t>
  </si>
  <si>
    <t>1460</t>
  </si>
  <si>
    <t>1510</t>
  </si>
  <si>
    <t>1520</t>
  </si>
  <si>
    <t>1530</t>
  </si>
  <si>
    <t>1540</t>
  </si>
  <si>
    <t>1550</t>
  </si>
  <si>
    <t>1560</t>
  </si>
  <si>
    <t>1570</t>
  </si>
  <si>
    <t>1590</t>
  </si>
  <si>
    <t>1620</t>
  </si>
  <si>
    <t>1750</t>
  </si>
  <si>
    <t>1760</t>
  </si>
  <si>
    <t>1828</t>
  </si>
  <si>
    <t>1850</t>
  </si>
  <si>
    <t>1870</t>
  </si>
  <si>
    <t>1980</t>
  </si>
  <si>
    <t>2000</t>
  </si>
  <si>
    <t>2010</t>
  </si>
  <si>
    <t>2020</t>
  </si>
  <si>
    <t>2055</t>
  </si>
  <si>
    <t>2070</t>
  </si>
  <si>
    <t>2190</t>
  </si>
  <si>
    <t>2395</t>
  </si>
  <si>
    <t>2405</t>
  </si>
  <si>
    <t>2505</t>
  </si>
  <si>
    <t>2570</t>
  </si>
  <si>
    <t>2580</t>
  </si>
  <si>
    <t>2590</t>
  </si>
  <si>
    <t>2600</t>
  </si>
  <si>
    <t>2610</t>
  </si>
  <si>
    <t>2620</t>
  </si>
  <si>
    <t>2640</t>
  </si>
  <si>
    <t>2710</t>
  </si>
  <si>
    <t>2720</t>
  </si>
  <si>
    <t>2740</t>
  </si>
  <si>
    <t>2750</t>
  </si>
  <si>
    <t>2760</t>
  </si>
  <si>
    <t>2770</t>
  </si>
  <si>
    <t>2780</t>
  </si>
  <si>
    <t>2800</t>
  </si>
  <si>
    <t>2830</t>
  </si>
  <si>
    <t>2840</t>
  </si>
  <si>
    <t>2865</t>
  </si>
  <si>
    <t>3000</t>
  </si>
  <si>
    <t>3010</t>
  </si>
  <si>
    <t>3020</t>
  </si>
  <si>
    <t>3040</t>
  </si>
  <si>
    <t>3070</t>
  </si>
  <si>
    <t>3080</t>
  </si>
  <si>
    <t>3085</t>
  </si>
  <si>
    <t>3090</t>
  </si>
  <si>
    <t>3100</t>
  </si>
  <si>
    <t>3110</t>
  </si>
  <si>
    <t>3130</t>
  </si>
  <si>
    <t>3140</t>
  </si>
  <si>
    <t>3145</t>
  </si>
  <si>
    <t>3147</t>
  </si>
  <si>
    <t>3148</t>
  </si>
  <si>
    <t>3200</t>
  </si>
  <si>
    <t>3210</t>
  </si>
  <si>
    <t>3230</t>
  </si>
  <si>
    <t>cap on mill</t>
  </si>
  <si>
    <t>Mill not to exceed 7.4</t>
  </si>
  <si>
    <t>=155,854 + 5.61 mill cap</t>
  </si>
  <si>
    <t>Inflationary component</t>
  </si>
  <si>
    <t>mill cap</t>
  </si>
  <si>
    <t>Notes</t>
  </si>
  <si>
    <t>COSTILLA</t>
  </si>
  <si>
    <t>1480</t>
  </si>
  <si>
    <t>1990</t>
  </si>
  <si>
    <t>2730</t>
  </si>
  <si>
    <t>The Override Limitation was revised to include</t>
  </si>
  <si>
    <t>Fixed Mill</t>
  </si>
  <si>
    <t>max 50 mill total</t>
  </si>
  <si>
    <t>0740</t>
  </si>
  <si>
    <t>0230</t>
  </si>
  <si>
    <t>1500</t>
  </si>
  <si>
    <t>4.826 fixed</t>
  </si>
  <si>
    <t>0190</t>
  </si>
  <si>
    <t>0890</t>
  </si>
  <si>
    <t>DOLORES</t>
  </si>
  <si>
    <t>1160</t>
  </si>
  <si>
    <t>2820</t>
  </si>
  <si>
    <t>SAN JUAN</t>
  </si>
  <si>
    <t>25% of Total Program Funding (30% for small rural districts) or 200,000 plus the amount</t>
  </si>
  <si>
    <t xml:space="preserve">Percent with 25% or 30% plus Allowable COLA </t>
  </si>
  <si>
    <t>25% (30%) of Total Program/$200,000 Allowable Override</t>
  </si>
  <si>
    <t>HUERFANO</t>
  </si>
  <si>
    <t>1390</t>
  </si>
  <si>
    <t>1060</t>
  </si>
  <si>
    <t>PEYTON 23 JT</t>
  </si>
  <si>
    <t>1140</t>
  </si>
  <si>
    <t>CANON CITY RE-1</t>
  </si>
  <si>
    <t>HAXTUN RE-2J</t>
  </si>
  <si>
    <t>2630</t>
  </si>
  <si>
    <t>0050</t>
  </si>
  <si>
    <t>0100</t>
  </si>
  <si>
    <t>0110</t>
  </si>
  <si>
    <t>0220</t>
  </si>
  <si>
    <t>0250</t>
  </si>
  <si>
    <t>0260</t>
  </si>
  <si>
    <t>0290</t>
  </si>
  <si>
    <t>0560</t>
  </si>
  <si>
    <t>0580</t>
  </si>
  <si>
    <t>0640</t>
  </si>
  <si>
    <t>0770</t>
  </si>
  <si>
    <t>0860</t>
  </si>
  <si>
    <t>0870</t>
  </si>
  <si>
    <t>0920</t>
  </si>
  <si>
    <t>0930</t>
  </si>
  <si>
    <t>0940</t>
  </si>
  <si>
    <t>0950</t>
  </si>
  <si>
    <t>0960</t>
  </si>
  <si>
    <t>0970</t>
  </si>
  <si>
    <t>1050</t>
  </si>
  <si>
    <t>1070</t>
  </si>
  <si>
    <t>1120</t>
  </si>
  <si>
    <t>1380</t>
  </si>
  <si>
    <t>1400</t>
  </si>
  <si>
    <t>1410</t>
  </si>
  <si>
    <t>1430</t>
  </si>
  <si>
    <t>1450</t>
  </si>
  <si>
    <t>1490</t>
  </si>
  <si>
    <t>1580</t>
  </si>
  <si>
    <t>1600</t>
  </si>
  <si>
    <t>1780</t>
  </si>
  <si>
    <t>1790</t>
  </si>
  <si>
    <t>1810</t>
  </si>
  <si>
    <t>1860</t>
  </si>
  <si>
    <t>2035</t>
  </si>
  <si>
    <t>2180</t>
  </si>
  <si>
    <t>2515</t>
  </si>
  <si>
    <t>2520</t>
  </si>
  <si>
    <t>2530</t>
  </si>
  <si>
    <t>2535</t>
  </si>
  <si>
    <t>2540</t>
  </si>
  <si>
    <t>2560</t>
  </si>
  <si>
    <t>2650</t>
  </si>
  <si>
    <t>2660</t>
  </si>
  <si>
    <t>2670</t>
  </si>
  <si>
    <t>2680</t>
  </si>
  <si>
    <t>2690</t>
  </si>
  <si>
    <t>2700</t>
  </si>
  <si>
    <t>2790</t>
  </si>
  <si>
    <t>2810</t>
  </si>
  <si>
    <t>2862</t>
  </si>
  <si>
    <t>3030</t>
  </si>
  <si>
    <t>3050</t>
  </si>
  <si>
    <t>3060</t>
  </si>
  <si>
    <t>3120</t>
  </si>
  <si>
    <t>3146</t>
  </si>
  <si>
    <t>3220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</si>
  <si>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</si>
  <si>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</si>
  <si>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</si>
  <si>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</si>
  <si>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</si>
  <si>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</si>
  <si>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ALAMOSA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</si>
  <si>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</si>
  <si>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</si>
  <si>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</si>
  <si>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</si>
  <si>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</si>
  <si>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</si>
  <si>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</si>
  <si>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</si>
  <si>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</si>
  <si>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</si>
  <si>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</si>
  <si>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</si>
  <si>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</si>
  <si>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</si>
  <si>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</si>
  <si>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</si>
  <si>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</si>
  <si>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</si>
  <si>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</si>
  <si>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</si>
  <si>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</si>
  <si>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</si>
  <si>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</si>
  <si>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</si>
  <si>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</si>
  <si>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</si>
  <si>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</si>
  <si>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</si>
  <si>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</si>
  <si>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</si>
  <si>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</t>
  </si>
  <si>
    <t>CROWLEY COUNTY RE-1-J</t>
  </si>
  <si>
    <t>CUSTER</t>
  </si>
  <si>
    <t>CUSTER COUNTY SCHOOL DISTRICT C-1</t>
  </si>
  <si>
    <t>DELTA</t>
  </si>
  <si>
    <t>DELTA COUNTY 50(J)</t>
  </si>
  <si>
    <t>DENVER COUNTY 1</t>
  </si>
  <si>
    <t>DOLORES COUNTY RE NO.2</t>
  </si>
  <si>
    <t>DOUGLAS COUNTY RE 1</t>
  </si>
  <si>
    <t>EAGLE COUNTY RE 50</t>
  </si>
  <si>
    <t>ELBERT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</si>
  <si>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</si>
  <si>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</si>
  <si>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</si>
  <si>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</si>
  <si>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</si>
  <si>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</si>
  <si>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</si>
  <si>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</si>
  <si>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</si>
  <si>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</si>
  <si>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</si>
  <si>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</si>
  <si>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</si>
  <si>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</si>
  <si>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HANOVER 28</t>
  </si>
  <si>
    <t>LEWIS-PALMER 38</t>
  </si>
  <si>
    <t>FALCON 49</t>
  </si>
  <si>
    <t>EDISON 54 JT</t>
  </si>
  <si>
    <t>MIAMI/YODER 60 JT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</si>
  <si>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</si>
  <si>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</si>
  <si>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</si>
  <si>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</si>
  <si>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</si>
  <si>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</si>
  <si>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</si>
  <si>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</si>
  <si>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</si>
  <si>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</t>
  </si>
  <si>
    <t>HINSDALE COUNTY RE 1</t>
  </si>
  <si>
    <t>HUERFANO RE-1</t>
  </si>
  <si>
    <t>LA VETA RE-2</t>
  </si>
  <si>
    <t>JACKSON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</si>
  <si>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</si>
  <si>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</si>
  <si>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</si>
  <si>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</si>
  <si>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</si>
  <si>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</si>
  <si>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</si>
  <si>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</si>
  <si>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</si>
  <si>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</si>
  <si>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</si>
  <si>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</si>
  <si>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</si>
  <si>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</si>
  <si>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</si>
  <si>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</si>
  <si>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</si>
  <si>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</si>
  <si>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</si>
  <si>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</si>
  <si>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</si>
  <si>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</si>
  <si>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LINCOLN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</si>
  <si>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</si>
  <si>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</si>
  <si>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</si>
  <si>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</si>
  <si>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</si>
  <si>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</si>
  <si>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</si>
  <si>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</si>
  <si>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</si>
  <si>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</si>
  <si>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</si>
  <si>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</si>
  <si>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</si>
  <si>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</si>
  <si>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</si>
  <si>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</si>
  <si>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</si>
  <si>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</si>
  <si>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</si>
  <si>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</si>
  <si>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</si>
  <si>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</si>
  <si>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</si>
  <si>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</si>
  <si>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</si>
  <si>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</si>
  <si>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</si>
  <si>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</si>
  <si>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</si>
  <si>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</si>
  <si>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</si>
  <si>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ASPEN 1</t>
  </si>
  <si>
    <t>PROWERS</t>
  </si>
  <si>
    <t>GRANADA RE-1</t>
  </si>
  <si>
    <t>LAMAR RE-2</t>
  </si>
  <si>
    <t>HOLLY RE-3</t>
  </si>
  <si>
    <t>WILEY RE-13 JT</t>
  </si>
  <si>
    <t>PUEBLO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</si>
  <si>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</si>
  <si>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</si>
  <si>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</si>
  <si>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</si>
  <si>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</si>
  <si>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</si>
  <si>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</si>
  <si>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</si>
  <si>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</si>
  <si>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</si>
  <si>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</si>
  <si>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</si>
  <si>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</si>
  <si>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</si>
  <si>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</si>
  <si>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</si>
  <si>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</si>
  <si>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</si>
  <si>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</si>
  <si>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</si>
  <si>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</si>
  <si>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</si>
  <si>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</si>
  <si>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</si>
  <si>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</si>
  <si>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</si>
  <si>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</si>
  <si>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</si>
  <si>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</si>
  <si>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</si>
  <si>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</si>
  <si>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</si>
  <si>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</si>
  <si>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</si>
  <si>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</si>
  <si>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</si>
  <si>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</si>
  <si>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IDALIA RJ-3</t>
  </si>
  <si>
    <t>Total Maximum Allowable Override (Column E + F)</t>
  </si>
  <si>
    <t>Net Assessed Valuation 2018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</si>
</sst>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  <numFmt numFmtId="166" formatCode="#,##0.000"/>
    <numFmt numFmtId="167" formatCode="&quot;$&quot;#,##0"/>
    <numFmt numFmtId="168" formatCode="&quot;$&quot;#,##0.00"/>
    <numFmt numFmtId="169" formatCode="0_)"/>
    <numFmt numFmtId="170" formatCode="#,##0.0_);\(#,##0.0\)"/>
    <numFmt numFmtId="171" formatCode="0.0000"/>
    <numFmt numFmtId="172" formatCode="0.00000000"/>
    <numFmt numFmtId="173" formatCode="0.0000000"/>
    <numFmt numFmtId="174" formatCode="0.000000"/>
    <numFmt numFmtId="175" formatCode="0.00000"/>
    <numFmt numFmtId="176" formatCode="0.0"/>
    <numFmt numFmtId="177" formatCode="#,##0.0_);[Red]\(#,##0.0\)"/>
    <numFmt numFmtId="178" formatCode="#,##0.000_);[Red]\(#,##0.000\)"/>
    <numFmt numFmtId="179" formatCode="#,##0.0000_);[Red]\(#,##0.0000\)"/>
    <numFmt numFmtId="180" formatCode="#,##0.00000_);[Red]\(#,##0.00000\)"/>
    <numFmt numFmtId="181" formatCode="#,##0.000000_);[Red]\(#,##0.000000\)"/>
    <numFmt numFmtId="182" formatCode="#,##0.0000000_);[Red]\(#,##0.0000000\)"/>
    <numFmt numFmtId="183" formatCode="_(* #,##0.0_);_(* \(#,##0.0\);_(* &quot;-&quot;??_);_(@_)"/>
    <numFmt numFmtId="184" formatCode="_(* #,##0_);_(* \(#,##0\);_(* &quot;-&quot;??_);_(@_)"/>
    <numFmt numFmtId="185" formatCode="#,##0.00000000_);[Red]\(#,##0.00000000\)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0.00000000000000000"/>
    <numFmt numFmtId="195" formatCode="0.000."/>
    <numFmt numFmtId="196" formatCode="0.00000000_);[Red]\(0.00000000\)"/>
    <numFmt numFmtId="197" formatCode="#,##0.0000"/>
    <numFmt numFmtId="198" formatCode="&quot;$&quot;#,##0.000_);\(&quot;$&quot;#,##0.000\)"/>
    <numFmt numFmtId="199" formatCode="&quot;$&quot;#,##0.0_);\(&quot;$&quot;#,##0.0\)"/>
    <numFmt numFmtId="200" formatCode="#,##0.000_);\(#,##0.000\)"/>
    <numFmt numFmtId="201" formatCode="#,##0.000000"/>
    <numFmt numFmtId="202" formatCode="0.0%"/>
    <numFmt numFmtId="203" formatCode="0.000%"/>
    <numFmt numFmtId="204" formatCode="0.0000%"/>
    <numFmt numFmtId="205" formatCode="&quot;$&quot;#,##0.000000_);\(&quot;$&quot;#,##0.000000\)"/>
    <numFmt numFmtId="206" formatCode="#,##0.00000"/>
    <numFmt numFmtId="207" formatCode="#,##0.0000000"/>
    <numFmt numFmtId="208" formatCode="#,##0.00000000"/>
    <numFmt numFmtId="209" formatCode="#,##0.000000000"/>
    <numFmt numFmtId="210" formatCode="#,##0.0000000000"/>
    <numFmt numFmtId="211" formatCode="0.00_)"/>
    <numFmt numFmtId="212" formatCode="[$-409]dddd\,\ mmmm\ d\,\ yyyy"/>
    <numFmt numFmtId="213" formatCode="[$-409]h:mm:ss\ AM/PM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40" fontId="7" fillId="0" borderId="0">
      <alignment/>
      <protection/>
    </xf>
    <xf numFmtId="40" fontId="7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" fontId="0" fillId="0" borderId="0" xfId="0" applyNumberFormat="1" applyAlignment="1">
      <alignment/>
    </xf>
    <xf numFmtId="3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33" borderId="0" xfId="0" applyFill="1" applyAlignment="1">
      <alignment horizontal="left"/>
    </xf>
    <xf numFmtId="10" fontId="0" fillId="0" borderId="0" xfId="61" applyNumberFormat="1" applyFont="1" applyAlignment="1">
      <alignment/>
    </xf>
    <xf numFmtId="0" fontId="0" fillId="0" borderId="0" xfId="0" applyFill="1" applyAlignment="1">
      <alignment horizontal="center" wrapText="1"/>
    </xf>
    <xf numFmtId="4" fontId="0" fillId="0" borderId="0" xfId="0" applyNumberFormat="1" applyFill="1" applyAlignment="1">
      <alignment horizontal="center" wrapText="1"/>
    </xf>
    <xf numFmtId="10" fontId="0" fillId="0" borderId="0" xfId="0" applyNumberFormat="1" applyFill="1" applyAlignment="1">
      <alignment horizontal="center" wrapText="1"/>
    </xf>
    <xf numFmtId="39" fontId="0" fillId="0" borderId="0" xfId="0" applyNumberForma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3" fontId="0" fillId="0" borderId="0" xfId="0" applyNumberFormat="1" applyFont="1" applyFill="1" applyAlignment="1">
      <alignment horizontal="center" wrapText="1"/>
    </xf>
    <xf numFmtId="165" fontId="0" fillId="0" borderId="0" xfId="0" applyNumberFormat="1" applyFill="1" applyAlignment="1">
      <alignment horizontal="center" wrapText="1"/>
    </xf>
    <xf numFmtId="4" fontId="0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" xfId="57"/>
    <cellStyle name="Normal 5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1"/>
  <sheetViews>
    <sheetView tabSelected="1" zoomScalePageLayoutView="0" workbookViewId="0" topLeftCell="F58">
      <selection activeCell="N74" sqref="N74"/>
    </sheetView>
  </sheetViews>
  <sheetFormatPr defaultColWidth="9.140625" defaultRowHeight="12.75"/>
  <cols>
    <col min="2" max="2" width="14.28125" style="0" bestFit="1" customWidth="1"/>
    <col min="3" max="3" width="38.00390625" style="0" bestFit="1" customWidth="1"/>
    <col min="4" max="15" width="16.7109375" style="0" customWidth="1"/>
    <col min="16" max="16" width="16.7109375" style="5" customWidth="1"/>
  </cols>
  <sheetData>
    <row r="1" spans="1:17" ht="63.75">
      <c r="A1" s="13" t="s">
        <v>72</v>
      </c>
      <c r="B1" s="9" t="s">
        <v>9</v>
      </c>
      <c r="C1" s="9" t="s">
        <v>0</v>
      </c>
      <c r="D1" s="9" t="s">
        <v>47</v>
      </c>
      <c r="E1" s="10" t="s">
        <v>205</v>
      </c>
      <c r="F1" s="10" t="s">
        <v>53</v>
      </c>
      <c r="G1" s="16" t="s">
        <v>451</v>
      </c>
      <c r="H1" s="10" t="s">
        <v>67</v>
      </c>
      <c r="I1" s="11" t="s">
        <v>204</v>
      </c>
      <c r="J1" s="10" t="s">
        <v>55</v>
      </c>
      <c r="K1" s="12" t="s">
        <v>1</v>
      </c>
      <c r="L1" s="10" t="s">
        <v>2</v>
      </c>
      <c r="M1" s="12" t="s">
        <v>3</v>
      </c>
      <c r="N1" s="14" t="s">
        <v>452</v>
      </c>
      <c r="O1" s="15" t="s">
        <v>4</v>
      </c>
      <c r="P1" s="15" t="s">
        <v>56</v>
      </c>
      <c r="Q1" s="9" t="s">
        <v>185</v>
      </c>
    </row>
    <row r="3" spans="1:16" ht="12.75">
      <c r="A3" t="s">
        <v>73</v>
      </c>
      <c r="B3" t="s">
        <v>10</v>
      </c>
      <c r="C3" t="s">
        <v>271</v>
      </c>
      <c r="D3" s="1">
        <v>74636882.72</v>
      </c>
      <c r="E3" s="1">
        <f>IF((D3*0.25)&lt;200000,200000,(D3*0.25))</f>
        <v>18659220.68</v>
      </c>
      <c r="F3" s="1">
        <v>1023645.96</v>
      </c>
      <c r="G3" s="1">
        <f>E3+F3</f>
        <v>19682866.64</v>
      </c>
      <c r="H3" s="1">
        <v>7884293.51</v>
      </c>
      <c r="I3" s="6">
        <f aca="true" t="shared" si="0" ref="I3:I34">(E3+F3)/D3</f>
        <v>0.26371501491883315</v>
      </c>
      <c r="J3" s="8">
        <f aca="true" t="shared" si="1" ref="J3:J34">H3/D3</f>
        <v>0.10563535376441027</v>
      </c>
      <c r="K3" s="2">
        <f aca="true" t="shared" si="2" ref="K3:K34">H3-G3</f>
        <v>-11798573.13</v>
      </c>
      <c r="L3" s="1">
        <f>(N3*O3)/1000</f>
        <v>7736092.1151</v>
      </c>
      <c r="M3" s="1">
        <f aca="true" t="shared" si="3" ref="M3:M34">L3-H3</f>
        <v>-148201.39489999972</v>
      </c>
      <c r="N3" s="1">
        <v>667710350</v>
      </c>
      <c r="O3" s="3">
        <v>11.586</v>
      </c>
      <c r="P3" s="5">
        <f aca="true" t="shared" si="4" ref="P3:P34">L3/D3</f>
        <v>0.10364972160107386</v>
      </c>
    </row>
    <row r="4" spans="1:16" ht="12.75">
      <c r="A4" t="s">
        <v>74</v>
      </c>
      <c r="B4" t="s">
        <v>10</v>
      </c>
      <c r="C4" t="s">
        <v>272</v>
      </c>
      <c r="D4" s="1">
        <v>364338782.17</v>
      </c>
      <c r="E4" s="1">
        <f aca="true" t="shared" si="5" ref="E4:E67">IF((D4*0.25)&lt;200000,200000,(D4*0.25))</f>
        <v>91084695.5425</v>
      </c>
      <c r="F4" s="1">
        <v>5923407.699999988</v>
      </c>
      <c r="G4" s="1">
        <f aca="true" t="shared" si="6" ref="G4:G67">E4+F4</f>
        <v>97008103.24249999</v>
      </c>
      <c r="H4" s="1">
        <v>62398783.33</v>
      </c>
      <c r="I4" s="6">
        <f t="shared" si="0"/>
        <v>0.2662579664583611</v>
      </c>
      <c r="J4" s="8">
        <f t="shared" si="1"/>
        <v>0.17126582835445942</v>
      </c>
      <c r="K4" s="2">
        <f t="shared" si="2"/>
        <v>-34609319.912499994</v>
      </c>
      <c r="L4" s="1">
        <f aca="true" t="shared" si="7" ref="L4:L67">(N4*O4)/1000</f>
        <v>61326440.46026</v>
      </c>
      <c r="M4" s="1">
        <f t="shared" si="3"/>
        <v>-1072342.8697400019</v>
      </c>
      <c r="N4" s="1">
        <v>2486375044</v>
      </c>
      <c r="O4" s="3">
        <v>24.665</v>
      </c>
      <c r="P4" s="5">
        <f t="shared" si="4"/>
        <v>0.16832257080895976</v>
      </c>
    </row>
    <row r="5" spans="1:16" ht="12.75">
      <c r="A5" t="s">
        <v>75</v>
      </c>
      <c r="B5" t="s">
        <v>10</v>
      </c>
      <c r="C5" t="s">
        <v>273</v>
      </c>
      <c r="D5" s="1">
        <v>72698665.68</v>
      </c>
      <c r="E5" s="1">
        <f t="shared" si="5"/>
        <v>18174666.42</v>
      </c>
      <c r="F5" s="1">
        <v>1501809.63</v>
      </c>
      <c r="G5" s="1">
        <f t="shared" si="6"/>
        <v>19676476.05</v>
      </c>
      <c r="H5" s="1">
        <v>4890361.25</v>
      </c>
      <c r="I5" s="6">
        <f t="shared" si="0"/>
        <v>0.2706580081759762</v>
      </c>
      <c r="J5" s="8">
        <f t="shared" si="1"/>
        <v>0.06726892721148496</v>
      </c>
      <c r="K5" s="2">
        <f t="shared" si="2"/>
        <v>-14786114.8</v>
      </c>
      <c r="L5" s="1">
        <f t="shared" si="7"/>
        <v>4837514.80014</v>
      </c>
      <c r="M5" s="1">
        <f t="shared" si="3"/>
        <v>-52846.44986000005</v>
      </c>
      <c r="N5" s="1">
        <v>725699790</v>
      </c>
      <c r="O5" s="3">
        <v>6.666</v>
      </c>
      <c r="P5" s="5">
        <f t="shared" si="4"/>
        <v>0.0665420025923645</v>
      </c>
    </row>
    <row r="6" spans="1:16" ht="12.75">
      <c r="A6" t="s">
        <v>76</v>
      </c>
      <c r="B6" t="s">
        <v>10</v>
      </c>
      <c r="C6" t="s">
        <v>274</v>
      </c>
      <c r="D6" s="1">
        <v>159534322.72</v>
      </c>
      <c r="E6" s="1">
        <f t="shared" si="5"/>
        <v>39883580.68</v>
      </c>
      <c r="F6" s="1">
        <v>1480552.63</v>
      </c>
      <c r="G6" s="1">
        <f t="shared" si="6"/>
        <v>41364133.31</v>
      </c>
      <c r="H6" s="1">
        <v>750178.81</v>
      </c>
      <c r="I6" s="6">
        <f t="shared" si="0"/>
        <v>0.25928046457186854</v>
      </c>
      <c r="J6" s="8">
        <f t="shared" si="1"/>
        <v>0.004702303537005294</v>
      </c>
      <c r="K6" s="2">
        <f t="shared" si="2"/>
        <v>-40613954.5</v>
      </c>
      <c r="L6" s="1">
        <f t="shared" si="7"/>
        <v>682511.2898870001</v>
      </c>
      <c r="M6" s="1">
        <f t="shared" si="3"/>
        <v>-67667.52011299995</v>
      </c>
      <c r="N6" s="1">
        <v>1174718227</v>
      </c>
      <c r="O6" s="3">
        <v>0.5810000000000001</v>
      </c>
      <c r="P6" s="5">
        <f t="shared" si="4"/>
        <v>0.004278147036013568</v>
      </c>
    </row>
    <row r="7" spans="1:16" ht="12.75">
      <c r="A7" t="s">
        <v>214</v>
      </c>
      <c r="B7" t="s">
        <v>10</v>
      </c>
      <c r="C7" t="s">
        <v>275</v>
      </c>
      <c r="D7" s="1">
        <v>9519297.08</v>
      </c>
      <c r="E7" s="1">
        <f t="shared" si="5"/>
        <v>2379824.27</v>
      </c>
      <c r="F7" s="1">
        <v>313409.98</v>
      </c>
      <c r="G7" s="1">
        <f t="shared" si="6"/>
        <v>2693234.25</v>
      </c>
      <c r="H7" s="1">
        <v>0</v>
      </c>
      <c r="I7" s="6">
        <f t="shared" si="0"/>
        <v>0.2829236473414064</v>
      </c>
      <c r="J7" s="8">
        <f t="shared" si="1"/>
        <v>0</v>
      </c>
      <c r="K7" s="2">
        <f t="shared" si="2"/>
        <v>-2693234.25</v>
      </c>
      <c r="L7" s="1">
        <f t="shared" si="7"/>
        <v>0</v>
      </c>
      <c r="M7" s="1">
        <f t="shared" si="3"/>
        <v>0</v>
      </c>
      <c r="N7" s="1">
        <v>151936044</v>
      </c>
      <c r="O7" s="3">
        <v>0</v>
      </c>
      <c r="P7" s="5">
        <f t="shared" si="4"/>
        <v>0</v>
      </c>
    </row>
    <row r="8" spans="1:16" ht="12.75">
      <c r="A8" t="s">
        <v>77</v>
      </c>
      <c r="B8" t="s">
        <v>10</v>
      </c>
      <c r="C8" t="s">
        <v>276</v>
      </c>
      <c r="D8" s="1">
        <v>8978681.94</v>
      </c>
      <c r="E8" s="1">
        <f>IF((D8*0.3)&lt;200000,200000,(D8*0.3))</f>
        <v>2693604.582</v>
      </c>
      <c r="F8" s="1">
        <v>197482.31</v>
      </c>
      <c r="G8" s="1">
        <f t="shared" si="6"/>
        <v>2891086.892</v>
      </c>
      <c r="H8" s="1">
        <v>299972.48</v>
      </c>
      <c r="I8" s="6">
        <f t="shared" si="0"/>
        <v>0.321994576856567</v>
      </c>
      <c r="J8" s="8">
        <f t="shared" si="1"/>
        <v>0.033409411537747374</v>
      </c>
      <c r="K8" s="2">
        <f t="shared" si="2"/>
        <v>-2591114.412</v>
      </c>
      <c r="L8" s="1">
        <f t="shared" si="7"/>
        <v>307226.66553</v>
      </c>
      <c r="M8" s="1">
        <f t="shared" si="3"/>
        <v>7254.185530000017</v>
      </c>
      <c r="N8" s="1">
        <v>98945786</v>
      </c>
      <c r="O8" s="3">
        <v>3.105</v>
      </c>
      <c r="P8" s="5">
        <f t="shared" si="4"/>
        <v>0.034217345884734615</v>
      </c>
    </row>
    <row r="9" spans="1:16" ht="12.75">
      <c r="A9" t="s">
        <v>78</v>
      </c>
      <c r="B9" t="s">
        <v>10</v>
      </c>
      <c r="C9" t="s">
        <v>5</v>
      </c>
      <c r="D9" s="1">
        <v>94798397.44</v>
      </c>
      <c r="E9" s="1">
        <f t="shared" si="5"/>
        <v>23699599.36</v>
      </c>
      <c r="F9" s="1">
        <v>3049421.53</v>
      </c>
      <c r="G9" s="1">
        <f t="shared" si="6"/>
        <v>26749020.89</v>
      </c>
      <c r="H9" s="1">
        <v>18154285.27</v>
      </c>
      <c r="I9" s="6">
        <f t="shared" si="0"/>
        <v>0.28216743755536633</v>
      </c>
      <c r="J9" s="8">
        <f t="shared" si="1"/>
        <v>0.19150413678132322</v>
      </c>
      <c r="K9" s="2">
        <f t="shared" si="2"/>
        <v>-8594735.620000001</v>
      </c>
      <c r="L9" s="1">
        <f t="shared" si="7"/>
        <v>18473177.058110002</v>
      </c>
      <c r="M9" s="1">
        <f t="shared" si="3"/>
        <v>318891.7881100029</v>
      </c>
      <c r="N9" s="1">
        <v>689735170</v>
      </c>
      <c r="O9" s="3">
        <v>26.783</v>
      </c>
      <c r="P9" s="5">
        <f t="shared" si="4"/>
        <v>0.19486803107407047</v>
      </c>
    </row>
    <row r="10" spans="1:16" ht="12.75">
      <c r="A10" t="s">
        <v>215</v>
      </c>
      <c r="B10" t="s">
        <v>277</v>
      </c>
      <c r="C10" t="s">
        <v>278</v>
      </c>
      <c r="D10" s="1">
        <v>20024028.56</v>
      </c>
      <c r="E10" s="1">
        <f t="shared" si="5"/>
        <v>5006007.14</v>
      </c>
      <c r="F10" s="1">
        <v>0</v>
      </c>
      <c r="G10" s="1">
        <f t="shared" si="6"/>
        <v>5006007.14</v>
      </c>
      <c r="H10" s="1">
        <v>0</v>
      </c>
      <c r="I10" s="6">
        <f t="shared" si="0"/>
        <v>0.25</v>
      </c>
      <c r="J10" s="8">
        <f t="shared" si="1"/>
        <v>0</v>
      </c>
      <c r="K10" s="2">
        <f t="shared" si="2"/>
        <v>-5006007.14</v>
      </c>
      <c r="L10" s="1">
        <f t="shared" si="7"/>
        <v>0</v>
      </c>
      <c r="M10" s="1">
        <f t="shared" si="3"/>
        <v>0</v>
      </c>
      <c r="N10" s="1">
        <v>131490871</v>
      </c>
      <c r="O10" s="3">
        <v>0</v>
      </c>
      <c r="P10" s="5">
        <f t="shared" si="4"/>
        <v>0</v>
      </c>
    </row>
    <row r="11" spans="1:16" ht="12.75">
      <c r="A11" t="s">
        <v>216</v>
      </c>
      <c r="B11" t="s">
        <v>277</v>
      </c>
      <c r="C11" t="s">
        <v>279</v>
      </c>
      <c r="D11" s="1">
        <v>3481266.46</v>
      </c>
      <c r="E11" s="1">
        <f>IF((D11*0.3)&lt;200000,200000,(D11*0.3))</f>
        <v>1044379.938</v>
      </c>
      <c r="F11" s="1">
        <v>0</v>
      </c>
      <c r="G11" s="1">
        <f t="shared" si="6"/>
        <v>1044379.938</v>
      </c>
      <c r="H11" s="1">
        <v>0</v>
      </c>
      <c r="I11" s="6">
        <f t="shared" si="0"/>
        <v>0.3</v>
      </c>
      <c r="J11" s="8">
        <f t="shared" si="1"/>
        <v>0</v>
      </c>
      <c r="K11" s="2">
        <f t="shared" si="2"/>
        <v>-1044379.938</v>
      </c>
      <c r="L11" s="1">
        <f t="shared" si="7"/>
        <v>0</v>
      </c>
      <c r="M11" s="1">
        <f t="shared" si="3"/>
        <v>0</v>
      </c>
      <c r="N11" s="1">
        <v>40191450</v>
      </c>
      <c r="O11" s="3">
        <v>0</v>
      </c>
      <c r="P11" s="5">
        <f t="shared" si="4"/>
        <v>0</v>
      </c>
    </row>
    <row r="12" spans="1:16" ht="12.75">
      <c r="A12" t="s">
        <v>79</v>
      </c>
      <c r="B12" t="s">
        <v>11</v>
      </c>
      <c r="C12" t="s">
        <v>280</v>
      </c>
      <c r="D12" s="1">
        <v>23855635.950000003</v>
      </c>
      <c r="E12" s="1">
        <f t="shared" si="5"/>
        <v>5963908.987500001</v>
      </c>
      <c r="F12" s="1">
        <v>767975.6099999994</v>
      </c>
      <c r="G12" s="1">
        <f t="shared" si="6"/>
        <v>6731884.5975</v>
      </c>
      <c r="H12" s="1">
        <v>6154266.69</v>
      </c>
      <c r="I12" s="6">
        <f t="shared" si="0"/>
        <v>0.28219262783895727</v>
      </c>
      <c r="J12" s="8">
        <f t="shared" si="1"/>
        <v>0.257979569393957</v>
      </c>
      <c r="K12" s="2">
        <f t="shared" si="2"/>
        <v>-577617.9074999997</v>
      </c>
      <c r="L12" s="1">
        <f t="shared" si="7"/>
        <v>6155180.620464001</v>
      </c>
      <c r="M12" s="1">
        <f t="shared" si="3"/>
        <v>913.9304640004411</v>
      </c>
      <c r="N12" s="1">
        <v>550355921</v>
      </c>
      <c r="O12" s="3">
        <v>11.184000000000001</v>
      </c>
      <c r="P12" s="5">
        <f t="shared" si="4"/>
        <v>0.25801788027637973</v>
      </c>
    </row>
    <row r="13" spans="1:16" ht="12.75">
      <c r="A13" t="s">
        <v>80</v>
      </c>
      <c r="B13" t="s">
        <v>11</v>
      </c>
      <c r="C13" t="s">
        <v>281</v>
      </c>
      <c r="D13" s="1">
        <v>13935838.68</v>
      </c>
      <c r="E13" s="1">
        <f t="shared" si="5"/>
        <v>3483959.67</v>
      </c>
      <c r="F13" s="1">
        <v>339255.2899999991</v>
      </c>
      <c r="G13" s="1">
        <f t="shared" si="6"/>
        <v>3823214.959999999</v>
      </c>
      <c r="H13" s="1">
        <v>4006199.18</v>
      </c>
      <c r="I13" s="6">
        <f t="shared" si="0"/>
        <v>0.27434408848940545</v>
      </c>
      <c r="J13" s="8">
        <f t="shared" si="1"/>
        <v>0.28747456625983275</v>
      </c>
      <c r="K13" s="2">
        <f t="shared" si="2"/>
        <v>182984.22000000114</v>
      </c>
      <c r="L13" s="1">
        <f t="shared" si="7"/>
        <v>4023645.1088</v>
      </c>
      <c r="M13" s="1">
        <f t="shared" si="3"/>
        <v>17445.928799999878</v>
      </c>
      <c r="N13" s="1">
        <v>201434048</v>
      </c>
      <c r="O13" s="3">
        <v>19.975</v>
      </c>
      <c r="P13" s="5">
        <f t="shared" si="4"/>
        <v>0.2887264413138284</v>
      </c>
    </row>
    <row r="14" spans="1:16" ht="12.75">
      <c r="A14" t="s">
        <v>81</v>
      </c>
      <c r="B14" t="s">
        <v>11</v>
      </c>
      <c r="C14" t="s">
        <v>282</v>
      </c>
      <c r="D14" s="1">
        <v>468612594.66</v>
      </c>
      <c r="E14" s="1">
        <f t="shared" si="5"/>
        <v>117153148.665</v>
      </c>
      <c r="F14" s="1">
        <v>1003951.56</v>
      </c>
      <c r="G14" s="1">
        <f t="shared" si="6"/>
        <v>118157100.22500001</v>
      </c>
      <c r="H14" s="1">
        <v>118104325.81</v>
      </c>
      <c r="I14" s="6">
        <f t="shared" si="0"/>
        <v>0.2521423913301528</v>
      </c>
      <c r="J14" s="8">
        <f t="shared" si="1"/>
        <v>0.2520297728994888</v>
      </c>
      <c r="K14" s="2">
        <f t="shared" si="2"/>
        <v>-52774.41500000656</v>
      </c>
      <c r="L14" s="1">
        <f t="shared" si="7"/>
        <v>116601761.871324</v>
      </c>
      <c r="M14" s="1">
        <f t="shared" si="3"/>
        <v>-1502563.9386759996</v>
      </c>
      <c r="N14" s="1">
        <v>6067320318</v>
      </c>
      <c r="O14" s="3">
        <v>19.218</v>
      </c>
      <c r="P14" s="5">
        <f t="shared" si="4"/>
        <v>0.248823363264327</v>
      </c>
    </row>
    <row r="15" spans="1:16" ht="12.75">
      <c r="A15" t="s">
        <v>82</v>
      </c>
      <c r="B15" t="s">
        <v>11</v>
      </c>
      <c r="C15" t="s">
        <v>283</v>
      </c>
      <c r="D15" s="1">
        <v>125450156.66</v>
      </c>
      <c r="E15" s="1">
        <f t="shared" si="5"/>
        <v>31362539.165</v>
      </c>
      <c r="F15" s="1">
        <v>3157850.699999988</v>
      </c>
      <c r="G15" s="1">
        <f t="shared" si="6"/>
        <v>34520389.86499999</v>
      </c>
      <c r="H15" s="1">
        <v>28813025.41</v>
      </c>
      <c r="I15" s="6">
        <f t="shared" si="0"/>
        <v>0.275172154296774</v>
      </c>
      <c r="J15" s="8">
        <f t="shared" si="1"/>
        <v>0.22967707794969286</v>
      </c>
      <c r="K15" s="2">
        <f t="shared" si="2"/>
        <v>-5707364.454999987</v>
      </c>
      <c r="L15" s="1">
        <f t="shared" si="7"/>
        <v>28372200.993391998</v>
      </c>
      <c r="M15" s="1">
        <f t="shared" si="3"/>
        <v>-440824.41660800204</v>
      </c>
      <c r="N15" s="1">
        <v>1697511128</v>
      </c>
      <c r="O15" s="3">
        <v>16.714</v>
      </c>
      <c r="P15" s="5">
        <f t="shared" si="4"/>
        <v>0.22616313720745257</v>
      </c>
    </row>
    <row r="16" spans="1:16" ht="12.75">
      <c r="A16" t="s">
        <v>83</v>
      </c>
      <c r="B16" t="s">
        <v>11</v>
      </c>
      <c r="C16" t="s">
        <v>284</v>
      </c>
      <c r="D16" s="1">
        <v>2838193.37</v>
      </c>
      <c r="E16" s="1">
        <f>IF((D16*0.3)&lt;200000,200000,(D16*0.3))</f>
        <v>851458.011</v>
      </c>
      <c r="F16" s="1">
        <v>0</v>
      </c>
      <c r="G16" s="1">
        <f t="shared" si="6"/>
        <v>851458.011</v>
      </c>
      <c r="H16" s="1">
        <v>6506.53</v>
      </c>
      <c r="I16" s="6">
        <f t="shared" si="0"/>
        <v>0.3</v>
      </c>
      <c r="J16" s="8">
        <f t="shared" si="1"/>
        <v>0.0022924900286128143</v>
      </c>
      <c r="K16" s="2">
        <f t="shared" si="2"/>
        <v>-844951.481</v>
      </c>
      <c r="L16" s="1">
        <f t="shared" si="7"/>
        <v>6312.186369</v>
      </c>
      <c r="M16" s="1">
        <f t="shared" si="3"/>
        <v>-194.34363099999973</v>
      </c>
      <c r="N16" s="1">
        <v>35263611</v>
      </c>
      <c r="O16" s="3">
        <v>0.179</v>
      </c>
      <c r="P16" s="5">
        <f t="shared" si="4"/>
        <v>0.0022240156134957076</v>
      </c>
    </row>
    <row r="17" spans="1:17" ht="12.75">
      <c r="A17" t="s">
        <v>84</v>
      </c>
      <c r="B17" t="s">
        <v>11</v>
      </c>
      <c r="C17" t="s">
        <v>285</v>
      </c>
      <c r="D17" s="1">
        <v>367863476.31</v>
      </c>
      <c r="E17" s="1">
        <f t="shared" si="5"/>
        <v>91965869.0775</v>
      </c>
      <c r="F17" s="1">
        <v>2551562.32</v>
      </c>
      <c r="G17" s="1">
        <f t="shared" si="6"/>
        <v>94517431.3975</v>
      </c>
      <c r="H17" s="1">
        <v>85636713.74</v>
      </c>
      <c r="I17" s="6">
        <f t="shared" si="0"/>
        <v>0.25693616649740403</v>
      </c>
      <c r="J17" s="8">
        <f t="shared" si="1"/>
        <v>0.2327948254037419</v>
      </c>
      <c r="K17" s="2">
        <f t="shared" si="2"/>
        <v>-8880717.657499999</v>
      </c>
      <c r="L17" s="1">
        <f t="shared" si="7"/>
        <v>82955381.44242401</v>
      </c>
      <c r="M17" s="1">
        <f t="shared" si="3"/>
        <v>-2681332.2975759804</v>
      </c>
      <c r="N17" s="1">
        <v>2558061656</v>
      </c>
      <c r="O17" s="3">
        <v>32.429</v>
      </c>
      <c r="P17" s="5">
        <f t="shared" si="4"/>
        <v>0.22550589222540046</v>
      </c>
      <c r="Q17" t="s">
        <v>68</v>
      </c>
    </row>
    <row r="18" spans="1:16" ht="12.75">
      <c r="A18" t="s">
        <v>197</v>
      </c>
      <c r="B18" t="s">
        <v>11</v>
      </c>
      <c r="C18" t="s">
        <v>286</v>
      </c>
      <c r="D18" s="1">
        <v>23521857</v>
      </c>
      <c r="E18" s="1">
        <f t="shared" si="5"/>
        <v>5880464.25</v>
      </c>
      <c r="F18" s="1">
        <v>93067.8999999999</v>
      </c>
      <c r="G18" s="1">
        <f t="shared" si="6"/>
        <v>5973532.15</v>
      </c>
      <c r="H18" s="1">
        <v>150037.95</v>
      </c>
      <c r="I18" s="6">
        <f t="shared" si="0"/>
        <v>0.25395665614326285</v>
      </c>
      <c r="J18" s="8">
        <f t="shared" si="1"/>
        <v>0.006378660919501382</v>
      </c>
      <c r="K18" s="2">
        <f t="shared" si="2"/>
        <v>-5823494.2</v>
      </c>
      <c r="L18" s="1">
        <f t="shared" si="7"/>
        <v>151989.409713</v>
      </c>
      <c r="M18" s="1">
        <f t="shared" si="3"/>
        <v>1951.4597129999893</v>
      </c>
      <c r="N18" s="1">
        <v>65540927</v>
      </c>
      <c r="O18" s="3">
        <v>2.319</v>
      </c>
      <c r="P18" s="5">
        <f t="shared" si="4"/>
        <v>0.006461624595073425</v>
      </c>
    </row>
    <row r="19" spans="1:16" ht="12.75">
      <c r="A19" t="s">
        <v>217</v>
      </c>
      <c r="B19" t="s">
        <v>287</v>
      </c>
      <c r="C19" t="s">
        <v>288</v>
      </c>
      <c r="D19" s="1">
        <v>14820099.37</v>
      </c>
      <c r="E19" s="1">
        <f t="shared" si="5"/>
        <v>3705024.8425</v>
      </c>
      <c r="F19" s="1">
        <v>147716.44999999925</v>
      </c>
      <c r="G19" s="1">
        <f t="shared" si="6"/>
        <v>3852741.292499999</v>
      </c>
      <c r="H19" s="1">
        <v>0</v>
      </c>
      <c r="I19" s="6">
        <f t="shared" si="0"/>
        <v>0.2599673049628141</v>
      </c>
      <c r="J19" s="8">
        <f t="shared" si="1"/>
        <v>0</v>
      </c>
      <c r="K19" s="2">
        <f t="shared" si="2"/>
        <v>-3852741.292499999</v>
      </c>
      <c r="L19" s="1">
        <f t="shared" si="7"/>
        <v>1692203.1953099999</v>
      </c>
      <c r="M19" s="1">
        <f t="shared" si="3"/>
        <v>1692203.1953099999</v>
      </c>
      <c r="N19" s="1">
        <v>284786805</v>
      </c>
      <c r="O19" s="3">
        <v>5.942</v>
      </c>
      <c r="P19" s="5">
        <f t="shared" si="4"/>
        <v>0.11418298575888698</v>
      </c>
    </row>
    <row r="20" spans="1:17" ht="12.75">
      <c r="A20" t="s">
        <v>194</v>
      </c>
      <c r="B20" t="s">
        <v>12</v>
      </c>
      <c r="C20" t="s">
        <v>289</v>
      </c>
      <c r="D20" s="1">
        <v>2311127.27</v>
      </c>
      <c r="E20" s="1">
        <f>IF((D20*0.3)&lt;200000,200000,(D20*0.3))</f>
        <v>693338.181</v>
      </c>
      <c r="F20" s="1">
        <v>0</v>
      </c>
      <c r="G20" s="1">
        <f t="shared" si="6"/>
        <v>693338.181</v>
      </c>
      <c r="H20" s="1">
        <v>218329.39</v>
      </c>
      <c r="I20" s="6">
        <f t="shared" si="0"/>
        <v>0.3</v>
      </c>
      <c r="J20" s="8">
        <f t="shared" si="1"/>
        <v>0.0944687870867449</v>
      </c>
      <c r="K20" s="2">
        <f t="shared" si="2"/>
        <v>-475008.79099999997</v>
      </c>
      <c r="L20" s="1">
        <f t="shared" si="7"/>
        <v>221765.416</v>
      </c>
      <c r="M20" s="1">
        <f t="shared" si="3"/>
        <v>3436.0259999999835</v>
      </c>
      <c r="N20" s="1">
        <v>27720677</v>
      </c>
      <c r="O20" s="3">
        <v>8</v>
      </c>
      <c r="P20" s="5">
        <f t="shared" si="4"/>
        <v>0.09595551871100547</v>
      </c>
      <c r="Q20" t="s">
        <v>68</v>
      </c>
    </row>
    <row r="21" spans="1:16" ht="12.75">
      <c r="A21" t="s">
        <v>86</v>
      </c>
      <c r="B21" t="s">
        <v>12</v>
      </c>
      <c r="C21" t="s">
        <v>290</v>
      </c>
      <c r="D21" s="1">
        <v>938558.98</v>
      </c>
      <c r="E21" s="1">
        <f>IF((D21*0.3)&lt;200000,200000,(D21*0.3))</f>
        <v>281567.69399999996</v>
      </c>
      <c r="F21" s="1">
        <v>0</v>
      </c>
      <c r="G21" s="1">
        <f t="shared" si="6"/>
        <v>281567.69399999996</v>
      </c>
      <c r="H21" s="1">
        <v>99992.44</v>
      </c>
      <c r="I21" s="6">
        <f t="shared" si="0"/>
        <v>0.3</v>
      </c>
      <c r="J21" s="8">
        <f t="shared" si="1"/>
        <v>0.10653825932175302</v>
      </c>
      <c r="K21" s="2">
        <f t="shared" si="2"/>
        <v>-181575.25399999996</v>
      </c>
      <c r="L21" s="1">
        <f t="shared" si="7"/>
        <v>97972.80635</v>
      </c>
      <c r="M21" s="1">
        <f t="shared" si="3"/>
        <v>-2019.6336500000034</v>
      </c>
      <c r="N21" s="1">
        <v>16848290</v>
      </c>
      <c r="O21" s="3">
        <v>5.8149999999999995</v>
      </c>
      <c r="P21" s="5">
        <f t="shared" si="4"/>
        <v>0.10438641410686839</v>
      </c>
    </row>
    <row r="22" spans="1:16" ht="12.75">
      <c r="A22" t="s">
        <v>218</v>
      </c>
      <c r="B22" t="s">
        <v>12</v>
      </c>
      <c r="C22" t="s">
        <v>291</v>
      </c>
      <c r="D22" s="1">
        <v>3369674.6300000004</v>
      </c>
      <c r="E22" s="1">
        <f>IF((D22*0.3)&lt;200000,200000,(D22*0.3))</f>
        <v>1010902.3890000001</v>
      </c>
      <c r="F22" s="1">
        <v>0</v>
      </c>
      <c r="G22" s="1">
        <f t="shared" si="6"/>
        <v>1010902.3890000001</v>
      </c>
      <c r="H22" s="1">
        <v>0</v>
      </c>
      <c r="I22" s="6">
        <f t="shared" si="0"/>
        <v>0.3</v>
      </c>
      <c r="J22" s="8">
        <f t="shared" si="1"/>
        <v>0</v>
      </c>
      <c r="K22" s="2">
        <f t="shared" si="2"/>
        <v>-1010902.3890000001</v>
      </c>
      <c r="L22" s="1">
        <f t="shared" si="7"/>
        <v>0</v>
      </c>
      <c r="M22" s="1">
        <f t="shared" si="3"/>
        <v>0</v>
      </c>
      <c r="N22" s="1">
        <v>27612332</v>
      </c>
      <c r="O22" s="3">
        <v>0</v>
      </c>
      <c r="P22" s="5">
        <f t="shared" si="4"/>
        <v>0</v>
      </c>
    </row>
    <row r="23" spans="1:16" ht="12.75">
      <c r="A23" t="s">
        <v>219</v>
      </c>
      <c r="B23" t="s">
        <v>12</v>
      </c>
      <c r="C23" t="s">
        <v>292</v>
      </c>
      <c r="D23" s="1">
        <v>910860.01</v>
      </c>
      <c r="E23" s="1">
        <f>IF((D23*0.3)&lt;200000,200000,(D23*0.3))</f>
        <v>273258.00299999997</v>
      </c>
      <c r="F23" s="1">
        <v>0</v>
      </c>
      <c r="G23" s="1">
        <f t="shared" si="6"/>
        <v>273258.00299999997</v>
      </c>
      <c r="H23" s="1">
        <v>0</v>
      </c>
      <c r="I23" s="6">
        <f t="shared" si="0"/>
        <v>0.3</v>
      </c>
      <c r="J23" s="8">
        <f t="shared" si="1"/>
        <v>0</v>
      </c>
      <c r="K23" s="2">
        <f t="shared" si="2"/>
        <v>-273258.00299999997</v>
      </c>
      <c r="L23" s="1">
        <f t="shared" si="7"/>
        <v>0</v>
      </c>
      <c r="M23" s="1">
        <f t="shared" si="3"/>
        <v>0</v>
      </c>
      <c r="N23" s="1">
        <v>6730996</v>
      </c>
      <c r="O23" s="3">
        <v>0</v>
      </c>
      <c r="P23" s="5">
        <f t="shared" si="4"/>
        <v>0</v>
      </c>
    </row>
    <row r="24" spans="1:16" ht="12.75">
      <c r="A24" t="s">
        <v>85</v>
      </c>
      <c r="B24" t="s">
        <v>12</v>
      </c>
      <c r="C24" t="s">
        <v>293</v>
      </c>
      <c r="D24" s="1">
        <v>886299.82</v>
      </c>
      <c r="E24" s="1">
        <f>IF((D24*0.3)&lt;200000,200000,(D24*0.3))</f>
        <v>265889.946</v>
      </c>
      <c r="F24" s="1">
        <v>0</v>
      </c>
      <c r="G24" s="1">
        <f t="shared" si="6"/>
        <v>265889.946</v>
      </c>
      <c r="H24" s="1">
        <v>159285.12</v>
      </c>
      <c r="I24" s="6">
        <f t="shared" si="0"/>
        <v>0.3</v>
      </c>
      <c r="J24" s="8">
        <f t="shared" si="1"/>
        <v>0.17971922864657697</v>
      </c>
      <c r="K24" s="2">
        <f t="shared" si="2"/>
        <v>-106604.826</v>
      </c>
      <c r="L24" s="1">
        <f t="shared" si="7"/>
        <v>158330.91529900001</v>
      </c>
      <c r="M24" s="1">
        <f t="shared" si="3"/>
        <v>-954.2047009999806</v>
      </c>
      <c r="N24" s="1">
        <v>13778689</v>
      </c>
      <c r="O24" s="3">
        <v>11.491000000000001</v>
      </c>
      <c r="P24" s="5">
        <f t="shared" si="4"/>
        <v>0.1786426124953969</v>
      </c>
    </row>
    <row r="25" spans="1:16" ht="12.75">
      <c r="A25" t="s">
        <v>220</v>
      </c>
      <c r="B25" t="s">
        <v>13</v>
      </c>
      <c r="C25" t="s">
        <v>294</v>
      </c>
      <c r="D25" s="1">
        <v>20693512.939999998</v>
      </c>
      <c r="E25" s="1">
        <f t="shared" si="5"/>
        <v>5173378.234999999</v>
      </c>
      <c r="F25" s="1">
        <v>0</v>
      </c>
      <c r="G25" s="1">
        <f t="shared" si="6"/>
        <v>5173378.234999999</v>
      </c>
      <c r="H25" s="1">
        <v>0</v>
      </c>
      <c r="I25" s="6">
        <f t="shared" si="0"/>
        <v>0.25</v>
      </c>
      <c r="J25" s="8">
        <f t="shared" si="1"/>
        <v>0</v>
      </c>
      <c r="K25" s="2">
        <f t="shared" si="2"/>
        <v>-5173378.234999999</v>
      </c>
      <c r="L25" s="1">
        <f t="shared" si="7"/>
        <v>0</v>
      </c>
      <c r="M25" s="1">
        <f t="shared" si="3"/>
        <v>0</v>
      </c>
      <c r="N25" s="1">
        <v>61195270</v>
      </c>
      <c r="O25" s="3">
        <v>0</v>
      </c>
      <c r="P25" s="5">
        <f t="shared" si="4"/>
        <v>0</v>
      </c>
    </row>
    <row r="26" spans="1:16" ht="12.75">
      <c r="A26" t="s">
        <v>87</v>
      </c>
      <c r="B26" t="s">
        <v>13</v>
      </c>
      <c r="C26" t="s">
        <v>295</v>
      </c>
      <c r="D26" s="1">
        <v>3007950.13</v>
      </c>
      <c r="E26" s="1">
        <f>IF((D26*0.3)&lt;200000,200000,(D26*0.3))</f>
        <v>902385.039</v>
      </c>
      <c r="F26" s="1">
        <v>0</v>
      </c>
      <c r="G26" s="1">
        <f t="shared" si="6"/>
        <v>902385.039</v>
      </c>
      <c r="H26" s="1">
        <v>125779.04</v>
      </c>
      <c r="I26" s="6">
        <f t="shared" si="0"/>
        <v>0.3</v>
      </c>
      <c r="J26" s="8">
        <f t="shared" si="1"/>
        <v>0.0418155336903807</v>
      </c>
      <c r="K26" s="2">
        <f t="shared" si="2"/>
        <v>-776605.999</v>
      </c>
      <c r="L26" s="1">
        <f t="shared" si="7"/>
        <v>124737.03909</v>
      </c>
      <c r="M26" s="1">
        <f t="shared" si="3"/>
        <v>-1042.000909999988</v>
      </c>
      <c r="N26" s="1">
        <v>22568670</v>
      </c>
      <c r="O26" s="3">
        <v>5.527</v>
      </c>
      <c r="P26" s="5">
        <f t="shared" si="4"/>
        <v>0.04146911807011907</v>
      </c>
    </row>
    <row r="27" spans="1:17" ht="12.75">
      <c r="A27" t="s">
        <v>88</v>
      </c>
      <c r="B27" t="s">
        <v>14</v>
      </c>
      <c r="C27" t="s">
        <v>296</v>
      </c>
      <c r="D27" s="1">
        <v>261780157.72</v>
      </c>
      <c r="E27" s="1">
        <f t="shared" si="5"/>
        <v>65445039.43</v>
      </c>
      <c r="F27" s="1">
        <v>3107770.19</v>
      </c>
      <c r="G27" s="1">
        <f t="shared" si="6"/>
        <v>68552809.62</v>
      </c>
      <c r="H27" s="1">
        <v>46750290.85</v>
      </c>
      <c r="I27" s="6">
        <f t="shared" si="0"/>
        <v>0.26187167972189884</v>
      </c>
      <c r="J27" s="8">
        <f t="shared" si="1"/>
        <v>0.17858607488503428</v>
      </c>
      <c r="K27" s="2">
        <f t="shared" si="2"/>
        <v>-21802518.770000003</v>
      </c>
      <c r="L27" s="1">
        <f t="shared" si="7"/>
        <v>43895220.9525</v>
      </c>
      <c r="M27" s="1">
        <f t="shared" si="3"/>
        <v>-2855069.897500001</v>
      </c>
      <c r="N27" s="1">
        <v>3229964750</v>
      </c>
      <c r="O27" s="3">
        <v>13.59</v>
      </c>
      <c r="P27" s="5">
        <f t="shared" si="4"/>
        <v>0.16767971008501845</v>
      </c>
      <c r="Q27" t="s">
        <v>181</v>
      </c>
    </row>
    <row r="28" spans="1:16" ht="12.75">
      <c r="A28" t="s">
        <v>89</v>
      </c>
      <c r="B28" t="s">
        <v>14</v>
      </c>
      <c r="C28" t="s">
        <v>297</v>
      </c>
      <c r="D28" s="1">
        <v>262571538.29</v>
      </c>
      <c r="E28" s="1">
        <f t="shared" si="5"/>
        <v>65642884.5725</v>
      </c>
      <c r="F28" s="1">
        <v>5484100.72</v>
      </c>
      <c r="G28" s="1">
        <f t="shared" si="6"/>
        <v>71126985.2925</v>
      </c>
      <c r="H28" s="1">
        <v>71247192.57</v>
      </c>
      <c r="I28" s="6">
        <f t="shared" si="0"/>
        <v>0.2708861202387558</v>
      </c>
      <c r="J28" s="8">
        <f t="shared" si="1"/>
        <v>0.2713439279595881</v>
      </c>
      <c r="K28" s="2">
        <f t="shared" si="2"/>
        <v>120207.27749998868</v>
      </c>
      <c r="L28" s="1">
        <f t="shared" si="7"/>
        <v>71377516.69367999</v>
      </c>
      <c r="M28" s="1">
        <f t="shared" si="3"/>
        <v>130324.12367999554</v>
      </c>
      <c r="N28" s="1">
        <v>6657108440</v>
      </c>
      <c r="O28" s="3">
        <v>10.722</v>
      </c>
      <c r="P28" s="5">
        <f t="shared" si="4"/>
        <v>0.2718402655463987</v>
      </c>
    </row>
    <row r="29" spans="1:17" ht="12.75">
      <c r="A29" t="s">
        <v>90</v>
      </c>
      <c r="B29" t="s">
        <v>15</v>
      </c>
      <c r="C29" t="s">
        <v>298</v>
      </c>
      <c r="D29" s="1">
        <v>9036791.78</v>
      </c>
      <c r="E29" s="1">
        <f>IF((D29*0.3)&lt;200000,200000,(D29*0.3))</f>
        <v>2711037.5339999995</v>
      </c>
      <c r="F29" s="1">
        <v>179452.74</v>
      </c>
      <c r="G29" s="1">
        <f t="shared" si="6"/>
        <v>2890490.2739999993</v>
      </c>
      <c r="H29" s="1">
        <v>2150249.89</v>
      </c>
      <c r="I29" s="6">
        <f t="shared" si="0"/>
        <v>0.3198580142564709</v>
      </c>
      <c r="J29" s="8">
        <f t="shared" si="1"/>
        <v>0.23794394541200775</v>
      </c>
      <c r="K29" s="2">
        <f t="shared" si="2"/>
        <v>-740240.3839999991</v>
      </c>
      <c r="L29" s="1">
        <f t="shared" si="7"/>
        <v>2126342.32173</v>
      </c>
      <c r="M29" s="1">
        <f t="shared" si="3"/>
        <v>-23907.568270000163</v>
      </c>
      <c r="N29" s="1">
        <v>192900510</v>
      </c>
      <c r="O29" s="3">
        <v>11.023</v>
      </c>
      <c r="P29" s="5">
        <f t="shared" si="4"/>
        <v>0.23529836400966628</v>
      </c>
      <c r="Q29" t="s">
        <v>182</v>
      </c>
    </row>
    <row r="30" spans="1:17" ht="12.75">
      <c r="A30" t="s">
        <v>91</v>
      </c>
      <c r="B30" t="s">
        <v>15</v>
      </c>
      <c r="C30" t="s">
        <v>299</v>
      </c>
      <c r="D30" s="1">
        <v>11293714.28</v>
      </c>
      <c r="E30" s="1">
        <f t="shared" si="5"/>
        <v>2823428.57</v>
      </c>
      <c r="F30" s="1">
        <v>173421.01</v>
      </c>
      <c r="G30" s="1">
        <f t="shared" si="6"/>
        <v>2996849.58</v>
      </c>
      <c r="H30" s="1">
        <v>1781563.34</v>
      </c>
      <c r="I30" s="6">
        <f t="shared" si="0"/>
        <v>0.265355533680103</v>
      </c>
      <c r="J30" s="8">
        <f t="shared" si="1"/>
        <v>0.15774822134069433</v>
      </c>
      <c r="K30" s="2">
        <f t="shared" si="2"/>
        <v>-1215286.24</v>
      </c>
      <c r="L30" s="1">
        <f t="shared" si="7"/>
        <v>1769006.36595</v>
      </c>
      <c r="M30" s="1">
        <f t="shared" si="3"/>
        <v>-12556.974050000077</v>
      </c>
      <c r="N30" s="1">
        <v>229800775</v>
      </c>
      <c r="O30" s="3">
        <v>7.698</v>
      </c>
      <c r="P30" s="5">
        <f t="shared" si="4"/>
        <v>0.15663636622034324</v>
      </c>
      <c r="Q30" t="s">
        <v>196</v>
      </c>
    </row>
    <row r="31" spans="1:16" ht="12.75">
      <c r="A31" t="s">
        <v>92</v>
      </c>
      <c r="B31" t="s">
        <v>16</v>
      </c>
      <c r="C31" t="s">
        <v>300</v>
      </c>
      <c r="D31" s="1">
        <v>1671921.24</v>
      </c>
      <c r="E31" s="1">
        <f>IF((D31*0.3)&lt;200000,200000,(D31*0.3))</f>
        <v>501576.372</v>
      </c>
      <c r="F31" s="1">
        <v>0</v>
      </c>
      <c r="G31" s="1">
        <f t="shared" si="6"/>
        <v>501576.372</v>
      </c>
      <c r="H31" s="1">
        <v>393404.74</v>
      </c>
      <c r="I31" s="6">
        <f t="shared" si="0"/>
        <v>0.3</v>
      </c>
      <c r="J31" s="8">
        <f t="shared" si="1"/>
        <v>0.23530100018347755</v>
      </c>
      <c r="K31" s="2">
        <f t="shared" si="2"/>
        <v>-108171.63199999998</v>
      </c>
      <c r="L31" s="1">
        <f t="shared" si="7"/>
        <v>385778.197948</v>
      </c>
      <c r="M31" s="1">
        <f t="shared" si="3"/>
        <v>-7626.542052000004</v>
      </c>
      <c r="N31" s="1">
        <v>40243918</v>
      </c>
      <c r="O31" s="3">
        <v>9.586</v>
      </c>
      <c r="P31" s="5">
        <f t="shared" si="4"/>
        <v>0.23073945633228513</v>
      </c>
    </row>
    <row r="32" spans="1:16" ht="12.75">
      <c r="A32" t="s">
        <v>93</v>
      </c>
      <c r="B32" t="s">
        <v>16</v>
      </c>
      <c r="C32" t="s">
        <v>301</v>
      </c>
      <c r="D32" s="1">
        <v>2545050.1799999997</v>
      </c>
      <c r="E32" s="1">
        <f>IF((D32*0.3)&lt;200000,200000,(D32*0.3))</f>
        <v>763515.0539999999</v>
      </c>
      <c r="F32" s="1">
        <v>0</v>
      </c>
      <c r="G32" s="1">
        <f t="shared" si="6"/>
        <v>763515.0539999999</v>
      </c>
      <c r="H32" s="1">
        <v>726929.35</v>
      </c>
      <c r="I32" s="6">
        <f t="shared" si="0"/>
        <v>0.3</v>
      </c>
      <c r="J32" s="8">
        <f t="shared" si="1"/>
        <v>0.2856247612375172</v>
      </c>
      <c r="K32" s="2">
        <f t="shared" si="2"/>
        <v>-36585.70399999991</v>
      </c>
      <c r="L32" s="1">
        <f t="shared" si="7"/>
        <v>698937.7334400001</v>
      </c>
      <c r="M32" s="1">
        <f t="shared" si="3"/>
        <v>-27991.61655999988</v>
      </c>
      <c r="N32" s="1">
        <v>76436760</v>
      </c>
      <c r="O32" s="3">
        <v>9.144</v>
      </c>
      <c r="P32" s="5">
        <f t="shared" si="4"/>
        <v>0.2746263075410168</v>
      </c>
    </row>
    <row r="33" spans="1:16" ht="12.75">
      <c r="A33" t="s">
        <v>94</v>
      </c>
      <c r="B33" t="s">
        <v>17</v>
      </c>
      <c r="C33" t="s">
        <v>302</v>
      </c>
      <c r="D33" s="1">
        <v>7330007.87</v>
      </c>
      <c r="E33" s="1">
        <f>IF((D33*0.3)&lt;200000,200000,(D33*0.3))</f>
        <v>2199002.361</v>
      </c>
      <c r="F33" s="1">
        <v>585726.86</v>
      </c>
      <c r="G33" s="1">
        <f t="shared" si="6"/>
        <v>2784729.221</v>
      </c>
      <c r="H33" s="1">
        <v>1839057.59</v>
      </c>
      <c r="I33" s="6">
        <f t="shared" si="0"/>
        <v>0.37990808064439363</v>
      </c>
      <c r="J33" s="8">
        <f t="shared" si="1"/>
        <v>0.250894354087508</v>
      </c>
      <c r="K33" s="2">
        <f t="shared" si="2"/>
        <v>-945671.6309999998</v>
      </c>
      <c r="L33" s="1">
        <f t="shared" si="7"/>
        <v>2154183.73382</v>
      </c>
      <c r="M33" s="1">
        <f t="shared" si="3"/>
        <v>315126.1438200001</v>
      </c>
      <c r="N33" s="1">
        <v>463664170</v>
      </c>
      <c r="O33" s="3">
        <v>4.646</v>
      </c>
      <c r="P33" s="5">
        <f t="shared" si="4"/>
        <v>0.2938855963083707</v>
      </c>
    </row>
    <row r="34" spans="1:16" ht="12.75">
      <c r="A34" t="s">
        <v>95</v>
      </c>
      <c r="B34" t="s">
        <v>18</v>
      </c>
      <c r="C34" t="s">
        <v>303</v>
      </c>
      <c r="D34" s="1">
        <v>9164538.65</v>
      </c>
      <c r="E34" s="1">
        <f t="shared" si="5"/>
        <v>2291134.6625</v>
      </c>
      <c r="F34" s="1">
        <v>0</v>
      </c>
      <c r="G34" s="1">
        <f t="shared" si="6"/>
        <v>2291134.6625</v>
      </c>
      <c r="H34" s="1">
        <v>189651.78</v>
      </c>
      <c r="I34" s="6">
        <f t="shared" si="0"/>
        <v>0.25</v>
      </c>
      <c r="J34" s="8">
        <f t="shared" si="1"/>
        <v>0.020694089167270845</v>
      </c>
      <c r="K34" s="2">
        <f t="shared" si="2"/>
        <v>-2101482.8825000003</v>
      </c>
      <c r="L34" s="1">
        <f t="shared" si="7"/>
        <v>183609.252017</v>
      </c>
      <c r="M34" s="1">
        <f t="shared" si="3"/>
        <v>-6042.527983000007</v>
      </c>
      <c r="N34" s="1">
        <v>31072813</v>
      </c>
      <c r="O34" s="3">
        <v>5.909</v>
      </c>
      <c r="P34" s="5">
        <f t="shared" si="4"/>
        <v>0.02003475123289485</v>
      </c>
    </row>
    <row r="35" spans="1:16" ht="12.75">
      <c r="A35" t="s">
        <v>221</v>
      </c>
      <c r="B35" t="s">
        <v>18</v>
      </c>
      <c r="C35" t="s">
        <v>304</v>
      </c>
      <c r="D35" s="1">
        <v>3847080.52</v>
      </c>
      <c r="E35" s="1">
        <f aca="true" t="shared" si="8" ref="E35:E40">IF((D35*0.3)&lt;200000,200000,(D35*0.3))</f>
        <v>1154124.156</v>
      </c>
      <c r="F35" s="1">
        <v>0</v>
      </c>
      <c r="G35" s="1">
        <f t="shared" si="6"/>
        <v>1154124.156</v>
      </c>
      <c r="H35" s="1">
        <v>0</v>
      </c>
      <c r="I35" s="6">
        <f aca="true" t="shared" si="9" ref="I35:I66">(E35+F35)/D35</f>
        <v>0.3</v>
      </c>
      <c r="J35" s="8">
        <f aca="true" t="shared" si="10" ref="J35:J66">H35/D35</f>
        <v>0</v>
      </c>
      <c r="K35" s="2">
        <f aca="true" t="shared" si="11" ref="K35:K66">H35-G35</f>
        <v>-1154124.156</v>
      </c>
      <c r="L35" s="1">
        <f t="shared" si="7"/>
        <v>0</v>
      </c>
      <c r="M35" s="1">
        <f aca="true" t="shared" si="12" ref="M35:M66">L35-H35</f>
        <v>0</v>
      </c>
      <c r="N35" s="1">
        <v>8005611</v>
      </c>
      <c r="O35" s="3">
        <v>0</v>
      </c>
      <c r="P35" s="5">
        <f aca="true" t="shared" si="13" ref="P35:P66">L35/D35</f>
        <v>0</v>
      </c>
    </row>
    <row r="36" spans="1:16" ht="12.75">
      <c r="A36" t="s">
        <v>222</v>
      </c>
      <c r="B36" t="s">
        <v>18</v>
      </c>
      <c r="C36" t="s">
        <v>305</v>
      </c>
      <c r="D36" s="1">
        <v>2770217.9</v>
      </c>
      <c r="E36" s="1">
        <f t="shared" si="8"/>
        <v>831065.37</v>
      </c>
      <c r="F36" s="1">
        <v>0</v>
      </c>
      <c r="G36" s="1">
        <f t="shared" si="6"/>
        <v>831065.37</v>
      </c>
      <c r="H36" s="1">
        <v>0</v>
      </c>
      <c r="I36" s="6">
        <f t="shared" si="9"/>
        <v>0.3</v>
      </c>
      <c r="J36" s="8">
        <f t="shared" si="10"/>
        <v>0</v>
      </c>
      <c r="K36" s="2">
        <f t="shared" si="11"/>
        <v>-831065.37</v>
      </c>
      <c r="L36" s="1">
        <f t="shared" si="7"/>
        <v>0</v>
      </c>
      <c r="M36" s="1">
        <f t="shared" si="12"/>
        <v>0</v>
      </c>
      <c r="N36" s="1">
        <v>28173409</v>
      </c>
      <c r="O36" s="3">
        <v>0</v>
      </c>
      <c r="P36" s="5">
        <f t="shared" si="13"/>
        <v>0</v>
      </c>
    </row>
    <row r="37" spans="1:16" ht="12.75">
      <c r="A37" t="s">
        <v>223</v>
      </c>
      <c r="B37" t="s">
        <v>186</v>
      </c>
      <c r="C37" t="s">
        <v>306</v>
      </c>
      <c r="D37" s="1">
        <v>3016303.29</v>
      </c>
      <c r="E37" s="1">
        <f t="shared" si="8"/>
        <v>904890.987</v>
      </c>
      <c r="F37" s="1">
        <v>0</v>
      </c>
      <c r="G37" s="1">
        <f t="shared" si="6"/>
        <v>904890.987</v>
      </c>
      <c r="H37" s="1">
        <v>0</v>
      </c>
      <c r="I37" s="6">
        <f t="shared" si="9"/>
        <v>0.3</v>
      </c>
      <c r="J37" s="8">
        <f t="shared" si="10"/>
        <v>0</v>
      </c>
      <c r="K37" s="2">
        <f t="shared" si="11"/>
        <v>-904890.987</v>
      </c>
      <c r="L37" s="1">
        <f t="shared" si="7"/>
        <v>0</v>
      </c>
      <c r="M37" s="1">
        <f t="shared" si="12"/>
        <v>0</v>
      </c>
      <c r="N37" s="1">
        <v>63475843</v>
      </c>
      <c r="O37" s="3">
        <v>0</v>
      </c>
      <c r="P37" s="5">
        <f t="shared" si="13"/>
        <v>0</v>
      </c>
    </row>
    <row r="38" spans="1:17" ht="12.75">
      <c r="A38" t="s">
        <v>193</v>
      </c>
      <c r="B38" t="s">
        <v>186</v>
      </c>
      <c r="C38" t="s">
        <v>307</v>
      </c>
      <c r="D38" s="1">
        <v>3413878.2600000002</v>
      </c>
      <c r="E38" s="1">
        <f t="shared" si="8"/>
        <v>1024163.478</v>
      </c>
      <c r="F38" s="1">
        <v>0</v>
      </c>
      <c r="G38" s="1">
        <f t="shared" si="6"/>
        <v>1024163.478</v>
      </c>
      <c r="H38" s="1">
        <v>351832.43</v>
      </c>
      <c r="I38" s="6">
        <f t="shared" si="9"/>
        <v>0.3</v>
      </c>
      <c r="J38" s="8">
        <f t="shared" si="10"/>
        <v>0.10305945414702632</v>
      </c>
      <c r="K38" s="2">
        <f t="shared" si="11"/>
        <v>-672331.048</v>
      </c>
      <c r="L38" s="1">
        <f t="shared" si="7"/>
        <v>325984.71209999995</v>
      </c>
      <c r="M38" s="1">
        <f t="shared" si="12"/>
        <v>-25847.717900000047</v>
      </c>
      <c r="N38" s="1">
        <v>63918571</v>
      </c>
      <c r="O38" s="3">
        <v>5.1</v>
      </c>
      <c r="P38" s="5">
        <f t="shared" si="13"/>
        <v>0.09548808928529277</v>
      </c>
      <c r="Q38" t="s">
        <v>191</v>
      </c>
    </row>
    <row r="39" spans="1:16" ht="12.75">
      <c r="A39" t="s">
        <v>224</v>
      </c>
      <c r="B39" t="s">
        <v>308</v>
      </c>
      <c r="C39" t="s">
        <v>309</v>
      </c>
      <c r="D39" s="1">
        <v>4383126.39</v>
      </c>
      <c r="E39" s="1">
        <f t="shared" si="8"/>
        <v>1314937.917</v>
      </c>
      <c r="F39" s="1">
        <v>0</v>
      </c>
      <c r="G39" s="1">
        <f t="shared" si="6"/>
        <v>1314937.917</v>
      </c>
      <c r="H39" s="1">
        <v>0</v>
      </c>
      <c r="I39" s="6">
        <f t="shared" si="9"/>
        <v>0.3</v>
      </c>
      <c r="J39" s="8">
        <f t="shared" si="10"/>
        <v>0</v>
      </c>
      <c r="K39" s="2">
        <f t="shared" si="11"/>
        <v>-1314937.917</v>
      </c>
      <c r="L39" s="1">
        <f t="shared" si="7"/>
        <v>268680.846</v>
      </c>
      <c r="M39" s="1">
        <f t="shared" si="12"/>
        <v>268680.846</v>
      </c>
      <c r="N39" s="1">
        <v>44780141</v>
      </c>
      <c r="O39" s="3">
        <v>6</v>
      </c>
      <c r="P39" s="5">
        <f t="shared" si="13"/>
        <v>0.06129890450181612</v>
      </c>
    </row>
    <row r="40" spans="1:16" ht="12.75">
      <c r="A40" t="s">
        <v>225</v>
      </c>
      <c r="B40" t="s">
        <v>310</v>
      </c>
      <c r="C40" t="s">
        <v>311</v>
      </c>
      <c r="D40" s="1">
        <v>4007450.47</v>
      </c>
      <c r="E40" s="1">
        <f t="shared" si="8"/>
        <v>1202235.141</v>
      </c>
      <c r="F40" s="1">
        <v>23452.35999999987</v>
      </c>
      <c r="G40" s="1">
        <f t="shared" si="6"/>
        <v>1225687.501</v>
      </c>
      <c r="H40" s="1">
        <v>0</v>
      </c>
      <c r="I40" s="6">
        <f t="shared" si="9"/>
        <v>0.3058521896092205</v>
      </c>
      <c r="J40" s="8">
        <f t="shared" si="10"/>
        <v>0</v>
      </c>
      <c r="K40" s="2">
        <f t="shared" si="11"/>
        <v>-1225687.501</v>
      </c>
      <c r="L40" s="1">
        <f t="shared" si="7"/>
        <v>0</v>
      </c>
      <c r="M40" s="1">
        <f t="shared" si="12"/>
        <v>0</v>
      </c>
      <c r="N40" s="1">
        <v>96385640</v>
      </c>
      <c r="O40" s="3">
        <v>0</v>
      </c>
      <c r="P40" s="5">
        <f t="shared" si="13"/>
        <v>0</v>
      </c>
    </row>
    <row r="41" spans="1:16" ht="12.75">
      <c r="A41" t="s">
        <v>226</v>
      </c>
      <c r="B41" t="s">
        <v>312</v>
      </c>
      <c r="C41" t="s">
        <v>313</v>
      </c>
      <c r="D41" s="1">
        <v>40255240.900000006</v>
      </c>
      <c r="E41" s="1">
        <f t="shared" si="5"/>
        <v>10063810.225000001</v>
      </c>
      <c r="F41" s="1">
        <v>0</v>
      </c>
      <c r="G41" s="1">
        <f t="shared" si="6"/>
        <v>10063810.225000001</v>
      </c>
      <c r="H41" s="1">
        <v>0</v>
      </c>
      <c r="I41" s="6">
        <f t="shared" si="9"/>
        <v>0.25</v>
      </c>
      <c r="J41" s="8">
        <f t="shared" si="10"/>
        <v>0</v>
      </c>
      <c r="K41" s="2">
        <f t="shared" si="11"/>
        <v>-10063810.225000001</v>
      </c>
      <c r="L41" s="1">
        <f t="shared" si="7"/>
        <v>0</v>
      </c>
      <c r="M41" s="1">
        <f t="shared" si="12"/>
        <v>0</v>
      </c>
      <c r="N41" s="1">
        <v>346578440</v>
      </c>
      <c r="O41" s="3">
        <v>0</v>
      </c>
      <c r="P41" s="5">
        <f t="shared" si="13"/>
        <v>0</v>
      </c>
    </row>
    <row r="42" spans="1:16" ht="12.75">
      <c r="A42" t="s">
        <v>96</v>
      </c>
      <c r="B42" t="s">
        <v>19</v>
      </c>
      <c r="C42" t="s">
        <v>314</v>
      </c>
      <c r="D42" s="1">
        <v>807111691.84</v>
      </c>
      <c r="E42" s="1">
        <f t="shared" si="5"/>
        <v>201777922.96</v>
      </c>
      <c r="F42" s="1">
        <v>13961260.089999974</v>
      </c>
      <c r="G42" s="1">
        <f t="shared" si="6"/>
        <v>215739183.04999998</v>
      </c>
      <c r="H42" s="1">
        <v>258319705.18</v>
      </c>
      <c r="I42" s="6">
        <f t="shared" si="9"/>
        <v>0.2672978042954278</v>
      </c>
      <c r="J42" s="8">
        <f t="shared" si="10"/>
        <v>0.32005447051708513</v>
      </c>
      <c r="K42" s="2">
        <f t="shared" si="11"/>
        <v>42580522.130000025</v>
      </c>
      <c r="L42" s="1">
        <f t="shared" si="7"/>
        <v>254517885.69681597</v>
      </c>
      <c r="M42" s="1">
        <f t="shared" si="12"/>
        <v>-3801819.4831840396</v>
      </c>
      <c r="N42" s="1">
        <v>16576650104</v>
      </c>
      <c r="O42" s="3">
        <v>15.354</v>
      </c>
      <c r="P42" s="5">
        <f t="shared" si="13"/>
        <v>0.31534406981093643</v>
      </c>
    </row>
    <row r="43" spans="1:16" ht="12.75">
      <c r="A43" t="s">
        <v>198</v>
      </c>
      <c r="B43" t="s">
        <v>199</v>
      </c>
      <c r="C43" t="s">
        <v>315</v>
      </c>
      <c r="D43" s="1">
        <v>2821488.2</v>
      </c>
      <c r="E43" s="1">
        <f>IF((D43*0.3)&lt;200000,200000,(D43*0.3))</f>
        <v>846446.4600000001</v>
      </c>
      <c r="F43" s="1">
        <v>4996.700000000186</v>
      </c>
      <c r="G43" s="1">
        <f t="shared" si="6"/>
        <v>851443.1600000003</v>
      </c>
      <c r="H43" s="1">
        <v>386424.91</v>
      </c>
      <c r="I43" s="6">
        <f t="shared" si="9"/>
        <v>0.30177094485101874</v>
      </c>
      <c r="J43" s="8">
        <f t="shared" si="10"/>
        <v>0.13695783310382087</v>
      </c>
      <c r="K43" s="2">
        <f t="shared" si="11"/>
        <v>-465018.2500000003</v>
      </c>
      <c r="L43" s="1">
        <f t="shared" si="7"/>
        <v>416523.735</v>
      </c>
      <c r="M43" s="1">
        <f t="shared" si="12"/>
        <v>30098.82500000001</v>
      </c>
      <c r="N43" s="1">
        <v>138841245</v>
      </c>
      <c r="O43" s="3">
        <v>3</v>
      </c>
      <c r="P43" s="5">
        <f t="shared" si="13"/>
        <v>0.14762554562517752</v>
      </c>
    </row>
    <row r="44" spans="1:16" ht="12.75">
      <c r="A44" t="s">
        <v>97</v>
      </c>
      <c r="B44" t="s">
        <v>20</v>
      </c>
      <c r="C44" t="s">
        <v>316</v>
      </c>
      <c r="D44" s="1">
        <v>554568375.36</v>
      </c>
      <c r="E44" s="1">
        <f t="shared" si="5"/>
        <v>138642093.84</v>
      </c>
      <c r="F44" s="1">
        <v>4936260.97</v>
      </c>
      <c r="G44" s="1">
        <f t="shared" si="6"/>
        <v>143578354.81</v>
      </c>
      <c r="H44" s="1">
        <v>73693949.92</v>
      </c>
      <c r="I44" s="6">
        <f t="shared" si="9"/>
        <v>0.25890108630301106</v>
      </c>
      <c r="J44" s="8">
        <f t="shared" si="10"/>
        <v>0.13288523686941456</v>
      </c>
      <c r="K44" s="2">
        <f t="shared" si="11"/>
        <v>-69884404.89</v>
      </c>
      <c r="L44" s="1">
        <f t="shared" si="7"/>
        <v>72553473.40465444</v>
      </c>
      <c r="M44" s="1">
        <f t="shared" si="12"/>
        <v>-1140476.5153455585</v>
      </c>
      <c r="N44" s="1">
        <v>6380009972.27</v>
      </c>
      <c r="O44" s="3">
        <v>11.372</v>
      </c>
      <c r="P44" s="5">
        <f t="shared" si="13"/>
        <v>0.13082872487555047</v>
      </c>
    </row>
    <row r="45" spans="1:16" ht="12.75">
      <c r="A45" t="s">
        <v>98</v>
      </c>
      <c r="B45" t="s">
        <v>21</v>
      </c>
      <c r="C45" t="s">
        <v>317</v>
      </c>
      <c r="D45" s="1">
        <v>63742787.39</v>
      </c>
      <c r="E45" s="1">
        <f t="shared" si="5"/>
        <v>15935696.8475</v>
      </c>
      <c r="F45" s="1">
        <v>3140096.46</v>
      </c>
      <c r="G45" s="1">
        <f t="shared" si="6"/>
        <v>19075793.3075</v>
      </c>
      <c r="H45" s="1">
        <v>16564415.76</v>
      </c>
      <c r="I45" s="6">
        <f t="shared" si="9"/>
        <v>0.29926198850997565</v>
      </c>
      <c r="J45" s="8">
        <f t="shared" si="10"/>
        <v>0.25986337338298815</v>
      </c>
      <c r="K45" s="2">
        <f t="shared" si="11"/>
        <v>-2511377.5475000013</v>
      </c>
      <c r="L45" s="1">
        <f t="shared" si="7"/>
        <v>16537117.200730002</v>
      </c>
      <c r="M45" s="1">
        <f t="shared" si="12"/>
        <v>-27298.559269998223</v>
      </c>
      <c r="N45" s="1">
        <v>2900739730</v>
      </c>
      <c r="O45" s="3">
        <v>5.7010000000000005</v>
      </c>
      <c r="P45" s="5">
        <f t="shared" si="13"/>
        <v>0.25943511223552723</v>
      </c>
    </row>
    <row r="46" spans="1:16" ht="12.75">
      <c r="A46" t="s">
        <v>227</v>
      </c>
      <c r="B46" t="s">
        <v>318</v>
      </c>
      <c r="C46" t="s">
        <v>319</v>
      </c>
      <c r="D46" s="1">
        <v>20077162.93</v>
      </c>
      <c r="E46" s="1">
        <f t="shared" si="5"/>
        <v>5019290.7325</v>
      </c>
      <c r="F46" s="1">
        <v>706569</v>
      </c>
      <c r="G46" s="1">
        <f t="shared" si="6"/>
        <v>5725859.7325</v>
      </c>
      <c r="H46" s="1">
        <v>0</v>
      </c>
      <c r="I46" s="6">
        <f t="shared" si="9"/>
        <v>0.2851926715175589</v>
      </c>
      <c r="J46" s="8">
        <f t="shared" si="10"/>
        <v>0</v>
      </c>
      <c r="K46" s="2">
        <f t="shared" si="11"/>
        <v>-5725859.7325</v>
      </c>
      <c r="L46" s="1">
        <f t="shared" si="7"/>
        <v>1566783.048824</v>
      </c>
      <c r="M46" s="1">
        <f t="shared" si="12"/>
        <v>1566783.048824</v>
      </c>
      <c r="N46" s="1">
        <v>209183317.6</v>
      </c>
      <c r="O46" s="3">
        <v>7.49</v>
      </c>
      <c r="P46" s="5">
        <f t="shared" si="13"/>
        <v>0.07803807013404558</v>
      </c>
    </row>
    <row r="47" spans="1:16" ht="12.75">
      <c r="A47" t="s">
        <v>228</v>
      </c>
      <c r="B47" t="s">
        <v>318</v>
      </c>
      <c r="C47" t="s">
        <v>320</v>
      </c>
      <c r="D47" s="1">
        <v>3263371.75</v>
      </c>
      <c r="E47" s="1">
        <f>IF((D47*0.3)&lt;200000,200000,(D47*0.3))</f>
        <v>979011.5249999999</v>
      </c>
      <c r="F47" s="1">
        <v>183362.49</v>
      </c>
      <c r="G47" s="1">
        <f t="shared" si="6"/>
        <v>1162374.015</v>
      </c>
      <c r="H47" s="1">
        <v>0</v>
      </c>
      <c r="I47" s="6">
        <f t="shared" si="9"/>
        <v>0.3561880484501957</v>
      </c>
      <c r="J47" s="8">
        <f t="shared" si="10"/>
        <v>0</v>
      </c>
      <c r="K47" s="2">
        <f t="shared" si="11"/>
        <v>-1162374.015</v>
      </c>
      <c r="L47" s="1">
        <f t="shared" si="7"/>
        <v>0</v>
      </c>
      <c r="M47" s="1">
        <f t="shared" si="12"/>
        <v>0</v>
      </c>
      <c r="N47" s="1">
        <v>38219782.71</v>
      </c>
      <c r="O47" s="3">
        <v>0</v>
      </c>
      <c r="P47" s="5">
        <f t="shared" si="13"/>
        <v>0</v>
      </c>
    </row>
    <row r="48" spans="1:16" ht="12.75">
      <c r="A48" t="s">
        <v>229</v>
      </c>
      <c r="B48" t="s">
        <v>318</v>
      </c>
      <c r="C48" t="s">
        <v>321</v>
      </c>
      <c r="D48" s="1">
        <v>3696776.42</v>
      </c>
      <c r="E48" s="1">
        <f>IF((D48*0.3)&lt;200000,200000,(D48*0.3))</f>
        <v>1109032.926</v>
      </c>
      <c r="F48" s="1">
        <v>0</v>
      </c>
      <c r="G48" s="1">
        <f t="shared" si="6"/>
        <v>1109032.926</v>
      </c>
      <c r="H48" s="1">
        <v>0</v>
      </c>
      <c r="I48" s="6">
        <f t="shared" si="9"/>
        <v>0.3</v>
      </c>
      <c r="J48" s="8">
        <f t="shared" si="10"/>
        <v>0</v>
      </c>
      <c r="K48" s="2">
        <f t="shared" si="11"/>
        <v>-1109032.926</v>
      </c>
      <c r="L48" s="1">
        <f t="shared" si="7"/>
        <v>0</v>
      </c>
      <c r="M48" s="1">
        <f t="shared" si="12"/>
        <v>0</v>
      </c>
      <c r="N48" s="1">
        <v>17543698.85</v>
      </c>
      <c r="O48" s="3">
        <v>0</v>
      </c>
      <c r="P48" s="5">
        <f t="shared" si="13"/>
        <v>0</v>
      </c>
    </row>
    <row r="49" spans="1:16" ht="12.75">
      <c r="A49" t="s">
        <v>230</v>
      </c>
      <c r="B49" t="s">
        <v>318</v>
      </c>
      <c r="C49" t="s">
        <v>322</v>
      </c>
      <c r="D49" s="1">
        <v>3149591.81</v>
      </c>
      <c r="E49" s="1">
        <f>IF((D49*0.3)&lt;200000,200000,(D49*0.3))</f>
        <v>944877.543</v>
      </c>
      <c r="F49" s="1">
        <v>127133.32</v>
      </c>
      <c r="G49" s="1">
        <f t="shared" si="6"/>
        <v>1072010.863</v>
      </c>
      <c r="H49" s="1">
        <v>0</v>
      </c>
      <c r="I49" s="6">
        <f t="shared" si="9"/>
        <v>0.3403650147921866</v>
      </c>
      <c r="J49" s="8">
        <f t="shared" si="10"/>
        <v>0</v>
      </c>
      <c r="K49" s="2">
        <f t="shared" si="11"/>
        <v>-1072010.863</v>
      </c>
      <c r="L49" s="1">
        <f t="shared" si="7"/>
        <v>0</v>
      </c>
      <c r="M49" s="1">
        <f t="shared" si="12"/>
        <v>0</v>
      </c>
      <c r="N49" s="1">
        <v>21242431.96</v>
      </c>
      <c r="O49" s="3">
        <v>0</v>
      </c>
      <c r="P49" s="5">
        <f t="shared" si="13"/>
        <v>0</v>
      </c>
    </row>
    <row r="50" spans="1:16" ht="12.75">
      <c r="A50" t="s">
        <v>231</v>
      </c>
      <c r="B50" t="s">
        <v>318</v>
      </c>
      <c r="C50" t="s">
        <v>323</v>
      </c>
      <c r="D50" s="1">
        <v>944202.85</v>
      </c>
      <c r="E50" s="1">
        <f>IF((D50*0.3)&lt;200000,200000,(D50*0.3))</f>
        <v>283260.855</v>
      </c>
      <c r="F50" s="1">
        <v>17799.04</v>
      </c>
      <c r="G50" s="1">
        <f t="shared" si="6"/>
        <v>301059.89499999996</v>
      </c>
      <c r="H50" s="1">
        <v>0</v>
      </c>
      <c r="I50" s="6">
        <f t="shared" si="9"/>
        <v>0.3188508645149715</v>
      </c>
      <c r="J50" s="8">
        <f t="shared" si="10"/>
        <v>0</v>
      </c>
      <c r="K50" s="2">
        <f t="shared" si="11"/>
        <v>-301059.89499999996</v>
      </c>
      <c r="L50" s="1">
        <f t="shared" si="7"/>
        <v>0</v>
      </c>
      <c r="M50" s="1">
        <f t="shared" si="12"/>
        <v>0</v>
      </c>
      <c r="N50" s="1">
        <v>16555616</v>
      </c>
      <c r="O50" s="3">
        <v>0</v>
      </c>
      <c r="P50" s="5">
        <f t="shared" si="13"/>
        <v>0</v>
      </c>
    </row>
    <row r="51" spans="1:16" ht="12.75">
      <c r="A51" t="s">
        <v>232</v>
      </c>
      <c r="B51" t="s">
        <v>22</v>
      </c>
      <c r="C51" t="s">
        <v>324</v>
      </c>
      <c r="D51" s="1">
        <v>4687778.27</v>
      </c>
      <c r="E51" s="1">
        <f>IF((D51*0.3)&lt;200000,200000,(D51*0.3))</f>
        <v>1406333.481</v>
      </c>
      <c r="F51" s="1">
        <v>67342.06999999983</v>
      </c>
      <c r="G51" s="1">
        <f t="shared" si="6"/>
        <v>1473675.5509999997</v>
      </c>
      <c r="H51" s="1">
        <v>0</v>
      </c>
      <c r="I51" s="6">
        <f t="shared" si="9"/>
        <v>0.3143654554719372</v>
      </c>
      <c r="J51" s="8">
        <f t="shared" si="10"/>
        <v>0</v>
      </c>
      <c r="K51" s="2">
        <f t="shared" si="11"/>
        <v>-1473675.5509999997</v>
      </c>
      <c r="L51" s="1">
        <f t="shared" si="7"/>
        <v>0</v>
      </c>
      <c r="M51" s="1">
        <f t="shared" si="12"/>
        <v>0</v>
      </c>
      <c r="N51" s="1">
        <v>39298453</v>
      </c>
      <c r="O51" s="3">
        <v>0</v>
      </c>
      <c r="P51" s="5">
        <f t="shared" si="13"/>
        <v>0</v>
      </c>
    </row>
    <row r="52" spans="1:16" ht="12.75">
      <c r="A52" t="s">
        <v>99</v>
      </c>
      <c r="B52" t="s">
        <v>22</v>
      </c>
      <c r="C52" t="s">
        <v>325</v>
      </c>
      <c r="D52" s="1">
        <v>103764537.84</v>
      </c>
      <c r="E52" s="1">
        <f t="shared" si="5"/>
        <v>25941134.46</v>
      </c>
      <c r="F52" s="1">
        <v>5661380.25</v>
      </c>
      <c r="G52" s="1">
        <f t="shared" si="6"/>
        <v>31602514.71</v>
      </c>
      <c r="H52" s="1">
        <v>5750012.62</v>
      </c>
      <c r="I52" s="6">
        <f t="shared" si="9"/>
        <v>0.30455987534710155</v>
      </c>
      <c r="J52" s="8">
        <f t="shared" si="10"/>
        <v>0.05541404356145494</v>
      </c>
      <c r="K52" s="2">
        <f t="shared" si="11"/>
        <v>-25852502.09</v>
      </c>
      <c r="L52" s="1">
        <f t="shared" si="7"/>
        <v>5737981.8405</v>
      </c>
      <c r="M52" s="1">
        <f t="shared" si="12"/>
        <v>-12030.779500000179</v>
      </c>
      <c r="N52" s="1">
        <v>648359530</v>
      </c>
      <c r="O52" s="3">
        <v>8.85</v>
      </c>
      <c r="P52" s="5">
        <f t="shared" si="13"/>
        <v>0.05529810048735239</v>
      </c>
    </row>
    <row r="53" spans="1:16" ht="12.75">
      <c r="A53" t="s">
        <v>100</v>
      </c>
      <c r="B53" t="s">
        <v>22</v>
      </c>
      <c r="C53" t="s">
        <v>326</v>
      </c>
      <c r="D53" s="1">
        <v>76224114.41499999</v>
      </c>
      <c r="E53" s="1">
        <f t="shared" si="5"/>
        <v>19056028.603749998</v>
      </c>
      <c r="F53" s="1">
        <v>4239435.37</v>
      </c>
      <c r="G53" s="1">
        <f t="shared" si="6"/>
        <v>23295463.97375</v>
      </c>
      <c r="H53" s="1">
        <v>7745769.31</v>
      </c>
      <c r="I53" s="6">
        <f t="shared" si="9"/>
        <v>0.30561803377496155</v>
      </c>
      <c r="J53" s="8">
        <f t="shared" si="10"/>
        <v>0.10161835751647283</v>
      </c>
      <c r="K53" s="2">
        <f t="shared" si="11"/>
        <v>-15549694.66375</v>
      </c>
      <c r="L53" s="1">
        <f t="shared" si="7"/>
        <v>7389039.17664</v>
      </c>
      <c r="M53" s="1">
        <f t="shared" si="12"/>
        <v>-356730.1333599994</v>
      </c>
      <c r="N53" s="1">
        <v>364674720</v>
      </c>
      <c r="O53" s="3">
        <v>20.262</v>
      </c>
      <c r="P53" s="5">
        <f t="shared" si="13"/>
        <v>0.096938340751466</v>
      </c>
    </row>
    <row r="54" spans="1:17" ht="12.75">
      <c r="A54" t="s">
        <v>101</v>
      </c>
      <c r="B54" t="s">
        <v>22</v>
      </c>
      <c r="C54" t="s">
        <v>327</v>
      </c>
      <c r="D54" s="1">
        <v>65986269.379999995</v>
      </c>
      <c r="E54" s="1">
        <f t="shared" si="5"/>
        <v>16496567.344999999</v>
      </c>
      <c r="F54" s="1">
        <v>2450915.07</v>
      </c>
      <c r="G54" s="1">
        <f t="shared" si="6"/>
        <v>18947482.415</v>
      </c>
      <c r="H54" s="1">
        <v>753765.4</v>
      </c>
      <c r="I54" s="6">
        <f t="shared" si="9"/>
        <v>0.2871428039958697</v>
      </c>
      <c r="J54" s="8">
        <f t="shared" si="10"/>
        <v>0.011423064329629482</v>
      </c>
      <c r="K54" s="2">
        <f t="shared" si="11"/>
        <v>-18193717.015</v>
      </c>
      <c r="L54" s="1">
        <f t="shared" si="7"/>
        <v>743949.25</v>
      </c>
      <c r="M54" s="1">
        <f t="shared" si="12"/>
        <v>-9816.150000000023</v>
      </c>
      <c r="N54" s="1">
        <v>148789850</v>
      </c>
      <c r="O54" s="3">
        <v>5</v>
      </c>
      <c r="P54" s="5">
        <f t="shared" si="13"/>
        <v>0.011274303836086939</v>
      </c>
      <c r="Q54" t="s">
        <v>68</v>
      </c>
    </row>
    <row r="55" spans="1:17" ht="12.75">
      <c r="A55" t="s">
        <v>102</v>
      </c>
      <c r="B55" t="s">
        <v>22</v>
      </c>
      <c r="C55" t="s">
        <v>328</v>
      </c>
      <c r="D55" s="1">
        <v>263323939.22</v>
      </c>
      <c r="E55" s="1">
        <f t="shared" si="5"/>
        <v>65830984.805</v>
      </c>
      <c r="F55" s="1">
        <v>13979440.599999994</v>
      </c>
      <c r="G55" s="1">
        <f t="shared" si="6"/>
        <v>79810425.405</v>
      </c>
      <c r="H55" s="1">
        <v>70409856.63</v>
      </c>
      <c r="I55" s="6">
        <f t="shared" si="9"/>
        <v>0.3030883771578419</v>
      </c>
      <c r="J55" s="8">
        <f t="shared" si="10"/>
        <v>0.2673887411777418</v>
      </c>
      <c r="K55" s="2">
        <f t="shared" si="11"/>
        <v>-9400568.775000006</v>
      </c>
      <c r="L55" s="1">
        <f t="shared" si="7"/>
        <v>70150113.18003999</v>
      </c>
      <c r="M55" s="1">
        <f t="shared" si="12"/>
        <v>-259743.44996000826</v>
      </c>
      <c r="N55" s="1">
        <v>2643782060</v>
      </c>
      <c r="O55" s="3">
        <v>26.534</v>
      </c>
      <c r="P55" s="5">
        <f t="shared" si="13"/>
        <v>0.2664023384574673</v>
      </c>
      <c r="Q55" t="s">
        <v>70</v>
      </c>
    </row>
    <row r="56" spans="1:17" ht="12.75">
      <c r="A56" t="s">
        <v>103</v>
      </c>
      <c r="B56" t="s">
        <v>22</v>
      </c>
      <c r="C56" t="s">
        <v>329</v>
      </c>
      <c r="D56" s="1">
        <v>42221424.519</v>
      </c>
      <c r="E56" s="1">
        <f t="shared" si="5"/>
        <v>10555356.12975</v>
      </c>
      <c r="F56" s="1">
        <v>2610812.97</v>
      </c>
      <c r="G56" s="1">
        <f t="shared" si="6"/>
        <v>13166169.099750001</v>
      </c>
      <c r="H56" s="1">
        <v>6714405.28</v>
      </c>
      <c r="I56" s="6">
        <f t="shared" si="9"/>
        <v>0.3118362122960847</v>
      </c>
      <c r="J56" s="8">
        <f t="shared" si="10"/>
        <v>0.1590283927293467</v>
      </c>
      <c r="K56" s="2">
        <f t="shared" si="11"/>
        <v>-6451763.819750001</v>
      </c>
      <c r="L56" s="1">
        <f t="shared" si="7"/>
        <v>6712382.30998</v>
      </c>
      <c r="M56" s="1">
        <f t="shared" si="12"/>
        <v>-2022.9700199998915</v>
      </c>
      <c r="N56" s="1">
        <v>384201380</v>
      </c>
      <c r="O56" s="3">
        <v>17.471</v>
      </c>
      <c r="P56" s="5">
        <f t="shared" si="13"/>
        <v>0.15898047937627902</v>
      </c>
      <c r="Q56" t="s">
        <v>192</v>
      </c>
    </row>
    <row r="57" spans="1:16" ht="12.75">
      <c r="A57" t="s">
        <v>104</v>
      </c>
      <c r="B57" t="s">
        <v>22</v>
      </c>
      <c r="C57" t="s">
        <v>330</v>
      </c>
      <c r="D57" s="1">
        <v>12906204.42</v>
      </c>
      <c r="E57" s="1">
        <f t="shared" si="5"/>
        <v>3226551.105</v>
      </c>
      <c r="F57" s="1">
        <v>691421.59</v>
      </c>
      <c r="G57" s="1">
        <f t="shared" si="6"/>
        <v>3917972.695</v>
      </c>
      <c r="H57" s="1">
        <v>3856514.75</v>
      </c>
      <c r="I57" s="6">
        <f t="shared" si="9"/>
        <v>0.3035728063417734</v>
      </c>
      <c r="J57" s="8">
        <f t="shared" si="10"/>
        <v>0.29881091485144784</v>
      </c>
      <c r="K57" s="2">
        <f t="shared" si="11"/>
        <v>-61457.94499999983</v>
      </c>
      <c r="L57" s="1">
        <f t="shared" si="7"/>
        <v>3976996.1025000005</v>
      </c>
      <c r="M57" s="1">
        <f t="shared" si="12"/>
        <v>120481.3525000005</v>
      </c>
      <c r="N57" s="1">
        <v>120187250</v>
      </c>
      <c r="O57" s="3">
        <v>33.09</v>
      </c>
      <c r="P57" s="5">
        <f t="shared" si="13"/>
        <v>0.3081460647203975</v>
      </c>
    </row>
    <row r="58" spans="1:17" ht="12.75">
      <c r="A58" t="s">
        <v>105</v>
      </c>
      <c r="B58" t="s">
        <v>22</v>
      </c>
      <c r="C58" t="s">
        <v>331</v>
      </c>
      <c r="D58" s="1">
        <v>208268500.06599998</v>
      </c>
      <c r="E58" s="1">
        <f t="shared" si="5"/>
        <v>52067125.016499996</v>
      </c>
      <c r="F58" s="1">
        <v>12423538.810000002</v>
      </c>
      <c r="G58" s="1">
        <f t="shared" si="6"/>
        <v>64490663.8265</v>
      </c>
      <c r="H58" s="1">
        <v>26747843.89</v>
      </c>
      <c r="I58" s="6">
        <f t="shared" si="9"/>
        <v>0.30965154983140997</v>
      </c>
      <c r="J58" s="8">
        <f t="shared" si="10"/>
        <v>0.12842961792841284</v>
      </c>
      <c r="K58" s="2">
        <f t="shared" si="11"/>
        <v>-37742819.9365</v>
      </c>
      <c r="L58" s="1">
        <f t="shared" si="7"/>
        <v>26037539.859389998</v>
      </c>
      <c r="M58" s="1">
        <f t="shared" si="12"/>
        <v>-710304.0306100026</v>
      </c>
      <c r="N58" s="1">
        <v>1545162890</v>
      </c>
      <c r="O58" s="3">
        <v>16.851</v>
      </c>
      <c r="P58" s="5">
        <f t="shared" si="13"/>
        <v>0.12501909722852347</v>
      </c>
      <c r="Q58" t="s">
        <v>70</v>
      </c>
    </row>
    <row r="59" spans="1:16" ht="12.75">
      <c r="A59" t="s">
        <v>233</v>
      </c>
      <c r="B59" t="s">
        <v>22</v>
      </c>
      <c r="C59" t="s">
        <v>332</v>
      </c>
      <c r="D59" s="1">
        <v>9620968.93</v>
      </c>
      <c r="E59" s="1">
        <f>IF((D59*0.3)&lt;200000,200000,(D59*0.3))</f>
        <v>2886290.679</v>
      </c>
      <c r="F59" s="1">
        <v>177371.84</v>
      </c>
      <c r="G59" s="1">
        <f t="shared" si="6"/>
        <v>3063662.519</v>
      </c>
      <c r="H59" s="1">
        <v>0</v>
      </c>
      <c r="I59" s="6">
        <f t="shared" si="9"/>
        <v>0.3184359643285949</v>
      </c>
      <c r="J59" s="8">
        <f t="shared" si="10"/>
        <v>0</v>
      </c>
      <c r="K59" s="2">
        <f t="shared" si="11"/>
        <v>-3063662.519</v>
      </c>
      <c r="L59" s="1">
        <f t="shared" si="7"/>
        <v>0</v>
      </c>
      <c r="M59" s="1">
        <f t="shared" si="12"/>
        <v>0</v>
      </c>
      <c r="N59" s="1">
        <v>31127030</v>
      </c>
      <c r="O59" s="3">
        <v>0</v>
      </c>
      <c r="P59" s="5">
        <f t="shared" si="13"/>
        <v>0</v>
      </c>
    </row>
    <row r="60" spans="1:16" ht="12.75">
      <c r="A60" t="s">
        <v>208</v>
      </c>
      <c r="B60" t="s">
        <v>22</v>
      </c>
      <c r="C60" t="s">
        <v>209</v>
      </c>
      <c r="D60" s="1">
        <v>6040312.24</v>
      </c>
      <c r="E60" s="1">
        <f>IF((D60*0.3)&lt;200000,200000,(D60*0.3))</f>
        <v>1812093.672</v>
      </c>
      <c r="F60" s="1">
        <v>272348.35</v>
      </c>
      <c r="G60" s="1">
        <f t="shared" si="6"/>
        <v>2084442.0219999999</v>
      </c>
      <c r="H60" s="1">
        <v>188129.8</v>
      </c>
      <c r="I60" s="6">
        <f t="shared" si="9"/>
        <v>0.3450884555597079</v>
      </c>
      <c r="J60" s="8">
        <f t="shared" si="10"/>
        <v>0.031145707792085923</v>
      </c>
      <c r="K60" s="2">
        <f t="shared" si="11"/>
        <v>-1896312.2219999998</v>
      </c>
      <c r="L60" s="1">
        <f t="shared" si="7"/>
        <v>183884.02649999998</v>
      </c>
      <c r="M60" s="1">
        <f t="shared" si="12"/>
        <v>-4245.77350000001</v>
      </c>
      <c r="N60" s="1">
        <v>42272190</v>
      </c>
      <c r="O60" s="3">
        <v>4.35</v>
      </c>
      <c r="P60" s="5">
        <f t="shared" si="13"/>
        <v>0.03044280149663256</v>
      </c>
    </row>
    <row r="61" spans="1:16" ht="12.75">
      <c r="A61" t="s">
        <v>234</v>
      </c>
      <c r="B61" t="s">
        <v>22</v>
      </c>
      <c r="C61" t="s">
        <v>333</v>
      </c>
      <c r="D61" s="1">
        <v>3249990.01</v>
      </c>
      <c r="E61" s="1">
        <f>IF((D61*0.3)&lt;200000,200000,(D61*0.3))</f>
        <v>974997.0029999999</v>
      </c>
      <c r="F61" s="1">
        <v>117074.81</v>
      </c>
      <c r="G61" s="1">
        <f t="shared" si="6"/>
        <v>1092071.8129999998</v>
      </c>
      <c r="H61" s="1">
        <v>0</v>
      </c>
      <c r="I61" s="6">
        <f t="shared" si="9"/>
        <v>0.33602312919109556</v>
      </c>
      <c r="J61" s="8">
        <f t="shared" si="10"/>
        <v>0</v>
      </c>
      <c r="K61" s="2">
        <f t="shared" si="11"/>
        <v>-1092071.8129999998</v>
      </c>
      <c r="L61" s="1">
        <f t="shared" si="7"/>
        <v>0</v>
      </c>
      <c r="M61" s="1">
        <f t="shared" si="12"/>
        <v>0</v>
      </c>
      <c r="N61" s="1">
        <v>35001260</v>
      </c>
      <c r="O61" s="3">
        <v>0</v>
      </c>
      <c r="P61" s="5">
        <f t="shared" si="13"/>
        <v>0</v>
      </c>
    </row>
    <row r="62" spans="1:16" ht="12.75">
      <c r="A62" t="s">
        <v>106</v>
      </c>
      <c r="B62" t="s">
        <v>22</v>
      </c>
      <c r="C62" t="s">
        <v>334</v>
      </c>
      <c r="D62" s="1">
        <v>54639907.1</v>
      </c>
      <c r="E62" s="1">
        <f t="shared" si="5"/>
        <v>13659976.775</v>
      </c>
      <c r="F62" s="1">
        <v>2978693.21</v>
      </c>
      <c r="G62" s="1">
        <f t="shared" si="6"/>
        <v>16638669.985</v>
      </c>
      <c r="H62" s="1">
        <v>4000206.15</v>
      </c>
      <c r="I62" s="6">
        <f t="shared" si="9"/>
        <v>0.3045149757401399</v>
      </c>
      <c r="J62" s="8">
        <f t="shared" si="10"/>
        <v>0.07321033951757945</v>
      </c>
      <c r="K62" s="2">
        <f t="shared" si="11"/>
        <v>-12638463.834999999</v>
      </c>
      <c r="L62" s="1">
        <f t="shared" si="7"/>
        <v>3880159.4384299996</v>
      </c>
      <c r="M62" s="1">
        <f t="shared" si="12"/>
        <v>-120046.71157000028</v>
      </c>
      <c r="N62" s="1">
        <v>498158870</v>
      </c>
      <c r="O62" s="3">
        <v>7.789</v>
      </c>
      <c r="P62" s="5">
        <f t="shared" si="13"/>
        <v>0.07101328762013945</v>
      </c>
    </row>
    <row r="63" spans="1:17" ht="12.75">
      <c r="A63" t="s">
        <v>107</v>
      </c>
      <c r="B63" t="s">
        <v>22</v>
      </c>
      <c r="C63" t="s">
        <v>335</v>
      </c>
      <c r="D63" s="1">
        <v>200272203.63</v>
      </c>
      <c r="E63" s="1">
        <f t="shared" si="5"/>
        <v>50068050.9075</v>
      </c>
      <c r="F63" s="1">
        <v>3075849.87</v>
      </c>
      <c r="G63" s="1">
        <f t="shared" si="6"/>
        <v>53143900.777499996</v>
      </c>
      <c r="H63" s="1">
        <v>16334630.32</v>
      </c>
      <c r="I63" s="6">
        <f t="shared" si="9"/>
        <v>0.2653583463618475</v>
      </c>
      <c r="J63" s="8">
        <f t="shared" si="10"/>
        <v>0.08156214404160646</v>
      </c>
      <c r="K63" s="2">
        <f t="shared" si="11"/>
        <v>-36809270.457499996</v>
      </c>
      <c r="L63" s="1">
        <f t="shared" si="7"/>
        <v>15550632.875</v>
      </c>
      <c r="M63" s="1">
        <f t="shared" si="12"/>
        <v>-783997.4450000003</v>
      </c>
      <c r="N63" s="1">
        <v>840574750</v>
      </c>
      <c r="O63" s="3">
        <v>18.5</v>
      </c>
      <c r="P63" s="5">
        <f t="shared" si="13"/>
        <v>0.07764748473896842</v>
      </c>
      <c r="Q63" t="s">
        <v>70</v>
      </c>
    </row>
    <row r="64" spans="1:16" ht="12.75">
      <c r="A64" t="s">
        <v>235</v>
      </c>
      <c r="B64" t="s">
        <v>22</v>
      </c>
      <c r="C64" t="s">
        <v>336</v>
      </c>
      <c r="D64" s="1">
        <v>2878579.29</v>
      </c>
      <c r="E64" s="1">
        <f>IF((D64*0.3)&lt;200000,200000,(D64*0.3))</f>
        <v>863573.787</v>
      </c>
      <c r="F64" s="1">
        <v>26731.37</v>
      </c>
      <c r="G64" s="1">
        <f t="shared" si="6"/>
        <v>890305.157</v>
      </c>
      <c r="H64" s="1">
        <v>0</v>
      </c>
      <c r="I64" s="6">
        <f t="shared" si="9"/>
        <v>0.3092863066488608</v>
      </c>
      <c r="J64" s="8">
        <f t="shared" si="10"/>
        <v>0</v>
      </c>
      <c r="K64" s="2">
        <f t="shared" si="11"/>
        <v>-890305.157</v>
      </c>
      <c r="L64" s="1">
        <f t="shared" si="7"/>
        <v>0</v>
      </c>
      <c r="M64" s="1">
        <f t="shared" si="12"/>
        <v>0</v>
      </c>
      <c r="N64" s="1">
        <v>5164328</v>
      </c>
      <c r="O64" s="3">
        <v>0</v>
      </c>
      <c r="P64" s="5">
        <f t="shared" si="13"/>
        <v>0</v>
      </c>
    </row>
    <row r="65" spans="1:16" ht="12.75">
      <c r="A65" t="s">
        <v>108</v>
      </c>
      <c r="B65" t="s">
        <v>22</v>
      </c>
      <c r="C65" t="s">
        <v>337</v>
      </c>
      <c r="D65" s="1">
        <v>3497953.27</v>
      </c>
      <c r="E65" s="1">
        <f>IF((D65*0.3)&lt;200000,200000,(D65*0.3))</f>
        <v>1049385.981</v>
      </c>
      <c r="F65" s="1">
        <v>73715.73</v>
      </c>
      <c r="G65" s="1">
        <f t="shared" si="6"/>
        <v>1123101.711</v>
      </c>
      <c r="H65" s="1">
        <v>40570.25</v>
      </c>
      <c r="I65" s="6">
        <f t="shared" si="9"/>
        <v>0.3210739607736383</v>
      </c>
      <c r="J65" s="8">
        <f t="shared" si="10"/>
        <v>0.011598282443607373</v>
      </c>
      <c r="K65" s="2">
        <f t="shared" si="11"/>
        <v>-1082531.461</v>
      </c>
      <c r="L65" s="1">
        <f t="shared" si="7"/>
        <v>38704.92542385</v>
      </c>
      <c r="M65" s="1">
        <f t="shared" si="12"/>
        <v>-1865.3245761500002</v>
      </c>
      <c r="N65" s="1">
        <v>21683431.61</v>
      </c>
      <c r="O65" s="3">
        <v>1.785</v>
      </c>
      <c r="P65" s="5">
        <f t="shared" si="13"/>
        <v>0.011065020723918934</v>
      </c>
    </row>
    <row r="66" spans="1:16" ht="12.75">
      <c r="A66" t="s">
        <v>210</v>
      </c>
      <c r="B66" t="s">
        <v>57</v>
      </c>
      <c r="C66" t="s">
        <v>211</v>
      </c>
      <c r="D66" s="1">
        <v>30810914.018999998</v>
      </c>
      <c r="E66" s="1">
        <f t="shared" si="5"/>
        <v>7702728.504749999</v>
      </c>
      <c r="F66" s="1">
        <v>0</v>
      </c>
      <c r="G66" s="1">
        <f t="shared" si="6"/>
        <v>7702728.504749999</v>
      </c>
      <c r="H66" s="1">
        <v>1384935.02</v>
      </c>
      <c r="I66" s="6">
        <f t="shared" si="9"/>
        <v>0.25</v>
      </c>
      <c r="J66" s="8">
        <f t="shared" si="10"/>
        <v>0.04494949481686781</v>
      </c>
      <c r="K66" s="2">
        <f t="shared" si="11"/>
        <v>-6317793.484749999</v>
      </c>
      <c r="L66" s="1">
        <f t="shared" si="7"/>
        <v>1363263.79419</v>
      </c>
      <c r="M66" s="1">
        <f t="shared" si="12"/>
        <v>-21671.225809999974</v>
      </c>
      <c r="N66" s="1">
        <v>236308510</v>
      </c>
      <c r="O66" s="3">
        <v>5.769</v>
      </c>
      <c r="P66" s="5">
        <f t="shared" si="13"/>
        <v>0.04424613282648232</v>
      </c>
    </row>
    <row r="67" spans="1:16" ht="12.75">
      <c r="A67" t="s">
        <v>109</v>
      </c>
      <c r="B67" t="s">
        <v>57</v>
      </c>
      <c r="C67" t="s">
        <v>338</v>
      </c>
      <c r="D67" s="1">
        <v>11814988.950000001</v>
      </c>
      <c r="E67" s="1">
        <f t="shared" si="5"/>
        <v>2953747.2375000003</v>
      </c>
      <c r="F67" s="1">
        <v>46591.460000000894</v>
      </c>
      <c r="G67" s="1">
        <f t="shared" si="6"/>
        <v>3000338.697500001</v>
      </c>
      <c r="H67" s="1">
        <v>352781.28</v>
      </c>
      <c r="I67" s="6">
        <f aca="true" t="shared" si="14" ref="I67:I98">(E67+F67)/D67</f>
        <v>0.2539434196847049</v>
      </c>
      <c r="J67" s="8">
        <f aca="true" t="shared" si="15" ref="J67:J98">H67/D67</f>
        <v>0.02985879051541559</v>
      </c>
      <c r="K67" s="2">
        <f aca="true" t="shared" si="16" ref="K67:K98">H67-G67</f>
        <v>-2647557.4175000014</v>
      </c>
      <c r="L67" s="1">
        <f t="shared" si="7"/>
        <v>349978.74981999997</v>
      </c>
      <c r="M67" s="1">
        <f aca="true" t="shared" si="17" ref="M67:M98">L67-H67</f>
        <v>-2802.5301800000598</v>
      </c>
      <c r="N67" s="1">
        <v>141348445</v>
      </c>
      <c r="O67" s="3">
        <v>2.476</v>
      </c>
      <c r="P67" s="5">
        <f aca="true" t="shared" si="18" ref="P67:P98">L67/D67</f>
        <v>0.029621589262679753</v>
      </c>
    </row>
    <row r="68" spans="1:16" ht="12.75">
      <c r="A68" t="s">
        <v>200</v>
      </c>
      <c r="B68" t="s">
        <v>57</v>
      </c>
      <c r="C68" t="s">
        <v>339</v>
      </c>
      <c r="D68" s="1">
        <v>2919182.6999999997</v>
      </c>
      <c r="E68" s="1">
        <f>IF((D68*0.3)&lt;200000,200000,(D68*0.3))</f>
        <v>875754.8099999999</v>
      </c>
      <c r="F68" s="1">
        <v>66821.18000000017</v>
      </c>
      <c r="G68" s="1">
        <f aca="true" t="shared" si="19" ref="G68:G131">E68+F68</f>
        <v>942575.9900000001</v>
      </c>
      <c r="H68" s="1">
        <v>119062.87</v>
      </c>
      <c r="I68" s="6">
        <f t="shared" si="14"/>
        <v>0.32289037270603177</v>
      </c>
      <c r="J68" s="8">
        <f t="shared" si="15"/>
        <v>0.040786371473083886</v>
      </c>
      <c r="K68" s="2">
        <f t="shared" si="16"/>
        <v>-823513.1200000001</v>
      </c>
      <c r="L68" s="1">
        <f aca="true" t="shared" si="20" ref="L68:L131">(N68*O68)/1000</f>
        <v>118831.864</v>
      </c>
      <c r="M68" s="1">
        <f t="shared" si="17"/>
        <v>-231.00599999999395</v>
      </c>
      <c r="N68" s="1">
        <v>59415932</v>
      </c>
      <c r="O68" s="3">
        <v>2</v>
      </c>
      <c r="P68" s="5">
        <f t="shared" si="18"/>
        <v>0.040707237679916373</v>
      </c>
    </row>
    <row r="69" spans="1:16" ht="12.75">
      <c r="A69" t="s">
        <v>110</v>
      </c>
      <c r="B69" t="s">
        <v>23</v>
      </c>
      <c r="C69" t="s">
        <v>340</v>
      </c>
      <c r="D69" s="1">
        <v>56319401.120000005</v>
      </c>
      <c r="E69" s="1">
        <f>IF((D69*0.25)&lt;200000,200000,(D69*0.25))</f>
        <v>14079850.280000001</v>
      </c>
      <c r="F69" s="1">
        <v>831665.8099999987</v>
      </c>
      <c r="G69" s="1">
        <f t="shared" si="19"/>
        <v>14911516.09</v>
      </c>
      <c r="H69" s="1">
        <v>8800243.11</v>
      </c>
      <c r="I69" s="6">
        <f t="shared" si="14"/>
        <v>0.2647669505261245</v>
      </c>
      <c r="J69" s="8">
        <f t="shared" si="15"/>
        <v>0.15625597813530157</v>
      </c>
      <c r="K69" s="2">
        <f t="shared" si="16"/>
        <v>-6111272.98</v>
      </c>
      <c r="L69" s="1">
        <f t="shared" si="20"/>
        <v>8787604.8874</v>
      </c>
      <c r="M69" s="1">
        <f t="shared" si="17"/>
        <v>-12638.22259999998</v>
      </c>
      <c r="N69" s="1">
        <v>1069702360</v>
      </c>
      <c r="O69" s="3">
        <v>8.215</v>
      </c>
      <c r="P69" s="5">
        <f t="shared" si="18"/>
        <v>0.15603157548987798</v>
      </c>
    </row>
    <row r="70" spans="1:16" ht="12.75">
      <c r="A70" t="s">
        <v>111</v>
      </c>
      <c r="B70" t="s">
        <v>23</v>
      </c>
      <c r="C70" t="s">
        <v>341</v>
      </c>
      <c r="D70" s="1">
        <v>40693858.769999996</v>
      </c>
      <c r="E70" s="1">
        <f>IF((D70*0.25)&lt;200000,200000,(D70*0.25))</f>
        <v>10173464.692499999</v>
      </c>
      <c r="F70" s="1">
        <v>53981.400000002235</v>
      </c>
      <c r="G70" s="1">
        <f t="shared" si="19"/>
        <v>10227446.092500001</v>
      </c>
      <c r="H70" s="1">
        <v>9200004.84</v>
      </c>
      <c r="I70" s="6">
        <f t="shared" si="14"/>
        <v>0.2513265244838319</v>
      </c>
      <c r="J70" s="8">
        <f t="shared" si="15"/>
        <v>0.22607845798055295</v>
      </c>
      <c r="K70" s="2">
        <f t="shared" si="16"/>
        <v>-1027441.2525000013</v>
      </c>
      <c r="L70" s="1">
        <f t="shared" si="20"/>
        <v>8432467.9992</v>
      </c>
      <c r="M70" s="1">
        <f t="shared" si="17"/>
        <v>-767536.8408000004</v>
      </c>
      <c r="N70" s="1">
        <v>715343400</v>
      </c>
      <c r="O70" s="3">
        <v>11.788</v>
      </c>
      <c r="P70" s="5">
        <f t="shared" si="18"/>
        <v>0.2072172129671939</v>
      </c>
    </row>
    <row r="71" spans="1:16" ht="12.75">
      <c r="A71" t="s">
        <v>112</v>
      </c>
      <c r="B71" t="s">
        <v>23</v>
      </c>
      <c r="C71" t="s">
        <v>342</v>
      </c>
      <c r="D71" s="1">
        <v>10892898.81</v>
      </c>
      <c r="E71" s="1">
        <f>IF((D71*0.25)&lt;200000,200000,(D71*0.25))</f>
        <v>2723224.7025</v>
      </c>
      <c r="F71" s="1">
        <v>0</v>
      </c>
      <c r="G71" s="1">
        <f t="shared" si="19"/>
        <v>2723224.7025</v>
      </c>
      <c r="H71" s="1">
        <v>2166917.82</v>
      </c>
      <c r="I71" s="6">
        <f t="shared" si="14"/>
        <v>0.25</v>
      </c>
      <c r="J71" s="8">
        <f t="shared" si="15"/>
        <v>0.1989293995837642</v>
      </c>
      <c r="K71" s="2">
        <f t="shared" si="16"/>
        <v>-556306.8825000003</v>
      </c>
      <c r="L71" s="1">
        <f t="shared" si="20"/>
        <v>1899119.7849599998</v>
      </c>
      <c r="M71" s="1">
        <f t="shared" si="17"/>
        <v>-267798.03504</v>
      </c>
      <c r="N71" s="1">
        <v>608107520</v>
      </c>
      <c r="O71" s="3">
        <v>3.1229999999999998</v>
      </c>
      <c r="P71" s="5">
        <f t="shared" si="18"/>
        <v>0.1743447559814429</v>
      </c>
    </row>
    <row r="72" spans="1:16" ht="12.75">
      <c r="A72" t="s">
        <v>113</v>
      </c>
      <c r="B72" t="s">
        <v>48</v>
      </c>
      <c r="C72" t="s">
        <v>343</v>
      </c>
      <c r="D72" s="1">
        <v>4655577.1899999995</v>
      </c>
      <c r="E72" s="1">
        <f>IF((D72*0.3)&lt;200000,200000,(D72*0.3))</f>
        <v>1396673.157</v>
      </c>
      <c r="F72" s="1">
        <v>96176.64000000013</v>
      </c>
      <c r="G72" s="1">
        <f t="shared" si="19"/>
        <v>1492849.797</v>
      </c>
      <c r="H72" s="1">
        <v>980340.94</v>
      </c>
      <c r="I72" s="6">
        <f t="shared" si="14"/>
        <v>0.32065837082598136</v>
      </c>
      <c r="J72" s="8">
        <f t="shared" si="15"/>
        <v>0.21057344771465383</v>
      </c>
      <c r="K72" s="2">
        <f t="shared" si="16"/>
        <v>-512508.8570000001</v>
      </c>
      <c r="L72" s="1">
        <f t="shared" si="20"/>
        <v>971775.8767064</v>
      </c>
      <c r="M72" s="1">
        <f t="shared" si="17"/>
        <v>-8565.06329359999</v>
      </c>
      <c r="N72" s="1">
        <v>316539373.52</v>
      </c>
      <c r="O72" s="3">
        <v>3.07</v>
      </c>
      <c r="P72" s="5">
        <f t="shared" si="18"/>
        <v>0.20873370519851697</v>
      </c>
    </row>
    <row r="73" spans="1:16" ht="12.75">
      <c r="A73" t="s">
        <v>114</v>
      </c>
      <c r="B73" t="s">
        <v>24</v>
      </c>
      <c r="C73" t="s">
        <v>344</v>
      </c>
      <c r="D73" s="1">
        <v>4560924.76</v>
      </c>
      <c r="E73" s="1">
        <f>IF((D73*0.3)&lt;200000,200000,(D73*0.3))</f>
        <v>1368277.4279999998</v>
      </c>
      <c r="F73" s="1">
        <v>45796.08999999985</v>
      </c>
      <c r="G73" s="1">
        <f t="shared" si="19"/>
        <v>1414073.5179999997</v>
      </c>
      <c r="H73" s="1">
        <v>549993.42</v>
      </c>
      <c r="I73" s="6">
        <f t="shared" si="14"/>
        <v>0.3100409659027131</v>
      </c>
      <c r="J73" s="8">
        <f t="shared" si="15"/>
        <v>0.12058813704262906</v>
      </c>
      <c r="K73" s="2">
        <f t="shared" si="16"/>
        <v>-864080.0979999996</v>
      </c>
      <c r="L73" s="1">
        <f t="shared" si="20"/>
        <v>562990.0265</v>
      </c>
      <c r="M73" s="1">
        <f t="shared" si="17"/>
        <v>12996.606499999994</v>
      </c>
      <c r="N73" s="1">
        <v>122123650</v>
      </c>
      <c r="O73" s="3">
        <v>4.61</v>
      </c>
      <c r="P73" s="5">
        <f t="shared" si="18"/>
        <v>0.12343769216223599</v>
      </c>
    </row>
    <row r="74" spans="1:17" ht="12.75">
      <c r="A74" t="s">
        <v>115</v>
      </c>
      <c r="B74" t="s">
        <v>24</v>
      </c>
      <c r="C74" t="s">
        <v>345</v>
      </c>
      <c r="D74" s="1">
        <v>11618765.3</v>
      </c>
      <c r="E74" s="1">
        <f>IF((D74*0.25)&lt;200000,200000,(D74*0.25))</f>
        <v>2904691.325</v>
      </c>
      <c r="F74" s="1">
        <v>680000</v>
      </c>
      <c r="G74" s="1">
        <f t="shared" si="19"/>
        <v>3584691.325</v>
      </c>
      <c r="H74" s="1">
        <v>2114191.83</v>
      </c>
      <c r="I74" s="6">
        <f t="shared" si="14"/>
        <v>0.30852601222610115</v>
      </c>
      <c r="J74" s="8">
        <f t="shared" si="15"/>
        <v>0.18196355425132824</v>
      </c>
      <c r="K74" s="2">
        <f t="shared" si="16"/>
        <v>-1470499.495</v>
      </c>
      <c r="L74" s="1">
        <f t="shared" si="20"/>
        <v>2114191.8281499995</v>
      </c>
      <c r="M74" s="1">
        <f t="shared" si="17"/>
        <v>-0.0018500005826354027</v>
      </c>
      <c r="N74" s="1">
        <v>553019050</v>
      </c>
      <c r="O74" s="3">
        <v>3.8229999999999995</v>
      </c>
      <c r="P74" s="5">
        <f t="shared" si="18"/>
        <v>0.181963554092103</v>
      </c>
      <c r="Q74" t="s">
        <v>69</v>
      </c>
    </row>
    <row r="75" spans="1:16" ht="12.75">
      <c r="A75" t="s">
        <v>116</v>
      </c>
      <c r="B75" t="s">
        <v>58</v>
      </c>
      <c r="C75" t="s">
        <v>346</v>
      </c>
      <c r="D75" s="1">
        <v>17502426.64</v>
      </c>
      <c r="E75" s="1">
        <f>IF((D75*0.25)&lt;200000,200000,(D75*0.25))</f>
        <v>4375606.66</v>
      </c>
      <c r="F75" s="1">
        <v>271620.42</v>
      </c>
      <c r="G75" s="1">
        <f t="shared" si="19"/>
        <v>4647227.08</v>
      </c>
      <c r="H75" s="1">
        <v>1299888.06</v>
      </c>
      <c r="I75" s="6">
        <f t="shared" si="14"/>
        <v>0.26551901491072327</v>
      </c>
      <c r="J75" s="8">
        <f t="shared" si="15"/>
        <v>0.07426901919012986</v>
      </c>
      <c r="K75" s="2">
        <f t="shared" si="16"/>
        <v>-3347339.02</v>
      </c>
      <c r="L75" s="1">
        <f t="shared" si="20"/>
        <v>1285020.441276</v>
      </c>
      <c r="M75" s="1">
        <f t="shared" si="17"/>
        <v>-14867.618723999942</v>
      </c>
      <c r="N75" s="1">
        <v>539471218</v>
      </c>
      <c r="O75" s="3">
        <v>2.382</v>
      </c>
      <c r="P75" s="5">
        <f t="shared" si="18"/>
        <v>0.07341955876788066</v>
      </c>
    </row>
    <row r="76" spans="1:16" ht="12.75">
      <c r="A76" t="s">
        <v>236</v>
      </c>
      <c r="B76" t="s">
        <v>347</v>
      </c>
      <c r="C76" t="s">
        <v>348</v>
      </c>
      <c r="D76" s="1">
        <v>1582272.36</v>
      </c>
      <c r="E76" s="1">
        <f>IF((D76*0.3)&lt;200000,200000,(D76*0.3))</f>
        <v>474681.708</v>
      </c>
      <c r="F76" s="1">
        <v>30925.080000000075</v>
      </c>
      <c r="G76" s="1">
        <f t="shared" si="19"/>
        <v>505606.78800000006</v>
      </c>
      <c r="H76" s="1">
        <v>0</v>
      </c>
      <c r="I76" s="6">
        <f t="shared" si="14"/>
        <v>0.3195447261683823</v>
      </c>
      <c r="J76" s="8">
        <f t="shared" si="15"/>
        <v>0</v>
      </c>
      <c r="K76" s="2">
        <f t="shared" si="16"/>
        <v>-505606.78800000006</v>
      </c>
      <c r="L76" s="1">
        <f t="shared" si="20"/>
        <v>0</v>
      </c>
      <c r="M76" s="1">
        <f t="shared" si="17"/>
        <v>0</v>
      </c>
      <c r="N76" s="1">
        <v>58982550</v>
      </c>
      <c r="O76" s="3">
        <v>0</v>
      </c>
      <c r="P76" s="5">
        <f t="shared" si="18"/>
        <v>0</v>
      </c>
    </row>
    <row r="77" spans="1:16" ht="12.75">
      <c r="A77" t="s">
        <v>207</v>
      </c>
      <c r="B77" t="s">
        <v>206</v>
      </c>
      <c r="C77" t="s">
        <v>349</v>
      </c>
      <c r="D77" s="1">
        <v>5076331.58</v>
      </c>
      <c r="E77" s="1">
        <f>IF((D77*0.3)&lt;200000,200000,(D77*0.3))</f>
        <v>1522899.474</v>
      </c>
      <c r="F77" s="1">
        <v>20772.93999999948</v>
      </c>
      <c r="G77" s="1">
        <f t="shared" si="19"/>
        <v>1543672.4139999994</v>
      </c>
      <c r="H77" s="1">
        <v>321978.97</v>
      </c>
      <c r="I77" s="6">
        <f t="shared" si="14"/>
        <v>0.30409211645705764</v>
      </c>
      <c r="J77" s="8">
        <f t="shared" si="15"/>
        <v>0.06342748989615843</v>
      </c>
      <c r="K77" s="2">
        <f t="shared" si="16"/>
        <v>-1221693.4439999994</v>
      </c>
      <c r="L77" s="1">
        <f t="shared" si="20"/>
        <v>297865.97773000004</v>
      </c>
      <c r="M77" s="1">
        <f t="shared" si="17"/>
        <v>-24112.99226999993</v>
      </c>
      <c r="N77" s="1">
        <v>85939405</v>
      </c>
      <c r="O77" s="3">
        <v>3.466</v>
      </c>
      <c r="P77" s="5">
        <f t="shared" si="18"/>
        <v>0.05867740769802118</v>
      </c>
    </row>
    <row r="78" spans="1:16" ht="12.75">
      <c r="A78" t="s">
        <v>237</v>
      </c>
      <c r="B78" t="s">
        <v>206</v>
      </c>
      <c r="C78" t="s">
        <v>350</v>
      </c>
      <c r="D78" s="1">
        <v>2859036.06</v>
      </c>
      <c r="E78" s="1">
        <f>IF((D78*0.3)&lt;200000,200000,(D78*0.3))</f>
        <v>857710.818</v>
      </c>
      <c r="F78" s="1">
        <v>128574.8</v>
      </c>
      <c r="G78" s="1">
        <f t="shared" si="19"/>
        <v>986285.618</v>
      </c>
      <c r="H78" s="1">
        <v>0</v>
      </c>
      <c r="I78" s="6">
        <f t="shared" si="14"/>
        <v>0.34497138101853814</v>
      </c>
      <c r="J78" s="8">
        <f t="shared" si="15"/>
        <v>0</v>
      </c>
      <c r="K78" s="2">
        <f t="shared" si="16"/>
        <v>-986285.618</v>
      </c>
      <c r="L78" s="1">
        <f t="shared" si="20"/>
        <v>0</v>
      </c>
      <c r="M78" s="1">
        <f t="shared" si="17"/>
        <v>0</v>
      </c>
      <c r="N78" s="1">
        <v>32680612</v>
      </c>
      <c r="O78" s="3">
        <v>0</v>
      </c>
      <c r="P78" s="5">
        <f t="shared" si="18"/>
        <v>0</v>
      </c>
    </row>
    <row r="79" spans="1:16" ht="12.75">
      <c r="A79" t="s">
        <v>238</v>
      </c>
      <c r="B79" t="s">
        <v>351</v>
      </c>
      <c r="C79" t="s">
        <v>352</v>
      </c>
      <c r="D79" s="1">
        <v>2597888.31</v>
      </c>
      <c r="E79" s="1">
        <f>IF((D79*0.3)&lt;200000,200000,(D79*0.3))</f>
        <v>779366.493</v>
      </c>
      <c r="F79" s="1">
        <v>0</v>
      </c>
      <c r="G79" s="1">
        <f t="shared" si="19"/>
        <v>779366.493</v>
      </c>
      <c r="H79" s="1">
        <v>0</v>
      </c>
      <c r="I79" s="6">
        <f t="shared" si="14"/>
        <v>0.3</v>
      </c>
      <c r="J79" s="8">
        <f t="shared" si="15"/>
        <v>0</v>
      </c>
      <c r="K79" s="2">
        <f t="shared" si="16"/>
        <v>-779366.493</v>
      </c>
      <c r="L79" s="1">
        <f t="shared" si="20"/>
        <v>0</v>
      </c>
      <c r="M79" s="1">
        <f t="shared" si="17"/>
        <v>0</v>
      </c>
      <c r="N79" s="1">
        <v>55697831</v>
      </c>
      <c r="O79" s="3">
        <v>0</v>
      </c>
      <c r="P79" s="5">
        <f t="shared" si="18"/>
        <v>0</v>
      </c>
    </row>
    <row r="80" spans="1:16" ht="12.75">
      <c r="A80" t="s">
        <v>117</v>
      </c>
      <c r="B80" t="s">
        <v>25</v>
      </c>
      <c r="C80" t="s">
        <v>353</v>
      </c>
      <c r="D80" s="1">
        <v>706409258.68</v>
      </c>
      <c r="E80" s="1">
        <f>IF((D80*0.25)&lt;200000,200000,(D80*0.25))</f>
        <v>176602314.67</v>
      </c>
      <c r="F80" s="1">
        <v>14199549.600000024</v>
      </c>
      <c r="G80" s="1">
        <f t="shared" si="19"/>
        <v>190801864.27</v>
      </c>
      <c r="H80" s="1">
        <v>146297390.95</v>
      </c>
      <c r="I80" s="6">
        <f t="shared" si="14"/>
        <v>0.2701010241945772</v>
      </c>
      <c r="J80" s="8">
        <f t="shared" si="15"/>
        <v>0.20710004739090207</v>
      </c>
      <c r="K80" s="2">
        <f t="shared" si="16"/>
        <v>-44504473.32000002</v>
      </c>
      <c r="L80" s="1">
        <f t="shared" si="20"/>
        <v>145824756.61670402</v>
      </c>
      <c r="M80" s="1">
        <f t="shared" si="17"/>
        <v>-472634.33329597116</v>
      </c>
      <c r="N80" s="1">
        <v>9415338108</v>
      </c>
      <c r="O80" s="3">
        <v>15.488</v>
      </c>
      <c r="P80" s="5">
        <f t="shared" si="18"/>
        <v>0.20643098150949057</v>
      </c>
    </row>
    <row r="81" spans="1:16" ht="12.75">
      <c r="A81" t="s">
        <v>239</v>
      </c>
      <c r="B81" t="s">
        <v>26</v>
      </c>
      <c r="C81" t="s">
        <v>354</v>
      </c>
      <c r="D81" s="1">
        <v>2480816.77</v>
      </c>
      <c r="E81" s="1">
        <f aca="true" t="shared" si="21" ref="E81:E88">IF((D81*0.3)&lt;200000,200000,(D81*0.3))</f>
        <v>744245.031</v>
      </c>
      <c r="F81" s="1">
        <v>51316.11999999988</v>
      </c>
      <c r="G81" s="1">
        <f t="shared" si="19"/>
        <v>795561.1509999998</v>
      </c>
      <c r="H81" s="1">
        <v>0</v>
      </c>
      <c r="I81" s="6">
        <f t="shared" si="14"/>
        <v>0.3206851713599146</v>
      </c>
      <c r="J81" s="8">
        <f t="shared" si="15"/>
        <v>0</v>
      </c>
      <c r="K81" s="2">
        <f t="shared" si="16"/>
        <v>-795561.1509999998</v>
      </c>
      <c r="L81" s="1">
        <f t="shared" si="20"/>
        <v>0</v>
      </c>
      <c r="M81" s="1">
        <f t="shared" si="17"/>
        <v>0</v>
      </c>
      <c r="N81" s="1">
        <v>21647760</v>
      </c>
      <c r="O81" s="3">
        <v>0</v>
      </c>
      <c r="P81" s="5">
        <f t="shared" si="18"/>
        <v>0</v>
      </c>
    </row>
    <row r="82" spans="1:16" ht="12.75">
      <c r="A82" t="s">
        <v>118</v>
      </c>
      <c r="B82" t="s">
        <v>26</v>
      </c>
      <c r="C82" t="s">
        <v>355</v>
      </c>
      <c r="D82" s="1">
        <v>972833.96</v>
      </c>
      <c r="E82" s="1">
        <f t="shared" si="21"/>
        <v>291850.18799999997</v>
      </c>
      <c r="F82" s="1">
        <v>32213.38</v>
      </c>
      <c r="G82" s="1">
        <f t="shared" si="19"/>
        <v>324063.56799999997</v>
      </c>
      <c r="H82" s="1">
        <v>64534.7</v>
      </c>
      <c r="I82" s="6">
        <f t="shared" si="14"/>
        <v>0.33311292710217477</v>
      </c>
      <c r="J82" s="8">
        <f t="shared" si="15"/>
        <v>0.06633680839020052</v>
      </c>
      <c r="K82" s="2">
        <f t="shared" si="16"/>
        <v>-259528.86799999996</v>
      </c>
      <c r="L82" s="1">
        <f t="shared" si="20"/>
        <v>61813.7945</v>
      </c>
      <c r="M82" s="1">
        <f t="shared" si="17"/>
        <v>-2720.9054999999935</v>
      </c>
      <c r="N82" s="1">
        <v>16001500</v>
      </c>
      <c r="O82" s="3">
        <v>3.863</v>
      </c>
      <c r="P82" s="5">
        <f t="shared" si="18"/>
        <v>0.06353992257836065</v>
      </c>
    </row>
    <row r="83" spans="1:16" ht="12.75">
      <c r="A83" t="s">
        <v>240</v>
      </c>
      <c r="B83" t="s">
        <v>27</v>
      </c>
      <c r="C83" t="s">
        <v>356</v>
      </c>
      <c r="D83" s="1">
        <v>2361221.84</v>
      </c>
      <c r="E83" s="1">
        <f t="shared" si="21"/>
        <v>708366.5519999999</v>
      </c>
      <c r="F83" s="1">
        <v>35823.39000000013</v>
      </c>
      <c r="G83" s="1">
        <f t="shared" si="19"/>
        <v>744189.942</v>
      </c>
      <c r="H83" s="1">
        <v>0</v>
      </c>
      <c r="I83" s="6">
        <f t="shared" si="14"/>
        <v>0.31517154779493317</v>
      </c>
      <c r="J83" s="8">
        <f t="shared" si="15"/>
        <v>0</v>
      </c>
      <c r="K83" s="2">
        <f t="shared" si="16"/>
        <v>-744189.942</v>
      </c>
      <c r="L83" s="1">
        <f t="shared" si="20"/>
        <v>0</v>
      </c>
      <c r="M83" s="1">
        <f t="shared" si="17"/>
        <v>0</v>
      </c>
      <c r="N83" s="1">
        <v>31233717</v>
      </c>
      <c r="O83" s="3">
        <v>0</v>
      </c>
      <c r="P83" s="5">
        <f t="shared" si="18"/>
        <v>0</v>
      </c>
    </row>
    <row r="84" spans="1:16" ht="12.75">
      <c r="A84" t="s">
        <v>119</v>
      </c>
      <c r="B84" t="s">
        <v>27</v>
      </c>
      <c r="C84" t="s">
        <v>357</v>
      </c>
      <c r="D84" s="1">
        <v>1804061.6199999999</v>
      </c>
      <c r="E84" s="1">
        <f t="shared" si="21"/>
        <v>541218.4859999999</v>
      </c>
      <c r="F84" s="1">
        <v>60736.42000000016</v>
      </c>
      <c r="G84" s="1">
        <f t="shared" si="19"/>
        <v>601954.9060000001</v>
      </c>
      <c r="H84" s="1">
        <v>139354.58</v>
      </c>
      <c r="I84" s="6">
        <f t="shared" si="14"/>
        <v>0.3336664886202724</v>
      </c>
      <c r="J84" s="8">
        <f t="shared" si="15"/>
        <v>0.07724491140164048</v>
      </c>
      <c r="K84" s="2">
        <f t="shared" si="16"/>
        <v>-462600.3260000001</v>
      </c>
      <c r="L84" s="1">
        <f t="shared" si="20"/>
        <v>145609.025112</v>
      </c>
      <c r="M84" s="1">
        <f t="shared" si="17"/>
        <v>6254.445112000016</v>
      </c>
      <c r="N84" s="1">
        <v>29795176</v>
      </c>
      <c r="O84" s="3">
        <v>4.887</v>
      </c>
      <c r="P84" s="5">
        <f t="shared" si="18"/>
        <v>0.08071178029495468</v>
      </c>
    </row>
    <row r="85" spans="1:16" ht="12.75">
      <c r="A85" t="s">
        <v>187</v>
      </c>
      <c r="B85" t="s">
        <v>27</v>
      </c>
      <c r="C85" t="s">
        <v>358</v>
      </c>
      <c r="D85" s="1">
        <v>2856439.78</v>
      </c>
      <c r="E85" s="1">
        <f t="shared" si="21"/>
        <v>856931.9339999999</v>
      </c>
      <c r="F85" s="1">
        <v>171674.03</v>
      </c>
      <c r="G85" s="1">
        <f t="shared" si="19"/>
        <v>1028605.9639999999</v>
      </c>
      <c r="H85" s="1">
        <v>172308.04</v>
      </c>
      <c r="I85" s="6">
        <f t="shared" si="14"/>
        <v>0.36010069989992927</v>
      </c>
      <c r="J85" s="8">
        <f t="shared" si="15"/>
        <v>0.06032265801871728</v>
      </c>
      <c r="K85" s="2">
        <f t="shared" si="16"/>
        <v>-856297.9239999999</v>
      </c>
      <c r="L85" s="1">
        <f t="shared" si="20"/>
        <v>178071.015</v>
      </c>
      <c r="M85" s="1">
        <f t="shared" si="17"/>
        <v>5762.975000000006</v>
      </c>
      <c r="N85" s="1">
        <v>23742802</v>
      </c>
      <c r="O85" s="3">
        <v>7.5</v>
      </c>
      <c r="P85" s="5">
        <f t="shared" si="18"/>
        <v>0.06234019573834671</v>
      </c>
    </row>
    <row r="86" spans="1:16" ht="12.75">
      <c r="A86" t="s">
        <v>241</v>
      </c>
      <c r="B86" t="s">
        <v>27</v>
      </c>
      <c r="C86" t="s">
        <v>359</v>
      </c>
      <c r="D86" s="1">
        <v>1748804.53</v>
      </c>
      <c r="E86" s="1">
        <f t="shared" si="21"/>
        <v>524641.3589999999</v>
      </c>
      <c r="F86" s="1">
        <v>42137.689999999944</v>
      </c>
      <c r="G86" s="1">
        <f t="shared" si="19"/>
        <v>566779.0489999999</v>
      </c>
      <c r="H86" s="1">
        <v>0</v>
      </c>
      <c r="I86" s="6">
        <f t="shared" si="14"/>
        <v>0.3240951400097299</v>
      </c>
      <c r="J86" s="8">
        <f t="shared" si="15"/>
        <v>0</v>
      </c>
      <c r="K86" s="2">
        <f t="shared" si="16"/>
        <v>-566779.0489999999</v>
      </c>
      <c r="L86" s="1">
        <f t="shared" si="20"/>
        <v>0</v>
      </c>
      <c r="M86" s="1">
        <f t="shared" si="17"/>
        <v>0</v>
      </c>
      <c r="N86" s="1">
        <v>19602918</v>
      </c>
      <c r="O86" s="3">
        <v>0</v>
      </c>
      <c r="P86" s="5">
        <f t="shared" si="18"/>
        <v>0</v>
      </c>
    </row>
    <row r="87" spans="1:16" ht="12.75">
      <c r="A87" t="s">
        <v>195</v>
      </c>
      <c r="B87" t="s">
        <v>27</v>
      </c>
      <c r="C87" t="s">
        <v>360</v>
      </c>
      <c r="D87" s="1">
        <v>6607516.85</v>
      </c>
      <c r="E87" s="1">
        <f t="shared" si="21"/>
        <v>1982255.0549999997</v>
      </c>
      <c r="F87" s="1">
        <v>191859.43000000063</v>
      </c>
      <c r="G87" s="1">
        <f t="shared" si="19"/>
        <v>2174114.4850000003</v>
      </c>
      <c r="H87" s="1">
        <v>358043.54</v>
      </c>
      <c r="I87" s="6">
        <f t="shared" si="14"/>
        <v>0.32903654040624963</v>
      </c>
      <c r="J87" s="8">
        <f t="shared" si="15"/>
        <v>0.0541873063857567</v>
      </c>
      <c r="K87" s="2">
        <f t="shared" si="16"/>
        <v>-1816070.9450000003</v>
      </c>
      <c r="L87" s="1">
        <f t="shared" si="20"/>
        <v>364682.73332999996</v>
      </c>
      <c r="M87" s="1">
        <f t="shared" si="17"/>
        <v>6639.19332999998</v>
      </c>
      <c r="N87" s="1">
        <v>103750422</v>
      </c>
      <c r="O87" s="3">
        <v>3.515</v>
      </c>
      <c r="P87" s="5">
        <f t="shared" si="18"/>
        <v>0.05519210039244924</v>
      </c>
    </row>
    <row r="88" spans="1:16" ht="12.75">
      <c r="A88" t="s">
        <v>120</v>
      </c>
      <c r="B88" t="s">
        <v>28</v>
      </c>
      <c r="C88" t="s">
        <v>361</v>
      </c>
      <c r="D88" s="1">
        <v>9095935.46</v>
      </c>
      <c r="E88" s="1">
        <f t="shared" si="21"/>
        <v>2728780.6380000003</v>
      </c>
      <c r="F88" s="1">
        <v>127581.31</v>
      </c>
      <c r="G88" s="1">
        <f t="shared" si="19"/>
        <v>2856361.9480000003</v>
      </c>
      <c r="H88" s="1">
        <v>667742.11</v>
      </c>
      <c r="I88" s="6">
        <f t="shared" si="14"/>
        <v>0.3140261890116797</v>
      </c>
      <c r="J88" s="8">
        <f t="shared" si="15"/>
        <v>0.07341104309022878</v>
      </c>
      <c r="K88" s="2">
        <f t="shared" si="16"/>
        <v>-2188619.8380000005</v>
      </c>
      <c r="L88" s="1">
        <f t="shared" si="20"/>
        <v>666879.6005920001</v>
      </c>
      <c r="M88" s="1">
        <f t="shared" si="17"/>
        <v>-862.5094079999253</v>
      </c>
      <c r="N88" s="1">
        <v>196256504</v>
      </c>
      <c r="O88" s="3">
        <v>3.398</v>
      </c>
      <c r="P88" s="5">
        <f t="shared" si="18"/>
        <v>0.07331621948337791</v>
      </c>
    </row>
    <row r="89" spans="1:16" ht="12.75">
      <c r="A89" t="s">
        <v>121</v>
      </c>
      <c r="B89" t="s">
        <v>29</v>
      </c>
      <c r="C89" t="s">
        <v>362</v>
      </c>
      <c r="D89" s="1">
        <v>49534884.78</v>
      </c>
      <c r="E89" s="1">
        <f>IF((D89*0.25)&lt;200000,200000,(D89*0.25))</f>
        <v>12383721.195</v>
      </c>
      <c r="F89" s="1">
        <v>0</v>
      </c>
      <c r="G89" s="1">
        <f t="shared" si="19"/>
        <v>12383721.195</v>
      </c>
      <c r="H89" s="1">
        <v>11649354.99</v>
      </c>
      <c r="I89" s="6">
        <f t="shared" si="14"/>
        <v>0.25</v>
      </c>
      <c r="J89" s="8">
        <f t="shared" si="15"/>
        <v>0.2351747670704888</v>
      </c>
      <c r="K89" s="2">
        <f t="shared" si="16"/>
        <v>-734366.2050000001</v>
      </c>
      <c r="L89" s="1">
        <f t="shared" si="20"/>
        <v>11416376.781119999</v>
      </c>
      <c r="M89" s="1">
        <f t="shared" si="17"/>
        <v>-232978.20888000168</v>
      </c>
      <c r="N89" s="1">
        <v>1321951920</v>
      </c>
      <c r="O89" s="3">
        <v>8.636</v>
      </c>
      <c r="P89" s="5">
        <f t="shared" si="18"/>
        <v>0.23047145121713147</v>
      </c>
    </row>
    <row r="90" spans="1:16" ht="12.75">
      <c r="A90" t="s">
        <v>122</v>
      </c>
      <c r="B90" t="s">
        <v>29</v>
      </c>
      <c r="C90" t="s">
        <v>363</v>
      </c>
      <c r="D90" s="1">
        <v>12510678.45</v>
      </c>
      <c r="E90" s="1">
        <f>IF((D90*0.25)&lt;200000,200000,(D90*0.25))</f>
        <v>3127669.6125</v>
      </c>
      <c r="F90" s="1">
        <v>0</v>
      </c>
      <c r="G90" s="1">
        <f t="shared" si="19"/>
        <v>3127669.6125</v>
      </c>
      <c r="H90" s="1">
        <v>1934864.17</v>
      </c>
      <c r="I90" s="6">
        <f t="shared" si="14"/>
        <v>0.25</v>
      </c>
      <c r="J90" s="8">
        <f t="shared" si="15"/>
        <v>0.15465701382485775</v>
      </c>
      <c r="K90" s="2">
        <f t="shared" si="16"/>
        <v>-1192805.4425</v>
      </c>
      <c r="L90" s="1">
        <f t="shared" si="20"/>
        <v>1862664.990804</v>
      </c>
      <c r="M90" s="1">
        <f t="shared" si="17"/>
        <v>-72199.17919599987</v>
      </c>
      <c r="N90" s="1">
        <v>216942114</v>
      </c>
      <c r="O90" s="3">
        <v>8.586</v>
      </c>
      <c r="P90" s="5">
        <f t="shared" si="18"/>
        <v>0.1488860095196516</v>
      </c>
    </row>
    <row r="91" spans="1:16" ht="12.75">
      <c r="A91" t="s">
        <v>123</v>
      </c>
      <c r="B91" t="s">
        <v>29</v>
      </c>
      <c r="C91" t="s">
        <v>364</v>
      </c>
      <c r="D91" s="1">
        <v>8412117.34</v>
      </c>
      <c r="E91" s="1">
        <f>IF((D91*0.3)&lt;200000,200000,(D91*0.3))</f>
        <v>2523635.202</v>
      </c>
      <c r="F91" s="1">
        <v>0</v>
      </c>
      <c r="G91" s="1">
        <f t="shared" si="19"/>
        <v>2523635.202</v>
      </c>
      <c r="H91" s="1">
        <v>1099911.15</v>
      </c>
      <c r="I91" s="6">
        <f t="shared" si="14"/>
        <v>0.3</v>
      </c>
      <c r="J91" s="8">
        <f t="shared" si="15"/>
        <v>0.13075318680706846</v>
      </c>
      <c r="K91" s="2">
        <f t="shared" si="16"/>
        <v>-1423724.0520000001</v>
      </c>
      <c r="L91" s="1">
        <f t="shared" si="20"/>
        <v>960798.7127970001</v>
      </c>
      <c r="M91" s="1">
        <f t="shared" si="17"/>
        <v>-139112.43720299983</v>
      </c>
      <c r="N91" s="1">
        <v>244664811</v>
      </c>
      <c r="O91" s="3">
        <v>3.927</v>
      </c>
      <c r="P91" s="5">
        <f t="shared" si="18"/>
        <v>0.11421603788482106</v>
      </c>
    </row>
    <row r="92" spans="1:16" ht="12.75">
      <c r="A92" t="s">
        <v>124</v>
      </c>
      <c r="B92" t="s">
        <v>30</v>
      </c>
      <c r="C92" t="s">
        <v>365</v>
      </c>
      <c r="D92" s="1">
        <v>257455408.73499998</v>
      </c>
      <c r="E92" s="1">
        <f>IF((D92*0.25)&lt;200000,200000,(D92*0.25))</f>
        <v>64363852.183749996</v>
      </c>
      <c r="F92" s="1">
        <v>5532198.710000008</v>
      </c>
      <c r="G92" s="1">
        <f t="shared" si="19"/>
        <v>69896050.89375001</v>
      </c>
      <c r="H92" s="1">
        <v>43010599.3</v>
      </c>
      <c r="I92" s="6">
        <f t="shared" si="14"/>
        <v>0.2714879879089832</v>
      </c>
      <c r="J92" s="8">
        <f t="shared" si="15"/>
        <v>0.1670603834323442</v>
      </c>
      <c r="K92" s="2">
        <f t="shared" si="16"/>
        <v>-26885451.593750015</v>
      </c>
      <c r="L92" s="1">
        <f t="shared" si="20"/>
        <v>42715683.923192</v>
      </c>
      <c r="M92" s="1">
        <f t="shared" si="17"/>
        <v>-294915.37680799514</v>
      </c>
      <c r="N92" s="1">
        <v>3261486136</v>
      </c>
      <c r="O92" s="3">
        <v>13.097</v>
      </c>
      <c r="P92" s="5">
        <f t="shared" si="18"/>
        <v>0.16591488263180926</v>
      </c>
    </row>
    <row r="93" spans="1:17" ht="12.75">
      <c r="A93" t="s">
        <v>125</v>
      </c>
      <c r="B93" t="s">
        <v>30</v>
      </c>
      <c r="C93" t="s">
        <v>366</v>
      </c>
      <c r="D93" s="1">
        <v>128418992.065</v>
      </c>
      <c r="E93" s="1">
        <f>IF((D93*0.25)&lt;200000,200000,(D93*0.25))</f>
        <v>32104748.01625</v>
      </c>
      <c r="F93" s="1">
        <v>3311063.7200000137</v>
      </c>
      <c r="G93" s="1">
        <f t="shared" si="19"/>
        <v>35415811.73625001</v>
      </c>
      <c r="H93" s="1">
        <v>29867085.55</v>
      </c>
      <c r="I93" s="6">
        <f t="shared" si="14"/>
        <v>0.2757832869325442</v>
      </c>
      <c r="J93" s="8">
        <f t="shared" si="15"/>
        <v>0.23257529957004028</v>
      </c>
      <c r="K93" s="2">
        <f t="shared" si="16"/>
        <v>-5548726.186250012</v>
      </c>
      <c r="L93" s="1">
        <f t="shared" si="20"/>
        <v>27002517.986532003</v>
      </c>
      <c r="M93" s="1">
        <f t="shared" si="17"/>
        <v>-2864567.563467998</v>
      </c>
      <c r="N93" s="1">
        <v>1810305577</v>
      </c>
      <c r="O93" s="3">
        <v>14.916</v>
      </c>
      <c r="P93" s="5">
        <f t="shared" si="18"/>
        <v>0.21026888275890318</v>
      </c>
      <c r="Q93" t="s">
        <v>184</v>
      </c>
    </row>
    <row r="94" spans="1:16" ht="12.75">
      <c r="A94" t="s">
        <v>126</v>
      </c>
      <c r="B94" t="s">
        <v>30</v>
      </c>
      <c r="C94" t="s">
        <v>367</v>
      </c>
      <c r="D94" s="1">
        <v>9874528.01</v>
      </c>
      <c r="E94" s="1">
        <f>IF((D94*0.25)&lt;200000,200000,(D94*0.25))</f>
        <v>2468632.0025</v>
      </c>
      <c r="F94" s="1">
        <v>487185.26</v>
      </c>
      <c r="G94" s="1">
        <f t="shared" si="19"/>
        <v>2955817.2625</v>
      </c>
      <c r="H94" s="1">
        <v>2955717.19</v>
      </c>
      <c r="I94" s="6">
        <f t="shared" si="14"/>
        <v>0.2993375743637189</v>
      </c>
      <c r="J94" s="8">
        <f t="shared" si="15"/>
        <v>0.29932743995527944</v>
      </c>
      <c r="K94" s="2">
        <f t="shared" si="16"/>
        <v>-100.07250000024214</v>
      </c>
      <c r="L94" s="1">
        <f t="shared" si="20"/>
        <v>2954154.223161</v>
      </c>
      <c r="M94" s="1">
        <f t="shared" si="17"/>
        <v>-1562.966839000117</v>
      </c>
      <c r="N94" s="1">
        <v>386517627</v>
      </c>
      <c r="O94" s="3">
        <v>7.643</v>
      </c>
      <c r="P94" s="5">
        <f t="shared" si="18"/>
        <v>0.2991691572669912</v>
      </c>
    </row>
    <row r="95" spans="1:16" ht="12.75">
      <c r="A95" t="s">
        <v>242</v>
      </c>
      <c r="B95" t="s">
        <v>31</v>
      </c>
      <c r="C95" t="s">
        <v>368</v>
      </c>
      <c r="D95" s="1">
        <v>9676769.5</v>
      </c>
      <c r="E95" s="1">
        <f aca="true" t="shared" si="22" ref="E95:E103">IF((D95*0.3)&lt;200000,200000,(D95*0.3))</f>
        <v>2903030.85</v>
      </c>
      <c r="F95" s="1">
        <v>0</v>
      </c>
      <c r="G95" s="1">
        <f t="shared" si="19"/>
        <v>2903030.85</v>
      </c>
      <c r="H95" s="1">
        <v>0</v>
      </c>
      <c r="I95" s="6">
        <f t="shared" si="14"/>
        <v>0.3</v>
      </c>
      <c r="J95" s="8">
        <f t="shared" si="15"/>
        <v>0</v>
      </c>
      <c r="K95" s="2">
        <f t="shared" si="16"/>
        <v>-2903030.85</v>
      </c>
      <c r="L95" s="1">
        <f t="shared" si="20"/>
        <v>0</v>
      </c>
      <c r="M95" s="1">
        <f t="shared" si="17"/>
        <v>0</v>
      </c>
      <c r="N95" s="1">
        <v>115250400</v>
      </c>
      <c r="O95" s="3">
        <v>0</v>
      </c>
      <c r="P95" s="5">
        <f t="shared" si="18"/>
        <v>0</v>
      </c>
    </row>
    <row r="96" spans="1:16" ht="12.75">
      <c r="A96" t="s">
        <v>127</v>
      </c>
      <c r="B96" t="s">
        <v>31</v>
      </c>
      <c r="C96" t="s">
        <v>369</v>
      </c>
      <c r="D96" s="1">
        <v>2670052.27</v>
      </c>
      <c r="E96" s="1">
        <f t="shared" si="22"/>
        <v>801015.681</v>
      </c>
      <c r="F96" s="1">
        <v>0</v>
      </c>
      <c r="G96" s="1">
        <f t="shared" si="19"/>
        <v>801015.681</v>
      </c>
      <c r="H96" s="1">
        <v>428415.16</v>
      </c>
      <c r="I96" s="6">
        <f t="shared" si="14"/>
        <v>0.3</v>
      </c>
      <c r="J96" s="8">
        <f t="shared" si="15"/>
        <v>0.16045197497201055</v>
      </c>
      <c r="K96" s="2">
        <f t="shared" si="16"/>
        <v>-372600.521</v>
      </c>
      <c r="L96" s="1">
        <f t="shared" si="20"/>
        <v>431432.358</v>
      </c>
      <c r="M96" s="1">
        <f t="shared" si="17"/>
        <v>3017.198000000033</v>
      </c>
      <c r="N96" s="1">
        <v>114317000</v>
      </c>
      <c r="O96" s="3">
        <v>3.774</v>
      </c>
      <c r="P96" s="5">
        <f t="shared" si="18"/>
        <v>0.16158198955408465</v>
      </c>
    </row>
    <row r="97" spans="1:16" ht="12.75">
      <c r="A97" t="s">
        <v>243</v>
      </c>
      <c r="B97" t="s">
        <v>31</v>
      </c>
      <c r="C97" t="s">
        <v>370</v>
      </c>
      <c r="D97" s="1">
        <v>3932540.97</v>
      </c>
      <c r="E97" s="1">
        <f t="shared" si="22"/>
        <v>1179762.291</v>
      </c>
      <c r="F97" s="1">
        <v>0</v>
      </c>
      <c r="G97" s="1">
        <f t="shared" si="19"/>
        <v>1179762.291</v>
      </c>
      <c r="H97" s="1">
        <v>0</v>
      </c>
      <c r="I97" s="6">
        <f t="shared" si="14"/>
        <v>0.3</v>
      </c>
      <c r="J97" s="8">
        <f t="shared" si="15"/>
        <v>0</v>
      </c>
      <c r="K97" s="2">
        <f t="shared" si="16"/>
        <v>-1179762.291</v>
      </c>
      <c r="L97" s="1">
        <f t="shared" si="20"/>
        <v>0</v>
      </c>
      <c r="M97" s="1">
        <f t="shared" si="17"/>
        <v>0</v>
      </c>
      <c r="N97" s="1">
        <v>46461170</v>
      </c>
      <c r="O97" s="3">
        <v>0</v>
      </c>
      <c r="P97" s="5">
        <f t="shared" si="18"/>
        <v>0</v>
      </c>
    </row>
    <row r="98" spans="1:16" ht="12.75">
      <c r="A98" t="s">
        <v>128</v>
      </c>
      <c r="B98" t="s">
        <v>31</v>
      </c>
      <c r="C98" t="s">
        <v>371</v>
      </c>
      <c r="D98" s="1">
        <v>1823700.92</v>
      </c>
      <c r="E98" s="1">
        <f t="shared" si="22"/>
        <v>547110.276</v>
      </c>
      <c r="F98" s="1">
        <v>0</v>
      </c>
      <c r="G98" s="1">
        <f t="shared" si="19"/>
        <v>547110.276</v>
      </c>
      <c r="H98" s="1">
        <v>29620.39</v>
      </c>
      <c r="I98" s="6">
        <f t="shared" si="14"/>
        <v>0.3</v>
      </c>
      <c r="J98" s="8">
        <f t="shared" si="15"/>
        <v>0.01624191207843444</v>
      </c>
      <c r="K98" s="2">
        <f t="shared" si="16"/>
        <v>-517489.88599999994</v>
      </c>
      <c r="L98" s="1">
        <f t="shared" si="20"/>
        <v>26201.75652</v>
      </c>
      <c r="M98" s="1">
        <f t="shared" si="17"/>
        <v>-3418.6334800000004</v>
      </c>
      <c r="N98" s="1">
        <v>33984120</v>
      </c>
      <c r="O98" s="3">
        <v>0.771</v>
      </c>
      <c r="P98" s="5">
        <f t="shared" si="18"/>
        <v>0.014367353897041408</v>
      </c>
    </row>
    <row r="99" spans="1:16" ht="12.75">
      <c r="A99" t="s">
        <v>129</v>
      </c>
      <c r="B99" t="s">
        <v>31</v>
      </c>
      <c r="C99" t="s">
        <v>372</v>
      </c>
      <c r="D99" s="1">
        <v>3844657.87</v>
      </c>
      <c r="E99" s="1">
        <f t="shared" si="22"/>
        <v>1153397.361</v>
      </c>
      <c r="F99" s="1">
        <v>0</v>
      </c>
      <c r="G99" s="1">
        <f t="shared" si="19"/>
        <v>1153397.361</v>
      </c>
      <c r="H99" s="1">
        <v>205006.97</v>
      </c>
      <c r="I99" s="6">
        <f aca="true" t="shared" si="23" ref="I99:I130">(E99+F99)/D99</f>
        <v>0.3</v>
      </c>
      <c r="J99" s="8">
        <f aca="true" t="shared" si="24" ref="J99:J130">H99/D99</f>
        <v>0.053322552209307504</v>
      </c>
      <c r="K99" s="2">
        <f aca="true" t="shared" si="25" ref="K99:K130">H99-G99</f>
        <v>-948390.3910000001</v>
      </c>
      <c r="L99" s="1">
        <f t="shared" si="20"/>
        <v>208393.45073999997</v>
      </c>
      <c r="M99" s="1">
        <f aca="true" t="shared" si="26" ref="M99:M130">L99-H99</f>
        <v>3386.48073999997</v>
      </c>
      <c r="N99" s="1">
        <v>15256860</v>
      </c>
      <c r="O99" s="3">
        <v>13.658999999999999</v>
      </c>
      <c r="P99" s="5">
        <f aca="true" t="shared" si="27" ref="P99:P130">L99/D99</f>
        <v>0.05420337980294719</v>
      </c>
    </row>
    <row r="100" spans="1:16" ht="12.75">
      <c r="A100" t="s">
        <v>130</v>
      </c>
      <c r="B100" t="s">
        <v>31</v>
      </c>
      <c r="C100" t="s">
        <v>373</v>
      </c>
      <c r="D100" s="1">
        <v>844826.97</v>
      </c>
      <c r="E100" s="1">
        <f t="shared" si="22"/>
        <v>253448.091</v>
      </c>
      <c r="F100" s="1">
        <v>0</v>
      </c>
      <c r="G100" s="1">
        <f t="shared" si="19"/>
        <v>253448.091</v>
      </c>
      <c r="H100" s="1">
        <v>199992.9</v>
      </c>
      <c r="I100" s="6">
        <f t="shared" si="23"/>
        <v>0.3</v>
      </c>
      <c r="J100" s="8">
        <f t="shared" si="24"/>
        <v>0.23672646246130138</v>
      </c>
      <c r="K100" s="2">
        <f t="shared" si="25"/>
        <v>-53455.19099999999</v>
      </c>
      <c r="L100" s="1">
        <f t="shared" si="20"/>
        <v>208002.85079</v>
      </c>
      <c r="M100" s="1">
        <f t="shared" si="26"/>
        <v>8009.950790000003</v>
      </c>
      <c r="N100" s="1">
        <v>17087230</v>
      </c>
      <c r="O100" s="3">
        <v>12.173</v>
      </c>
      <c r="P100" s="5">
        <f t="shared" si="27"/>
        <v>0.24620763561797748</v>
      </c>
    </row>
    <row r="101" spans="1:16" ht="12.75">
      <c r="A101" t="s">
        <v>244</v>
      </c>
      <c r="B101" t="s">
        <v>374</v>
      </c>
      <c r="C101" t="s">
        <v>375</v>
      </c>
      <c r="D101" s="1">
        <v>2688625.92</v>
      </c>
      <c r="E101" s="1">
        <f t="shared" si="22"/>
        <v>806587.776</v>
      </c>
      <c r="F101" s="1">
        <v>2963.7100000001956</v>
      </c>
      <c r="G101" s="1">
        <f t="shared" si="19"/>
        <v>809551.4860000001</v>
      </c>
      <c r="H101" s="1">
        <v>0</v>
      </c>
      <c r="I101" s="6">
        <f t="shared" si="23"/>
        <v>0.30110231400283466</v>
      </c>
      <c r="J101" s="8">
        <f t="shared" si="24"/>
        <v>0</v>
      </c>
      <c r="K101" s="2">
        <f t="shared" si="25"/>
        <v>-809551.4860000001</v>
      </c>
      <c r="L101" s="1">
        <f t="shared" si="20"/>
        <v>491133.586908</v>
      </c>
      <c r="M101" s="1">
        <f t="shared" si="26"/>
        <v>491133.586908</v>
      </c>
      <c r="N101" s="1">
        <v>66766393</v>
      </c>
      <c r="O101" s="3">
        <v>7.356</v>
      </c>
      <c r="P101" s="5">
        <f t="shared" si="27"/>
        <v>0.18267085177397976</v>
      </c>
    </row>
    <row r="102" spans="1:16" ht="12.75">
      <c r="A102" t="s">
        <v>245</v>
      </c>
      <c r="B102" t="s">
        <v>374</v>
      </c>
      <c r="C102" t="s">
        <v>376</v>
      </c>
      <c r="D102" s="1">
        <v>4721327.43</v>
      </c>
      <c r="E102" s="1">
        <f t="shared" si="22"/>
        <v>1416398.2289999998</v>
      </c>
      <c r="F102" s="1">
        <v>34454.619999999646</v>
      </c>
      <c r="G102" s="1">
        <f t="shared" si="19"/>
        <v>1450852.8489999995</v>
      </c>
      <c r="H102" s="1">
        <v>0</v>
      </c>
      <c r="I102" s="6">
        <f t="shared" si="23"/>
        <v>0.30729765526980185</v>
      </c>
      <c r="J102" s="8">
        <f t="shared" si="24"/>
        <v>0</v>
      </c>
      <c r="K102" s="2">
        <f t="shared" si="25"/>
        <v>-1450852.8489999995</v>
      </c>
      <c r="L102" s="1">
        <f t="shared" si="20"/>
        <v>543139.784046</v>
      </c>
      <c r="M102" s="1">
        <f t="shared" si="26"/>
        <v>543139.784046</v>
      </c>
      <c r="N102" s="1">
        <v>72389682</v>
      </c>
      <c r="O102" s="3">
        <v>7.503</v>
      </c>
      <c r="P102" s="5">
        <f t="shared" si="27"/>
        <v>0.11503963495410442</v>
      </c>
    </row>
    <row r="103" spans="1:16" ht="12.75">
      <c r="A103" t="s">
        <v>246</v>
      </c>
      <c r="B103" t="s">
        <v>374</v>
      </c>
      <c r="C103" t="s">
        <v>377</v>
      </c>
      <c r="D103" s="1">
        <v>907453.3</v>
      </c>
      <c r="E103" s="1">
        <f t="shared" si="22"/>
        <v>272235.99</v>
      </c>
      <c r="F103" s="1">
        <v>0</v>
      </c>
      <c r="G103" s="1">
        <f t="shared" si="19"/>
        <v>272235.99</v>
      </c>
      <c r="H103" s="1">
        <v>0</v>
      </c>
      <c r="I103" s="6">
        <f t="shared" si="23"/>
        <v>0.3</v>
      </c>
      <c r="J103" s="8">
        <f t="shared" si="24"/>
        <v>0</v>
      </c>
      <c r="K103" s="2">
        <f t="shared" si="25"/>
        <v>-272235.99</v>
      </c>
      <c r="L103" s="1">
        <f t="shared" si="20"/>
        <v>0</v>
      </c>
      <c r="M103" s="1">
        <f t="shared" si="26"/>
        <v>0</v>
      </c>
      <c r="N103" s="1">
        <v>6557679</v>
      </c>
      <c r="O103" s="3">
        <v>0</v>
      </c>
      <c r="P103" s="5">
        <f t="shared" si="27"/>
        <v>0</v>
      </c>
    </row>
    <row r="104" spans="1:16" ht="12.75">
      <c r="A104" t="s">
        <v>131</v>
      </c>
      <c r="B104" t="s">
        <v>32</v>
      </c>
      <c r="C104" t="s">
        <v>378</v>
      </c>
      <c r="D104" s="1">
        <v>18225827.62</v>
      </c>
      <c r="E104" s="1">
        <f>IF((D104*0.25)&lt;200000,200000,(D104*0.25))</f>
        <v>4556456.905</v>
      </c>
      <c r="F104" s="1">
        <v>0</v>
      </c>
      <c r="G104" s="1">
        <f t="shared" si="19"/>
        <v>4556456.905</v>
      </c>
      <c r="H104" s="1">
        <v>500008.73</v>
      </c>
      <c r="I104" s="6">
        <f t="shared" si="23"/>
        <v>0.25</v>
      </c>
      <c r="J104" s="8">
        <f t="shared" si="24"/>
        <v>0.027434075446391166</v>
      </c>
      <c r="K104" s="2">
        <f t="shared" si="25"/>
        <v>-4056448.1750000003</v>
      </c>
      <c r="L104" s="1">
        <f t="shared" si="20"/>
        <v>493273.53384000005</v>
      </c>
      <c r="M104" s="1">
        <f t="shared" si="26"/>
        <v>-6735.196159999934</v>
      </c>
      <c r="N104" s="1">
        <v>201007960</v>
      </c>
      <c r="O104" s="3">
        <v>2.454</v>
      </c>
      <c r="P104" s="5">
        <f t="shared" si="27"/>
        <v>0.027064534139383024</v>
      </c>
    </row>
    <row r="105" spans="1:16" ht="12.75">
      <c r="A105" t="s">
        <v>132</v>
      </c>
      <c r="B105" t="s">
        <v>32</v>
      </c>
      <c r="C105" t="s">
        <v>379</v>
      </c>
      <c r="D105" s="1">
        <v>2642090.88</v>
      </c>
      <c r="E105" s="1">
        <f>IF((D105*0.3)&lt;200000,200000,(D105*0.3))</f>
        <v>792627.264</v>
      </c>
      <c r="F105" s="1">
        <v>0</v>
      </c>
      <c r="G105" s="1">
        <f t="shared" si="19"/>
        <v>792627.264</v>
      </c>
      <c r="H105" s="1">
        <v>18609.15</v>
      </c>
      <c r="I105" s="6">
        <f t="shared" si="23"/>
        <v>0.3</v>
      </c>
      <c r="J105" s="8">
        <f t="shared" si="24"/>
        <v>0.007043342127580412</v>
      </c>
      <c r="K105" s="2">
        <f t="shared" si="25"/>
        <v>-774018.114</v>
      </c>
      <c r="L105" s="1">
        <f t="shared" si="20"/>
        <v>18983.81976</v>
      </c>
      <c r="M105" s="1">
        <f t="shared" si="26"/>
        <v>374.66975999999704</v>
      </c>
      <c r="N105" s="1">
        <v>38901270</v>
      </c>
      <c r="O105" s="3">
        <v>0.488</v>
      </c>
      <c r="P105" s="5">
        <f t="shared" si="27"/>
        <v>0.00718515017923986</v>
      </c>
    </row>
    <row r="106" spans="1:16" ht="12.75">
      <c r="A106" t="s">
        <v>247</v>
      </c>
      <c r="B106" t="s">
        <v>32</v>
      </c>
      <c r="C106" t="s">
        <v>380</v>
      </c>
      <c r="D106" s="1">
        <v>3559433.93</v>
      </c>
      <c r="E106" s="1">
        <f>IF((D106*0.3)&lt;200000,200000,(D106*0.3))</f>
        <v>1067830.179</v>
      </c>
      <c r="F106" s="1">
        <v>0</v>
      </c>
      <c r="G106" s="1">
        <f t="shared" si="19"/>
        <v>1067830.179</v>
      </c>
      <c r="H106" s="1">
        <v>0</v>
      </c>
      <c r="I106" s="6">
        <f t="shared" si="23"/>
        <v>0.3</v>
      </c>
      <c r="J106" s="8">
        <f t="shared" si="24"/>
        <v>0</v>
      </c>
      <c r="K106" s="2">
        <f t="shared" si="25"/>
        <v>-1067830.179</v>
      </c>
      <c r="L106" s="1">
        <f t="shared" si="20"/>
        <v>0</v>
      </c>
      <c r="M106" s="1">
        <f t="shared" si="26"/>
        <v>0</v>
      </c>
      <c r="N106" s="1">
        <v>23046048</v>
      </c>
      <c r="O106" s="3">
        <v>0</v>
      </c>
      <c r="P106" s="5">
        <f t="shared" si="27"/>
        <v>0</v>
      </c>
    </row>
    <row r="107" spans="1:16" ht="12.75">
      <c r="A107" t="s">
        <v>133</v>
      </c>
      <c r="B107" t="s">
        <v>32</v>
      </c>
      <c r="C107" t="s">
        <v>381</v>
      </c>
      <c r="D107" s="1">
        <v>2357428.31</v>
      </c>
      <c r="E107" s="1">
        <f>IF((D107*0.3)&lt;200000,200000,(D107*0.3))</f>
        <v>707228.493</v>
      </c>
      <c r="F107" s="1">
        <v>0</v>
      </c>
      <c r="G107" s="1">
        <f t="shared" si="19"/>
        <v>707228.493</v>
      </c>
      <c r="H107" s="1">
        <v>481583.22</v>
      </c>
      <c r="I107" s="6">
        <f t="shared" si="23"/>
        <v>0.3</v>
      </c>
      <c r="J107" s="8">
        <f t="shared" si="24"/>
        <v>0.2042832937727807</v>
      </c>
      <c r="K107" s="2">
        <f t="shared" si="25"/>
        <v>-225645.27300000004</v>
      </c>
      <c r="L107" s="1">
        <f t="shared" si="20"/>
        <v>491454.16842</v>
      </c>
      <c r="M107" s="1">
        <f t="shared" si="26"/>
        <v>9870.94842000003</v>
      </c>
      <c r="N107" s="1">
        <v>61755990</v>
      </c>
      <c r="O107" s="3">
        <v>7.958</v>
      </c>
      <c r="P107" s="5">
        <f t="shared" si="27"/>
        <v>0.20847046178893133</v>
      </c>
    </row>
    <row r="108" spans="1:16" ht="12.75">
      <c r="A108" t="s">
        <v>134</v>
      </c>
      <c r="B108" t="s">
        <v>33</v>
      </c>
      <c r="C108" t="s">
        <v>382</v>
      </c>
      <c r="D108" s="1">
        <v>2461829.9</v>
      </c>
      <c r="E108" s="1">
        <f>IF((D108*0.3)&lt;200000,200000,(D108*0.3))</f>
        <v>738548.97</v>
      </c>
      <c r="F108" s="1">
        <v>31853.88000000012</v>
      </c>
      <c r="G108" s="1">
        <f t="shared" si="19"/>
        <v>770402.8500000001</v>
      </c>
      <c r="H108" s="1">
        <v>5358.08</v>
      </c>
      <c r="I108" s="6">
        <f t="shared" si="23"/>
        <v>0.3129391068001896</v>
      </c>
      <c r="J108" s="8">
        <f t="shared" si="24"/>
        <v>0.002176462313663507</v>
      </c>
      <c r="K108" s="2">
        <f t="shared" si="25"/>
        <v>-765044.7700000001</v>
      </c>
      <c r="L108" s="1">
        <f t="shared" si="20"/>
        <v>4473.691920000001</v>
      </c>
      <c r="M108" s="1">
        <f t="shared" si="26"/>
        <v>-884.3880799999988</v>
      </c>
      <c r="N108" s="1">
        <v>248538440</v>
      </c>
      <c r="O108" s="3">
        <v>0.018000000000000002</v>
      </c>
      <c r="P108" s="5">
        <f t="shared" si="27"/>
        <v>0.0018172221890716338</v>
      </c>
    </row>
    <row r="109" spans="1:16" ht="12.75">
      <c r="A109" t="s">
        <v>188</v>
      </c>
      <c r="B109" t="s">
        <v>33</v>
      </c>
      <c r="C109" t="s">
        <v>383</v>
      </c>
      <c r="D109" s="1">
        <v>4384712.43</v>
      </c>
      <c r="E109" s="1">
        <f>IF((D109*0.3)&lt;200000,200000,(D109*0.3))</f>
        <v>1315413.7289999998</v>
      </c>
      <c r="F109" s="1">
        <v>0</v>
      </c>
      <c r="G109" s="1">
        <f t="shared" si="19"/>
        <v>1315413.7289999998</v>
      </c>
      <c r="H109" s="1">
        <v>349935.45</v>
      </c>
      <c r="I109" s="6">
        <f t="shared" si="23"/>
        <v>0.3</v>
      </c>
      <c r="J109" s="8">
        <f t="shared" si="24"/>
        <v>0.07980807306900171</v>
      </c>
      <c r="K109" s="2">
        <f t="shared" si="25"/>
        <v>-965478.2789999999</v>
      </c>
      <c r="L109" s="1">
        <f t="shared" si="20"/>
        <v>268006.86048</v>
      </c>
      <c r="M109" s="1">
        <f t="shared" si="26"/>
        <v>-81928.58952000004</v>
      </c>
      <c r="N109" s="1">
        <v>116931440</v>
      </c>
      <c r="O109" s="3">
        <v>2.292</v>
      </c>
      <c r="P109" s="5">
        <f t="shared" si="27"/>
        <v>0.061123018842993995</v>
      </c>
    </row>
    <row r="110" spans="1:16" ht="12.75">
      <c r="A110" t="s">
        <v>135</v>
      </c>
      <c r="B110" t="s">
        <v>33</v>
      </c>
      <c r="C110" t="s">
        <v>384</v>
      </c>
      <c r="D110" s="1">
        <v>185263696.10799998</v>
      </c>
      <c r="E110" s="1">
        <f>IF((D110*0.25)&lt;200000,200000,(D110*0.25))</f>
        <v>46315924.026999995</v>
      </c>
      <c r="F110" s="1">
        <v>964429.9400000125</v>
      </c>
      <c r="G110" s="1">
        <f t="shared" si="19"/>
        <v>47280353.96700001</v>
      </c>
      <c r="H110" s="1">
        <v>15340029.42</v>
      </c>
      <c r="I110" s="6">
        <f t="shared" si="23"/>
        <v>0.2552057146665032</v>
      </c>
      <c r="J110" s="8">
        <f t="shared" si="24"/>
        <v>0.08280105461707667</v>
      </c>
      <c r="K110" s="2">
        <f t="shared" si="25"/>
        <v>-31940324.547000006</v>
      </c>
      <c r="L110" s="1">
        <f t="shared" si="20"/>
        <v>15244307.474958</v>
      </c>
      <c r="M110" s="1">
        <f t="shared" si="26"/>
        <v>-95721.94504199922</v>
      </c>
      <c r="N110" s="1">
        <v>1674830529</v>
      </c>
      <c r="O110" s="3">
        <v>9.102</v>
      </c>
      <c r="P110" s="5">
        <f t="shared" si="27"/>
        <v>0.08228437516474511</v>
      </c>
    </row>
    <row r="111" spans="1:16" ht="12.75">
      <c r="A111" t="s">
        <v>136</v>
      </c>
      <c r="B111" t="s">
        <v>6</v>
      </c>
      <c r="C111" t="s">
        <v>385</v>
      </c>
      <c r="D111" s="1">
        <v>1635358.3</v>
      </c>
      <c r="E111" s="1">
        <f>IF((D111*0.3)&lt;200000,200000,(D111*0.3))</f>
        <v>490607.49</v>
      </c>
      <c r="F111" s="1">
        <v>0</v>
      </c>
      <c r="G111" s="1">
        <f t="shared" si="19"/>
        <v>490607.49</v>
      </c>
      <c r="H111" s="1">
        <v>70017.09</v>
      </c>
      <c r="I111" s="6">
        <f t="shared" si="23"/>
        <v>0.3</v>
      </c>
      <c r="J111" s="8">
        <f t="shared" si="24"/>
        <v>0.042814525721977865</v>
      </c>
      <c r="K111" s="2">
        <f t="shared" si="25"/>
        <v>-420590.4</v>
      </c>
      <c r="L111" s="1">
        <f t="shared" si="20"/>
        <v>67763.8643</v>
      </c>
      <c r="M111" s="1">
        <f t="shared" si="26"/>
        <v>-2253.2256999999954</v>
      </c>
      <c r="N111" s="1">
        <v>40821605</v>
      </c>
      <c r="O111" s="3">
        <v>1.66</v>
      </c>
      <c r="P111" s="5">
        <f t="shared" si="27"/>
        <v>0.04143670796791137</v>
      </c>
    </row>
    <row r="112" spans="1:16" ht="12.75">
      <c r="A112" t="s">
        <v>137</v>
      </c>
      <c r="B112" t="s">
        <v>34</v>
      </c>
      <c r="C112" t="s">
        <v>386</v>
      </c>
      <c r="D112" s="1">
        <v>17801241.603</v>
      </c>
      <c r="E112" s="1">
        <f>IF((D112*0.25)&lt;200000,200000,(D112*0.25))</f>
        <v>4450310.40075</v>
      </c>
      <c r="F112" s="1">
        <v>0</v>
      </c>
      <c r="G112" s="1">
        <f t="shared" si="19"/>
        <v>4450310.40075</v>
      </c>
      <c r="H112" s="1">
        <v>2177625.78</v>
      </c>
      <c r="I112" s="6">
        <f t="shared" si="23"/>
        <v>0.25</v>
      </c>
      <c r="J112" s="8">
        <f t="shared" si="24"/>
        <v>0.1223299940849637</v>
      </c>
      <c r="K112" s="2">
        <f t="shared" si="25"/>
        <v>-2272684.6207500002</v>
      </c>
      <c r="L112" s="1">
        <f t="shared" si="20"/>
        <v>2097327.977088</v>
      </c>
      <c r="M112" s="1">
        <f t="shared" si="26"/>
        <v>-80297.80291199964</v>
      </c>
      <c r="N112" s="1">
        <v>386675512</v>
      </c>
      <c r="O112" s="3">
        <v>5.424</v>
      </c>
      <c r="P112" s="5">
        <f t="shared" si="27"/>
        <v>0.11781919620340092</v>
      </c>
    </row>
    <row r="113" spans="1:16" ht="12.75">
      <c r="A113" t="s">
        <v>248</v>
      </c>
      <c r="B113" t="s">
        <v>49</v>
      </c>
      <c r="C113" t="s">
        <v>387</v>
      </c>
      <c r="D113" s="1">
        <v>23275805</v>
      </c>
      <c r="E113" s="1">
        <f>IF((D113*0.25)&lt;200000,200000,(D113*0.25))</f>
        <v>5818951.25</v>
      </c>
      <c r="F113" s="1">
        <v>187923.2199999988</v>
      </c>
      <c r="G113" s="1">
        <f t="shared" si="19"/>
        <v>6006874.469999999</v>
      </c>
      <c r="H113" s="1">
        <v>0</v>
      </c>
      <c r="I113" s="6">
        <f t="shared" si="23"/>
        <v>0.25807375813639954</v>
      </c>
      <c r="J113" s="8">
        <f t="shared" si="24"/>
        <v>0</v>
      </c>
      <c r="K113" s="2">
        <f t="shared" si="25"/>
        <v>-6006874.469999999</v>
      </c>
      <c r="L113" s="1">
        <f t="shared" si="20"/>
        <v>0</v>
      </c>
      <c r="M113" s="1">
        <f t="shared" si="26"/>
        <v>0</v>
      </c>
      <c r="N113" s="1">
        <v>470232970</v>
      </c>
      <c r="O113" s="3">
        <v>0</v>
      </c>
      <c r="P113" s="5">
        <f t="shared" si="27"/>
        <v>0</v>
      </c>
    </row>
    <row r="114" spans="1:16" ht="12.75">
      <c r="A114" t="s">
        <v>138</v>
      </c>
      <c r="B114" t="s">
        <v>49</v>
      </c>
      <c r="C114" t="s">
        <v>59</v>
      </c>
      <c r="D114" s="1">
        <v>6491436.1</v>
      </c>
      <c r="E114" s="1">
        <f>IF((D114*0.3)&lt;200000,200000,(D114*0.3))</f>
        <v>1947430.8299999998</v>
      </c>
      <c r="F114" s="1">
        <v>70570.4700000002</v>
      </c>
      <c r="G114" s="1">
        <f t="shared" si="19"/>
        <v>2018001.3</v>
      </c>
      <c r="H114" s="1">
        <v>390008.77</v>
      </c>
      <c r="I114" s="6">
        <f t="shared" si="23"/>
        <v>0.31087131859774453</v>
      </c>
      <c r="J114" s="8">
        <f t="shared" si="24"/>
        <v>0.060080506684799695</v>
      </c>
      <c r="K114" s="2">
        <f t="shared" si="25"/>
        <v>-1627992.53</v>
      </c>
      <c r="L114" s="1">
        <f t="shared" si="20"/>
        <v>395288.9478</v>
      </c>
      <c r="M114" s="1">
        <f t="shared" si="26"/>
        <v>5280.177800000005</v>
      </c>
      <c r="N114" s="1">
        <v>57639100</v>
      </c>
      <c r="O114" s="3">
        <v>6.8580000000000005</v>
      </c>
      <c r="P114" s="5">
        <f t="shared" si="27"/>
        <v>0.06089391341308899</v>
      </c>
    </row>
    <row r="115" spans="1:16" ht="12.75">
      <c r="A115" t="s">
        <v>139</v>
      </c>
      <c r="B115" t="s">
        <v>49</v>
      </c>
      <c r="C115" t="s">
        <v>388</v>
      </c>
      <c r="D115" s="1">
        <v>4536214.23</v>
      </c>
      <c r="E115" s="1">
        <f>IF((D115*0.3)&lt;200000,200000,(D115*0.3))</f>
        <v>1360864.269</v>
      </c>
      <c r="F115" s="1">
        <v>63148.970000000205</v>
      </c>
      <c r="G115" s="1">
        <f t="shared" si="19"/>
        <v>1424013.2390000003</v>
      </c>
      <c r="H115" s="1">
        <v>333814.81</v>
      </c>
      <c r="I115" s="6">
        <f t="shared" si="23"/>
        <v>0.3139210731235681</v>
      </c>
      <c r="J115" s="8">
        <f t="shared" si="24"/>
        <v>0.07358885473096362</v>
      </c>
      <c r="K115" s="2">
        <f t="shared" si="25"/>
        <v>-1090198.4290000002</v>
      </c>
      <c r="L115" s="1">
        <f t="shared" si="20"/>
        <v>332820.21083999996</v>
      </c>
      <c r="M115" s="1">
        <f t="shared" si="26"/>
        <v>-994.5991600000416</v>
      </c>
      <c r="N115" s="1">
        <v>45442410</v>
      </c>
      <c r="O115" s="3">
        <v>7.324</v>
      </c>
      <c r="P115" s="5">
        <f t="shared" si="27"/>
        <v>0.07336959719382563</v>
      </c>
    </row>
    <row r="116" spans="1:16" ht="12.75">
      <c r="A116" t="s">
        <v>249</v>
      </c>
      <c r="B116" t="s">
        <v>60</v>
      </c>
      <c r="C116" t="s">
        <v>389</v>
      </c>
      <c r="D116" s="1">
        <v>51625212.69</v>
      </c>
      <c r="E116" s="1">
        <f>IF((D116*0.25)&lt;200000,200000,(D116*0.25))</f>
        <v>12906303.1725</v>
      </c>
      <c r="F116" s="1">
        <v>0</v>
      </c>
      <c r="G116" s="1">
        <f t="shared" si="19"/>
        <v>12906303.1725</v>
      </c>
      <c r="H116" s="1">
        <v>0</v>
      </c>
      <c r="I116" s="6">
        <f t="shared" si="23"/>
        <v>0.25</v>
      </c>
      <c r="J116" s="8">
        <f t="shared" si="24"/>
        <v>0</v>
      </c>
      <c r="K116" s="2">
        <f t="shared" si="25"/>
        <v>-12906303.1725</v>
      </c>
      <c r="L116" s="1">
        <f t="shared" si="20"/>
        <v>0</v>
      </c>
      <c r="M116" s="1">
        <f t="shared" si="26"/>
        <v>0</v>
      </c>
      <c r="N116" s="1">
        <v>494302448</v>
      </c>
      <c r="O116" s="3">
        <v>0</v>
      </c>
      <c r="P116" s="5">
        <f t="shared" si="27"/>
        <v>0</v>
      </c>
    </row>
    <row r="117" spans="1:16" ht="12.75">
      <c r="A117" t="s">
        <v>140</v>
      </c>
      <c r="B117" t="s">
        <v>60</v>
      </c>
      <c r="C117" t="s">
        <v>390</v>
      </c>
      <c r="D117" s="1">
        <v>3757708.2399999998</v>
      </c>
      <c r="E117" s="1">
        <f>IF((D117*0.3)&lt;200000,200000,(D117*0.3))</f>
        <v>1127312.4719999998</v>
      </c>
      <c r="F117" s="1">
        <v>0</v>
      </c>
      <c r="G117" s="1">
        <f t="shared" si="19"/>
        <v>1127312.4719999998</v>
      </c>
      <c r="H117" s="1">
        <v>248017.7</v>
      </c>
      <c r="I117" s="6">
        <f t="shared" si="23"/>
        <v>0.3</v>
      </c>
      <c r="J117" s="8">
        <f t="shared" si="24"/>
        <v>0.06600238341016067</v>
      </c>
      <c r="K117" s="2">
        <f t="shared" si="25"/>
        <v>-879294.7719999999</v>
      </c>
      <c r="L117" s="1">
        <f t="shared" si="20"/>
        <v>248742.21070000003</v>
      </c>
      <c r="M117" s="1">
        <f t="shared" si="26"/>
        <v>724.5107000000135</v>
      </c>
      <c r="N117" s="1">
        <v>36774425</v>
      </c>
      <c r="O117" s="3">
        <v>6.764</v>
      </c>
      <c r="P117" s="5">
        <f t="shared" si="27"/>
        <v>0.06619518994375147</v>
      </c>
    </row>
    <row r="118" spans="1:16" ht="12.75">
      <c r="A118" t="s">
        <v>141</v>
      </c>
      <c r="B118" t="s">
        <v>35</v>
      </c>
      <c r="C118" t="s">
        <v>391</v>
      </c>
      <c r="D118" s="1">
        <v>13312857.94</v>
      </c>
      <c r="E118" s="1">
        <f>IF((D118*0.25)&lt;200000,200000,(D118*0.25))</f>
        <v>3328214.485</v>
      </c>
      <c r="F118" s="1">
        <v>0</v>
      </c>
      <c r="G118" s="1">
        <f t="shared" si="19"/>
        <v>3328214.485</v>
      </c>
      <c r="H118" s="1">
        <v>2398197.28</v>
      </c>
      <c r="I118" s="6">
        <f t="shared" si="23"/>
        <v>0.25</v>
      </c>
      <c r="J118" s="8">
        <f t="shared" si="24"/>
        <v>0.18014143099915028</v>
      </c>
      <c r="K118" s="2">
        <f t="shared" si="25"/>
        <v>-930017.2050000001</v>
      </c>
      <c r="L118" s="1">
        <f t="shared" si="20"/>
        <v>2453461.7285599997</v>
      </c>
      <c r="M118" s="1">
        <f t="shared" si="26"/>
        <v>55264.44855999993</v>
      </c>
      <c r="N118" s="1">
        <v>244393040</v>
      </c>
      <c r="O118" s="3">
        <v>10.039</v>
      </c>
      <c r="P118" s="5">
        <f t="shared" si="27"/>
        <v>0.1842926394631084</v>
      </c>
    </row>
    <row r="119" spans="1:16" ht="12.75">
      <c r="A119" t="s">
        <v>142</v>
      </c>
      <c r="B119" t="s">
        <v>35</v>
      </c>
      <c r="C119" t="s">
        <v>392</v>
      </c>
      <c r="D119" s="1">
        <v>28489241.62</v>
      </c>
      <c r="E119" s="1">
        <f>IF((D119*0.25)&lt;200000,200000,(D119*0.25))</f>
        <v>7122310.405</v>
      </c>
      <c r="F119" s="1">
        <v>0</v>
      </c>
      <c r="G119" s="1">
        <f t="shared" si="19"/>
        <v>7122310.405</v>
      </c>
      <c r="H119" s="1">
        <v>549854.26</v>
      </c>
      <c r="I119" s="6">
        <f t="shared" si="23"/>
        <v>0.25</v>
      </c>
      <c r="J119" s="8">
        <f t="shared" si="24"/>
        <v>0.01930041758689679</v>
      </c>
      <c r="K119" s="2">
        <f t="shared" si="25"/>
        <v>-6572456.1450000005</v>
      </c>
      <c r="L119" s="1">
        <f t="shared" si="20"/>
        <v>547858.76757</v>
      </c>
      <c r="M119" s="1">
        <f t="shared" si="26"/>
        <v>-1995.4924299999839</v>
      </c>
      <c r="N119" s="1">
        <v>248913570</v>
      </c>
      <c r="O119" s="3">
        <v>2.201</v>
      </c>
      <c r="P119" s="5">
        <f t="shared" si="27"/>
        <v>0.019230373868056653</v>
      </c>
    </row>
    <row r="120" spans="1:16" ht="12.75">
      <c r="A120" t="s">
        <v>143</v>
      </c>
      <c r="B120" t="s">
        <v>35</v>
      </c>
      <c r="C120" t="s">
        <v>393</v>
      </c>
      <c r="D120" s="1">
        <v>2963885.55</v>
      </c>
      <c r="E120" s="1">
        <f>IF((D120*0.3)&lt;200000,200000,(D120*0.3))</f>
        <v>889165.6649999999</v>
      </c>
      <c r="F120" s="1">
        <v>1230.7399999999907</v>
      </c>
      <c r="G120" s="1">
        <f t="shared" si="19"/>
        <v>890396.4049999999</v>
      </c>
      <c r="H120" s="1">
        <v>9619.89</v>
      </c>
      <c r="I120" s="6">
        <f t="shared" si="23"/>
        <v>0.30041524545372544</v>
      </c>
      <c r="J120" s="8">
        <f t="shared" si="24"/>
        <v>0.0032457022505474275</v>
      </c>
      <c r="K120" s="2">
        <f t="shared" si="25"/>
        <v>-880776.5149999999</v>
      </c>
      <c r="L120" s="1">
        <f t="shared" si="20"/>
        <v>9812.3872</v>
      </c>
      <c r="M120" s="1">
        <f t="shared" si="26"/>
        <v>192.4971999999998</v>
      </c>
      <c r="N120" s="1">
        <v>15929200</v>
      </c>
      <c r="O120" s="3">
        <v>0.616</v>
      </c>
      <c r="P120" s="5">
        <f t="shared" si="27"/>
        <v>0.0033106498326158375</v>
      </c>
    </row>
    <row r="121" spans="1:16" ht="12.75">
      <c r="A121" t="s">
        <v>250</v>
      </c>
      <c r="B121" t="s">
        <v>35</v>
      </c>
      <c r="C121" t="s">
        <v>394</v>
      </c>
      <c r="D121" s="1">
        <v>6119529.65</v>
      </c>
      <c r="E121" s="1">
        <f>IF((D121*0.3)&lt;200000,200000,(D121*0.3))</f>
        <v>1835858.895</v>
      </c>
      <c r="F121" s="1">
        <v>0</v>
      </c>
      <c r="G121" s="1">
        <f t="shared" si="19"/>
        <v>1835858.895</v>
      </c>
      <c r="H121" s="1">
        <v>0</v>
      </c>
      <c r="I121" s="6">
        <f t="shared" si="23"/>
        <v>0.3</v>
      </c>
      <c r="J121" s="8">
        <f t="shared" si="24"/>
        <v>0</v>
      </c>
      <c r="K121" s="2">
        <f t="shared" si="25"/>
        <v>-1835858.895</v>
      </c>
      <c r="L121" s="1">
        <f t="shared" si="20"/>
        <v>0</v>
      </c>
      <c r="M121" s="1">
        <f t="shared" si="26"/>
        <v>0</v>
      </c>
      <c r="N121" s="1">
        <v>162834630</v>
      </c>
      <c r="O121" s="3">
        <v>0</v>
      </c>
      <c r="P121" s="5">
        <f t="shared" si="27"/>
        <v>0</v>
      </c>
    </row>
    <row r="122" spans="1:16" ht="12.75">
      <c r="A122" t="s">
        <v>251</v>
      </c>
      <c r="B122" t="s">
        <v>36</v>
      </c>
      <c r="C122" t="s">
        <v>395</v>
      </c>
      <c r="D122" s="1">
        <v>13211393.8</v>
      </c>
      <c r="E122" s="1">
        <f>IF((D122*0.25)&lt;200000,200000,(D122*0.25))</f>
        <v>3302848.45</v>
      </c>
      <c r="F122" s="1">
        <v>0</v>
      </c>
      <c r="G122" s="1">
        <f t="shared" si="19"/>
        <v>3302848.45</v>
      </c>
      <c r="H122" s="1">
        <v>0</v>
      </c>
      <c r="I122" s="6">
        <f t="shared" si="23"/>
        <v>0.25</v>
      </c>
      <c r="J122" s="8">
        <f t="shared" si="24"/>
        <v>0</v>
      </c>
      <c r="K122" s="2">
        <f t="shared" si="25"/>
        <v>-3302848.45</v>
      </c>
      <c r="L122" s="1">
        <f t="shared" si="20"/>
        <v>0</v>
      </c>
      <c r="M122" s="1">
        <f t="shared" si="26"/>
        <v>0</v>
      </c>
      <c r="N122" s="1">
        <v>68673343</v>
      </c>
      <c r="O122" s="3">
        <v>0</v>
      </c>
      <c r="P122" s="5">
        <f t="shared" si="27"/>
        <v>0</v>
      </c>
    </row>
    <row r="123" spans="1:16" ht="12.75">
      <c r="A123" t="s">
        <v>252</v>
      </c>
      <c r="B123" t="s">
        <v>36</v>
      </c>
      <c r="C123" t="s">
        <v>396</v>
      </c>
      <c r="D123" s="1">
        <v>7763168.76</v>
      </c>
      <c r="E123" s="1">
        <f aca="true" t="shared" si="28" ref="E123:E133">IF((D123*0.3)&lt;200000,200000,(D123*0.3))</f>
        <v>2328950.628</v>
      </c>
      <c r="F123" s="1">
        <v>0</v>
      </c>
      <c r="G123" s="1">
        <f t="shared" si="19"/>
        <v>2328950.628</v>
      </c>
      <c r="H123" s="1">
        <v>0</v>
      </c>
      <c r="I123" s="6">
        <f t="shared" si="23"/>
        <v>0.3</v>
      </c>
      <c r="J123" s="8">
        <f t="shared" si="24"/>
        <v>0</v>
      </c>
      <c r="K123" s="2">
        <f t="shared" si="25"/>
        <v>-2328950.628</v>
      </c>
      <c r="L123" s="1">
        <f t="shared" si="20"/>
        <v>0</v>
      </c>
      <c r="M123" s="1">
        <f t="shared" si="26"/>
        <v>0</v>
      </c>
      <c r="N123" s="1">
        <v>36218065</v>
      </c>
      <c r="O123" s="3">
        <v>0</v>
      </c>
      <c r="P123" s="5">
        <f t="shared" si="27"/>
        <v>0</v>
      </c>
    </row>
    <row r="124" spans="1:16" ht="12.75">
      <c r="A124" t="s">
        <v>253</v>
      </c>
      <c r="B124" t="s">
        <v>36</v>
      </c>
      <c r="C124" t="s">
        <v>397</v>
      </c>
      <c r="D124" s="1">
        <v>2283177.27</v>
      </c>
      <c r="E124" s="1">
        <f t="shared" si="28"/>
        <v>684953.181</v>
      </c>
      <c r="F124" s="1">
        <v>0</v>
      </c>
      <c r="G124" s="1">
        <f t="shared" si="19"/>
        <v>684953.181</v>
      </c>
      <c r="H124" s="1">
        <v>0</v>
      </c>
      <c r="I124" s="6">
        <f t="shared" si="23"/>
        <v>0.3</v>
      </c>
      <c r="J124" s="8">
        <f t="shared" si="24"/>
        <v>0</v>
      </c>
      <c r="K124" s="2">
        <f t="shared" si="25"/>
        <v>-684953.181</v>
      </c>
      <c r="L124" s="1">
        <f t="shared" si="20"/>
        <v>0</v>
      </c>
      <c r="M124" s="1">
        <f t="shared" si="26"/>
        <v>0</v>
      </c>
      <c r="N124" s="1">
        <v>10090765</v>
      </c>
      <c r="O124" s="3">
        <v>0</v>
      </c>
      <c r="P124" s="5">
        <f t="shared" si="27"/>
        <v>0</v>
      </c>
    </row>
    <row r="125" spans="1:16" ht="12.75">
      <c r="A125" t="s">
        <v>254</v>
      </c>
      <c r="B125" t="s">
        <v>36</v>
      </c>
      <c r="C125" t="s">
        <v>398</v>
      </c>
      <c r="D125" s="1">
        <v>4129487.53</v>
      </c>
      <c r="E125" s="1">
        <f t="shared" si="28"/>
        <v>1238846.2589999998</v>
      </c>
      <c r="F125" s="1">
        <v>0</v>
      </c>
      <c r="G125" s="1">
        <f t="shared" si="19"/>
        <v>1238846.2589999998</v>
      </c>
      <c r="H125" s="1">
        <v>0</v>
      </c>
      <c r="I125" s="6">
        <f t="shared" si="23"/>
        <v>0.3</v>
      </c>
      <c r="J125" s="8">
        <f t="shared" si="24"/>
        <v>0</v>
      </c>
      <c r="K125" s="2">
        <f t="shared" si="25"/>
        <v>-1238846.2589999998</v>
      </c>
      <c r="L125" s="1">
        <f t="shared" si="20"/>
        <v>0</v>
      </c>
      <c r="M125" s="1">
        <f t="shared" si="26"/>
        <v>0</v>
      </c>
      <c r="N125" s="1">
        <v>24282040</v>
      </c>
      <c r="O125" s="3">
        <v>0</v>
      </c>
      <c r="P125" s="5">
        <f t="shared" si="27"/>
        <v>0</v>
      </c>
    </row>
    <row r="126" spans="1:16" ht="12.75">
      <c r="A126" t="s">
        <v>255</v>
      </c>
      <c r="B126" t="s">
        <v>36</v>
      </c>
      <c r="C126" t="s">
        <v>399</v>
      </c>
      <c r="D126" s="1">
        <v>2902449.1999999997</v>
      </c>
      <c r="E126" s="1">
        <f t="shared" si="28"/>
        <v>870734.7599999999</v>
      </c>
      <c r="F126" s="1">
        <v>0</v>
      </c>
      <c r="G126" s="1">
        <f t="shared" si="19"/>
        <v>870734.7599999999</v>
      </c>
      <c r="H126" s="1">
        <v>0</v>
      </c>
      <c r="I126" s="6">
        <f t="shared" si="23"/>
        <v>0.3</v>
      </c>
      <c r="J126" s="8">
        <f t="shared" si="24"/>
        <v>0</v>
      </c>
      <c r="K126" s="2">
        <f t="shared" si="25"/>
        <v>-870734.7599999999</v>
      </c>
      <c r="L126" s="1">
        <f t="shared" si="20"/>
        <v>0</v>
      </c>
      <c r="M126" s="1">
        <f t="shared" si="26"/>
        <v>0</v>
      </c>
      <c r="N126" s="1">
        <v>7168530</v>
      </c>
      <c r="O126" s="3">
        <v>0</v>
      </c>
      <c r="P126" s="5">
        <f t="shared" si="27"/>
        <v>0</v>
      </c>
    </row>
    <row r="127" spans="1:16" ht="12.75">
      <c r="A127" t="s">
        <v>144</v>
      </c>
      <c r="B127" t="s">
        <v>36</v>
      </c>
      <c r="C127" t="s">
        <v>400</v>
      </c>
      <c r="D127" s="1">
        <v>3868947.97</v>
      </c>
      <c r="E127" s="1">
        <f t="shared" si="28"/>
        <v>1160684.391</v>
      </c>
      <c r="F127" s="1">
        <v>0</v>
      </c>
      <c r="G127" s="1">
        <f t="shared" si="19"/>
        <v>1160684.391</v>
      </c>
      <c r="H127" s="1">
        <v>15845.85</v>
      </c>
      <c r="I127" s="6">
        <f t="shared" si="23"/>
        <v>0.3</v>
      </c>
      <c r="J127" s="8">
        <f t="shared" si="24"/>
        <v>0.004095648254478852</v>
      </c>
      <c r="K127" s="2">
        <f t="shared" si="25"/>
        <v>-1144838.541</v>
      </c>
      <c r="L127" s="1">
        <f t="shared" si="20"/>
        <v>15686.093682</v>
      </c>
      <c r="M127" s="1">
        <f t="shared" si="26"/>
        <v>-159.75631799999974</v>
      </c>
      <c r="N127" s="1">
        <v>17968034</v>
      </c>
      <c r="O127" s="3">
        <v>0.873</v>
      </c>
      <c r="P127" s="5">
        <f t="shared" si="27"/>
        <v>0.004054356327257614</v>
      </c>
    </row>
    <row r="128" spans="1:16" ht="12.75">
      <c r="A128" t="s">
        <v>145</v>
      </c>
      <c r="B128" t="s">
        <v>50</v>
      </c>
      <c r="C128" t="s">
        <v>401</v>
      </c>
      <c r="D128" s="1">
        <v>2830997.4</v>
      </c>
      <c r="E128" s="1">
        <f t="shared" si="28"/>
        <v>849299.22</v>
      </c>
      <c r="F128" s="1">
        <v>27492.279999999795</v>
      </c>
      <c r="G128" s="1">
        <f t="shared" si="19"/>
        <v>876791.4999999998</v>
      </c>
      <c r="H128" s="1">
        <v>489503.95</v>
      </c>
      <c r="I128" s="6">
        <f t="shared" si="23"/>
        <v>0.30971116398764614</v>
      </c>
      <c r="J128" s="8">
        <f t="shared" si="24"/>
        <v>0.1729086540312612</v>
      </c>
      <c r="K128" s="2">
        <f t="shared" si="25"/>
        <v>-387287.54999999976</v>
      </c>
      <c r="L128" s="1">
        <f t="shared" si="20"/>
        <v>493027.4482</v>
      </c>
      <c r="M128" s="1">
        <f t="shared" si="26"/>
        <v>3523.4981999999727</v>
      </c>
      <c r="N128" s="1">
        <v>57355450</v>
      </c>
      <c r="O128" s="3">
        <v>8.596</v>
      </c>
      <c r="P128" s="5">
        <f t="shared" si="27"/>
        <v>0.17415326774938047</v>
      </c>
    </row>
    <row r="129" spans="1:17" ht="12.75">
      <c r="A129" t="s">
        <v>146</v>
      </c>
      <c r="B129" t="s">
        <v>50</v>
      </c>
      <c r="C129" t="s">
        <v>402</v>
      </c>
      <c r="D129" s="1">
        <v>4098449.84</v>
      </c>
      <c r="E129" s="1">
        <f t="shared" si="28"/>
        <v>1229534.9519999998</v>
      </c>
      <c r="F129" s="1">
        <v>0</v>
      </c>
      <c r="G129" s="1">
        <f t="shared" si="19"/>
        <v>1229534.9519999998</v>
      </c>
      <c r="H129" s="1">
        <v>658013.58</v>
      </c>
      <c r="I129" s="6">
        <f t="shared" si="23"/>
        <v>0.3</v>
      </c>
      <c r="J129" s="8">
        <f t="shared" si="24"/>
        <v>0.16055181975827232</v>
      </c>
      <c r="K129" s="2">
        <f t="shared" si="25"/>
        <v>-571521.3719999999</v>
      </c>
      <c r="L129" s="1">
        <f t="shared" si="20"/>
        <v>649516.5815600001</v>
      </c>
      <c r="M129" s="1">
        <f t="shared" si="26"/>
        <v>-8496.99843999988</v>
      </c>
      <c r="N129" s="1">
        <v>94392760</v>
      </c>
      <c r="O129" s="3">
        <v>6.881</v>
      </c>
      <c r="P129" s="5">
        <f t="shared" si="27"/>
        <v>0.1584785972542243</v>
      </c>
      <c r="Q129" t="s">
        <v>183</v>
      </c>
    </row>
    <row r="130" spans="1:17" ht="12.75">
      <c r="A130" t="s">
        <v>147</v>
      </c>
      <c r="B130" t="s">
        <v>37</v>
      </c>
      <c r="C130" t="s">
        <v>403</v>
      </c>
      <c r="D130" s="1">
        <v>8580320.45</v>
      </c>
      <c r="E130" s="1">
        <f t="shared" si="28"/>
        <v>2574096.135</v>
      </c>
      <c r="F130" s="1">
        <v>739613.1499999994</v>
      </c>
      <c r="G130" s="1">
        <f t="shared" si="19"/>
        <v>3313709.284999999</v>
      </c>
      <c r="H130" s="1">
        <v>563285.3</v>
      </c>
      <c r="I130" s="6">
        <f t="shared" si="23"/>
        <v>0.38619877944069086</v>
      </c>
      <c r="J130" s="8">
        <f t="shared" si="24"/>
        <v>0.06564851549338115</v>
      </c>
      <c r="K130" s="2">
        <f t="shared" si="25"/>
        <v>-2750423.9849999994</v>
      </c>
      <c r="L130" s="1">
        <f t="shared" si="20"/>
        <v>559841.796072</v>
      </c>
      <c r="M130" s="1">
        <f t="shared" si="26"/>
        <v>-3443.503927999991</v>
      </c>
      <c r="N130" s="1">
        <v>136413693</v>
      </c>
      <c r="O130" s="3">
        <v>4.104</v>
      </c>
      <c r="P130" s="5">
        <f t="shared" si="27"/>
        <v>0.06524718969814235</v>
      </c>
      <c r="Q130" t="s">
        <v>68</v>
      </c>
    </row>
    <row r="131" spans="1:16" ht="12.75">
      <c r="A131" t="s">
        <v>148</v>
      </c>
      <c r="B131" t="s">
        <v>37</v>
      </c>
      <c r="C131" t="s">
        <v>404</v>
      </c>
      <c r="D131" s="1">
        <v>6404904.45</v>
      </c>
      <c r="E131" s="1">
        <f t="shared" si="28"/>
        <v>1921471.335</v>
      </c>
      <c r="F131" s="1">
        <v>139332.39</v>
      </c>
      <c r="G131" s="1">
        <f t="shared" si="19"/>
        <v>2060803.725</v>
      </c>
      <c r="H131" s="1">
        <v>758037.6</v>
      </c>
      <c r="I131" s="6">
        <f aca="true" t="shared" si="29" ref="I131:I162">(E131+F131)/D131</f>
        <v>0.3217540153936254</v>
      </c>
      <c r="J131" s="8">
        <f aca="true" t="shared" si="30" ref="J131:J162">H131/D131</f>
        <v>0.11835267893809094</v>
      </c>
      <c r="K131" s="2">
        <f aca="true" t="shared" si="31" ref="K131:K162">H131-G131</f>
        <v>-1302766.125</v>
      </c>
      <c r="L131" s="1">
        <f t="shared" si="20"/>
        <v>736642.246543</v>
      </c>
      <c r="M131" s="1">
        <f aca="true" t="shared" si="32" ref="M131:M162">L131-H131</f>
        <v>-21395.35345699999</v>
      </c>
      <c r="N131" s="1">
        <v>298115033</v>
      </c>
      <c r="O131" s="3">
        <v>2.471</v>
      </c>
      <c r="P131" s="5">
        <f aca="true" t="shared" si="33" ref="P131:P162">L131/D131</f>
        <v>0.11501221482593701</v>
      </c>
    </row>
    <row r="132" spans="1:17" ht="12.75">
      <c r="A132" t="s">
        <v>149</v>
      </c>
      <c r="B132" t="s">
        <v>61</v>
      </c>
      <c r="C132" t="s">
        <v>405</v>
      </c>
      <c r="D132" s="1">
        <v>5496175.91</v>
      </c>
      <c r="E132" s="1">
        <f t="shared" si="28"/>
        <v>1648852.773</v>
      </c>
      <c r="F132" s="1">
        <v>81512.76000000024</v>
      </c>
      <c r="G132" s="1">
        <f aca="true" t="shared" si="34" ref="G132:G180">E132+F132</f>
        <v>1730365.5330000003</v>
      </c>
      <c r="H132" s="1">
        <v>531289.29</v>
      </c>
      <c r="I132" s="6">
        <f t="shared" si="29"/>
        <v>0.3148308135210323</v>
      </c>
      <c r="J132" s="8">
        <f t="shared" si="30"/>
        <v>0.09666526303012744</v>
      </c>
      <c r="K132" s="2">
        <f t="shared" si="31"/>
        <v>-1199076.2430000002</v>
      </c>
      <c r="L132" s="1">
        <f aca="true" t="shared" si="35" ref="L132:L180">(N132*O132)/1000</f>
        <v>530821.48</v>
      </c>
      <c r="M132" s="1">
        <f t="shared" si="32"/>
        <v>-467.8100000000559</v>
      </c>
      <c r="N132" s="1">
        <v>75831640</v>
      </c>
      <c r="O132" s="3">
        <v>7</v>
      </c>
      <c r="P132" s="5">
        <f t="shared" si="33"/>
        <v>0.09658014748658217</v>
      </c>
      <c r="Q132" t="s">
        <v>68</v>
      </c>
    </row>
    <row r="133" spans="1:16" ht="12.75">
      <c r="A133" t="s">
        <v>213</v>
      </c>
      <c r="B133" t="s">
        <v>61</v>
      </c>
      <c r="C133" t="s">
        <v>212</v>
      </c>
      <c r="D133" s="1">
        <v>3499379.79</v>
      </c>
      <c r="E133" s="1">
        <f t="shared" si="28"/>
        <v>1049813.937</v>
      </c>
      <c r="F133" s="1">
        <v>108091.72</v>
      </c>
      <c r="G133" s="1">
        <f t="shared" si="34"/>
        <v>1157905.657</v>
      </c>
      <c r="H133" s="1">
        <v>161854.6</v>
      </c>
      <c r="I133" s="6">
        <f t="shared" si="29"/>
        <v>0.33088882215896886</v>
      </c>
      <c r="J133" s="8">
        <f t="shared" si="30"/>
        <v>0.046252367480238546</v>
      </c>
      <c r="K133" s="2">
        <f t="shared" si="31"/>
        <v>-996051.0569999999</v>
      </c>
      <c r="L133" s="1">
        <f t="shared" si="35"/>
        <v>158169.415</v>
      </c>
      <c r="M133" s="1">
        <f t="shared" si="32"/>
        <v>-3685.1849999999977</v>
      </c>
      <c r="N133" s="1">
        <v>31633883</v>
      </c>
      <c r="O133" s="3">
        <v>5</v>
      </c>
      <c r="P133" s="5">
        <f t="shared" si="33"/>
        <v>0.045199270868510104</v>
      </c>
    </row>
    <row r="134" spans="1:16" ht="12.75">
      <c r="A134" t="s">
        <v>150</v>
      </c>
      <c r="B134" t="s">
        <v>38</v>
      </c>
      <c r="C134" t="s">
        <v>406</v>
      </c>
      <c r="D134" s="1">
        <v>19031472.560000002</v>
      </c>
      <c r="E134" s="1">
        <f>IF((D134*0.25)&lt;200000,200000,(D134*0.25))</f>
        <v>4757868.140000001</v>
      </c>
      <c r="F134" s="1">
        <v>1114082.5</v>
      </c>
      <c r="G134" s="1">
        <f t="shared" si="34"/>
        <v>5871950.640000001</v>
      </c>
      <c r="H134" s="1">
        <v>5874537.04</v>
      </c>
      <c r="I134" s="6">
        <f t="shared" si="29"/>
        <v>0.3085389541711847</v>
      </c>
      <c r="J134" s="8">
        <f t="shared" si="30"/>
        <v>0.3086748553733563</v>
      </c>
      <c r="K134" s="2">
        <f t="shared" si="31"/>
        <v>2586.399999999441</v>
      </c>
      <c r="L134" s="1">
        <f t="shared" si="35"/>
        <v>5855634.36864</v>
      </c>
      <c r="M134" s="1">
        <f t="shared" si="32"/>
        <v>-18902.671360000037</v>
      </c>
      <c r="N134" s="1">
        <v>2904580540</v>
      </c>
      <c r="O134" s="3">
        <v>2.016</v>
      </c>
      <c r="P134" s="5">
        <f t="shared" si="33"/>
        <v>0.30768162317335673</v>
      </c>
    </row>
    <row r="135" spans="1:16" ht="12.75">
      <c r="A135" t="s">
        <v>256</v>
      </c>
      <c r="B135" t="s">
        <v>407</v>
      </c>
      <c r="C135" t="s">
        <v>408</v>
      </c>
      <c r="D135" s="1">
        <v>2742113.16</v>
      </c>
      <c r="E135" s="1">
        <f>IF((D135*0.3)&lt;200000,200000,(D135*0.3))</f>
        <v>822633.948</v>
      </c>
      <c r="F135" s="1">
        <v>0</v>
      </c>
      <c r="G135" s="1">
        <f t="shared" si="34"/>
        <v>822633.948</v>
      </c>
      <c r="H135" s="1">
        <v>0</v>
      </c>
      <c r="I135" s="6">
        <f t="shared" si="29"/>
        <v>0.3</v>
      </c>
      <c r="J135" s="8">
        <f t="shared" si="30"/>
        <v>0</v>
      </c>
      <c r="K135" s="2">
        <f t="shared" si="31"/>
        <v>-822633.948</v>
      </c>
      <c r="L135" s="1">
        <f t="shared" si="35"/>
        <v>0</v>
      </c>
      <c r="M135" s="1">
        <f t="shared" si="32"/>
        <v>0</v>
      </c>
      <c r="N135" s="1">
        <v>15523601</v>
      </c>
      <c r="O135" s="3">
        <v>0</v>
      </c>
      <c r="P135" s="5">
        <f t="shared" si="33"/>
        <v>0</v>
      </c>
    </row>
    <row r="136" spans="1:16" ht="12.75">
      <c r="A136" t="s">
        <v>257</v>
      </c>
      <c r="B136" t="s">
        <v>407</v>
      </c>
      <c r="C136" t="s">
        <v>409</v>
      </c>
      <c r="D136" s="1">
        <v>13274342.49</v>
      </c>
      <c r="E136" s="1">
        <f>IF((D136*0.25)&lt;200000,200000,(D136*0.25))</f>
        <v>3318585.6225</v>
      </c>
      <c r="F136" s="1">
        <v>0</v>
      </c>
      <c r="G136" s="1">
        <f t="shared" si="34"/>
        <v>3318585.6225</v>
      </c>
      <c r="H136" s="1">
        <v>0</v>
      </c>
      <c r="I136" s="6">
        <f t="shared" si="29"/>
        <v>0.25</v>
      </c>
      <c r="J136" s="8">
        <f t="shared" si="30"/>
        <v>0</v>
      </c>
      <c r="K136" s="2">
        <f t="shared" si="31"/>
        <v>-3318585.6225</v>
      </c>
      <c r="L136" s="1">
        <f t="shared" si="35"/>
        <v>0</v>
      </c>
      <c r="M136" s="1">
        <f t="shared" si="32"/>
        <v>0</v>
      </c>
      <c r="N136" s="1">
        <v>82007298</v>
      </c>
      <c r="O136" s="3">
        <v>0</v>
      </c>
      <c r="P136" s="5">
        <f t="shared" si="33"/>
        <v>0</v>
      </c>
    </row>
    <row r="137" spans="1:16" ht="12.75">
      <c r="A137" t="s">
        <v>258</v>
      </c>
      <c r="B137" t="s">
        <v>407</v>
      </c>
      <c r="C137" t="s">
        <v>410</v>
      </c>
      <c r="D137" s="1">
        <v>3255126.6</v>
      </c>
      <c r="E137" s="1">
        <f>IF((D137*0.3)&lt;200000,200000,(D137*0.3))</f>
        <v>976537.98</v>
      </c>
      <c r="F137" s="1">
        <v>8952.669999999925</v>
      </c>
      <c r="G137" s="1">
        <f t="shared" si="34"/>
        <v>985490.6499999999</v>
      </c>
      <c r="H137" s="1">
        <v>0</v>
      </c>
      <c r="I137" s="6">
        <f t="shared" si="29"/>
        <v>0.3027503292805877</v>
      </c>
      <c r="J137" s="8">
        <f t="shared" si="30"/>
        <v>0</v>
      </c>
      <c r="K137" s="2">
        <f t="shared" si="31"/>
        <v>-985490.6499999999</v>
      </c>
      <c r="L137" s="1">
        <f t="shared" si="35"/>
        <v>0</v>
      </c>
      <c r="M137" s="1">
        <f t="shared" si="32"/>
        <v>0</v>
      </c>
      <c r="N137" s="1">
        <v>23449763</v>
      </c>
      <c r="O137" s="3">
        <v>0</v>
      </c>
      <c r="P137" s="5">
        <f t="shared" si="33"/>
        <v>0</v>
      </c>
    </row>
    <row r="138" spans="1:16" ht="12.75">
      <c r="A138" t="s">
        <v>259</v>
      </c>
      <c r="B138" t="s">
        <v>407</v>
      </c>
      <c r="C138" t="s">
        <v>411</v>
      </c>
      <c r="D138" s="1">
        <v>2931031.17</v>
      </c>
      <c r="E138" s="1">
        <f>IF((D138*0.3)&lt;200000,200000,(D138*0.3))</f>
        <v>879309.3509999999</v>
      </c>
      <c r="F138" s="1">
        <v>6739.790000000037</v>
      </c>
      <c r="G138" s="1">
        <f t="shared" si="34"/>
        <v>886049.141</v>
      </c>
      <c r="H138" s="1">
        <v>0</v>
      </c>
      <c r="I138" s="6">
        <f t="shared" si="29"/>
        <v>0.30229946036363714</v>
      </c>
      <c r="J138" s="8">
        <f t="shared" si="30"/>
        <v>0</v>
      </c>
      <c r="K138" s="2">
        <f t="shared" si="31"/>
        <v>-886049.141</v>
      </c>
      <c r="L138" s="1">
        <f t="shared" si="35"/>
        <v>0</v>
      </c>
      <c r="M138" s="1">
        <f t="shared" si="32"/>
        <v>0</v>
      </c>
      <c r="N138" s="1">
        <v>13291029</v>
      </c>
      <c r="O138" s="3">
        <v>0</v>
      </c>
      <c r="P138" s="5">
        <f t="shared" si="33"/>
        <v>0</v>
      </c>
    </row>
    <row r="139" spans="1:16" ht="12.75">
      <c r="A139" t="s">
        <v>260</v>
      </c>
      <c r="B139" t="s">
        <v>412</v>
      </c>
      <c r="C139" t="s">
        <v>413</v>
      </c>
      <c r="D139" s="1">
        <v>150458378.31</v>
      </c>
      <c r="E139" s="1">
        <f>IF((D139*0.25)&lt;200000,200000,(D139*0.25))</f>
        <v>37614594.5775</v>
      </c>
      <c r="F139" s="1">
        <v>984513.6700000018</v>
      </c>
      <c r="G139" s="1">
        <f t="shared" si="34"/>
        <v>38599108.2475</v>
      </c>
      <c r="H139" s="1">
        <v>0</v>
      </c>
      <c r="I139" s="6">
        <f t="shared" si="29"/>
        <v>0.25654342869475527</v>
      </c>
      <c r="J139" s="8">
        <f t="shared" si="30"/>
        <v>0</v>
      </c>
      <c r="K139" s="2">
        <f t="shared" si="31"/>
        <v>-38599108.2475</v>
      </c>
      <c r="L139" s="1">
        <f t="shared" si="35"/>
        <v>0</v>
      </c>
      <c r="M139" s="1">
        <f t="shared" si="32"/>
        <v>0</v>
      </c>
      <c r="N139" s="1">
        <v>1011898107</v>
      </c>
      <c r="O139" s="3">
        <v>0</v>
      </c>
      <c r="P139" s="5">
        <f t="shared" si="33"/>
        <v>0</v>
      </c>
    </row>
    <row r="140" spans="1:16" ht="12.75">
      <c r="A140" t="s">
        <v>261</v>
      </c>
      <c r="B140" t="s">
        <v>412</v>
      </c>
      <c r="C140" t="s">
        <v>414</v>
      </c>
      <c r="D140" s="1">
        <v>80901468.473</v>
      </c>
      <c r="E140" s="1">
        <f>IF((D140*0.25)&lt;200000,200000,(D140*0.25))</f>
        <v>20225367.11825</v>
      </c>
      <c r="F140" s="1">
        <v>556718.9400000051</v>
      </c>
      <c r="G140" s="1">
        <f t="shared" si="34"/>
        <v>20782086.058250006</v>
      </c>
      <c r="H140" s="1">
        <v>0</v>
      </c>
      <c r="I140" s="6">
        <f t="shared" si="29"/>
        <v>0.25688144418770104</v>
      </c>
      <c r="J140" s="8">
        <f t="shared" si="30"/>
        <v>0</v>
      </c>
      <c r="K140" s="2">
        <f t="shared" si="31"/>
        <v>-20782086.058250006</v>
      </c>
      <c r="L140" s="1">
        <f t="shared" si="35"/>
        <v>0</v>
      </c>
      <c r="M140" s="1">
        <f t="shared" si="32"/>
        <v>0</v>
      </c>
      <c r="N140" s="1">
        <v>693119953</v>
      </c>
      <c r="O140" s="3">
        <v>0</v>
      </c>
      <c r="P140" s="5">
        <f t="shared" si="33"/>
        <v>0</v>
      </c>
    </row>
    <row r="141" spans="1:16" ht="12.75">
      <c r="A141" t="s">
        <v>151</v>
      </c>
      <c r="B141" t="s">
        <v>39</v>
      </c>
      <c r="C141" t="s">
        <v>415</v>
      </c>
      <c r="D141" s="1">
        <v>6456223.82</v>
      </c>
      <c r="E141" s="1">
        <f>IF((D141*0.3)&lt;200000,200000,(D141*0.3))</f>
        <v>1936867.146</v>
      </c>
      <c r="F141" s="1">
        <v>0</v>
      </c>
      <c r="G141" s="1">
        <f t="shared" si="34"/>
        <v>1936867.146</v>
      </c>
      <c r="H141" s="1">
        <v>404309.38</v>
      </c>
      <c r="I141" s="6">
        <f t="shared" si="29"/>
        <v>0.3</v>
      </c>
      <c r="J141" s="8">
        <f t="shared" si="30"/>
        <v>0.06262319759540183</v>
      </c>
      <c r="K141" s="2">
        <f t="shared" si="31"/>
        <v>-1532557.7659999998</v>
      </c>
      <c r="L141" s="1">
        <f t="shared" si="35"/>
        <v>403932.92759999994</v>
      </c>
      <c r="M141" s="1">
        <f t="shared" si="32"/>
        <v>-376.4524000000674</v>
      </c>
      <c r="N141" s="1">
        <v>585410040</v>
      </c>
      <c r="O141" s="3">
        <v>0.69</v>
      </c>
      <c r="P141" s="5">
        <f t="shared" si="33"/>
        <v>0.06256488914598997</v>
      </c>
    </row>
    <row r="142" spans="1:16" ht="12.75">
      <c r="A142" t="s">
        <v>152</v>
      </c>
      <c r="B142" t="s">
        <v>39</v>
      </c>
      <c r="C142" t="s">
        <v>416</v>
      </c>
      <c r="D142" s="1">
        <v>4512632.4</v>
      </c>
      <c r="E142" s="1">
        <f>IF((D142*0.3)&lt;200000,200000,(D142*0.3))</f>
        <v>1353789.72</v>
      </c>
      <c r="F142" s="1">
        <v>19606.4</v>
      </c>
      <c r="G142" s="1">
        <f t="shared" si="34"/>
        <v>1373396.1199999999</v>
      </c>
      <c r="H142" s="1">
        <v>1307736.77</v>
      </c>
      <c r="I142" s="6">
        <f t="shared" si="29"/>
        <v>0.30434478110825064</v>
      </c>
      <c r="J142" s="8">
        <f t="shared" si="30"/>
        <v>0.28979465954284245</v>
      </c>
      <c r="K142" s="2">
        <f t="shared" si="31"/>
        <v>-65659.34999999986</v>
      </c>
      <c r="L142" s="1">
        <f t="shared" si="35"/>
        <v>1303474.20346</v>
      </c>
      <c r="M142" s="1">
        <f t="shared" si="32"/>
        <v>-4262.566540000029</v>
      </c>
      <c r="N142" s="1">
        <v>237600110</v>
      </c>
      <c r="O142" s="3">
        <v>5.486</v>
      </c>
      <c r="P142" s="5">
        <f t="shared" si="33"/>
        <v>0.28885007417400094</v>
      </c>
    </row>
    <row r="143" spans="1:16" ht="12.75">
      <c r="A143" t="s">
        <v>189</v>
      </c>
      <c r="B143" t="s">
        <v>46</v>
      </c>
      <c r="C143" t="s">
        <v>417</v>
      </c>
      <c r="D143" s="1">
        <v>4345123.85</v>
      </c>
      <c r="E143" s="1">
        <f>IF((D143*0.3)&lt;200000,200000,(D143*0.3))</f>
        <v>1303537.1549999998</v>
      </c>
      <c r="F143" s="1">
        <v>0</v>
      </c>
      <c r="G143" s="1">
        <f t="shared" si="34"/>
        <v>1303537.1549999998</v>
      </c>
      <c r="H143" s="1">
        <v>832605.01</v>
      </c>
      <c r="I143" s="6">
        <f t="shared" si="29"/>
        <v>0.3</v>
      </c>
      <c r="J143" s="8">
        <f t="shared" si="30"/>
        <v>0.1916182458182406</v>
      </c>
      <c r="K143" s="2">
        <f t="shared" si="31"/>
        <v>-470932.1449999998</v>
      </c>
      <c r="L143" s="1">
        <f t="shared" si="35"/>
        <v>811179.456817</v>
      </c>
      <c r="M143" s="1">
        <f t="shared" si="32"/>
        <v>-21425.553182999953</v>
      </c>
      <c r="N143" s="1">
        <v>87970877</v>
      </c>
      <c r="O143" s="3">
        <v>9.221</v>
      </c>
      <c r="P143" s="5">
        <f t="shared" si="33"/>
        <v>0.18668730393427108</v>
      </c>
    </row>
    <row r="144" spans="1:16" ht="12.75">
      <c r="A144" t="s">
        <v>153</v>
      </c>
      <c r="B144" t="s">
        <v>46</v>
      </c>
      <c r="C144" t="s">
        <v>418</v>
      </c>
      <c r="D144" s="1">
        <v>9923361.56</v>
      </c>
      <c r="E144" s="1">
        <f>IF((D144*0.25)&lt;200000,200000,(D144*0.25))</f>
        <v>2480840.39</v>
      </c>
      <c r="F144" s="1">
        <v>0</v>
      </c>
      <c r="G144" s="1">
        <f t="shared" si="34"/>
        <v>2480840.39</v>
      </c>
      <c r="H144" s="1">
        <v>195013.16</v>
      </c>
      <c r="I144" s="6">
        <f t="shared" si="29"/>
        <v>0.25</v>
      </c>
      <c r="J144" s="8">
        <f t="shared" si="30"/>
        <v>0.019651925289720068</v>
      </c>
      <c r="K144" s="2">
        <f t="shared" si="31"/>
        <v>-2285827.23</v>
      </c>
      <c r="L144" s="1">
        <f t="shared" si="35"/>
        <v>189906.678378</v>
      </c>
      <c r="M144" s="1">
        <f t="shared" si="32"/>
        <v>-5106.481621999992</v>
      </c>
      <c r="N144" s="1">
        <v>56570354</v>
      </c>
      <c r="O144" s="3">
        <v>3.357</v>
      </c>
      <c r="P144" s="5">
        <f t="shared" si="33"/>
        <v>0.01913733337536479</v>
      </c>
    </row>
    <row r="145" spans="1:16" ht="12.75">
      <c r="A145" t="s">
        <v>154</v>
      </c>
      <c r="B145" t="s">
        <v>46</v>
      </c>
      <c r="C145" t="s">
        <v>419</v>
      </c>
      <c r="D145" s="1">
        <v>3935856.51</v>
      </c>
      <c r="E145" s="1">
        <f>IF((D145*0.3)&lt;200000,200000,(D145*0.3))</f>
        <v>1180756.953</v>
      </c>
      <c r="F145" s="1">
        <v>0</v>
      </c>
      <c r="G145" s="1">
        <f t="shared" si="34"/>
        <v>1180756.953</v>
      </c>
      <c r="H145" s="1">
        <v>75010.81</v>
      </c>
      <c r="I145" s="6">
        <f t="shared" si="29"/>
        <v>0.3</v>
      </c>
      <c r="J145" s="8">
        <f t="shared" si="30"/>
        <v>0.019058319278006403</v>
      </c>
      <c r="K145" s="2">
        <f t="shared" si="31"/>
        <v>-1105746.143</v>
      </c>
      <c r="L145" s="1">
        <f t="shared" si="35"/>
        <v>71014.36328099998</v>
      </c>
      <c r="M145" s="1">
        <f t="shared" si="32"/>
        <v>-3996.446719000014</v>
      </c>
      <c r="N145" s="1">
        <v>41025051</v>
      </c>
      <c r="O145" s="3">
        <v>1.7309999999999999</v>
      </c>
      <c r="P145" s="5">
        <f t="shared" si="33"/>
        <v>0.01804292486287819</v>
      </c>
    </row>
    <row r="146" spans="1:16" ht="12.75">
      <c r="A146" t="s">
        <v>155</v>
      </c>
      <c r="B146" t="s">
        <v>40</v>
      </c>
      <c r="C146" t="s">
        <v>420</v>
      </c>
      <c r="D146" s="1">
        <v>4460747.92</v>
      </c>
      <c r="E146" s="1">
        <f>IF((D146*0.3)&lt;200000,200000,(D146*0.3))</f>
        <v>1338224.376</v>
      </c>
      <c r="F146" s="1">
        <v>0</v>
      </c>
      <c r="G146" s="1">
        <f t="shared" si="34"/>
        <v>1338224.376</v>
      </c>
      <c r="H146" s="1">
        <v>905359.48</v>
      </c>
      <c r="I146" s="6">
        <f t="shared" si="29"/>
        <v>0.3</v>
      </c>
      <c r="J146" s="8">
        <f t="shared" si="30"/>
        <v>0.20296136348363752</v>
      </c>
      <c r="K146" s="2">
        <f t="shared" si="31"/>
        <v>-432864.89599999995</v>
      </c>
      <c r="L146" s="1">
        <f t="shared" si="35"/>
        <v>858663.61749</v>
      </c>
      <c r="M146" s="1">
        <f t="shared" si="32"/>
        <v>-46695.862510000006</v>
      </c>
      <c r="N146" s="1">
        <v>114902130</v>
      </c>
      <c r="O146" s="3">
        <v>7.473</v>
      </c>
      <c r="P146" s="5">
        <f t="shared" si="33"/>
        <v>0.19249319461432376</v>
      </c>
    </row>
    <row r="147" spans="1:16" ht="12.75">
      <c r="A147" t="s">
        <v>156</v>
      </c>
      <c r="B147" t="s">
        <v>40</v>
      </c>
      <c r="C147" t="s">
        <v>421</v>
      </c>
      <c r="D147" s="1">
        <v>24207069.39</v>
      </c>
      <c r="E147" s="1">
        <f>IF((D147*0.25)&lt;200000,200000,(D147*0.25))</f>
        <v>6051767.3475</v>
      </c>
      <c r="F147" s="1">
        <v>773723.74</v>
      </c>
      <c r="G147" s="1">
        <f t="shared" si="34"/>
        <v>6825491.0875</v>
      </c>
      <c r="H147" s="1">
        <v>2636839.7</v>
      </c>
      <c r="I147" s="6">
        <f t="shared" si="29"/>
        <v>0.2819627183090419</v>
      </c>
      <c r="J147" s="8">
        <f t="shared" si="30"/>
        <v>0.10892849760199742</v>
      </c>
      <c r="K147" s="2">
        <f t="shared" si="31"/>
        <v>-4188651.3875</v>
      </c>
      <c r="L147" s="1">
        <f t="shared" si="35"/>
        <v>2628970.453071</v>
      </c>
      <c r="M147" s="1">
        <f t="shared" si="32"/>
        <v>-7869.246929000132</v>
      </c>
      <c r="N147" s="1">
        <v>872542467</v>
      </c>
      <c r="O147" s="3">
        <v>3.013</v>
      </c>
      <c r="P147" s="5">
        <f t="shared" si="33"/>
        <v>0.10860341707274299</v>
      </c>
    </row>
    <row r="148" spans="1:16" ht="12.75">
      <c r="A148" t="s">
        <v>157</v>
      </c>
      <c r="B148" t="s">
        <v>40</v>
      </c>
      <c r="C148" t="s">
        <v>422</v>
      </c>
      <c r="D148" s="1">
        <v>4046343.16</v>
      </c>
      <c r="E148" s="1">
        <f aca="true" t="shared" si="36" ref="E148:E156">IF((D148*0.3)&lt;200000,200000,(D148*0.3))</f>
        <v>1213902.948</v>
      </c>
      <c r="F148" s="1">
        <v>13739.379999999888</v>
      </c>
      <c r="G148" s="1">
        <f t="shared" si="34"/>
        <v>1227642.328</v>
      </c>
      <c r="H148" s="1">
        <v>1164331.62</v>
      </c>
      <c r="I148" s="6">
        <f t="shared" si="29"/>
        <v>0.303395505387635</v>
      </c>
      <c r="J148" s="8">
        <f t="shared" si="30"/>
        <v>0.2877491043048361</v>
      </c>
      <c r="K148" s="2">
        <f t="shared" si="31"/>
        <v>-63310.70799999987</v>
      </c>
      <c r="L148" s="1">
        <f t="shared" si="35"/>
        <v>1189936.5364400002</v>
      </c>
      <c r="M148" s="1">
        <f t="shared" si="32"/>
        <v>25604.91644000006</v>
      </c>
      <c r="N148" s="1">
        <v>85841620</v>
      </c>
      <c r="O148" s="3">
        <v>13.862</v>
      </c>
      <c r="P148" s="5">
        <f t="shared" si="33"/>
        <v>0.29407701951803816</v>
      </c>
    </row>
    <row r="149" spans="1:16" ht="12.75">
      <c r="A149" t="s">
        <v>262</v>
      </c>
      <c r="B149" t="s">
        <v>51</v>
      </c>
      <c r="C149" t="s">
        <v>423</v>
      </c>
      <c r="D149" s="1">
        <v>2114271.1100000003</v>
      </c>
      <c r="E149" s="1">
        <f t="shared" si="36"/>
        <v>634281.3330000001</v>
      </c>
      <c r="F149" s="1">
        <v>0</v>
      </c>
      <c r="G149" s="1">
        <f t="shared" si="34"/>
        <v>634281.3330000001</v>
      </c>
      <c r="H149" s="1">
        <v>0</v>
      </c>
      <c r="I149" s="6">
        <f t="shared" si="29"/>
        <v>0.3</v>
      </c>
      <c r="J149" s="8">
        <f t="shared" si="30"/>
        <v>0</v>
      </c>
      <c r="K149" s="2">
        <f t="shared" si="31"/>
        <v>-634281.3330000001</v>
      </c>
      <c r="L149" s="1">
        <f t="shared" si="35"/>
        <v>0</v>
      </c>
      <c r="M149" s="1">
        <f t="shared" si="32"/>
        <v>0</v>
      </c>
      <c r="N149" s="1">
        <v>19474592</v>
      </c>
      <c r="O149" s="3">
        <v>0</v>
      </c>
      <c r="P149" s="5">
        <f t="shared" si="33"/>
        <v>0</v>
      </c>
    </row>
    <row r="150" spans="1:17" ht="12.75">
      <c r="A150" t="s">
        <v>158</v>
      </c>
      <c r="B150" t="s">
        <v>51</v>
      </c>
      <c r="C150" t="s">
        <v>62</v>
      </c>
      <c r="D150" s="1">
        <v>3409018.6799999997</v>
      </c>
      <c r="E150" s="1">
        <f t="shared" si="36"/>
        <v>1022705.6039999998</v>
      </c>
      <c r="F150" s="1">
        <v>0</v>
      </c>
      <c r="G150" s="1">
        <f t="shared" si="34"/>
        <v>1022705.6039999998</v>
      </c>
      <c r="H150" s="1">
        <v>62846.96</v>
      </c>
      <c r="I150" s="6">
        <f t="shared" si="29"/>
        <v>0.3</v>
      </c>
      <c r="J150" s="8">
        <f t="shared" si="30"/>
        <v>0.018435498863268184</v>
      </c>
      <c r="K150" s="2">
        <f t="shared" si="31"/>
        <v>-959858.6439999999</v>
      </c>
      <c r="L150" s="1">
        <f t="shared" si="35"/>
        <v>60051.84516288</v>
      </c>
      <c r="M150" s="1">
        <f t="shared" si="32"/>
        <v>-2795.114837119996</v>
      </c>
      <c r="N150" s="1">
        <v>19714985.28</v>
      </c>
      <c r="O150" s="3">
        <v>3.046</v>
      </c>
      <c r="P150" s="5">
        <f t="shared" si="33"/>
        <v>0.017615581139285515</v>
      </c>
      <c r="Q150" t="s">
        <v>68</v>
      </c>
    </row>
    <row r="151" spans="1:16" ht="12.75">
      <c r="A151" t="s">
        <v>263</v>
      </c>
      <c r="B151" t="s">
        <v>51</v>
      </c>
      <c r="C151" t="s">
        <v>424</v>
      </c>
      <c r="D151" s="1">
        <v>6499864.609999999</v>
      </c>
      <c r="E151" s="1">
        <f t="shared" si="36"/>
        <v>1949959.3829999997</v>
      </c>
      <c r="F151" s="1">
        <v>0</v>
      </c>
      <c r="G151" s="1">
        <f t="shared" si="34"/>
        <v>1949959.3829999997</v>
      </c>
      <c r="H151" s="1">
        <v>0</v>
      </c>
      <c r="I151" s="6">
        <f t="shared" si="29"/>
        <v>0.3</v>
      </c>
      <c r="J151" s="8">
        <f t="shared" si="30"/>
        <v>0</v>
      </c>
      <c r="K151" s="2">
        <f t="shared" si="31"/>
        <v>-1949959.3829999997</v>
      </c>
      <c r="L151" s="1">
        <f t="shared" si="35"/>
        <v>0</v>
      </c>
      <c r="M151" s="1">
        <f t="shared" si="32"/>
        <v>0</v>
      </c>
      <c r="N151" s="1">
        <v>32369446</v>
      </c>
      <c r="O151" s="3">
        <v>0</v>
      </c>
      <c r="P151" s="5">
        <f t="shared" si="33"/>
        <v>0</v>
      </c>
    </row>
    <row r="152" spans="1:16" ht="12.75">
      <c r="A152" t="s">
        <v>201</v>
      </c>
      <c r="B152" t="s">
        <v>202</v>
      </c>
      <c r="C152" t="s">
        <v>425</v>
      </c>
      <c r="D152" s="1">
        <v>1243158.13</v>
      </c>
      <c r="E152" s="1">
        <f t="shared" si="36"/>
        <v>372947.43899999995</v>
      </c>
      <c r="F152" s="1">
        <v>25108.4</v>
      </c>
      <c r="G152" s="1">
        <f t="shared" si="34"/>
        <v>398055.839</v>
      </c>
      <c r="H152" s="1">
        <v>19795.562283</v>
      </c>
      <c r="I152" s="6">
        <f t="shared" si="29"/>
        <v>0.3201972696747758</v>
      </c>
      <c r="J152" s="8">
        <f t="shared" si="30"/>
        <v>0.01592360762906325</v>
      </c>
      <c r="K152" s="2">
        <f t="shared" si="31"/>
        <v>-378260.276717</v>
      </c>
      <c r="L152" s="1">
        <f t="shared" si="35"/>
        <v>19795.562283</v>
      </c>
      <c r="M152" s="1">
        <f t="shared" si="32"/>
        <v>0</v>
      </c>
      <c r="N152" s="1">
        <v>45092397</v>
      </c>
      <c r="O152" s="3">
        <v>0.439</v>
      </c>
      <c r="P152" s="5">
        <f t="shared" si="33"/>
        <v>0.01592360762906325</v>
      </c>
    </row>
    <row r="153" spans="1:16" ht="12.75">
      <c r="A153" t="s">
        <v>159</v>
      </c>
      <c r="B153" t="s">
        <v>41</v>
      </c>
      <c r="C153" t="s">
        <v>426</v>
      </c>
      <c r="D153" s="1">
        <v>10774374.9</v>
      </c>
      <c r="E153" s="1">
        <f t="shared" si="36"/>
        <v>3232312.47</v>
      </c>
      <c r="F153" s="1">
        <v>2296.630000000354</v>
      </c>
      <c r="G153" s="1">
        <f t="shared" si="34"/>
        <v>3234609.1000000006</v>
      </c>
      <c r="H153" s="1">
        <v>3100038.78</v>
      </c>
      <c r="I153" s="6">
        <f t="shared" si="29"/>
        <v>0.3002131566816002</v>
      </c>
      <c r="J153" s="8">
        <f t="shared" si="30"/>
        <v>0.28772330727047557</v>
      </c>
      <c r="K153" s="2">
        <f t="shared" si="31"/>
        <v>-134570.32000000076</v>
      </c>
      <c r="L153" s="1">
        <f t="shared" si="35"/>
        <v>3167116.4236200005</v>
      </c>
      <c r="M153" s="1">
        <f t="shared" si="32"/>
        <v>67077.64362000069</v>
      </c>
      <c r="N153" s="1">
        <v>784327990</v>
      </c>
      <c r="O153" s="3">
        <v>4.038</v>
      </c>
      <c r="P153" s="5">
        <f t="shared" si="33"/>
        <v>0.2939489717978906</v>
      </c>
    </row>
    <row r="154" spans="1:16" ht="12.75">
      <c r="A154" t="s">
        <v>160</v>
      </c>
      <c r="B154" t="s">
        <v>41</v>
      </c>
      <c r="C154" t="s">
        <v>427</v>
      </c>
      <c r="D154" s="1">
        <v>3205772.32</v>
      </c>
      <c r="E154" s="1">
        <f t="shared" si="36"/>
        <v>961731.6959999999</v>
      </c>
      <c r="F154" s="1">
        <v>6362.14000000013</v>
      </c>
      <c r="G154" s="1">
        <f t="shared" si="34"/>
        <v>968093.836</v>
      </c>
      <c r="H154" s="1">
        <v>452238.78</v>
      </c>
      <c r="I154" s="6">
        <f t="shared" si="29"/>
        <v>0.30198458884940405</v>
      </c>
      <c r="J154" s="8">
        <f t="shared" si="30"/>
        <v>0.14107014936107504</v>
      </c>
      <c r="K154" s="2">
        <f t="shared" si="31"/>
        <v>-515855.056</v>
      </c>
      <c r="L154" s="1">
        <f t="shared" si="35"/>
        <v>499031.85903999995</v>
      </c>
      <c r="M154" s="1">
        <f t="shared" si="32"/>
        <v>46793.079039999924</v>
      </c>
      <c r="N154" s="1">
        <v>43621666</v>
      </c>
      <c r="O154" s="3">
        <v>11.44</v>
      </c>
      <c r="P154" s="5">
        <f t="shared" si="33"/>
        <v>0.15566665665139937</v>
      </c>
    </row>
    <row r="155" spans="1:16" ht="12.75">
      <c r="A155" t="s">
        <v>264</v>
      </c>
      <c r="B155" t="s">
        <v>42</v>
      </c>
      <c r="C155" t="s">
        <v>428</v>
      </c>
      <c r="D155" s="1">
        <v>4605933.05</v>
      </c>
      <c r="E155" s="1">
        <f t="shared" si="36"/>
        <v>1381779.9149999998</v>
      </c>
      <c r="F155" s="1">
        <v>0</v>
      </c>
      <c r="G155" s="1">
        <f t="shared" si="34"/>
        <v>1381779.9149999998</v>
      </c>
      <c r="H155" s="1">
        <v>0</v>
      </c>
      <c r="I155" s="6">
        <f t="shared" si="29"/>
        <v>0.3</v>
      </c>
      <c r="J155" s="8">
        <f t="shared" si="30"/>
        <v>0</v>
      </c>
      <c r="K155" s="2">
        <f t="shared" si="31"/>
        <v>-1381779.9149999998</v>
      </c>
      <c r="L155" s="1">
        <f t="shared" si="35"/>
        <v>0</v>
      </c>
      <c r="M155" s="1">
        <f t="shared" si="32"/>
        <v>0</v>
      </c>
      <c r="N155" s="1">
        <v>33535579</v>
      </c>
      <c r="O155" s="3">
        <v>0</v>
      </c>
      <c r="P155" s="5">
        <f t="shared" si="33"/>
        <v>0</v>
      </c>
    </row>
    <row r="156" spans="1:16" ht="12.75">
      <c r="A156" t="s">
        <v>161</v>
      </c>
      <c r="B156" t="s">
        <v>42</v>
      </c>
      <c r="C156" t="s">
        <v>429</v>
      </c>
      <c r="D156" s="1">
        <v>2199486.7199999997</v>
      </c>
      <c r="E156" s="1">
        <f t="shared" si="36"/>
        <v>659846.016</v>
      </c>
      <c r="F156" s="1">
        <v>3088.3899999998976</v>
      </c>
      <c r="G156" s="1">
        <f t="shared" si="34"/>
        <v>662934.4059999998</v>
      </c>
      <c r="H156" s="1">
        <v>392851.35</v>
      </c>
      <c r="I156" s="6">
        <f t="shared" si="29"/>
        <v>0.3014041412352787</v>
      </c>
      <c r="J156" s="8">
        <f t="shared" si="30"/>
        <v>0.1786104669002048</v>
      </c>
      <c r="K156" s="2">
        <f t="shared" si="31"/>
        <v>-270083.05599999987</v>
      </c>
      <c r="L156" s="1">
        <f t="shared" si="35"/>
        <v>402130.47</v>
      </c>
      <c r="M156" s="1">
        <f t="shared" si="32"/>
        <v>9279.119999999995</v>
      </c>
      <c r="N156" s="1">
        <v>26808698</v>
      </c>
      <c r="O156" s="3">
        <v>15</v>
      </c>
      <c r="P156" s="5">
        <f t="shared" si="33"/>
        <v>0.18282923299486892</v>
      </c>
    </row>
    <row r="157" spans="1:16" ht="12.75">
      <c r="A157" t="s">
        <v>162</v>
      </c>
      <c r="B157" t="s">
        <v>43</v>
      </c>
      <c r="C157" t="s">
        <v>430</v>
      </c>
      <c r="D157" s="1">
        <v>31280978.08</v>
      </c>
      <c r="E157" s="1">
        <f>IF((D157*0.25)&lt;200000,200000,(D157*0.25))</f>
        <v>7820244.52</v>
      </c>
      <c r="F157" s="1">
        <v>650000</v>
      </c>
      <c r="G157" s="1">
        <f t="shared" si="34"/>
        <v>8470244.52</v>
      </c>
      <c r="H157" s="1">
        <v>6162731.61</v>
      </c>
      <c r="I157" s="6">
        <f t="shared" si="29"/>
        <v>0.2707794014093053</v>
      </c>
      <c r="J157" s="8">
        <f t="shared" si="30"/>
        <v>0.19701211369539123</v>
      </c>
      <c r="K157" s="2">
        <f t="shared" si="31"/>
        <v>-2307512.909999999</v>
      </c>
      <c r="L157" s="1">
        <f t="shared" si="35"/>
        <v>6083353.63952</v>
      </c>
      <c r="M157" s="1">
        <f t="shared" si="32"/>
        <v>-79377.9704800006</v>
      </c>
      <c r="N157" s="1">
        <v>1859215660</v>
      </c>
      <c r="O157" s="3">
        <v>3.272</v>
      </c>
      <c r="P157" s="5">
        <f t="shared" si="33"/>
        <v>0.19447453413899135</v>
      </c>
    </row>
    <row r="158" spans="1:16" ht="12.75">
      <c r="A158" t="s">
        <v>163</v>
      </c>
      <c r="B158" t="s">
        <v>52</v>
      </c>
      <c r="C158" t="s">
        <v>431</v>
      </c>
      <c r="D158" s="1">
        <v>4047552.4899999998</v>
      </c>
      <c r="E158" s="1">
        <f>IF((D158*0.3)&lt;200000,200000,(D158*0.3))</f>
        <v>1214265.747</v>
      </c>
      <c r="F158" s="1">
        <v>235967.64</v>
      </c>
      <c r="G158" s="1">
        <f t="shared" si="34"/>
        <v>1450233.387</v>
      </c>
      <c r="H158" s="1">
        <v>583991.35</v>
      </c>
      <c r="I158" s="6">
        <f t="shared" si="29"/>
        <v>0.35829884617506225</v>
      </c>
      <c r="J158" s="8">
        <f t="shared" si="30"/>
        <v>0.14428258841431357</v>
      </c>
      <c r="K158" s="2">
        <f t="shared" si="31"/>
        <v>-866242.0370000001</v>
      </c>
      <c r="L158" s="1">
        <f t="shared" si="35"/>
        <v>514568.00061</v>
      </c>
      <c r="M158" s="1">
        <f t="shared" si="32"/>
        <v>-69423.34938999999</v>
      </c>
      <c r="N158" s="1">
        <v>282574410</v>
      </c>
      <c r="O158" s="3">
        <v>1.821</v>
      </c>
      <c r="P158" s="5">
        <f t="shared" si="33"/>
        <v>0.12713065534821513</v>
      </c>
    </row>
    <row r="159" spans="1:16" ht="12.75">
      <c r="A159" t="s">
        <v>164</v>
      </c>
      <c r="B159" t="s">
        <v>52</v>
      </c>
      <c r="C159" t="s">
        <v>432</v>
      </c>
      <c r="D159" s="1">
        <v>19666262.68</v>
      </c>
      <c r="E159" s="1">
        <f>IF((D159*0.25)&lt;200000,200000,(D159*0.25))</f>
        <v>4916565.67</v>
      </c>
      <c r="F159" s="1">
        <v>1157745.67</v>
      </c>
      <c r="G159" s="1">
        <f t="shared" si="34"/>
        <v>6074311.34</v>
      </c>
      <c r="H159" s="1">
        <v>1100141.79</v>
      </c>
      <c r="I159" s="6">
        <f t="shared" si="29"/>
        <v>0.30886963318034966</v>
      </c>
      <c r="J159" s="8">
        <f t="shared" si="30"/>
        <v>0.05594056216480884</v>
      </c>
      <c r="K159" s="2">
        <f t="shared" si="31"/>
        <v>-4974169.55</v>
      </c>
      <c r="L159" s="1">
        <f t="shared" si="35"/>
        <v>1076790.497936</v>
      </c>
      <c r="M159" s="1">
        <f t="shared" si="32"/>
        <v>-23351.29206399992</v>
      </c>
      <c r="N159" s="1">
        <v>255708976</v>
      </c>
      <c r="O159" s="3">
        <v>4.211</v>
      </c>
      <c r="P159" s="5">
        <f t="shared" si="33"/>
        <v>0.054753183940284895</v>
      </c>
    </row>
    <row r="160" spans="1:16" ht="12.75">
      <c r="A160" t="s">
        <v>265</v>
      </c>
      <c r="B160" t="s">
        <v>44</v>
      </c>
      <c r="C160" t="s">
        <v>433</v>
      </c>
      <c r="D160" s="1">
        <v>4045665.0500000003</v>
      </c>
      <c r="E160" s="1">
        <f>IF((D160*0.3)&lt;200000,200000,(D160*0.3))</f>
        <v>1213699.5150000001</v>
      </c>
      <c r="F160" s="1">
        <v>0</v>
      </c>
      <c r="G160" s="1">
        <f t="shared" si="34"/>
        <v>1213699.5150000001</v>
      </c>
      <c r="H160" s="1">
        <v>0</v>
      </c>
      <c r="I160" s="6">
        <f t="shared" si="29"/>
        <v>0.3</v>
      </c>
      <c r="J160" s="8">
        <f t="shared" si="30"/>
        <v>0</v>
      </c>
      <c r="K160" s="2">
        <f t="shared" si="31"/>
        <v>-1213699.5150000001</v>
      </c>
      <c r="L160" s="1">
        <f t="shared" si="35"/>
        <v>0</v>
      </c>
      <c r="M160" s="1">
        <f t="shared" si="32"/>
        <v>0</v>
      </c>
      <c r="N160" s="1">
        <v>38186787</v>
      </c>
      <c r="O160" s="3">
        <v>0</v>
      </c>
      <c r="P160" s="5">
        <f t="shared" si="33"/>
        <v>0</v>
      </c>
    </row>
    <row r="161" spans="1:16" ht="12.75">
      <c r="A161" t="s">
        <v>165</v>
      </c>
      <c r="B161" t="s">
        <v>44</v>
      </c>
      <c r="C161" t="s">
        <v>434</v>
      </c>
      <c r="D161" s="1">
        <v>1807155.21</v>
      </c>
      <c r="E161" s="1">
        <f>IF((D161*0.3)&lt;200000,200000,(D161*0.3))</f>
        <v>542146.563</v>
      </c>
      <c r="F161" s="1">
        <v>0</v>
      </c>
      <c r="G161" s="1">
        <f t="shared" si="34"/>
        <v>542146.563</v>
      </c>
      <c r="H161" s="1">
        <v>257830.1</v>
      </c>
      <c r="I161" s="6">
        <f t="shared" si="29"/>
        <v>0.3</v>
      </c>
      <c r="J161" s="8">
        <f t="shared" si="30"/>
        <v>0.1426718073651239</v>
      </c>
      <c r="K161" s="2">
        <f t="shared" si="31"/>
        <v>-284316.463</v>
      </c>
      <c r="L161" s="1">
        <f t="shared" si="35"/>
        <v>273224.867556</v>
      </c>
      <c r="M161" s="1">
        <f t="shared" si="32"/>
        <v>15394.767556000006</v>
      </c>
      <c r="N161" s="1">
        <v>34021276</v>
      </c>
      <c r="O161" s="3">
        <v>8.031</v>
      </c>
      <c r="P161" s="5">
        <f t="shared" si="33"/>
        <v>0.15119059284122033</v>
      </c>
    </row>
    <row r="162" spans="1:16" ht="12.75">
      <c r="A162" t="s">
        <v>266</v>
      </c>
      <c r="B162" t="s">
        <v>44</v>
      </c>
      <c r="C162" t="s">
        <v>435</v>
      </c>
      <c r="D162" s="1">
        <v>3054534.43</v>
      </c>
      <c r="E162" s="1">
        <f>IF((D162*0.3)&lt;200000,200000,(D162*0.3))</f>
        <v>916360.329</v>
      </c>
      <c r="F162" s="1">
        <v>0</v>
      </c>
      <c r="G162" s="1">
        <f t="shared" si="34"/>
        <v>916360.329</v>
      </c>
      <c r="H162" s="1">
        <v>0</v>
      </c>
      <c r="I162" s="6">
        <f t="shared" si="29"/>
        <v>0.3</v>
      </c>
      <c r="J162" s="8">
        <f t="shared" si="30"/>
        <v>0</v>
      </c>
      <c r="K162" s="2">
        <f t="shared" si="31"/>
        <v>-916360.329</v>
      </c>
      <c r="L162" s="1">
        <f t="shared" si="35"/>
        <v>0</v>
      </c>
      <c r="M162" s="1">
        <f t="shared" si="32"/>
        <v>0</v>
      </c>
      <c r="N162" s="1">
        <v>17559584</v>
      </c>
      <c r="O162" s="3">
        <v>0</v>
      </c>
      <c r="P162" s="5">
        <f t="shared" si="33"/>
        <v>0</v>
      </c>
    </row>
    <row r="163" spans="1:16" ht="12.75">
      <c r="A163" t="s">
        <v>267</v>
      </c>
      <c r="B163" t="s">
        <v>44</v>
      </c>
      <c r="C163" t="s">
        <v>436</v>
      </c>
      <c r="D163" s="1">
        <v>1958514.27</v>
      </c>
      <c r="E163" s="1">
        <f>IF((D163*0.3)&lt;200000,200000,(D163*0.3))</f>
        <v>587554.281</v>
      </c>
      <c r="F163" s="1">
        <v>0</v>
      </c>
      <c r="G163" s="1">
        <f t="shared" si="34"/>
        <v>587554.281</v>
      </c>
      <c r="H163" s="1">
        <v>0</v>
      </c>
      <c r="I163" s="6">
        <f aca="true" t="shared" si="37" ref="I163:I180">(E163+F163)/D163</f>
        <v>0.3</v>
      </c>
      <c r="J163" s="8">
        <f aca="true" t="shared" si="38" ref="J163:J180">H163/D163</f>
        <v>0</v>
      </c>
      <c r="K163" s="2">
        <f aca="true" t="shared" si="39" ref="K163:K180">H163-G163</f>
        <v>-587554.281</v>
      </c>
      <c r="L163" s="1">
        <f t="shared" si="35"/>
        <v>0</v>
      </c>
      <c r="M163" s="1">
        <f aca="true" t="shared" si="40" ref="M163:M180">L163-H163</f>
        <v>0</v>
      </c>
      <c r="N163" s="1">
        <v>11265100</v>
      </c>
      <c r="O163" s="3">
        <v>0</v>
      </c>
      <c r="P163" s="5">
        <f aca="true" t="shared" si="41" ref="P163:P180">L163/D163</f>
        <v>0</v>
      </c>
    </row>
    <row r="164" spans="1:16" ht="12.75">
      <c r="A164" t="s">
        <v>166</v>
      </c>
      <c r="B164" t="s">
        <v>44</v>
      </c>
      <c r="C164" t="s">
        <v>437</v>
      </c>
      <c r="D164" s="1">
        <v>1627240.23</v>
      </c>
      <c r="E164" s="1">
        <f>IF((D164*0.3)&lt;200000,200000,(D164*0.3))</f>
        <v>488172.06899999996</v>
      </c>
      <c r="F164" s="1">
        <v>0</v>
      </c>
      <c r="G164" s="1">
        <f t="shared" si="34"/>
        <v>488172.06899999996</v>
      </c>
      <c r="H164" s="1">
        <v>231965.99</v>
      </c>
      <c r="I164" s="6">
        <f t="shared" si="37"/>
        <v>0.3</v>
      </c>
      <c r="J164" s="8">
        <f t="shared" si="38"/>
        <v>0.1425517792170121</v>
      </c>
      <c r="K164" s="2">
        <f t="shared" si="39"/>
        <v>-256206.07899999997</v>
      </c>
      <c r="L164" s="1">
        <f t="shared" si="35"/>
        <v>214991.774261</v>
      </c>
      <c r="M164" s="1">
        <f t="shared" si="40"/>
        <v>-16974.215738999977</v>
      </c>
      <c r="N164" s="1">
        <v>39167749</v>
      </c>
      <c r="O164" s="3">
        <v>5.489</v>
      </c>
      <c r="P164" s="5">
        <f t="shared" si="41"/>
        <v>0.13212048860234976</v>
      </c>
    </row>
    <row r="165" spans="1:16" ht="12.75">
      <c r="A165" t="s">
        <v>167</v>
      </c>
      <c r="B165" t="s">
        <v>45</v>
      </c>
      <c r="C165" t="s">
        <v>438</v>
      </c>
      <c r="D165" s="1">
        <v>16286430.67</v>
      </c>
      <c r="E165" s="1">
        <f aca="true" t="shared" si="42" ref="E165:E172">IF((D165*0.25)&lt;200000,200000,(D165*0.25))</f>
        <v>4071607.6675</v>
      </c>
      <c r="F165" s="1">
        <v>464593.6400000006</v>
      </c>
      <c r="G165" s="1">
        <f t="shared" si="34"/>
        <v>4536201.307500001</v>
      </c>
      <c r="H165" s="1">
        <v>3904056.03</v>
      </c>
      <c r="I165" s="6">
        <f t="shared" si="37"/>
        <v>0.2785264248142347</v>
      </c>
      <c r="J165" s="8">
        <f t="shared" si="38"/>
        <v>0.2397121941022575</v>
      </c>
      <c r="K165" s="2">
        <f t="shared" si="39"/>
        <v>-632145.2775000012</v>
      </c>
      <c r="L165" s="1">
        <f t="shared" si="35"/>
        <v>3960901.437264</v>
      </c>
      <c r="M165" s="1">
        <f t="shared" si="40"/>
        <v>56845.40726400027</v>
      </c>
      <c r="N165" s="1">
        <v>1063043864</v>
      </c>
      <c r="O165" s="3">
        <v>3.726</v>
      </c>
      <c r="P165" s="5">
        <f t="shared" si="41"/>
        <v>0.24320254803037208</v>
      </c>
    </row>
    <row r="166" spans="1:16" ht="12.75">
      <c r="A166" t="s">
        <v>168</v>
      </c>
      <c r="B166" t="s">
        <v>45</v>
      </c>
      <c r="C166" t="s">
        <v>439</v>
      </c>
      <c r="D166" s="1">
        <v>16332887.74</v>
      </c>
      <c r="E166" s="1">
        <f t="shared" si="42"/>
        <v>4083221.935</v>
      </c>
      <c r="F166" s="1">
        <v>402051.60000000056</v>
      </c>
      <c r="G166" s="1">
        <f t="shared" si="34"/>
        <v>4485273.535</v>
      </c>
      <c r="H166" s="1">
        <v>1199888.83</v>
      </c>
      <c r="I166" s="6">
        <f t="shared" si="37"/>
        <v>0.2746160756383182</v>
      </c>
      <c r="J166" s="8">
        <f t="shared" si="38"/>
        <v>0.07346458563242413</v>
      </c>
      <c r="K166" s="2">
        <f t="shared" si="39"/>
        <v>-3285384.705</v>
      </c>
      <c r="L166" s="1">
        <f t="shared" si="35"/>
        <v>1066472.13736</v>
      </c>
      <c r="M166" s="1">
        <f t="shared" si="40"/>
        <v>-133416.69264000002</v>
      </c>
      <c r="N166" s="1">
        <v>389507720</v>
      </c>
      <c r="O166" s="3">
        <v>2.738</v>
      </c>
      <c r="P166" s="5">
        <f t="shared" si="41"/>
        <v>0.06529599384609497</v>
      </c>
    </row>
    <row r="167" spans="1:16" ht="12.75">
      <c r="A167" t="s">
        <v>169</v>
      </c>
      <c r="B167" t="s">
        <v>45</v>
      </c>
      <c r="C167" t="s">
        <v>440</v>
      </c>
      <c r="D167" s="1">
        <v>20006938.68</v>
      </c>
      <c r="E167" s="1">
        <f t="shared" si="42"/>
        <v>5001734.67</v>
      </c>
      <c r="F167" s="1">
        <v>263308.68</v>
      </c>
      <c r="G167" s="1">
        <f t="shared" si="34"/>
        <v>5265043.35</v>
      </c>
      <c r="H167" s="1">
        <v>4593747.34</v>
      </c>
      <c r="I167" s="6">
        <f t="shared" si="37"/>
        <v>0.26316086804740485</v>
      </c>
      <c r="J167" s="8">
        <f t="shared" si="38"/>
        <v>0.22960770827933583</v>
      </c>
      <c r="K167" s="2">
        <f t="shared" si="39"/>
        <v>-671296.0099999998</v>
      </c>
      <c r="L167" s="1">
        <f t="shared" si="35"/>
        <v>4021587.6375599997</v>
      </c>
      <c r="M167" s="1">
        <f t="shared" si="40"/>
        <v>-572159.7024400001</v>
      </c>
      <c r="N167" s="1">
        <v>1030647780</v>
      </c>
      <c r="O167" s="3">
        <v>3.902</v>
      </c>
      <c r="P167" s="5">
        <f t="shared" si="41"/>
        <v>0.20100964479789168</v>
      </c>
    </row>
    <row r="168" spans="1:16" ht="12.75">
      <c r="A168" t="s">
        <v>170</v>
      </c>
      <c r="B168" t="s">
        <v>45</v>
      </c>
      <c r="C168" t="s">
        <v>441</v>
      </c>
      <c r="D168" s="1">
        <v>54264042.85</v>
      </c>
      <c r="E168" s="1">
        <f t="shared" si="42"/>
        <v>13566010.7125</v>
      </c>
      <c r="F168" s="1">
        <v>679899.57</v>
      </c>
      <c r="G168" s="1">
        <f t="shared" si="34"/>
        <v>14245910.2825</v>
      </c>
      <c r="H168" s="1">
        <v>6195226.89</v>
      </c>
      <c r="I168" s="6">
        <f t="shared" si="37"/>
        <v>0.2625294676601856</v>
      </c>
      <c r="J168" s="8">
        <f t="shared" si="38"/>
        <v>0.1141681777586168</v>
      </c>
      <c r="K168" s="2">
        <f t="shared" si="39"/>
        <v>-8050683.392500001</v>
      </c>
      <c r="L168" s="1">
        <f t="shared" si="35"/>
        <v>4381313.000639999</v>
      </c>
      <c r="M168" s="1">
        <f t="shared" si="40"/>
        <v>-1813913.8893600004</v>
      </c>
      <c r="N168" s="1">
        <v>699666720</v>
      </c>
      <c r="O168" s="3">
        <v>6.262</v>
      </c>
      <c r="P168" s="5">
        <f t="shared" si="41"/>
        <v>0.0807406299001918</v>
      </c>
    </row>
    <row r="169" spans="1:16" ht="12.75">
      <c r="A169" t="s">
        <v>171</v>
      </c>
      <c r="B169" t="s">
        <v>45</v>
      </c>
      <c r="C169" t="s">
        <v>442</v>
      </c>
      <c r="D169" s="1">
        <v>32033106.476999998</v>
      </c>
      <c r="E169" s="1">
        <f t="shared" si="42"/>
        <v>8008276.6192499995</v>
      </c>
      <c r="F169" s="1">
        <v>418806.2800000012</v>
      </c>
      <c r="G169" s="1">
        <f t="shared" si="34"/>
        <v>8427082.89925</v>
      </c>
      <c r="H169" s="1">
        <v>500165.33</v>
      </c>
      <c r="I169" s="6">
        <f t="shared" si="37"/>
        <v>0.26307417000910316</v>
      </c>
      <c r="J169" s="8">
        <f t="shared" si="38"/>
        <v>0.015614012657783357</v>
      </c>
      <c r="K169" s="2">
        <f t="shared" si="39"/>
        <v>-7926917.569250001</v>
      </c>
      <c r="L169" s="1">
        <f t="shared" si="35"/>
        <v>365365.404448</v>
      </c>
      <c r="M169" s="1">
        <f t="shared" si="40"/>
        <v>-134799.925552</v>
      </c>
      <c r="N169" s="1">
        <v>405061424</v>
      </c>
      <c r="O169" s="3">
        <v>0.902</v>
      </c>
      <c r="P169" s="5">
        <f t="shared" si="41"/>
        <v>0.011405868635011562</v>
      </c>
    </row>
    <row r="170" spans="1:16" ht="12.75">
      <c r="A170" t="s">
        <v>268</v>
      </c>
      <c r="B170" t="s">
        <v>45</v>
      </c>
      <c r="C170" t="s">
        <v>443</v>
      </c>
      <c r="D170" s="1">
        <v>190056889.82000002</v>
      </c>
      <c r="E170" s="1">
        <f t="shared" si="42"/>
        <v>47514222.455000006</v>
      </c>
      <c r="F170" s="1">
        <v>2545812.86</v>
      </c>
      <c r="G170" s="1">
        <f t="shared" si="34"/>
        <v>50060035.315000005</v>
      </c>
      <c r="H170" s="1">
        <v>14000000</v>
      </c>
      <c r="I170" s="6">
        <f t="shared" si="37"/>
        <v>0.26339500431902835</v>
      </c>
      <c r="J170" s="8">
        <f t="shared" si="38"/>
        <v>0.07366215459623267</v>
      </c>
      <c r="K170" s="2">
        <f t="shared" si="39"/>
        <v>-36060035.315000005</v>
      </c>
      <c r="L170" s="1">
        <f t="shared" si="35"/>
        <v>14511177.1</v>
      </c>
      <c r="M170" s="1">
        <f t="shared" si="40"/>
        <v>511177.0999999996</v>
      </c>
      <c r="N170" s="1">
        <v>1451117710</v>
      </c>
      <c r="O170" s="3">
        <v>10</v>
      </c>
      <c r="P170" s="5">
        <f t="shared" si="41"/>
        <v>0.0763517550652508</v>
      </c>
    </row>
    <row r="171" spans="1:16" ht="12.75">
      <c r="A171" t="s">
        <v>172</v>
      </c>
      <c r="B171" t="s">
        <v>45</v>
      </c>
      <c r="C171" t="s">
        <v>444</v>
      </c>
      <c r="D171" s="1">
        <v>10015448.45</v>
      </c>
      <c r="E171" s="1">
        <f t="shared" si="42"/>
        <v>2503862.1125</v>
      </c>
      <c r="F171" s="1">
        <v>243119.79</v>
      </c>
      <c r="G171" s="1">
        <f t="shared" si="34"/>
        <v>2746981.9025</v>
      </c>
      <c r="H171" s="1">
        <v>2490615.6</v>
      </c>
      <c r="I171" s="6">
        <f t="shared" si="37"/>
        <v>0.27427447869296356</v>
      </c>
      <c r="J171" s="8">
        <f t="shared" si="38"/>
        <v>0.24867739197439534</v>
      </c>
      <c r="K171" s="2">
        <f t="shared" si="39"/>
        <v>-256366.30249999976</v>
      </c>
      <c r="L171" s="1">
        <f t="shared" si="35"/>
        <v>1669722.7314300002</v>
      </c>
      <c r="M171" s="1">
        <f t="shared" si="40"/>
        <v>-820892.8685699999</v>
      </c>
      <c r="N171" s="1">
        <v>1157119010</v>
      </c>
      <c r="O171" s="3">
        <v>1.443</v>
      </c>
      <c r="P171" s="5">
        <f t="shared" si="41"/>
        <v>0.16671472473406823</v>
      </c>
    </row>
    <row r="172" spans="1:16" ht="12.75">
      <c r="A172" t="s">
        <v>173</v>
      </c>
      <c r="B172" t="s">
        <v>45</v>
      </c>
      <c r="C172" t="s">
        <v>445</v>
      </c>
      <c r="D172" s="1">
        <v>21125241.03</v>
      </c>
      <c r="E172" s="1">
        <f t="shared" si="42"/>
        <v>5281310.2575</v>
      </c>
      <c r="F172" s="1">
        <v>520740.6899999995</v>
      </c>
      <c r="G172" s="1">
        <f t="shared" si="34"/>
        <v>5802050.9475</v>
      </c>
      <c r="H172" s="1">
        <v>2675382.74</v>
      </c>
      <c r="I172" s="6">
        <f t="shared" si="37"/>
        <v>0.2746501656128086</v>
      </c>
      <c r="J172" s="8">
        <f t="shared" si="38"/>
        <v>0.12664389183539648</v>
      </c>
      <c r="K172" s="2">
        <f t="shared" si="39"/>
        <v>-3126668.2074999996</v>
      </c>
      <c r="L172" s="1">
        <f t="shared" si="35"/>
        <v>1740678.94641</v>
      </c>
      <c r="M172" s="1">
        <f t="shared" si="40"/>
        <v>-934703.7935900001</v>
      </c>
      <c r="N172" s="1">
        <v>825357490</v>
      </c>
      <c r="O172" s="3">
        <v>2.109</v>
      </c>
      <c r="P172" s="5">
        <f t="shared" si="41"/>
        <v>0.08239806324283155</v>
      </c>
    </row>
    <row r="173" spans="1:16" ht="12.75">
      <c r="A173" t="s">
        <v>174</v>
      </c>
      <c r="B173" t="s">
        <v>45</v>
      </c>
      <c r="C173" t="s">
        <v>446</v>
      </c>
      <c r="D173" s="1">
        <v>8487219.4</v>
      </c>
      <c r="E173" s="1">
        <f aca="true" t="shared" si="43" ref="E173:E180">IF((D173*0.3)&lt;200000,200000,(D173*0.3))</f>
        <v>2546165.82</v>
      </c>
      <c r="F173" s="1">
        <v>223101.13</v>
      </c>
      <c r="G173" s="1">
        <f t="shared" si="34"/>
        <v>2769266.9499999997</v>
      </c>
      <c r="H173" s="1">
        <v>900043.69</v>
      </c>
      <c r="I173" s="6">
        <f t="shared" si="37"/>
        <v>0.3262867164715925</v>
      </c>
      <c r="J173" s="8">
        <f t="shared" si="38"/>
        <v>0.10604694512787073</v>
      </c>
      <c r="K173" s="2">
        <f t="shared" si="39"/>
        <v>-1869223.2599999998</v>
      </c>
      <c r="L173" s="1">
        <f t="shared" si="35"/>
        <v>945918.54592</v>
      </c>
      <c r="M173" s="1">
        <f t="shared" si="40"/>
        <v>45874.85592</v>
      </c>
      <c r="N173" s="1">
        <v>187088320</v>
      </c>
      <c r="O173" s="3">
        <v>5.056</v>
      </c>
      <c r="P173" s="5">
        <f t="shared" si="41"/>
        <v>0.11145211421304838</v>
      </c>
    </row>
    <row r="174" spans="1:16" ht="12.75">
      <c r="A174" t="s">
        <v>269</v>
      </c>
      <c r="B174" t="s">
        <v>45</v>
      </c>
      <c r="C174" t="s">
        <v>447</v>
      </c>
      <c r="D174" s="1">
        <v>2548848.9099999997</v>
      </c>
      <c r="E174" s="1">
        <f t="shared" si="43"/>
        <v>764654.6729999998</v>
      </c>
      <c r="F174" s="1">
        <v>0</v>
      </c>
      <c r="G174" s="1">
        <f t="shared" si="34"/>
        <v>764654.6729999998</v>
      </c>
      <c r="H174" s="1">
        <v>0</v>
      </c>
      <c r="I174" s="6">
        <f t="shared" si="37"/>
        <v>0.3</v>
      </c>
      <c r="J174" s="8">
        <f t="shared" si="38"/>
        <v>0</v>
      </c>
      <c r="K174" s="2">
        <f t="shared" si="39"/>
        <v>-764654.6729999998</v>
      </c>
      <c r="L174" s="1">
        <f t="shared" si="35"/>
        <v>466214.85</v>
      </c>
      <c r="M174" s="1">
        <f t="shared" si="40"/>
        <v>466214.85</v>
      </c>
      <c r="N174" s="1">
        <v>103603300</v>
      </c>
      <c r="O174" s="3">
        <v>4.5</v>
      </c>
      <c r="P174" s="5">
        <f t="shared" si="41"/>
        <v>0.1829119208168365</v>
      </c>
    </row>
    <row r="175" spans="1:16" ht="12.75">
      <c r="A175" t="s">
        <v>175</v>
      </c>
      <c r="B175" t="s">
        <v>45</v>
      </c>
      <c r="C175" t="s">
        <v>448</v>
      </c>
      <c r="D175" s="1">
        <v>2753139.68</v>
      </c>
      <c r="E175" s="1">
        <f t="shared" si="43"/>
        <v>825941.904</v>
      </c>
      <c r="F175" s="1">
        <v>0</v>
      </c>
      <c r="G175" s="1">
        <f t="shared" si="34"/>
        <v>825941.904</v>
      </c>
      <c r="H175" s="1">
        <v>74986.61</v>
      </c>
      <c r="I175" s="6">
        <f t="shared" si="37"/>
        <v>0.3</v>
      </c>
      <c r="J175" s="8">
        <f t="shared" si="38"/>
        <v>0.02723676192121135</v>
      </c>
      <c r="K175" s="2">
        <f t="shared" si="39"/>
        <v>-750955.294</v>
      </c>
      <c r="L175" s="1">
        <f t="shared" si="35"/>
        <v>45767.52591</v>
      </c>
      <c r="M175" s="1">
        <f t="shared" si="40"/>
        <v>-29219.084090000004</v>
      </c>
      <c r="N175" s="1">
        <v>250095770</v>
      </c>
      <c r="O175" s="3">
        <v>0.183</v>
      </c>
      <c r="P175" s="5">
        <f t="shared" si="41"/>
        <v>0.016623757320587525</v>
      </c>
    </row>
    <row r="176" spans="1:16" ht="12.75">
      <c r="A176" t="s">
        <v>176</v>
      </c>
      <c r="B176" t="s">
        <v>45</v>
      </c>
      <c r="C176" t="s">
        <v>449</v>
      </c>
      <c r="D176" s="1">
        <v>1416505.76</v>
      </c>
      <c r="E176" s="1">
        <f t="shared" si="43"/>
        <v>424951.728</v>
      </c>
      <c r="F176" s="1">
        <v>0</v>
      </c>
      <c r="G176" s="1">
        <f t="shared" si="34"/>
        <v>424951.728</v>
      </c>
      <c r="H176" s="1">
        <v>404711.04</v>
      </c>
      <c r="I176" s="6">
        <f t="shared" si="37"/>
        <v>0.3</v>
      </c>
      <c r="J176" s="8">
        <f t="shared" si="38"/>
        <v>0.2857108325489619</v>
      </c>
      <c r="K176" s="2">
        <f t="shared" si="39"/>
        <v>-20240.688000000024</v>
      </c>
      <c r="L176" s="1">
        <f t="shared" si="35"/>
        <v>315452.2785</v>
      </c>
      <c r="M176" s="1">
        <f t="shared" si="40"/>
        <v>-89258.76149999996</v>
      </c>
      <c r="N176" s="1">
        <v>244536650</v>
      </c>
      <c r="O176" s="3">
        <v>1.29</v>
      </c>
      <c r="P176" s="5">
        <f t="shared" si="41"/>
        <v>0.22269749083124096</v>
      </c>
    </row>
    <row r="177" spans="1:17" ht="12.75">
      <c r="A177" t="s">
        <v>177</v>
      </c>
      <c r="B177" t="s">
        <v>63</v>
      </c>
      <c r="C177" t="s">
        <v>64</v>
      </c>
      <c r="D177" s="1">
        <v>7875578.07</v>
      </c>
      <c r="E177" s="1">
        <f t="shared" si="43"/>
        <v>2362673.421</v>
      </c>
      <c r="F177" s="1">
        <v>0</v>
      </c>
      <c r="G177" s="1">
        <f t="shared" si="34"/>
        <v>2362673.421</v>
      </c>
      <c r="H177" s="1">
        <v>963233.69</v>
      </c>
      <c r="I177" s="6">
        <f t="shared" si="37"/>
        <v>0.3</v>
      </c>
      <c r="J177" s="8">
        <f t="shared" si="38"/>
        <v>0.1223064112168721</v>
      </c>
      <c r="K177" s="2">
        <f t="shared" si="39"/>
        <v>-1399439.7310000001</v>
      </c>
      <c r="L177" s="1">
        <f t="shared" si="35"/>
        <v>947204.66958</v>
      </c>
      <c r="M177" s="1">
        <f t="shared" si="40"/>
        <v>-16029.020419999957</v>
      </c>
      <c r="N177" s="1">
        <v>108214860</v>
      </c>
      <c r="O177" s="3">
        <v>8.753</v>
      </c>
      <c r="P177" s="5">
        <f t="shared" si="41"/>
        <v>0.12027112945373926</v>
      </c>
      <c r="Q177" t="s">
        <v>180</v>
      </c>
    </row>
    <row r="178" spans="1:16" ht="12.75">
      <c r="A178" t="s">
        <v>178</v>
      </c>
      <c r="B178" t="s">
        <v>63</v>
      </c>
      <c r="C178" t="s">
        <v>65</v>
      </c>
      <c r="D178" s="1">
        <v>6436398.3100000005</v>
      </c>
      <c r="E178" s="1">
        <f t="shared" si="43"/>
        <v>1930919.493</v>
      </c>
      <c r="F178" s="1">
        <v>0</v>
      </c>
      <c r="G178" s="1">
        <f t="shared" si="34"/>
        <v>1930919.493</v>
      </c>
      <c r="H178" s="1">
        <v>1287265.9</v>
      </c>
      <c r="I178" s="6">
        <f t="shared" si="37"/>
        <v>0.3</v>
      </c>
      <c r="J178" s="8">
        <f t="shared" si="38"/>
        <v>0.1999978618476767</v>
      </c>
      <c r="K178" s="2">
        <f t="shared" si="39"/>
        <v>-643653.5930000001</v>
      </c>
      <c r="L178" s="1">
        <f t="shared" si="35"/>
        <v>1236288.23024</v>
      </c>
      <c r="M178" s="1">
        <f t="shared" si="40"/>
        <v>-50977.66975999996</v>
      </c>
      <c r="N178" s="1">
        <v>93262540</v>
      </c>
      <c r="O178" s="3">
        <v>13.256</v>
      </c>
      <c r="P178" s="5">
        <f t="shared" si="41"/>
        <v>0.1920776450890591</v>
      </c>
    </row>
    <row r="179" spans="1:16" ht="12.75">
      <c r="A179" t="s">
        <v>270</v>
      </c>
      <c r="B179" t="s">
        <v>63</v>
      </c>
      <c r="C179" t="s">
        <v>450</v>
      </c>
      <c r="D179" s="1">
        <v>2862173.1</v>
      </c>
      <c r="E179" s="1">
        <f t="shared" si="43"/>
        <v>858651.93</v>
      </c>
      <c r="F179" s="1">
        <v>0</v>
      </c>
      <c r="G179" s="1">
        <f t="shared" si="34"/>
        <v>858651.93</v>
      </c>
      <c r="H179" s="1">
        <v>0</v>
      </c>
      <c r="I179" s="6">
        <f t="shared" si="37"/>
        <v>0.3</v>
      </c>
      <c r="J179" s="8">
        <f t="shared" si="38"/>
        <v>0</v>
      </c>
      <c r="K179" s="2">
        <f t="shared" si="39"/>
        <v>-858651.93</v>
      </c>
      <c r="L179" s="1">
        <f t="shared" si="35"/>
        <v>0</v>
      </c>
      <c r="M179" s="1">
        <f t="shared" si="40"/>
        <v>0</v>
      </c>
      <c r="N179" s="1">
        <v>17469556</v>
      </c>
      <c r="O179" s="3">
        <v>0</v>
      </c>
      <c r="P179" s="5">
        <f t="shared" si="41"/>
        <v>0</v>
      </c>
    </row>
    <row r="180" spans="1:16" ht="12.75">
      <c r="A180" t="s">
        <v>179</v>
      </c>
      <c r="B180" t="s">
        <v>63</v>
      </c>
      <c r="C180" t="s">
        <v>66</v>
      </c>
      <c r="D180" s="1">
        <v>1182214.85</v>
      </c>
      <c r="E180" s="1">
        <f t="shared" si="43"/>
        <v>354664.455</v>
      </c>
      <c r="F180" s="1">
        <v>0</v>
      </c>
      <c r="G180" s="1">
        <f t="shared" si="34"/>
        <v>354664.455</v>
      </c>
      <c r="H180" s="1">
        <v>320227.67</v>
      </c>
      <c r="I180" s="6">
        <f t="shared" si="37"/>
        <v>0.3</v>
      </c>
      <c r="J180" s="8">
        <f t="shared" si="38"/>
        <v>0.2708709588616654</v>
      </c>
      <c r="K180" s="2">
        <f t="shared" si="39"/>
        <v>-34436.78500000003</v>
      </c>
      <c r="L180" s="1">
        <f t="shared" si="35"/>
        <v>337817.751414</v>
      </c>
      <c r="M180" s="1">
        <f t="shared" si="40"/>
        <v>17590.081414000015</v>
      </c>
      <c r="N180" s="1">
        <v>18857751</v>
      </c>
      <c r="O180" s="3">
        <v>17.913999999999998</v>
      </c>
      <c r="P180" s="5">
        <f t="shared" si="41"/>
        <v>0.28574987990888456</v>
      </c>
    </row>
    <row r="182" spans="3:13" ht="12.75">
      <c r="C182" s="17" t="s">
        <v>8</v>
      </c>
      <c r="D182" s="1">
        <f>SUM(D3:D181)</f>
        <v>7734305729.630005</v>
      </c>
      <c r="E182" s="1">
        <f>SUM(E3:E181)</f>
        <v>1954471596.096</v>
      </c>
      <c r="F182" s="1">
        <f>SUM(F3:F181)</f>
        <v>143317546.35999998</v>
      </c>
      <c r="G182" s="1">
        <f>SUM(G3:G181)</f>
        <v>2097789142.4559987</v>
      </c>
      <c r="H182" s="1">
        <f>SUM(H3:H181)</f>
        <v>1312479224.9122822</v>
      </c>
      <c r="K182" s="1"/>
      <c r="L182" s="1">
        <f>SUM(L3:L181)</f>
        <v>1292801225.1892905</v>
      </c>
      <c r="M182" s="1"/>
    </row>
    <row r="186" ht="12.75">
      <c r="C186" s="4" t="s">
        <v>7</v>
      </c>
    </row>
    <row r="187" ht="12.75">
      <c r="C187" s="4" t="s">
        <v>190</v>
      </c>
    </row>
    <row r="188" ht="12.75">
      <c r="C188" s="4" t="s">
        <v>203</v>
      </c>
    </row>
    <row r="189" ht="12.75">
      <c r="C189" s="4" t="s">
        <v>54</v>
      </c>
    </row>
    <row r="190" ht="12.75">
      <c r="C190" s="4"/>
    </row>
    <row r="191" ht="12.75">
      <c r="C191" s="7" t="s">
        <v>71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Lynn Christel</dc:creator>
  <cp:keywords/>
  <dc:description/>
  <cp:lastModifiedBy>Tim Kahle</cp:lastModifiedBy>
  <cp:lastPrinted>2014-02-24T18:24:26Z</cp:lastPrinted>
  <dcterms:created xsi:type="dcterms:W3CDTF">1999-02-17T20:47:38Z</dcterms:created>
  <dcterms:modified xsi:type="dcterms:W3CDTF">2019-10-08T18:52:08Z</dcterms:modified>
  <cp:category/>
  <cp:version/>
  <cp:contentType/>
  <cp:contentStatus/>
</cp:coreProperties>
</file>